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255" windowWidth="10650" windowHeight="11220" tabRatio="895" activeTab="0"/>
  </bookViews>
  <sheets>
    <sheet name="Contents" sheetId="1" r:id="rId1"/>
    <sheet name="Table 2.1 a and b" sheetId="2" r:id="rId2"/>
    <sheet name="Table 2.2" sheetId="3" r:id="rId3"/>
    <sheet name="Table 2.3" sheetId="4" r:id="rId4"/>
    <sheet name="Tab 2.4 - 2.7" sheetId="5" r:id="rId5"/>
    <sheet name="Table 2.8 -2.9" sheetId="6" r:id="rId6"/>
    <sheet name="Table 2.10" sheetId="7" r:id="rId7"/>
    <sheet name="Table 2.11-2.12" sheetId="8" r:id="rId8"/>
    <sheet name="Table 2.13-2.14" sheetId="9" r:id="rId9"/>
    <sheet name="Figs 2.1-2.3" sheetId="10" r:id="rId10"/>
    <sheet name="numbers for Fig 2.2" sheetId="11" r:id="rId11"/>
  </sheets>
  <externalReferences>
    <externalReference r:id="rId14"/>
    <externalReference r:id="rId15"/>
    <externalReference r:id="rId16"/>
    <externalReference r:id="rId17"/>
  </externalReferences>
  <definedNames>
    <definedName name="_xlfn.IFERROR" hidden="1">#NAME?</definedName>
    <definedName name="compnum">#REF!</definedName>
    <definedName name="exchange_rate" localSheetId="4">#REF!</definedName>
    <definedName name="exchange_rate" localSheetId="6">#REF!</definedName>
    <definedName name="exchange_rate">#REF!</definedName>
    <definedName name="IDX1" localSheetId="6">'Table 2.10'!#REF!</definedName>
    <definedName name="IDX2" localSheetId="6">'Table 2.10'!#REF!</definedName>
    <definedName name="IDX3" localSheetId="6">'Table 2.10'!#REF!</definedName>
    <definedName name="KEYA">#REF!</definedName>
    <definedName name="_xlnm.Print_Area" localSheetId="9">'Figs 2.1-2.3'!$A$1:$S$120</definedName>
    <definedName name="_xlnm.Print_Area" localSheetId="4">'Tab 2.4 - 2.7'!$A$1:$AE$71</definedName>
    <definedName name="_xlnm.Print_Area" localSheetId="1">'Table 2.1 a and b'!$A$1:$O$47</definedName>
    <definedName name="_xlnm.Print_Area" localSheetId="6">'Table 2.10'!$A$1:$R$74</definedName>
    <definedName name="_xlnm.Print_Area" localSheetId="7">'Table 2.11-2.12'!$A$1:$M$47</definedName>
    <definedName name="_xlnm.Print_Area" localSheetId="8">'Table 2.13-2.14'!$A$1:$K$63</definedName>
    <definedName name="_xlnm.Print_Area" localSheetId="2">'Table 2.2'!$A$1:$AD$46</definedName>
    <definedName name="_xlnm.Print_Area" localSheetId="3">'Table 2.3'!$A$1:$AD$54</definedName>
    <definedName name="_xlnm.Print_Area" localSheetId="5">'Table 2.8 -2.9'!$A$1:$AL$106</definedName>
    <definedName name="Sub">IF(COUNTIF('[4]L'!$E$2:$E$11,"")=0,'[4]L'!$E$2:$E$11,IF(COUNTIF('[4]L'!$E$2:$E$11,"")=1,'[4]L'!$E$2:$E$10,IF(COUNTIF('[4]L'!$E$2:$E$11,"")=2,'[4]L'!$E$2:$E$9,IF(COUNTIF('[4]L'!$E$2:$E$11,"")=3,'[4]L'!$E$2:$E$8,IF(COUNTIF('[4]L'!$E$2:$E$11,"")=4,'[4]L'!$E$2:$E$7,'[4]L'!$E$2:$E$6)))))</definedName>
    <definedName name="Subset">IF(COUNT(#REF!)&gt;15,#REF!,IF(COUNT(#REF!)&gt;10,#REF!,IF(COUNT(#REF!)&gt;5,#REF!,IF(COUNT(#REF!)&gt;2,#REF!,#REF!))))</definedName>
    <definedName name="Variable">IF(COUNT(#REF!)&gt;15,#REF!,IF(COUNT(#REF!)&gt;10,#REF!,IF(COUNT(#REF!)&gt;5,#REF!,IF(COUNT(#REF!)&gt;2,#REF!,#REF!))))</definedName>
  </definedNames>
  <calcPr fullCalcOnLoad="1"/>
</workbook>
</file>

<file path=xl/sharedStrings.xml><?xml version="1.0" encoding="utf-8"?>
<sst xmlns="http://schemas.openxmlformats.org/spreadsheetml/2006/main" count="899" uniqueCount="433">
  <si>
    <t>by annual net household income:</t>
  </si>
  <si>
    <t>up to £10,000 p.a.</t>
  </si>
  <si>
    <t>over £40,000 p.a.</t>
  </si>
  <si>
    <t>by urban/rural classification:</t>
  </si>
  <si>
    <t>Large urban areas</t>
  </si>
  <si>
    <t>Other urban</t>
  </si>
  <si>
    <t>Small accessible towns</t>
  </si>
  <si>
    <t>Small remote towns</t>
  </si>
  <si>
    <t>Accessible rural</t>
  </si>
  <si>
    <t>Remote rural</t>
  </si>
  <si>
    <t>column percentages</t>
  </si>
  <si>
    <t>by gender:</t>
  </si>
  <si>
    <t>Male</t>
  </si>
  <si>
    <t>Female</t>
  </si>
  <si>
    <t>by age:</t>
  </si>
  <si>
    <t>16-19</t>
  </si>
  <si>
    <t>20-29</t>
  </si>
  <si>
    <t>30-39</t>
  </si>
  <si>
    <t>40-49</t>
  </si>
  <si>
    <t>50-59</t>
  </si>
  <si>
    <t>60-69</t>
  </si>
  <si>
    <t>70-79</t>
  </si>
  <si>
    <t>80 and over</t>
  </si>
  <si>
    <t>by current status:</t>
  </si>
  <si>
    <t>Self employed</t>
  </si>
  <si>
    <t>Employed full time</t>
  </si>
  <si>
    <t>Employed part time</t>
  </si>
  <si>
    <t>Looking after the home or family</t>
  </si>
  <si>
    <t>Permanently retired from work</t>
  </si>
  <si>
    <t>Unemployed and seeking work</t>
  </si>
  <si>
    <t>At school</t>
  </si>
  <si>
    <t>In further/higher education</t>
  </si>
  <si>
    <t>Gov't work or training scheme</t>
  </si>
  <si>
    <t>Permanently sick or disabled</t>
  </si>
  <si>
    <t>Unable to work because of short-term illness or injury</t>
  </si>
  <si>
    <t>Commuting</t>
  </si>
  <si>
    <t>Education</t>
  </si>
  <si>
    <t>Shopping</t>
  </si>
  <si>
    <t>Visit hospital or other health</t>
  </si>
  <si>
    <t>On other personal business</t>
  </si>
  <si>
    <t>Visiting friends or relatives</t>
  </si>
  <si>
    <t>Sport/Entertainment</t>
  </si>
  <si>
    <t>Go home</t>
  </si>
  <si>
    <t>…</t>
  </si>
  <si>
    <t>Other purpose</t>
  </si>
  <si>
    <t>£10,000 - £15,000</t>
  </si>
  <si>
    <t>£15,000 - £20,000</t>
  </si>
  <si>
    <t>£20,000 - £25,000</t>
  </si>
  <si>
    <t>£25,000 - £30,000</t>
  </si>
  <si>
    <t>£30,000 - £40,000</t>
  </si>
  <si>
    <t>by frequency of driving:</t>
  </si>
  <si>
    <t>Every day</t>
  </si>
  <si>
    <t>At least three times a week</t>
  </si>
  <si>
    <t>Once or twice a week</t>
  </si>
  <si>
    <t>Less often</t>
  </si>
  <si>
    <t>Never, but holds full driving licence</t>
  </si>
  <si>
    <t>Does not hold a full driving licence</t>
  </si>
  <si>
    <t>Yes</t>
  </si>
  <si>
    <t>No</t>
  </si>
  <si>
    <t>Sample size (=100%)</t>
  </si>
  <si>
    <t>16 - 39</t>
  </si>
  <si>
    <t>40 - 49</t>
  </si>
  <si>
    <t>50 - 59</t>
  </si>
  <si>
    <t>60 - 64</t>
  </si>
  <si>
    <t>65 - 69</t>
  </si>
  <si>
    <t>70 - 74</t>
  </si>
  <si>
    <t>75 - 79</t>
  </si>
  <si>
    <t>80 +</t>
  </si>
  <si>
    <t>2000-01</t>
  </si>
  <si>
    <t>2001-02</t>
  </si>
  <si>
    <t>2002-03</t>
  </si>
  <si>
    <t>2003-04</t>
  </si>
  <si>
    <t>2004-05</t>
  </si>
  <si>
    <t>2005-06</t>
  </si>
  <si>
    <t>2006-07</t>
  </si>
  <si>
    <t>2007-08</t>
  </si>
  <si>
    <t>2008-09</t>
  </si>
  <si>
    <t>2009-10</t>
  </si>
  <si>
    <t>2010-11</t>
  </si>
  <si>
    <t>2011-12</t>
  </si>
  <si>
    <t>% change over</t>
  </si>
  <si>
    <t>1 year</t>
  </si>
  <si>
    <t>5 years</t>
  </si>
  <si>
    <t>million</t>
  </si>
  <si>
    <t>Scotland</t>
  </si>
  <si>
    <t>Great Britain</t>
  </si>
  <si>
    <t>Annual growth rates</t>
  </si>
  <si>
    <t xml:space="preserve"> </t>
  </si>
  <si>
    <r>
      <t>1</t>
    </r>
    <r>
      <rPr>
        <sz val="9"/>
        <rFont val="Arial"/>
        <family val="2"/>
      </rPr>
      <t xml:space="preserve"> There is a break in the series in 2004/05 due to changes in the estimation methodology.</t>
    </r>
  </si>
  <si>
    <t xml:space="preserve">Population  </t>
  </si>
  <si>
    <t>thousands</t>
  </si>
  <si>
    <t>Ratio Scotland/GB</t>
  </si>
  <si>
    <t>million vehicle kilometres</t>
  </si>
  <si>
    <r>
      <t>Scotland</t>
    </r>
    <r>
      <rPr>
        <b/>
        <vertAlign val="superscript"/>
        <sz val="12"/>
        <rFont val="Arial"/>
        <family val="2"/>
      </rPr>
      <t>3</t>
    </r>
  </si>
  <si>
    <t>Commercial</t>
  </si>
  <si>
    <t>Subsidised</t>
  </si>
  <si>
    <t>Subsidised % of total</t>
  </si>
  <si>
    <t xml:space="preserve">Annual growth rate </t>
  </si>
  <si>
    <t>GB outwith London</t>
  </si>
  <si>
    <r>
      <t>3</t>
    </r>
    <r>
      <rPr>
        <sz val="9"/>
        <rFont val="Arial"/>
        <family val="2"/>
      </rPr>
      <t xml:space="preserve"> Commercial and subsidised totals may not match Scotland totals due to rounding.</t>
    </r>
  </si>
  <si>
    <t>Vehicle kilometres per head of population</t>
  </si>
  <si>
    <t>Current prices</t>
  </si>
  <si>
    <t xml:space="preserve"> Scotland</t>
  </si>
  <si>
    <t xml:space="preserve"> Great Britain</t>
  </si>
  <si>
    <t>£ Million</t>
  </si>
  <si>
    <t>Current Prices</t>
  </si>
  <si>
    <t>Concessionary fares</t>
  </si>
  <si>
    <t>Scotland (bus)</t>
  </si>
  <si>
    <t>Scotland (all modes)</t>
  </si>
  <si>
    <t xml:space="preserve">Scotland </t>
  </si>
  <si>
    <t>Pence per Vehicle Kilometre</t>
  </si>
  <si>
    <t>Pence per passenger journey</t>
  </si>
  <si>
    <t>Number of buses used as Public Service Vehicles</t>
  </si>
  <si>
    <t>Average age of the bus fleet</t>
  </si>
  <si>
    <t>Percentage of buses with CCTV</t>
  </si>
  <si>
    <t>%</t>
  </si>
  <si>
    <t>Percentage of bus fleet with automatic vehicle location (AVL) device</t>
  </si>
  <si>
    <t>Percentage of buses with live ITSO Smart-card readers</t>
  </si>
  <si>
    <r>
      <t>Great Britain (outwith London)</t>
    </r>
    <r>
      <rPr>
        <vertAlign val="superscript"/>
        <sz val="12"/>
        <rFont val="Arial"/>
        <family val="2"/>
      </rPr>
      <t>2</t>
    </r>
  </si>
  <si>
    <t>Number (thousands)</t>
  </si>
  <si>
    <t>Percentage of all buses</t>
  </si>
  <si>
    <t>Total accessible or low-floor buses</t>
  </si>
  <si>
    <t>million passenger journeys</t>
  </si>
  <si>
    <t>Disabled</t>
  </si>
  <si>
    <t>Disabled + companion</t>
  </si>
  <si>
    <t>Visually impaired</t>
  </si>
  <si>
    <t>Visually impaired + companion</t>
  </si>
  <si>
    <t>60+</t>
  </si>
  <si>
    <t>All card holders</t>
  </si>
  <si>
    <t>All Scotland</t>
  </si>
  <si>
    <t>Aberdeen City</t>
  </si>
  <si>
    <t>Aberdeenshire</t>
  </si>
  <si>
    <t>Angus</t>
  </si>
  <si>
    <t>Argyll and Bute</t>
  </si>
  <si>
    <t>Clackmannanshire</t>
  </si>
  <si>
    <t>Dumfries and Galloway</t>
  </si>
  <si>
    <t>Dundee City</t>
  </si>
  <si>
    <t>East Ayrshire</t>
  </si>
  <si>
    <t>East Dunbartonshire</t>
  </si>
  <si>
    <t>East Lothian</t>
  </si>
  <si>
    <t>East Renfrewshire</t>
  </si>
  <si>
    <t>Edinburgh</t>
  </si>
  <si>
    <t>Eilean Siar</t>
  </si>
  <si>
    <t>Falkirk</t>
  </si>
  <si>
    <t>Fife</t>
  </si>
  <si>
    <t>Glasgow</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</si>
  <si>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</si>
  <si>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</si>
  <si>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</si>
  <si>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</si>
  <si>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</si>
  <si>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</si>
  <si>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</si>
  <si>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</si>
  <si>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</si>
  <si>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</si>
  <si>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</si>
  <si>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</si>
  <si>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</si>
  <si>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</si>
  <si>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</si>
  <si>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</si>
  <si>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Card type</t>
  </si>
  <si>
    <t>All cards</t>
  </si>
  <si>
    <r>
      <t>Buses with accessibility certificate</t>
    </r>
    <r>
      <rPr>
        <b/>
        <vertAlign val="superscript"/>
        <sz val="12"/>
        <rFont val="Arial"/>
        <family val="2"/>
      </rPr>
      <t>2</t>
    </r>
  </si>
  <si>
    <r>
      <t>Buses with low floor access</t>
    </r>
    <r>
      <rPr>
        <b/>
        <vertAlign val="superscript"/>
        <sz val="12"/>
        <rFont val="Arial"/>
        <family val="2"/>
      </rPr>
      <t>3</t>
    </r>
  </si>
  <si>
    <r>
      <rPr>
        <vertAlign val="superscript"/>
        <sz val="9"/>
        <rFont val="Arial"/>
        <family val="2"/>
      </rPr>
      <t>2</t>
    </r>
    <r>
      <rPr>
        <sz val="9"/>
        <rFont val="Arial"/>
        <family val="2"/>
      </rPr>
      <t xml:space="preserve"> Buses which have an Accessibility certificate issued under the Disability Discrimination Act PSV Accessibility Regulations 2000 (DDA PSVAR 2000 Certificate)</t>
    </r>
  </si>
  <si>
    <r>
      <rPr>
        <vertAlign val="superscript"/>
        <sz val="9"/>
        <rFont val="Arial"/>
        <family val="2"/>
      </rPr>
      <t>3</t>
    </r>
    <r>
      <rPr>
        <sz val="9"/>
        <rFont val="Arial"/>
        <family val="2"/>
      </rPr>
      <t xml:space="preserve"> Buses which do not have a DDA PSVAR 2000 Certificate but which have low floor designs, suitable for wheelchair access</t>
    </r>
  </si>
  <si>
    <r>
      <t>1</t>
    </r>
    <r>
      <rPr>
        <sz val="9"/>
        <rFont val="Arial"/>
        <family val="2"/>
      </rPr>
      <t xml:space="preserve"> Regional groupings have been dictated by commercial sensitivities around the disclosure of bus operators' financial information. </t>
    </r>
  </si>
  <si>
    <r>
      <rPr>
        <vertAlign val="superscript"/>
        <sz val="10"/>
        <rFont val="Arial"/>
        <family val="2"/>
      </rPr>
      <t>1</t>
    </r>
    <r>
      <rPr>
        <sz val="10"/>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</si>
  <si>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t>
    </r>
    <r>
      <rPr>
        <i/>
        <sz val="9"/>
        <rFont val="Arial"/>
        <family val="2"/>
      </rPr>
      <t>Sources</t>
    </r>
    <r>
      <rPr>
        <sz val="9"/>
        <rFont val="Arial"/>
        <family val="2"/>
      </rPr>
      <t xml:space="preserve"> sheet.</t>
    </r>
  </si>
  <si>
    <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</si>
  <si>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9"/>
        <rFont val="Arial"/>
        <family val="2"/>
      </rPr>
      <t>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</si>
  <si>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Local Authority bus support</t>
    </r>
    <r>
      <rPr>
        <b/>
        <vertAlign val="superscript"/>
        <sz val="12"/>
        <rFont val="Arial"/>
        <family val="2"/>
      </rPr>
      <t>2</t>
    </r>
  </si>
  <si>
    <r>
      <t>Scotland (bus)</t>
    </r>
    <r>
      <rPr>
        <vertAlign val="superscript"/>
        <sz val="12"/>
        <rFont val="Arial"/>
        <family val="2"/>
      </rPr>
      <t>3</t>
    </r>
  </si>
  <si>
    <r>
      <t>Scotland (all modes)</t>
    </r>
    <r>
      <rPr>
        <vertAlign val="superscript"/>
        <sz val="12"/>
        <rFont val="Arial"/>
        <family val="2"/>
      </rPr>
      <t>4</t>
    </r>
  </si>
  <si>
    <r>
      <t>Bus Service Operators Grant</t>
    </r>
    <r>
      <rPr>
        <b/>
        <vertAlign val="superscript"/>
        <sz val="12"/>
        <rFont val="Arial"/>
        <family val="2"/>
      </rPr>
      <t>7</t>
    </r>
  </si>
  <si>
    <r>
      <t>GB outwith London</t>
    </r>
    <r>
      <rPr>
        <vertAlign val="superscript"/>
        <sz val="12"/>
        <rFont val="Arial"/>
        <family val="2"/>
      </rPr>
      <t>3</t>
    </r>
  </si>
  <si>
    <r>
      <rPr>
        <vertAlign val="superscript"/>
        <sz val="9"/>
        <rFont val="Arial"/>
        <family val="2"/>
      </rPr>
      <t>2</t>
    </r>
    <r>
      <rPr>
        <sz val="9"/>
        <rFont val="Arial"/>
        <family val="2"/>
      </rPr>
      <t xml:space="preserve">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</si>
  <si>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rPr>
        <vertAlign val="superscript"/>
        <sz val="9"/>
        <rFont val="Arial"/>
        <family val="2"/>
      </rPr>
      <t>1</t>
    </r>
    <r>
      <rPr>
        <sz val="9"/>
        <rFont val="Arial"/>
        <family val="2"/>
      </rPr>
      <t xml:space="preserve"> Adjusted for general inflation using the GDP market price deflator.</t>
    </r>
  </si>
  <si>
    <r>
      <rPr>
        <vertAlign val="superscript"/>
        <sz val="9"/>
        <rFont val="Arial"/>
        <family val="2"/>
      </rPr>
      <t>3</t>
    </r>
    <r>
      <rPr>
        <sz val="9"/>
        <rFont val="Arial"/>
        <family val="2"/>
      </rPr>
      <t>Buses in London operate under a different regulatory model to the rest of the country, and comparisons on an operating costs basis between London and the rest of the country would have little meaning. London figures are therefore excluded from this table.</t>
    </r>
  </si>
  <si>
    <t xml:space="preserve">Great Britain </t>
  </si>
  <si>
    <t>2012-13</t>
  </si>
  <si>
    <t>vehicle km per head</t>
  </si>
  <si>
    <t>ADD - NEW TABLE</t>
  </si>
  <si>
    <t>Of which concessionary passengers</t>
  </si>
  <si>
    <t>Concessionary passengers</t>
  </si>
  <si>
    <t>Percentage Concessionary passengers</t>
  </si>
  <si>
    <r>
      <t xml:space="preserve">3 </t>
    </r>
    <r>
      <rPr>
        <sz val="9"/>
        <rFont val="Arial"/>
        <family val="2"/>
      </rPr>
      <t>Figures include a degree of estimation (e.g. allowances for claims not yet been processed) and may incur some small revisions to previously published data.</t>
    </r>
  </si>
  <si>
    <r>
      <rPr>
        <vertAlign val="superscript"/>
        <sz val="9"/>
        <rFont val="Arial"/>
        <family val="2"/>
      </rPr>
      <t xml:space="preserve">4 </t>
    </r>
    <r>
      <rPr>
        <sz val="9"/>
        <rFont val="Arial"/>
        <family val="2"/>
      </rPr>
      <t>Administrative data collected by Transport Scotland in relation to the older and disabled persons scheme and the young persons scheme bus journeys.  This is around</t>
    </r>
    <r>
      <rPr>
        <b/>
        <sz val="9"/>
        <rFont val="Arial"/>
        <family val="2"/>
      </rPr>
      <t xml:space="preserve"> </t>
    </r>
    <r>
      <rPr>
        <sz val="9"/>
        <rFont val="Arial"/>
        <family val="2"/>
      </rPr>
      <t>2-5</t>
    </r>
    <r>
      <rPr>
        <b/>
        <sz val="9"/>
        <rFont val="Arial"/>
        <family val="2"/>
      </rPr>
      <t xml:space="preserve">% </t>
    </r>
    <r>
      <rPr>
        <sz val="9"/>
        <rFont val="Arial"/>
        <family val="2"/>
      </rPr>
      <t>different from Scotland level estimates calculated from DfT survey data.</t>
    </r>
  </si>
  <si>
    <r>
      <rPr>
        <vertAlign val="superscript"/>
        <sz val="9"/>
        <rFont val="Arial"/>
        <family val="2"/>
      </rPr>
      <t>5</t>
    </r>
    <r>
      <rPr>
        <sz val="9"/>
        <rFont val="Arial"/>
        <family val="2"/>
      </rPr>
      <t xml:space="preserve"> Estimated from DfT survey data; this will not be directly comparable with administrative data for Scotland.</t>
    </r>
  </si>
  <si>
    <t>thousand</t>
  </si>
  <si>
    <t>1989-90</t>
  </si>
  <si>
    <t>1990-91</t>
  </si>
  <si>
    <t>1991-92</t>
  </si>
  <si>
    <t>1992-93</t>
  </si>
  <si>
    <t>1993-94</t>
  </si>
  <si>
    <t>1994-95</t>
  </si>
  <si>
    <t>1995-96</t>
  </si>
  <si>
    <t>1996-97</t>
  </si>
  <si>
    <t>1997-98</t>
  </si>
  <si>
    <t>1998-99</t>
  </si>
  <si>
    <t>1999-00</t>
  </si>
  <si>
    <r>
      <t xml:space="preserve">Platform staff </t>
    </r>
    <r>
      <rPr>
        <vertAlign val="superscript"/>
        <sz val="12"/>
        <rFont val="Arial"/>
        <family val="2"/>
      </rPr>
      <t>3</t>
    </r>
  </si>
  <si>
    <r>
      <t xml:space="preserve">Maintenance and other staff </t>
    </r>
    <r>
      <rPr>
        <vertAlign val="superscript"/>
        <sz val="12"/>
        <rFont val="Arial"/>
        <family val="2"/>
      </rPr>
      <t>3</t>
    </r>
  </si>
  <si>
    <t>Maintenance</t>
  </si>
  <si>
    <t xml:space="preserve">Other </t>
  </si>
  <si>
    <t>Total</t>
  </si>
  <si>
    <t xml:space="preserve"> All staff</t>
  </si>
  <si>
    <t>1.  Figures relate to the financial year end.</t>
  </si>
  <si>
    <t>2. Figures for local operators only (including those doing some non-local work)</t>
  </si>
  <si>
    <t>3.  Staff are classified according to their main occupation as some may have more than one function.</t>
  </si>
  <si>
    <t>4. Break in the series due to changes in the estimation methodology from 2004/05</t>
  </si>
  <si>
    <t>2002 = 100</t>
  </si>
  <si>
    <t>At current prices</t>
  </si>
  <si>
    <r>
      <t xml:space="preserve">At constant prices </t>
    </r>
    <r>
      <rPr>
        <b/>
        <vertAlign val="superscript"/>
        <sz val="12"/>
        <rFont val="Arial"/>
        <family val="2"/>
      </rPr>
      <t>2</t>
    </r>
  </si>
  <si>
    <t>1. Fares at March of each year</t>
  </si>
  <si>
    <t>2. Adjusted for general inflation, using the Retail Prices Index.</t>
  </si>
  <si>
    <t>2005 = 100</t>
  </si>
  <si>
    <r>
      <t>Scotland</t>
    </r>
    <r>
      <rPr>
        <vertAlign val="superscript"/>
        <sz val="12"/>
        <rFont val="Arial"/>
        <family val="2"/>
      </rPr>
      <t>3</t>
    </r>
  </si>
  <si>
    <r>
      <t>Table 2.5  Local bus fare indices</t>
    </r>
    <r>
      <rPr>
        <b/>
        <vertAlign val="superscript"/>
        <sz val="12"/>
        <rFont val="Arial"/>
        <family val="2"/>
      </rPr>
      <t>1</t>
    </r>
  </si>
  <si>
    <r>
      <t>Table 2.6: Operating costs per vehicle kilometre for local bus services</t>
    </r>
    <r>
      <rPr>
        <b/>
        <vertAlign val="superscript"/>
        <sz val="12"/>
        <rFont val="Arial"/>
        <family val="2"/>
      </rPr>
      <t>1,2</t>
    </r>
  </si>
  <si>
    <r>
      <t>Table 2.7: Operating costs per passenger journey for local bus services</t>
    </r>
    <r>
      <rPr>
        <b/>
        <vertAlign val="superscript"/>
        <sz val="12"/>
        <rFont val="Arial"/>
        <family val="2"/>
      </rPr>
      <t>1,2</t>
    </r>
  </si>
  <si>
    <t>Service runs when I need it</t>
  </si>
  <si>
    <t>Journey times are reasonable</t>
  </si>
  <si>
    <t>Bus service is stable and not regulary changing</t>
  </si>
  <si>
    <t>Buses are clean</t>
  </si>
  <si>
    <t>Buses are environmentally friendly</t>
  </si>
  <si>
    <t>Simple deciding what ticket I need</t>
  </si>
  <si>
    <t>Finding out about routes and times is easy</t>
  </si>
  <si>
    <t>Easy to change from buses to other forms of transport</t>
  </si>
  <si>
    <t>Bus fares are good value</t>
  </si>
  <si>
    <r>
      <t xml:space="preserve">Buses run to timetable </t>
    </r>
    <r>
      <rPr>
        <vertAlign val="superscript"/>
        <sz val="10"/>
        <rFont val="Arial"/>
        <family val="2"/>
      </rPr>
      <t>2</t>
    </r>
  </si>
  <si>
    <r>
      <rPr>
        <vertAlign val="superscript"/>
        <sz val="10"/>
        <rFont val="Arial"/>
        <family val="2"/>
      </rPr>
      <t>2</t>
    </r>
    <r>
      <rPr>
        <sz val="10"/>
        <rFont val="Arial"/>
        <family val="2"/>
      </rPr>
      <t xml:space="preserve"> prior to 2012, question asked 'buses are on time'</t>
    </r>
  </si>
  <si>
    <r>
      <rPr>
        <vertAlign val="superscript"/>
        <sz val="10"/>
        <rFont val="Arial"/>
        <family val="2"/>
      </rPr>
      <t>1</t>
    </r>
    <r>
      <rPr>
        <sz val="10"/>
        <rFont val="Arial"/>
        <family val="2"/>
      </rPr>
      <t xml:space="preserve"> SHS data. Question asked of adults (16+), who have used the bus in the previous month</t>
    </r>
  </si>
  <si>
    <r>
      <t>Table 2.1b: Number of disability accessible or low-floor buses used as Public Service Vehicles in Scotland (Local Operators)</t>
    </r>
    <r>
      <rPr>
        <b/>
        <vertAlign val="superscript"/>
        <sz val="12"/>
        <rFont val="Arial"/>
        <family val="2"/>
      </rPr>
      <t>1</t>
    </r>
  </si>
  <si>
    <r>
      <t>Table 2.1a: Public Service Vehicle characteristics (Local Operators)</t>
    </r>
    <r>
      <rPr>
        <b/>
        <vertAlign val="superscript"/>
        <sz val="12"/>
        <rFont val="Arial"/>
        <family val="2"/>
      </rPr>
      <t>1</t>
    </r>
  </si>
  <si>
    <r>
      <t>Table 2.2a: Passenger journeys on local bus services</t>
    </r>
    <r>
      <rPr>
        <b/>
        <vertAlign val="superscript"/>
        <sz val="12"/>
        <rFont val="Arial"/>
        <family val="2"/>
      </rPr>
      <t>1,2</t>
    </r>
  </si>
  <si>
    <r>
      <t>Table 2.3c: Vehicle kilometres by region for local bus services</t>
    </r>
    <r>
      <rPr>
        <b/>
        <vertAlign val="superscript"/>
        <sz val="12"/>
        <rFont val="Arial"/>
        <family val="2"/>
      </rPr>
      <t>1,2</t>
    </r>
  </si>
  <si>
    <r>
      <t>Table 2.8: Passenger revenue</t>
    </r>
    <r>
      <rPr>
        <b/>
        <vertAlign val="superscript"/>
        <sz val="12"/>
        <rFont val="Arial"/>
        <family val="2"/>
      </rPr>
      <t>1</t>
    </r>
    <r>
      <rPr>
        <b/>
        <sz val="12"/>
        <rFont val="Arial"/>
        <family val="2"/>
      </rPr>
      <t xml:space="preserve"> on local bus services</t>
    </r>
    <r>
      <rPr>
        <b/>
        <vertAlign val="superscript"/>
        <sz val="12"/>
        <rFont val="Arial"/>
        <family val="2"/>
      </rPr>
      <t>2</t>
    </r>
  </si>
  <si>
    <r>
      <t>Table 2.9: Government support on local bus services by type of support</t>
    </r>
    <r>
      <rPr>
        <b/>
        <vertAlign val="superscript"/>
        <sz val="12"/>
        <rFont val="Arial"/>
        <family val="2"/>
      </rPr>
      <t>1</t>
    </r>
  </si>
  <si>
    <r>
      <rPr>
        <b/>
        <sz val="10"/>
        <color indexed="8"/>
        <rFont val="Arial"/>
        <family val="2"/>
      </rPr>
      <t>2007</t>
    </r>
    <r>
      <rPr>
        <b/>
        <vertAlign val="superscript"/>
        <sz val="10"/>
        <color indexed="8"/>
        <rFont val="Arial"/>
        <family val="2"/>
      </rPr>
      <t xml:space="preserve"> 2</t>
    </r>
  </si>
  <si>
    <r>
      <t xml:space="preserve">2008 </t>
    </r>
    <r>
      <rPr>
        <b/>
        <vertAlign val="superscript"/>
        <sz val="10"/>
        <color indexed="8"/>
        <rFont val="Arial"/>
        <family val="2"/>
      </rPr>
      <t>2</t>
    </r>
  </si>
  <si>
    <r>
      <t xml:space="preserve">2009 </t>
    </r>
    <r>
      <rPr>
        <b/>
        <vertAlign val="superscript"/>
        <sz val="10"/>
        <color indexed="8"/>
        <rFont val="Arial"/>
        <family val="2"/>
      </rPr>
      <t>1</t>
    </r>
  </si>
  <si>
    <r>
      <rPr>
        <vertAlign val="superscript"/>
        <sz val="10"/>
        <color indexed="8"/>
        <rFont val="Arial"/>
        <family val="2"/>
      </rPr>
      <t>1</t>
    </r>
    <r>
      <rPr>
        <sz val="10"/>
        <color indexed="8"/>
        <rFont val="Arial"/>
        <family val="2"/>
      </rPr>
      <t>As at October in each year, with the exception of 2009 where the figure is as at February</t>
    </r>
  </si>
  <si>
    <r>
      <rPr>
        <vertAlign val="superscript"/>
        <sz val="10"/>
        <color indexed="8"/>
        <rFont val="Arial"/>
        <family val="2"/>
      </rPr>
      <t>2</t>
    </r>
    <r>
      <rPr>
        <sz val="10"/>
        <color indexed="8"/>
        <rFont val="Arial"/>
        <family val="2"/>
      </rPr>
      <t>Figures for 2007 and 2008 should be interpreted with caution, due to possible double-counting in one Local Authority</t>
    </r>
  </si>
  <si>
    <r>
      <rPr>
        <vertAlign val="superscript"/>
        <sz val="10"/>
        <rFont val="Arial"/>
        <family val="2"/>
      </rPr>
      <t>3</t>
    </r>
    <r>
      <rPr>
        <sz val="10"/>
        <rFont val="Arial"/>
        <family val="2"/>
      </rPr>
      <t>This table displays changes over time at a national level. For the most up to date figures at national and Local Authority level consult table 23</t>
    </r>
  </si>
  <si>
    <t>Buses are comfortable</t>
  </si>
  <si>
    <t>Sample Size</t>
  </si>
  <si>
    <t>Percentage agreeing with each statement</t>
  </si>
  <si>
    <r>
      <rPr>
        <vertAlign val="superscript"/>
        <sz val="10"/>
        <rFont val="Arial"/>
        <family val="2"/>
      </rPr>
      <t>3</t>
    </r>
    <r>
      <rPr>
        <sz val="10"/>
        <rFont val="Arial"/>
        <family val="2"/>
      </rPr>
      <t xml:space="preserve"> Changes to the questionnaire have been made between years so some response options are removed and new ones added</t>
    </r>
  </si>
  <si>
    <r>
      <t>I feel personally safe and secure</t>
    </r>
    <r>
      <rPr>
        <vertAlign val="superscript"/>
        <sz val="10"/>
        <rFont val="Arial"/>
        <family val="2"/>
      </rPr>
      <t>4</t>
    </r>
  </si>
  <si>
    <r>
      <t>Feel safe/secure on bus during day</t>
    </r>
    <r>
      <rPr>
        <vertAlign val="superscript"/>
        <sz val="10"/>
        <rFont val="Arial"/>
        <family val="2"/>
      </rPr>
      <t>4</t>
    </r>
  </si>
  <si>
    <r>
      <t>Feel safe/secure on bus during the evening</t>
    </r>
    <r>
      <rPr>
        <vertAlign val="superscript"/>
        <sz val="10"/>
        <rFont val="Arial"/>
        <family val="2"/>
      </rPr>
      <t>4</t>
    </r>
  </si>
  <si>
    <r>
      <rPr>
        <vertAlign val="superscript"/>
        <sz val="10"/>
        <rFont val="Arial"/>
        <family val="2"/>
      </rPr>
      <t>4</t>
    </r>
    <r>
      <rPr>
        <sz val="10"/>
        <rFont val="Arial"/>
        <family val="2"/>
      </rPr>
      <t xml:space="preserve"> The question about feeling safe and secure on the bus was split in 2009 to ask about during the day and in the evening.</t>
    </r>
  </si>
  <si>
    <r>
      <t>Table 2.2b: Passenger journeys by region for local bus services</t>
    </r>
    <r>
      <rPr>
        <b/>
        <vertAlign val="superscript"/>
        <sz val="12"/>
        <rFont val="Arial"/>
        <family val="2"/>
      </rPr>
      <t>1,2</t>
    </r>
  </si>
  <si>
    <t>All adults aged 16+</t>
  </si>
  <si>
    <t>All adults aged 60+</t>
  </si>
  <si>
    <t>2006**</t>
  </si>
  <si>
    <t xml:space="preserve">** Figures for 2006 relate to the period from April to December, as new concessionary fare arrangements were introduced in April 2006 </t>
  </si>
  <si>
    <t>2003*</t>
  </si>
  <si>
    <r>
      <rPr>
        <vertAlign val="superscript"/>
        <sz val="10"/>
        <rFont val="Arial"/>
        <family val="2"/>
      </rPr>
      <t>1</t>
    </r>
    <r>
      <rPr>
        <sz val="10"/>
        <rFont val="Arial"/>
        <family val="2"/>
      </rPr>
      <t xml:space="preserve"> The question started thus: "do you have a concessionary travel pass which allows you to travel free of charge …" The remainer of the question depended upon the national minimum concessionary fare arrangements that applied at the time</t>
    </r>
  </si>
  <si>
    <t>Age band</t>
  </si>
  <si>
    <t xml:space="preserve">          - From April 2003 to March 2006, the question concluded: "….  on off-peak local bus services"</t>
  </si>
  <si>
    <t xml:space="preserve">          - From April 2006, the question concluded: "… on scheduled bus services"</t>
  </si>
  <si>
    <t>Passenger revenue</t>
  </si>
  <si>
    <t>1. Passenger fare receipts only include fare receipts retained by bus operators.  On some tendered or supported services, fare receipts are passed to the local authority.</t>
  </si>
  <si>
    <t>2. This table uses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</si>
  <si>
    <t>3.  Until 2003-04, receipts for local bus services include concessionary fare reimbursement from local authorities.  From 2004-05 this only includes fare reciepts retained by bus operators.  On some tendered or supported services, fare receipts are passed to the Local Authority.</t>
  </si>
  <si>
    <r>
      <t>Government support</t>
    </r>
    <r>
      <rPr>
        <b/>
        <vertAlign val="superscript"/>
        <sz val="12"/>
        <rFont val="Arial"/>
        <family val="2"/>
      </rPr>
      <t>4</t>
    </r>
  </si>
  <si>
    <r>
      <t>Total passenger revenue</t>
    </r>
    <r>
      <rPr>
        <b/>
        <vertAlign val="superscript"/>
        <sz val="12"/>
        <rFont val="Arial"/>
        <family val="2"/>
      </rPr>
      <t xml:space="preserve">4 </t>
    </r>
  </si>
  <si>
    <r>
      <rPr>
        <vertAlign val="superscript"/>
        <sz val="9"/>
        <rFont val="Arial"/>
        <family val="2"/>
      </rPr>
      <t xml:space="preserve">1 </t>
    </r>
    <r>
      <rPr>
        <sz val="9"/>
        <rFont val="Arial"/>
        <family val="2"/>
      </rPr>
      <t>This table covers all operators who run local bus services, including those who also do non-local work (e.g. private hire, school contracts).
In previous years this table has also included operators who do solely non-local work. However, the Department for Transport no longer collects figures for these ‘non-local’ operators.
In previous years non-local operators have accounted for around 8% of the Public Service Vehicles in use. Figures presented here will be lower than those previously published by a corresponding margin.</t>
    </r>
  </si>
  <si>
    <r>
      <rPr>
        <vertAlign val="superscript"/>
        <sz val="9"/>
        <rFont val="Arial"/>
        <family val="2"/>
      </rPr>
      <t>2</t>
    </r>
    <r>
      <rPr>
        <sz val="9"/>
        <rFont val="Arial"/>
        <family val="2"/>
      </rPr>
      <t xml:space="preserve"> London buses (on local services) are equipped with non-ITSO (Oyster) smartcard readers.</t>
    </r>
  </si>
  <si>
    <r>
      <t xml:space="preserve">2013 </t>
    </r>
    <r>
      <rPr>
        <b/>
        <vertAlign val="superscript"/>
        <sz val="10"/>
        <color indexed="8"/>
        <rFont val="Arial"/>
        <family val="2"/>
      </rPr>
      <t>4</t>
    </r>
  </si>
  <si>
    <t>4. Government support includes Bus Service Operators Grant, Concessionary Bus Travel and Local Authority gross costs incurred in support of bus services.  The National Concessionary Travel scheme was introduced in April 2006.  Figures for Government support prior to this include all modes of concessionary travel so are not comparable with later years.</t>
  </si>
  <si>
    <r>
      <rPr>
        <vertAlign val="superscript"/>
        <sz val="10"/>
        <rFont val="Arial"/>
        <family val="2"/>
      </rPr>
      <t>4</t>
    </r>
    <r>
      <rPr>
        <sz val="10"/>
        <rFont val="Arial"/>
        <family val="2"/>
      </rPr>
      <t xml:space="preserve"> The new supplier of the National Entitlement Card programme is able to provide a more detailed split of card holder eligibility than Transport Scotland received previously.  As well as being able to better identify eligibility, the new reports also identify duplicate cards ie where a customer has a card due to expire at the end of the month and a replacement has been issued, so these can now be excluded from the totals.  These changes mean that data for 2013 onwards is not directly comparable with earlier years.</t>
    </r>
  </si>
  <si>
    <r>
      <t xml:space="preserve">Great Britain </t>
    </r>
    <r>
      <rPr>
        <vertAlign val="superscript"/>
        <sz val="12"/>
        <rFont val="Arial"/>
        <family val="2"/>
      </rPr>
      <t>8</t>
    </r>
  </si>
  <si>
    <r>
      <t xml:space="preserve">GB outwith London </t>
    </r>
    <r>
      <rPr>
        <vertAlign val="superscript"/>
        <sz val="12"/>
        <rFont val="Arial"/>
        <family val="2"/>
      </rPr>
      <t>8</t>
    </r>
  </si>
  <si>
    <r>
      <t>Great Britain (bus)</t>
    </r>
    <r>
      <rPr>
        <vertAlign val="superscript"/>
        <sz val="12"/>
        <rFont val="Arial"/>
        <family val="2"/>
      </rPr>
      <t>5,6,8</t>
    </r>
  </si>
  <si>
    <r>
      <t>GB outwith London (bus)</t>
    </r>
    <r>
      <rPr>
        <vertAlign val="superscript"/>
        <sz val="12"/>
        <rFont val="Arial"/>
        <family val="2"/>
      </rPr>
      <t>5,6,8</t>
    </r>
  </si>
  <si>
    <r>
      <t>Great Britain (all modes)</t>
    </r>
    <r>
      <rPr>
        <vertAlign val="superscript"/>
        <sz val="12"/>
        <rFont val="Arial"/>
        <family val="2"/>
      </rPr>
      <t>5,6,8</t>
    </r>
  </si>
  <si>
    <r>
      <t>GB outwith London (all modes)</t>
    </r>
    <r>
      <rPr>
        <vertAlign val="superscript"/>
        <sz val="12"/>
        <rFont val="Arial"/>
        <family val="2"/>
      </rPr>
      <t>5,6,8</t>
    </r>
  </si>
  <si>
    <t>5. DfT have yet to publish this figure for 2012-13 due to delays in Department for Communities and Local Government publishing Government Support figures for 2012-13.  This will be updated in the online version of these tables.</t>
  </si>
  <si>
    <r>
      <t>Great Britain</t>
    </r>
    <r>
      <rPr>
        <vertAlign val="superscript"/>
        <sz val="12"/>
        <rFont val="Arial"/>
        <family val="2"/>
      </rPr>
      <t>5</t>
    </r>
  </si>
  <si>
    <r>
      <t xml:space="preserve">All government support </t>
    </r>
    <r>
      <rPr>
        <b/>
        <vertAlign val="superscript"/>
        <sz val="12"/>
        <rFont val="Arial"/>
        <family val="2"/>
      </rPr>
      <t>9</t>
    </r>
  </si>
  <si>
    <t>Note: Figures prior to 2004/05 are not strictly comparable with previous years due to changes in the methodology.</t>
  </si>
  <si>
    <t>Figure 2.2             Passenger journeys (boardings) and vehicle-kilometres</t>
  </si>
  <si>
    <t>Figure 2.1             Vehicle stock by type of vehicle</t>
  </si>
  <si>
    <t>Veh-kms: other services</t>
  </si>
  <si>
    <t>Veh-kms: local services</t>
  </si>
  <si>
    <t>Local bus passengers</t>
  </si>
  <si>
    <t>In each case, DfT's revised figures appear in the second column</t>
  </si>
  <si>
    <t>Numbers for Figure 2.2 - so that the graph can show the breaks in series</t>
  </si>
  <si>
    <t xml:space="preserve">Figure 2.3  Local bus fare indices </t>
  </si>
  <si>
    <r>
      <t>Table 2.12: Possession of concessionary fare pass</t>
    </r>
    <r>
      <rPr>
        <b/>
        <vertAlign val="superscript"/>
        <sz val="10"/>
        <rFont val="Arial"/>
        <family val="2"/>
      </rPr>
      <t>1</t>
    </r>
    <r>
      <rPr>
        <b/>
        <sz val="10"/>
        <rFont val="Arial"/>
        <family val="2"/>
      </rPr>
      <t xml:space="preserve"> for all adults aged 16+</t>
    </r>
  </si>
  <si>
    <t>Young persons scheme (16-18)</t>
  </si>
  <si>
    <t>Numbers for Figure 2.1</t>
  </si>
  <si>
    <t>Year</t>
  </si>
  <si>
    <t>Buses</t>
  </si>
  <si>
    <t>Coaches</t>
  </si>
  <si>
    <t>Minibuses</t>
  </si>
  <si>
    <t>2013-14</t>
  </si>
  <si>
    <r>
      <t xml:space="preserve">Scotland </t>
    </r>
    <r>
      <rPr>
        <vertAlign val="superscript"/>
        <sz val="12"/>
        <rFont val="Arial"/>
        <family val="2"/>
      </rPr>
      <t>3</t>
    </r>
  </si>
  <si>
    <r>
      <rPr>
        <vertAlign val="superscript"/>
        <sz val="9"/>
        <rFont val="Arial"/>
        <family val="2"/>
      </rPr>
      <t>3</t>
    </r>
    <r>
      <rPr>
        <sz val="9"/>
        <rFont val="Arial"/>
        <family val="2"/>
      </rPr>
      <t xml:space="preserve"> Previous figures have been revised.</t>
    </r>
  </si>
  <si>
    <t>cell percentages</t>
  </si>
  <si>
    <t>Update figures in December</t>
  </si>
  <si>
    <t>..</t>
  </si>
  <si>
    <r>
      <rPr>
        <vertAlign val="superscript"/>
        <sz val="10"/>
        <rFont val="Arial"/>
        <family val="2"/>
      </rPr>
      <t xml:space="preserve">1 </t>
    </r>
    <r>
      <rPr>
        <sz val="10"/>
        <rFont val="Arial"/>
        <family val="2"/>
      </rPr>
      <t>This table provides the most up to date figure for the number of concessionary passes on issue at Local Authority and national level. Table 2.13 displays changes over time at a national level.</t>
    </r>
  </si>
  <si>
    <t xml:space="preserve">   calculated by combining the England, Wales and Scotland figures. </t>
  </si>
  <si>
    <t>10</t>
  </si>
  <si>
    <t xml:space="preserve">   towards the costs of bus operators by way of grant made under section 38 of the Transport (Scotland) Act 2001. Concessionary fares for 2013/14 also included transitional assistance of £1.7 million. </t>
  </si>
  <si>
    <t>Source: DfT Bus Statistics</t>
  </si>
  <si>
    <t>Source: Scottish Household Survey</t>
  </si>
  <si>
    <t>Source: Transport Scotland</t>
  </si>
  <si>
    <r>
      <rPr>
        <vertAlign val="superscript"/>
        <sz val="9"/>
        <rFont val="Arial"/>
        <family val="2"/>
      </rPr>
      <t xml:space="preserve">3 </t>
    </r>
    <r>
      <rPr>
        <sz val="9"/>
        <rFont val="Arial"/>
        <family val="2"/>
      </rPr>
      <t>Perth and Kinross, Stirling, Aberdeen City, Aberdeenshire, Angus, Dundee City</t>
    </r>
  </si>
  <si>
    <r>
      <t>4</t>
    </r>
    <r>
      <rPr>
        <sz val="9"/>
        <rFont val="Arial"/>
        <family val="2"/>
      </rPr>
      <t xml:space="preserve"> Eilean Siar, Highland, Moray, Orkney Islands, Shetland Islands, Argyll &amp; Bute</t>
    </r>
  </si>
  <si>
    <r>
      <t>5</t>
    </r>
    <r>
      <rPr>
        <sz val="9"/>
        <rFont val="Arial"/>
        <family val="2"/>
      </rPr>
      <t xml:space="preserve"> Clackmannanshire, East Lothian, Falkirk, Fife, Midlothian, Scottish Borders, Edinburgh City, West Lothian</t>
    </r>
  </si>
  <si>
    <r>
      <t xml:space="preserve">6 </t>
    </r>
    <r>
      <rPr>
        <sz val="9"/>
        <rFont val="Arial"/>
        <family val="2"/>
      </rPr>
      <t>Dumfries &amp; Galloway, East Ayrshire, East Dunbartonshire, East Renfrewshire, Inverclyde, North Ayrshire, South Ayrshire, South Lanarkshire, Renfrewshire, West Dunbartonshire, Glasgow City, North Lanarkshire</t>
    </r>
  </si>
  <si>
    <t>Buses are frequent</t>
  </si>
  <si>
    <r>
      <rPr>
        <vertAlign val="superscript"/>
        <sz val="10"/>
        <rFont val="Arial"/>
        <family val="2"/>
      </rPr>
      <t>5</t>
    </r>
    <r>
      <rPr>
        <sz val="10"/>
        <rFont val="Arial"/>
        <family val="2"/>
      </rPr>
      <t xml:space="preserve"> This question is now asked every 2 years and will be updated next year in edition 34</t>
    </r>
  </si>
  <si>
    <t xml:space="preserve">6. The figures for 2012/13 Include an additional transitional assistance of £10 million for concessionary fares and £3 million for bus service operators grant </t>
  </si>
  <si>
    <t>6</t>
  </si>
  <si>
    <r>
      <t>TABLE 2.11: Users views on local bus services</t>
    </r>
    <r>
      <rPr>
        <b/>
        <vertAlign val="superscript"/>
        <sz val="10"/>
        <rFont val="Arial"/>
        <family val="2"/>
      </rPr>
      <t>1,3,5</t>
    </r>
  </si>
  <si>
    <r>
      <t>1</t>
    </r>
    <r>
      <rPr>
        <sz val="9"/>
        <rFont val="Arial"/>
        <family val="2"/>
      </rPr>
      <t xml:space="preserve"> Prior to 2007 only journeys over 1/4 mile were recorded.  Since 2007 all journeys are recorded.  This creates a discontinuity in the time series between 2006 and 2007.</t>
    </r>
  </si>
  <si>
    <r>
      <t>2</t>
    </r>
    <r>
      <rPr>
        <sz val="9"/>
        <rFont val="Arial"/>
        <family val="2"/>
      </rPr>
      <t xml:space="preserve"> From 2007 onwards, two new categories, 'Go home' and 'Just go for a walk', were added.  'Go home' has been separated out in this table but 'Just go for a walk' has not as these are largely going to be walking (only) journeys.</t>
    </r>
  </si>
  <si>
    <r>
      <t>3</t>
    </r>
    <r>
      <rPr>
        <sz val="9"/>
        <rFont val="Arial"/>
        <family val="2"/>
      </rPr>
      <t xml:space="preserve"> Sample size in 2003 was </t>
    </r>
    <r>
      <rPr>
        <i/>
        <sz val="9"/>
        <rFont val="Arial"/>
        <family val="2"/>
      </rPr>
      <t>2,004</t>
    </r>
    <r>
      <rPr>
        <sz val="9"/>
        <rFont val="Arial"/>
        <family val="2"/>
      </rPr>
      <t xml:space="preserve"> as this data was not collected in quarter 1; sample size in 2006 was </t>
    </r>
    <r>
      <rPr>
        <i/>
        <sz val="9"/>
        <rFont val="Arial"/>
        <family val="2"/>
      </rPr>
      <t>2,181</t>
    </r>
    <r>
      <rPr>
        <sz val="9"/>
        <rFont val="Arial"/>
        <family val="2"/>
      </rPr>
      <t xml:space="preserve"> as a new concessionary scheme was introduced in April 2006.</t>
    </r>
  </si>
  <si>
    <r>
      <t xml:space="preserve">2007 </t>
    </r>
    <r>
      <rPr>
        <b/>
        <vertAlign val="superscript"/>
        <sz val="10"/>
        <rFont val="Arial"/>
        <family val="2"/>
      </rPr>
      <t>1,2</t>
    </r>
  </si>
  <si>
    <r>
      <t xml:space="preserve">by journey purpose </t>
    </r>
    <r>
      <rPr>
        <b/>
        <vertAlign val="superscript"/>
        <sz val="12"/>
        <rFont val="Arial"/>
        <family val="2"/>
      </rPr>
      <t>2</t>
    </r>
    <r>
      <rPr>
        <b/>
        <sz val="12"/>
        <rFont val="Arial"/>
        <family val="2"/>
      </rPr>
      <t>:</t>
    </r>
  </si>
  <si>
    <r>
      <t xml:space="preserve">by whether or not respondent has concessionary travel pass </t>
    </r>
    <r>
      <rPr>
        <b/>
        <vertAlign val="superscript"/>
        <sz val="12"/>
        <rFont val="Arial"/>
        <family val="2"/>
      </rPr>
      <t>3</t>
    </r>
    <r>
      <rPr>
        <b/>
        <sz val="12"/>
        <rFont val="Arial"/>
        <family val="2"/>
      </rPr>
      <t>:</t>
    </r>
  </si>
  <si>
    <r>
      <t xml:space="preserve">Scotland </t>
    </r>
    <r>
      <rPr>
        <vertAlign val="superscript"/>
        <sz val="12"/>
        <rFont val="Arial"/>
        <family val="2"/>
      </rPr>
      <t>11</t>
    </r>
  </si>
  <si>
    <r>
      <t xml:space="preserve">Local Authority bus support </t>
    </r>
    <r>
      <rPr>
        <b/>
        <vertAlign val="superscript"/>
        <sz val="12"/>
        <rFont val="Arial"/>
        <family val="2"/>
      </rPr>
      <t>2</t>
    </r>
  </si>
  <si>
    <r>
      <t>North East, Tayside and Central</t>
    </r>
    <r>
      <rPr>
        <vertAlign val="superscript"/>
        <sz val="12"/>
        <rFont val="Arial"/>
        <family val="2"/>
      </rPr>
      <t>3</t>
    </r>
  </si>
  <si>
    <r>
      <t>Highlands, Islands and Shetland</t>
    </r>
    <r>
      <rPr>
        <vertAlign val="superscript"/>
        <sz val="12"/>
        <rFont val="Arial"/>
        <family val="2"/>
      </rPr>
      <t>4</t>
    </r>
  </si>
  <si>
    <r>
      <t>South East</t>
    </r>
    <r>
      <rPr>
        <vertAlign val="superscript"/>
        <sz val="12"/>
        <rFont val="Arial"/>
        <family val="2"/>
      </rPr>
      <t>5</t>
    </r>
  </si>
  <si>
    <r>
      <t>South West and Strathclyde</t>
    </r>
    <r>
      <rPr>
        <vertAlign val="superscript"/>
        <sz val="12"/>
        <rFont val="Arial"/>
        <family val="2"/>
      </rPr>
      <t>6</t>
    </r>
  </si>
  <si>
    <r>
      <t>Scotland</t>
    </r>
    <r>
      <rPr>
        <vertAlign val="superscript"/>
        <sz val="12"/>
        <rFont val="Arial"/>
        <family val="2"/>
      </rPr>
      <t>3,4</t>
    </r>
  </si>
  <si>
    <r>
      <t>Table 2.3a: Vehicle kilometres on local bus services by type of service</t>
    </r>
    <r>
      <rPr>
        <b/>
        <vertAlign val="superscript"/>
        <sz val="12"/>
        <rFont val="Arial"/>
        <family val="2"/>
      </rPr>
      <t>1,2</t>
    </r>
  </si>
  <si>
    <r>
      <t>Table 2.3b: Vehicle kilometres on local bus services per head of population</t>
    </r>
    <r>
      <rPr>
        <b/>
        <vertAlign val="superscript"/>
        <sz val="12"/>
        <rFont val="Arial"/>
        <family val="2"/>
      </rPr>
      <t>1,2</t>
    </r>
  </si>
  <si>
    <r>
      <t>Table 2.4  Staff employed</t>
    </r>
    <r>
      <rPr>
        <b/>
        <vertAlign val="superscript"/>
        <sz val="12"/>
        <rFont val="Arial"/>
        <family val="2"/>
      </rPr>
      <t>1, 2</t>
    </r>
  </si>
  <si>
    <r>
      <t>At constant prices</t>
    </r>
    <r>
      <rPr>
        <b/>
        <vertAlign val="superscript"/>
        <sz val="12"/>
        <rFont val="Arial"/>
        <family val="2"/>
      </rPr>
      <t>2</t>
    </r>
  </si>
  <si>
    <r>
      <t>Table 2.10: Bus use the previous day (adults) by characteristic</t>
    </r>
    <r>
      <rPr>
        <b/>
        <vertAlign val="superscript"/>
        <sz val="12"/>
        <rFont val="Arial"/>
        <family val="2"/>
      </rPr>
      <t>1</t>
    </r>
  </si>
  <si>
    <t>Passenger journeys by region for local bus services</t>
  </si>
  <si>
    <t>Users views on local bus services</t>
  </si>
  <si>
    <t>2014-15</t>
  </si>
  <si>
    <r>
      <t xml:space="preserve">Table 2.14: Concessionary fare passes issued to older and disabled people. As at November 2015 </t>
    </r>
    <r>
      <rPr>
        <b/>
        <vertAlign val="superscript"/>
        <sz val="10"/>
        <rFont val="Arial"/>
        <family val="2"/>
      </rPr>
      <t>1</t>
    </r>
  </si>
  <si>
    <t>Contents</t>
  </si>
  <si>
    <t>Public Service Vehicle characteristics (Local Operators)</t>
  </si>
  <si>
    <t>Table 2.4</t>
  </si>
  <si>
    <t>Table 2.5</t>
  </si>
  <si>
    <t>Table 2.6</t>
  </si>
  <si>
    <t>Table 2.7</t>
  </si>
  <si>
    <t>Table 2.8</t>
  </si>
  <si>
    <t>Table 2.9</t>
  </si>
  <si>
    <t>Table 2.10</t>
  </si>
  <si>
    <t>Table 2.11</t>
  </si>
  <si>
    <t>Table 2.12</t>
  </si>
  <si>
    <t>Table 2.13</t>
  </si>
  <si>
    <t>Table 2.14</t>
  </si>
  <si>
    <t>Table 2.1a</t>
  </si>
  <si>
    <t>Table 2.1b</t>
  </si>
  <si>
    <t>Number of disability accessible or low-floor buses used as Public Service Vehicles in Scotland (Local Operators)</t>
  </si>
  <si>
    <t>Passenger journeys on local bus services</t>
  </si>
  <si>
    <t>Table 2.2a</t>
  </si>
  <si>
    <t>Table 2.2b</t>
  </si>
  <si>
    <t>Table 2.3b</t>
  </si>
  <si>
    <t>Table 2.3a</t>
  </si>
  <si>
    <t>Table 2.3c</t>
  </si>
  <si>
    <t>Vehicle kilometres on local bus services by type of service</t>
  </si>
  <si>
    <t>Vehicle kilometres on local bus services per head of population</t>
  </si>
  <si>
    <t>Vehicle kilometres by region for local bus services</t>
  </si>
  <si>
    <t>Staff employed</t>
  </si>
  <si>
    <t>Local bus fare indices</t>
  </si>
  <si>
    <t>Operating costs per vehicle kilometre for local bus services</t>
  </si>
  <si>
    <t>Operating costs per passenger journey for local bus services</t>
  </si>
  <si>
    <t>Passenger revenue on local bus services</t>
  </si>
  <si>
    <t>Government support on local bus services by type of support</t>
  </si>
  <si>
    <t>Bus use the previous day (adults) by characteristic</t>
  </si>
  <si>
    <t>Possession of concessionary fare pass1 for all adults aged 16+</t>
  </si>
  <si>
    <t>Concessionary fare passes issued to older and disabled people, 2008-2015</t>
  </si>
  <si>
    <t>Figure 2.1</t>
  </si>
  <si>
    <t>Figure 2.2</t>
  </si>
  <si>
    <t>Figure 2.3</t>
  </si>
  <si>
    <t>Vehicle stock by type of vehicle</t>
  </si>
  <si>
    <t>Concessionary fare passes issued to older and disabled people. As at November 2015</t>
  </si>
  <si>
    <t>Passenger journeys (boardings) and vehicle-kilometres</t>
  </si>
  <si>
    <t>Expand row for market deflator</t>
  </si>
  <si>
    <t>HMT GDP deflator (Taken from HMT website on 3/12/2015)</t>
  </si>
  <si>
    <r>
      <t>2014-15 Prices</t>
    </r>
    <r>
      <rPr>
        <sz val="12"/>
        <rFont val="Arial"/>
        <family val="2"/>
      </rPr>
      <t xml:space="preserve"> (Adjusted for general inflation using the GDP market price deflator)</t>
    </r>
  </si>
  <si>
    <r>
      <t xml:space="preserve">2014-15 Prices </t>
    </r>
    <r>
      <rPr>
        <sz val="12"/>
        <rFont val="Arial"/>
        <family val="2"/>
      </rPr>
      <t>(Adjusted for general inflation using the GDP market price deflator.)</t>
    </r>
  </si>
  <si>
    <t>2004/05</t>
  </si>
  <si>
    <t>2005/06</t>
  </si>
  <si>
    <t>2006/07</t>
  </si>
  <si>
    <t>2007/08</t>
  </si>
  <si>
    <t>2008/09</t>
  </si>
  <si>
    <t>2009/10</t>
  </si>
  <si>
    <t>2010/11</t>
  </si>
  <si>
    <t>2011/12</t>
  </si>
  <si>
    <t>2012/13</t>
  </si>
  <si>
    <t>2013/14</t>
  </si>
  <si>
    <t>2014/15</t>
  </si>
  <si>
    <t>£ million</t>
  </si>
  <si>
    <t>Updated</t>
  </si>
  <si>
    <t>EW PTS</t>
  </si>
  <si>
    <t>EW CFR</t>
  </si>
  <si>
    <t>EW BSOG</t>
  </si>
  <si>
    <t>London PTS</t>
  </si>
  <si>
    <t>London CFR</t>
  </si>
  <si>
    <t>London BSOG</t>
  </si>
  <si>
    <r>
      <t xml:space="preserve">GB outwith London </t>
    </r>
    <r>
      <rPr>
        <vertAlign val="superscript"/>
        <sz val="12"/>
        <rFont val="Arial"/>
        <family val="2"/>
      </rPr>
      <t>12</t>
    </r>
  </si>
  <si>
    <r>
      <rPr>
        <vertAlign val="superscript"/>
        <sz val="10"/>
        <rFont val="Arial"/>
        <family val="2"/>
      </rPr>
      <t xml:space="preserve">1 </t>
    </r>
    <r>
      <rPr>
        <sz val="10"/>
        <rFont val="Arial"/>
        <family val="2"/>
      </rPr>
      <t>This table includes some figures gathered through the Department for Transport’s survey of PSV operators. Figures obtained from this source are revised as a matter of course and this table is likely to differ from previously published figures. Links to further information can be found on the Sources sheet.</t>
    </r>
  </si>
  <si>
    <r>
      <t>2</t>
    </r>
    <r>
      <rPr>
        <sz val="10"/>
        <rFont val="Arial"/>
        <family val="2"/>
      </rPr>
      <t xml:space="preserve"> Total of all local authorities' gross costs incurred in support of bus services, either directly or by subsidies to operators or individuals.</t>
    </r>
  </si>
  <si>
    <r>
      <t>3</t>
    </r>
    <r>
      <rPr>
        <sz val="10"/>
        <rFont val="Arial"/>
        <family val="2"/>
      </rPr>
      <t xml:space="preserve"> Figures refer to Transport Scotland spending on elderly, disabled and youth schemes. Prior to the centralisation of funding in 2006/07 it is not possible split out spending on bus schemes alone.</t>
    </r>
  </si>
  <si>
    <r>
      <t>4</t>
    </r>
    <r>
      <rPr>
        <sz val="10"/>
        <rFont val="Arial"/>
        <family val="2"/>
      </rPr>
      <t xml:space="preserve"> Includes Local Authority spending.</t>
    </r>
  </si>
  <si>
    <r>
      <t>5</t>
    </r>
    <r>
      <rPr>
        <sz val="10"/>
        <rFont val="Arial"/>
        <family val="2"/>
      </rPr>
      <t xml:space="preserve"> GB figures cover the total of all local authorities' net costs of concessionary bus travel and include funding for taxi tokens as well as administation costs.</t>
    </r>
  </si>
  <si>
    <r>
      <t>6</t>
    </r>
    <r>
      <rPr>
        <sz val="10"/>
        <rFont val="Arial"/>
        <family val="2"/>
      </rPr>
      <t xml:space="preserve"> There is no information on concessionary spending for 'other' modes in England and Wales.  Therefore, the only difference between the GB (bus) and GB (all modes) figures will be a result of the differences in the Scotland concessionary</t>
    </r>
  </si>
  <si>
    <r>
      <t xml:space="preserve">fares figures </t>
    </r>
    <r>
      <rPr>
        <u val="single"/>
        <sz val="10"/>
        <rFont val="Arial"/>
        <family val="2"/>
      </rPr>
      <t>only.</t>
    </r>
  </si>
  <si>
    <r>
      <t>7</t>
    </r>
    <r>
      <rPr>
        <sz val="10"/>
        <rFont val="Arial"/>
        <family val="2"/>
      </rPr>
      <t xml:space="preserve"> Bus Service Operators Grant (BSOG) is a subsidy provided by Central Government to operatros of local bus services.</t>
    </r>
  </si>
  <si>
    <r>
      <rPr>
        <vertAlign val="superscript"/>
        <sz val="10"/>
        <rFont val="Arial"/>
        <family val="2"/>
      </rPr>
      <t>8</t>
    </r>
    <r>
      <rPr>
        <sz val="10"/>
        <rFont val="Arial"/>
        <family val="2"/>
      </rPr>
      <t xml:space="preserve"> Statistics for Concessionary Fare spend and Local Authority support for bus for England are published by Department for Communities and Local Government. Figures for Great Britain are </t>
    </r>
  </si>
  <si>
    <r>
      <t xml:space="preserve">9 </t>
    </r>
    <r>
      <rPr>
        <sz val="10"/>
        <rFont val="Arial"/>
        <family val="2"/>
      </rPr>
      <t>Totals exclude 'non-revenue' funding, specifically the Scottish Green Bus Fund and the Bus Investment Fund.</t>
    </r>
  </si>
  <si>
    <r>
      <rPr>
        <vertAlign val="superscript"/>
        <sz val="10"/>
        <rFont val="Arial"/>
        <family val="2"/>
      </rPr>
      <t>11</t>
    </r>
    <r>
      <rPr>
        <sz val="10"/>
        <rFont val="Arial"/>
        <family val="2"/>
      </rPr>
      <t xml:space="preserve"> Local Authority Transport Undertakings - Buses was added to the LFR 03 return in 2008/09.  Data is not available for previous years and the total expenditure for 2007/08 is not comparable with later years.</t>
    </r>
  </si>
  <si>
    <r>
      <rPr>
        <vertAlign val="superscript"/>
        <sz val="10"/>
        <rFont val="Arial"/>
        <family val="2"/>
      </rPr>
      <t>12</t>
    </r>
    <r>
      <rPr>
        <sz val="10"/>
        <rFont val="Arial"/>
        <family val="2"/>
      </rPr>
      <t xml:space="preserve"> BSOG in London now forms part of their public support grant (from October 2013).</t>
    </r>
  </si>
  <si>
    <r>
      <t>10</t>
    </r>
    <r>
      <rPr>
        <b/>
        <vertAlign val="superscript"/>
        <sz val="10"/>
        <rFont val="Arial"/>
        <family val="2"/>
      </rPr>
      <t xml:space="preserve"> </t>
    </r>
    <r>
      <rPr>
        <sz val="10"/>
        <rFont val="Arial"/>
        <family val="2"/>
      </rPr>
      <t xml:space="preserve">The figures for 2012/13 Include an additional transitional assistance of £10 million for concessionary fares and £3 million for bus service operators grant </t>
    </r>
  </si>
  <si>
    <r>
      <t>Great Britain (bus)</t>
    </r>
    <r>
      <rPr>
        <vertAlign val="superscript"/>
        <sz val="12"/>
        <rFont val="Arial"/>
        <family val="2"/>
      </rPr>
      <t>6,8,12</t>
    </r>
  </si>
  <si>
    <r>
      <t>GB outwith London (bus)</t>
    </r>
    <r>
      <rPr>
        <vertAlign val="superscript"/>
        <sz val="12"/>
        <rFont val="Arial"/>
        <family val="2"/>
      </rPr>
      <t>6,8,12</t>
    </r>
  </si>
  <si>
    <r>
      <t>Great Britain (all modes)</t>
    </r>
    <r>
      <rPr>
        <vertAlign val="superscript"/>
        <sz val="12"/>
        <rFont val="Arial"/>
        <family val="2"/>
      </rPr>
      <t>6,8,12</t>
    </r>
  </si>
  <si>
    <r>
      <t>GB outwith London (all modes)</t>
    </r>
    <r>
      <rPr>
        <vertAlign val="superscript"/>
        <sz val="12"/>
        <rFont val="Arial"/>
        <family val="2"/>
      </rPr>
      <t>6,8,12</t>
    </r>
  </si>
  <si>
    <r>
      <t xml:space="preserve">Great Britain </t>
    </r>
    <r>
      <rPr>
        <vertAlign val="superscript"/>
        <sz val="12"/>
        <rFont val="Arial"/>
        <family val="2"/>
      </rPr>
      <t>12</t>
    </r>
  </si>
  <si>
    <r>
      <t>North East, Tayside &amp; Central</t>
    </r>
    <r>
      <rPr>
        <vertAlign val="superscript"/>
        <sz val="12"/>
        <rFont val="Arial"/>
        <family val="2"/>
      </rPr>
      <t>3</t>
    </r>
  </si>
  <si>
    <r>
      <t>Highlands, Islands &amp; Shetland</t>
    </r>
    <r>
      <rPr>
        <vertAlign val="superscript"/>
        <sz val="12"/>
        <rFont val="Arial"/>
        <family val="2"/>
      </rPr>
      <t>4</t>
    </r>
  </si>
  <si>
    <r>
      <t>South West &amp; Strathclyde</t>
    </r>
    <r>
      <rPr>
        <vertAlign val="superscript"/>
        <sz val="12"/>
        <rFont val="Arial"/>
        <family val="2"/>
      </rPr>
      <t>6</t>
    </r>
  </si>
  <si>
    <t>At 2013-14 Prices (including depreciation)</t>
  </si>
  <si>
    <t>At 2014-15 Prices (including depreciation)</t>
  </si>
  <si>
    <r>
      <t xml:space="preserve">Table 2.13: Concessionary fare passes issued to older and disabled people, 2008-2015 </t>
    </r>
    <r>
      <rPr>
        <b/>
        <vertAlign val="superscript"/>
        <sz val="10"/>
        <color indexed="8"/>
        <rFont val="Arial"/>
        <family val="2"/>
      </rPr>
      <t>1,2,3</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</si>
</sst>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
    <numFmt numFmtId="168" formatCode="#,##0_ ;\-#,##0\ "/>
    <numFmt numFmtId="169" formatCode="#,##0.0_ ;\-#,##0.0\ "/>
    <numFmt numFmtId="170" formatCode="0.0%"/>
    <numFmt numFmtId="171" formatCode="[$-809]dd\ mmmm\ yyyy"/>
    <numFmt numFmtId="172" formatCode="&quot;Yes&quot;;&quot;Yes&quot;;&quot;No&quot;"/>
    <numFmt numFmtId="173" formatCode="&quot;True&quot;;&quot;True&quot;;&quot;False&quot;"/>
    <numFmt numFmtId="174" formatCode="&quot;On&quot;;&quot;On&quot;;&quot;Off&quot;"/>
    <numFmt numFmtId="175" formatCode="[$€-2]\ #,##0.00_);[Red]\([$€-2]\ #,##0.00\)"/>
    <numFmt numFmtId="176" formatCode="#,##0.00_ ;\-#,##0.00\ "/>
    <numFmt numFmtId="177" formatCode="0.000"/>
    <numFmt numFmtId="178" formatCode="0.0000"/>
    <numFmt numFmtId="179" formatCode="0.00000"/>
    <numFmt numFmtId="180" formatCode="#,##0.000"/>
    <numFmt numFmtId="181" formatCode="0.00_ ;\-0.00\ "/>
    <numFmt numFmtId="182" formatCode="#,##0.000_ ;\-#,##0.000\ "/>
    <numFmt numFmtId="183" formatCode="#,##0.0000_ ;\-#,##0.0000\ "/>
    <numFmt numFmtId="184" formatCode="#,##0.00000_ ;\-#,##0.00000\ "/>
    <numFmt numFmtId="185" formatCode="#,##0.000000_ ;\-#,##0.000000\ "/>
    <numFmt numFmtId="186" formatCode="_-* #,##0.000_-;\-* #,##0.000_-;_-* &quot;-&quot;??_-;_-@_-"/>
    <numFmt numFmtId="187" formatCode="_-* #,##0.0000_-;\-* #,##0.0000_-;_-* &quot;-&quot;??_-;_-@_-"/>
    <numFmt numFmtId="188" formatCode="_-* #,##0.00000_-;\-* #,##0.00000_-;_-* &quot;-&quot;??_-;_-@_-"/>
    <numFmt numFmtId="189" formatCode="0.0000000"/>
    <numFmt numFmtId="190" formatCode="General_)"/>
    <numFmt numFmtId="191" formatCode="0.000%"/>
    <numFmt numFmtId="192" formatCode="0.000000"/>
    <numFmt numFmtId="193" formatCode="0.000000000"/>
    <numFmt numFmtId="194" formatCode="0.00000000"/>
    <numFmt numFmtId="195" formatCode="\1\9\8\8\-\8\9"/>
    <numFmt numFmtId="196" formatCode="\1\9\8\8\-\8\9;\1\9\8\9\-\90"/>
    <numFmt numFmtId="197" formatCode="\1\9\8\8\-\8\9\1\9\8\9\-\9#,##0"/>
    <numFmt numFmtId="198" formatCode="0.0000_)"/>
    <numFmt numFmtId="199" formatCode="#,##0_);\(#,##0\)"/>
    <numFmt numFmtId="200" formatCode="0.000_)"/>
    <numFmt numFmtId="201" formatCode="0.00_)"/>
    <numFmt numFmtId="202" formatCode="0.0_)"/>
    <numFmt numFmtId="203" formatCode="0_)"/>
    <numFmt numFmtId="204" formatCode="#,##0.0000"/>
    <numFmt numFmtId="205" formatCode="#,##0.0_);\(#,##0.0\)"/>
    <numFmt numFmtId="206" formatCode="_-* #,##0.0_-;\-* #,##0.0_-;_-* &quot;-&quot;_-;_-@_-"/>
    <numFmt numFmtId="207" formatCode="_-* #,##0.000_-;\-* #,##0.000_-;_-* &quot;-&quot;???_-;_-@_-"/>
    <numFmt numFmtId="208" formatCode="0_ ;\-0\ "/>
    <numFmt numFmtId="209" formatCode="[&gt;0.5]#,##0;[&lt;-0.5]\-#,##0;\-"/>
    <numFmt numFmtId="210" formatCode="_(&quot;$&quot;* #,##0_);_(&quot;$&quot;* \(#,##0\);_(&quot;$&quot;* &quot;-&quot;_);_(@_)"/>
    <numFmt numFmtId="211" formatCode="_(* #,##0_);_(* \(#,##0\);_(* &quot;-&quot;_);_(@_)"/>
    <numFmt numFmtId="212" formatCode="_(&quot;$&quot;* #,##0.00_);_(&quot;$&quot;* \(#,##0.00\);_(&quot;$&quot;* &quot;-&quot;??_);_(@_)"/>
    <numFmt numFmtId="213" formatCode="_(* #,##0.00_);_(* \(#,##0.00\);_(* &quot;-&quot;??_);_(@_)"/>
    <numFmt numFmtId="214" formatCode="0.0000000000"/>
    <numFmt numFmtId="215" formatCode="#,##0.00000"/>
  </numFmts>
  <fonts count="102">
    <font>
      <sz val="10"/>
      <name val="Arial"/>
      <family val="0"/>
    </font>
    <font>
      <u val="single"/>
      <sz val="10"/>
      <color indexed="36"/>
      <name val="Arial"/>
      <family val="2"/>
    </font>
    <font>
      <u val="single"/>
      <sz val="10"/>
      <color indexed="12"/>
      <name val="Arial"/>
      <family val="2"/>
    </font>
    <font>
      <sz val="8"/>
      <name val="Arial"/>
      <family val="2"/>
    </font>
    <font>
      <sz val="12"/>
      <name val="Arial"/>
      <family val="2"/>
    </font>
    <font>
      <b/>
      <sz val="12"/>
      <name val="Arial"/>
      <family val="2"/>
    </font>
    <font>
      <i/>
      <sz val="12"/>
      <name val="Arial"/>
      <family val="2"/>
    </font>
    <font>
      <b/>
      <i/>
      <sz val="12"/>
      <name val="Arial"/>
      <family val="2"/>
    </font>
    <font>
      <sz val="10"/>
      <color indexed="8"/>
      <name val="Arial"/>
      <family val="2"/>
    </font>
    <font>
      <vertAlign val="superscript"/>
      <sz val="12"/>
      <name val="Arial"/>
      <family val="2"/>
    </font>
    <font>
      <b/>
      <sz val="10"/>
      <name val="Arial"/>
      <family val="2"/>
    </font>
    <font>
      <b/>
      <vertAlign val="superscript"/>
      <sz val="12"/>
      <name val="Arial"/>
      <family val="2"/>
    </font>
    <font>
      <sz val="9"/>
      <name val="Arial"/>
      <family val="2"/>
    </font>
    <font>
      <vertAlign val="superscript"/>
      <sz val="9"/>
      <name val="Arial"/>
      <family val="2"/>
    </font>
    <font>
      <i/>
      <sz val="9"/>
      <name val="Arial"/>
      <family val="2"/>
    </font>
    <font>
      <vertAlign val="superscript"/>
      <sz val="10"/>
      <name val="Arial"/>
      <family val="2"/>
    </font>
    <font>
      <i/>
      <sz val="10"/>
      <name val="Arial"/>
      <family val="2"/>
    </font>
    <font>
      <vertAlign val="superscript"/>
      <sz val="9"/>
      <color indexed="10"/>
      <name val="Arial"/>
      <family val="2"/>
    </font>
    <font>
      <sz val="12"/>
      <name val="Arial MT"/>
      <family val="0"/>
    </font>
    <font>
      <sz val="10"/>
      <color indexed="10"/>
      <name val="Arial"/>
      <family val="2"/>
    </font>
    <font>
      <b/>
      <sz val="9"/>
      <name val="Arial"/>
      <family val="2"/>
    </font>
    <font>
      <b/>
      <sz val="12"/>
      <color indexed="10"/>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2"/>
      <name val="Times New Roman"/>
      <family val="1"/>
    </font>
    <font>
      <i/>
      <sz val="11"/>
      <color indexed="23"/>
      <name val="Calibri"/>
      <family val="2"/>
    </font>
    <font>
      <vertAlign val="superscript"/>
      <sz val="12"/>
      <name val="Times New Roman"/>
      <family val="1"/>
    </font>
    <font>
      <sz val="11"/>
      <color indexed="17"/>
      <name val="Calibri"/>
      <family val="2"/>
    </font>
    <font>
      <sz val="14"/>
      <name val="Arial"/>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2"/>
      <color indexed="12"/>
      <name val="Arial"/>
      <family val="2"/>
    </font>
    <font>
      <sz val="12"/>
      <color indexed="9"/>
      <name val="Arial"/>
      <family val="2"/>
    </font>
    <font>
      <sz val="12"/>
      <color indexed="10"/>
      <name val="Arial"/>
      <family val="2"/>
    </font>
    <font>
      <b/>
      <sz val="13"/>
      <name val="Arial"/>
      <family val="2"/>
    </font>
    <font>
      <b/>
      <vertAlign val="superscript"/>
      <sz val="10"/>
      <name val="Arial"/>
      <family val="2"/>
    </font>
    <font>
      <b/>
      <vertAlign val="superscript"/>
      <sz val="10"/>
      <color indexed="8"/>
      <name val="Arial"/>
      <family val="2"/>
    </font>
    <font>
      <vertAlign val="superscript"/>
      <sz val="10"/>
      <color indexed="8"/>
      <name val="Arial"/>
      <family val="2"/>
    </font>
    <font>
      <b/>
      <i/>
      <sz val="10"/>
      <name val="Arial"/>
      <family val="2"/>
    </font>
    <font>
      <sz val="9"/>
      <color indexed="10"/>
      <name val="Arial"/>
      <family val="2"/>
    </font>
    <font>
      <sz val="18"/>
      <name val="Arial"/>
      <family val="2"/>
    </font>
    <font>
      <sz val="10"/>
      <color indexed="12"/>
      <name val="Arial"/>
      <family val="2"/>
    </font>
    <font>
      <b/>
      <sz val="16"/>
      <name val="Arial"/>
      <family val="2"/>
    </font>
    <font>
      <u val="single"/>
      <sz val="12"/>
      <color indexed="12"/>
      <name val="Arial"/>
      <family val="2"/>
    </font>
    <font>
      <u val="single"/>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i/>
      <sz val="12"/>
      <color indexed="12"/>
      <name val="Arial"/>
      <family val="2"/>
    </font>
    <font>
      <sz val="12"/>
      <color indexed="8"/>
      <name val="Arial"/>
      <family val="2"/>
    </font>
    <font>
      <sz val="9"/>
      <color indexed="8"/>
      <name val="Arial"/>
      <family val="2"/>
    </font>
    <font>
      <b/>
      <sz val="8"/>
      <color indexed="8"/>
      <name val="Arial"/>
      <family val="2"/>
    </font>
    <font>
      <sz val="8"/>
      <color indexed="8"/>
      <name val="Arial"/>
      <family val="2"/>
    </font>
    <font>
      <b/>
      <sz val="11.75"/>
      <color indexed="8"/>
      <name val="Arial"/>
      <family val="2"/>
    </font>
    <font>
      <b/>
      <sz val="14"/>
      <color indexed="8"/>
      <name val="Arial"/>
      <family val="2"/>
    </font>
    <font>
      <b/>
      <sz val="10.85"/>
      <color indexed="8"/>
      <name val="Arial"/>
      <family val="2"/>
    </font>
    <font>
      <b/>
      <sz val="12"/>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2"/>
      <color rgb="FF0000FF"/>
      <name val="Arial"/>
      <family val="2"/>
    </font>
    <font>
      <sz val="12"/>
      <color rgb="FF0000FF"/>
      <name val="Arial"/>
      <family val="2"/>
    </font>
    <font>
      <b/>
      <vertAlign val="superscript"/>
      <sz val="10"/>
      <color theme="1"/>
      <name val="Arial"/>
      <family val="2"/>
    </font>
    <font>
      <sz val="12"/>
      <color rgb="FFFF000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style="dotted"/>
      <top>
        <color indexed="63"/>
      </top>
      <bottom>
        <color indexed="63"/>
      </bottom>
    </border>
    <border>
      <left>
        <color indexed="63"/>
      </left>
      <right>
        <color indexed="63"/>
      </right>
      <top style="double"/>
      <bottom>
        <color indexed="63"/>
      </bottom>
    </border>
    <border>
      <left style="thin"/>
      <right>
        <color indexed="63"/>
      </right>
      <top>
        <color indexed="63"/>
      </top>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thin"/>
      <top>
        <color indexed="63"/>
      </top>
      <bottom style="medium"/>
    </border>
    <border>
      <left>
        <color indexed="63"/>
      </left>
      <right style="dotted"/>
      <top>
        <color indexed="63"/>
      </top>
      <bottom style="medium"/>
    </border>
    <border>
      <left style="dotted"/>
      <right>
        <color indexed="63"/>
      </right>
      <top style="thin"/>
      <bottom style="double"/>
    </border>
    <border>
      <left style="dotted"/>
      <right>
        <color indexed="63"/>
      </right>
      <top>
        <color indexed="63"/>
      </top>
      <bottom>
        <color indexed="63"/>
      </bottom>
    </border>
    <border>
      <left style="dotted"/>
      <right>
        <color indexed="63"/>
      </right>
      <top>
        <color indexed="63"/>
      </top>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double"/>
    </border>
    <border>
      <left style="thin"/>
      <right style="thin"/>
      <top>
        <color indexed="63"/>
      </top>
      <bottom>
        <color indexed="63"/>
      </bottom>
    </border>
    <border>
      <left>
        <color indexed="63"/>
      </left>
      <right style="dotted"/>
      <top style="thin"/>
      <bottom>
        <color indexed="63"/>
      </bottom>
    </border>
    <border>
      <left>
        <color indexed="63"/>
      </left>
      <right style="dotted"/>
      <top>
        <color indexed="63"/>
      </top>
      <bottom style="double"/>
    </border>
    <border>
      <left>
        <color indexed="63"/>
      </left>
      <right style="hair"/>
      <top style="thin"/>
      <bottom>
        <color indexed="63"/>
      </bottom>
    </border>
    <border>
      <left>
        <color indexed="63"/>
      </left>
      <right style="hair"/>
      <top>
        <color indexed="63"/>
      </top>
      <bottom style="double"/>
    </border>
    <border>
      <left style="thin"/>
      <right>
        <color indexed="63"/>
      </right>
      <top style="medium"/>
      <bottom>
        <color indexed="63"/>
      </bottom>
    </border>
    <border>
      <left>
        <color indexed="63"/>
      </left>
      <right style="dotted"/>
      <top style="medium"/>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1" fillId="2" borderId="0" applyNumberFormat="0" applyBorder="0" applyAlignment="0" applyProtection="0"/>
    <xf numFmtId="0" fontId="23" fillId="3" borderId="0" applyNumberFormat="0" applyBorder="0" applyAlignment="0" applyProtection="0"/>
    <xf numFmtId="0" fontId="81" fillId="4" borderId="0" applyNumberFormat="0" applyBorder="0" applyAlignment="0" applyProtection="0"/>
    <xf numFmtId="0" fontId="23" fillId="5" borderId="0" applyNumberFormat="0" applyBorder="0" applyAlignment="0" applyProtection="0"/>
    <xf numFmtId="0" fontId="81" fillId="6" borderId="0" applyNumberFormat="0" applyBorder="0" applyAlignment="0" applyProtection="0"/>
    <xf numFmtId="0" fontId="23" fillId="7" borderId="0" applyNumberFormat="0" applyBorder="0" applyAlignment="0" applyProtection="0"/>
    <xf numFmtId="0" fontId="81" fillId="8" borderId="0" applyNumberFormat="0" applyBorder="0" applyAlignment="0" applyProtection="0"/>
    <xf numFmtId="0" fontId="23" fillId="9" borderId="0" applyNumberFormat="0" applyBorder="0" applyAlignment="0" applyProtection="0"/>
    <xf numFmtId="0" fontId="81" fillId="10" borderId="0" applyNumberFormat="0" applyBorder="0" applyAlignment="0" applyProtection="0"/>
    <xf numFmtId="0" fontId="23" fillId="11" borderId="0" applyNumberFormat="0" applyBorder="0" applyAlignment="0" applyProtection="0"/>
    <xf numFmtId="0" fontId="81" fillId="12" borderId="0" applyNumberFormat="0" applyBorder="0" applyAlignment="0" applyProtection="0"/>
    <xf numFmtId="0" fontId="23" fillId="13" borderId="0" applyNumberFormat="0" applyBorder="0" applyAlignment="0" applyProtection="0"/>
    <xf numFmtId="0" fontId="81" fillId="14" borderId="0" applyNumberFormat="0" applyBorder="0" applyAlignment="0" applyProtection="0"/>
    <xf numFmtId="0" fontId="23" fillId="15" borderId="0" applyNumberFormat="0" applyBorder="0" applyAlignment="0" applyProtection="0"/>
    <xf numFmtId="0" fontId="81" fillId="16" borderId="0" applyNumberFormat="0" applyBorder="0" applyAlignment="0" applyProtection="0"/>
    <xf numFmtId="0" fontId="23" fillId="17" borderId="0" applyNumberFormat="0" applyBorder="0" applyAlignment="0" applyProtection="0"/>
    <xf numFmtId="0" fontId="81" fillId="18" borderId="0" applyNumberFormat="0" applyBorder="0" applyAlignment="0" applyProtection="0"/>
    <xf numFmtId="0" fontId="23" fillId="19" borderId="0" applyNumberFormat="0" applyBorder="0" applyAlignment="0" applyProtection="0"/>
    <xf numFmtId="0" fontId="81" fillId="20" borderId="0" applyNumberFormat="0" applyBorder="0" applyAlignment="0" applyProtection="0"/>
    <xf numFmtId="0" fontId="23" fillId="9" borderId="0" applyNumberFormat="0" applyBorder="0" applyAlignment="0" applyProtection="0"/>
    <xf numFmtId="0" fontId="81" fillId="21" borderId="0" applyNumberFormat="0" applyBorder="0" applyAlignment="0" applyProtection="0"/>
    <xf numFmtId="0" fontId="23" fillId="15" borderId="0" applyNumberFormat="0" applyBorder="0" applyAlignment="0" applyProtection="0"/>
    <xf numFmtId="0" fontId="81" fillId="22" borderId="0" applyNumberFormat="0" applyBorder="0" applyAlignment="0" applyProtection="0"/>
    <xf numFmtId="0" fontId="23" fillId="23" borderId="0" applyNumberFormat="0" applyBorder="0" applyAlignment="0" applyProtection="0"/>
    <xf numFmtId="0" fontId="82" fillId="24" borderId="0" applyNumberFormat="0" applyBorder="0" applyAlignment="0" applyProtection="0"/>
    <xf numFmtId="0" fontId="24" fillId="25" borderId="0" applyNumberFormat="0" applyBorder="0" applyAlignment="0" applyProtection="0"/>
    <xf numFmtId="0" fontId="82" fillId="26" borderId="0" applyNumberFormat="0" applyBorder="0" applyAlignment="0" applyProtection="0"/>
    <xf numFmtId="0" fontId="24" fillId="17" borderId="0" applyNumberFormat="0" applyBorder="0" applyAlignment="0" applyProtection="0"/>
    <xf numFmtId="0" fontId="82" fillId="27" borderId="0" applyNumberFormat="0" applyBorder="0" applyAlignment="0" applyProtection="0"/>
    <xf numFmtId="0" fontId="24" fillId="19" borderId="0" applyNumberFormat="0" applyBorder="0" applyAlignment="0" applyProtection="0"/>
    <xf numFmtId="0" fontId="82" fillId="28" borderId="0" applyNumberFormat="0" applyBorder="0" applyAlignment="0" applyProtection="0"/>
    <xf numFmtId="0" fontId="24" fillId="29" borderId="0" applyNumberFormat="0" applyBorder="0" applyAlignment="0" applyProtection="0"/>
    <xf numFmtId="0" fontId="82" fillId="30" borderId="0" applyNumberFormat="0" applyBorder="0" applyAlignment="0" applyProtection="0"/>
    <xf numFmtId="0" fontId="24" fillId="31" borderId="0" applyNumberFormat="0" applyBorder="0" applyAlignment="0" applyProtection="0"/>
    <xf numFmtId="0" fontId="82" fillId="32" borderId="0" applyNumberFormat="0" applyBorder="0" applyAlignment="0" applyProtection="0"/>
    <xf numFmtId="0" fontId="24" fillId="33" borderId="0" applyNumberFormat="0" applyBorder="0" applyAlignment="0" applyProtection="0"/>
    <xf numFmtId="0" fontId="82" fillId="34" borderId="0" applyNumberFormat="0" applyBorder="0" applyAlignment="0" applyProtection="0"/>
    <xf numFmtId="0" fontId="24" fillId="35" borderId="0" applyNumberFormat="0" applyBorder="0" applyAlignment="0" applyProtection="0"/>
    <xf numFmtId="0" fontId="82" fillId="36" borderId="0" applyNumberFormat="0" applyBorder="0" applyAlignment="0" applyProtection="0"/>
    <xf numFmtId="0" fontId="24" fillId="37" borderId="0" applyNumberFormat="0" applyBorder="0" applyAlignment="0" applyProtection="0"/>
    <xf numFmtId="0" fontId="82" fillId="38" borderId="0" applyNumberFormat="0" applyBorder="0" applyAlignment="0" applyProtection="0"/>
    <xf numFmtId="0" fontId="24" fillId="39" borderId="0" applyNumberFormat="0" applyBorder="0" applyAlignment="0" applyProtection="0"/>
    <xf numFmtId="0" fontId="82" fillId="40" borderId="0" applyNumberFormat="0" applyBorder="0" applyAlignment="0" applyProtection="0"/>
    <xf numFmtId="0" fontId="24" fillId="29" borderId="0" applyNumberFormat="0" applyBorder="0" applyAlignment="0" applyProtection="0"/>
    <xf numFmtId="0" fontId="82" fillId="41" borderId="0" applyNumberFormat="0" applyBorder="0" applyAlignment="0" applyProtection="0"/>
    <xf numFmtId="0" fontId="24" fillId="31" borderId="0" applyNumberFormat="0" applyBorder="0" applyAlignment="0" applyProtection="0"/>
    <xf numFmtId="0" fontId="82" fillId="42" borderId="0" applyNumberFormat="0" applyBorder="0" applyAlignment="0" applyProtection="0"/>
    <xf numFmtId="0" fontId="24" fillId="43" borderId="0" applyNumberFormat="0" applyBorder="0" applyAlignment="0" applyProtection="0"/>
    <xf numFmtId="0" fontId="83" fillId="44" borderId="0" applyNumberFormat="0" applyBorder="0" applyAlignment="0" applyProtection="0"/>
    <xf numFmtId="0" fontId="25" fillId="5" borderId="0" applyNumberFormat="0" applyBorder="0" applyAlignment="0" applyProtection="0"/>
    <xf numFmtId="0" fontId="84" fillId="45" borderId="1" applyNumberFormat="0" applyAlignment="0" applyProtection="0"/>
    <xf numFmtId="0" fontId="26" fillId="46" borderId="2" applyNumberFormat="0" applyAlignment="0" applyProtection="0"/>
    <xf numFmtId="0" fontId="85" fillId="47" borderId="3" applyNumberFormat="0" applyAlignment="0" applyProtection="0"/>
    <xf numFmtId="0" fontId="27"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9" fontId="28" fillId="0" borderId="0">
      <alignment/>
      <protection/>
    </xf>
    <xf numFmtId="0" fontId="86" fillId="0" borderId="0" applyNumberFormat="0" applyFill="0" applyBorder="0" applyAlignment="0" applyProtection="0"/>
    <xf numFmtId="0" fontId="29" fillId="0" borderId="0" applyNumberFormat="0" applyFill="0" applyBorder="0" applyAlignment="0" applyProtection="0"/>
    <xf numFmtId="0" fontId="1" fillId="0" borderId="0" applyNumberFormat="0" applyFill="0" applyBorder="0" applyAlignment="0" applyProtection="0"/>
    <xf numFmtId="3" fontId="30" fillId="0" borderId="0">
      <alignment/>
      <protection/>
    </xf>
    <xf numFmtId="0" fontId="87" fillId="49" borderId="0" applyNumberFormat="0" applyBorder="0" applyAlignment="0" applyProtection="0"/>
    <xf numFmtId="0" fontId="31" fillId="7" borderId="0" applyNumberFormat="0" applyBorder="0" applyAlignment="0" applyProtection="0"/>
    <xf numFmtId="209" fontId="32" fillId="0" borderId="0">
      <alignment horizontal="left" vertical="center"/>
      <protection/>
    </xf>
    <xf numFmtId="0" fontId="88" fillId="0" borderId="5" applyNumberFormat="0" applyFill="0" applyAlignment="0" applyProtection="0"/>
    <xf numFmtId="0" fontId="33" fillId="0" borderId="6" applyNumberFormat="0" applyFill="0" applyAlignment="0" applyProtection="0"/>
    <xf numFmtId="0" fontId="89" fillId="0" borderId="7" applyNumberFormat="0" applyFill="0" applyAlignment="0" applyProtection="0"/>
    <xf numFmtId="0" fontId="34" fillId="0" borderId="8" applyNumberFormat="0" applyFill="0" applyAlignment="0" applyProtection="0"/>
    <xf numFmtId="0" fontId="90" fillId="0" borderId="9" applyNumberFormat="0" applyFill="0" applyAlignment="0" applyProtection="0"/>
    <xf numFmtId="0" fontId="35" fillId="0" borderId="10" applyNumberFormat="0" applyFill="0" applyAlignment="0" applyProtection="0"/>
    <xf numFmtId="0" fontId="90" fillId="0" borderId="0" applyNumberForma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91" fillId="50" borderId="1" applyNumberFormat="0" applyAlignment="0" applyProtection="0"/>
    <xf numFmtId="0" fontId="36" fillId="13" borderId="2" applyNumberFormat="0" applyAlignment="0" applyProtection="0"/>
    <xf numFmtId="0" fontId="92" fillId="0" borderId="11" applyNumberFormat="0" applyFill="0" applyAlignment="0" applyProtection="0"/>
    <xf numFmtId="0" fontId="37" fillId="0" borderId="12" applyNumberFormat="0" applyFill="0" applyAlignment="0" applyProtection="0"/>
    <xf numFmtId="0" fontId="93" fillId="51" borderId="0" applyNumberFormat="0" applyBorder="0" applyAlignment="0" applyProtection="0"/>
    <xf numFmtId="0" fontId="38" fillId="52" borderId="0" applyNumberFormat="0" applyBorder="0" applyAlignment="0" applyProtection="0"/>
    <xf numFmtId="0" fontId="0" fillId="0" borderId="0">
      <alignment/>
      <protection/>
    </xf>
    <xf numFmtId="0" fontId="81" fillId="0" borderId="0">
      <alignment/>
      <protection/>
    </xf>
    <xf numFmtId="0" fontId="0" fillId="53" borderId="13" applyNumberFormat="0" applyFont="0" applyAlignment="0" applyProtection="0"/>
    <xf numFmtId="0" fontId="0" fillId="54" borderId="14" applyNumberFormat="0" applyFont="0" applyAlignment="0" applyProtection="0"/>
    <xf numFmtId="0" fontId="94" fillId="45" borderId="15" applyNumberFormat="0" applyAlignment="0" applyProtection="0"/>
    <xf numFmtId="0" fontId="40"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209" fontId="39" fillId="0" borderId="0" applyFill="0" applyBorder="0" applyAlignment="0" applyProtection="0"/>
    <xf numFmtId="0" fontId="95" fillId="0" borderId="0" applyNumberFormat="0" applyFill="0" applyBorder="0" applyAlignment="0" applyProtection="0"/>
    <xf numFmtId="0" fontId="41" fillId="0" borderId="0" applyNumberFormat="0" applyFill="0" applyBorder="0" applyAlignment="0" applyProtection="0"/>
    <xf numFmtId="0" fontId="96" fillId="0" borderId="17" applyNumberFormat="0" applyFill="0" applyAlignment="0" applyProtection="0"/>
    <xf numFmtId="0" fontId="42" fillId="0" borderId="18" applyNumberFormat="0" applyFill="0" applyAlignment="0" applyProtection="0"/>
    <xf numFmtId="0" fontId="97" fillId="0" borderId="0" applyNumberFormat="0" applyFill="0" applyBorder="0" applyAlignment="0" applyProtection="0"/>
    <xf numFmtId="0" fontId="43" fillId="0" borderId="0" applyNumberFormat="0" applyFill="0" applyBorder="0" applyAlignment="0" applyProtection="0"/>
  </cellStyleXfs>
  <cellXfs count="583">
    <xf numFmtId="0" fontId="0" fillId="0" borderId="0" xfId="0" applyAlignment="1">
      <alignment/>
    </xf>
    <xf numFmtId="0" fontId="5" fillId="55" borderId="0" xfId="0" applyFont="1" applyFill="1" applyAlignment="1">
      <alignment horizontal="left"/>
    </xf>
    <xf numFmtId="0" fontId="4" fillId="55" borderId="0" xfId="0" applyFont="1" applyFill="1" applyAlignment="1">
      <alignment/>
    </xf>
    <xf numFmtId="0" fontId="0" fillId="55" borderId="0" xfId="0" applyFill="1" applyAlignment="1">
      <alignment/>
    </xf>
    <xf numFmtId="0" fontId="4" fillId="55" borderId="0" xfId="0" applyFont="1" applyFill="1" applyAlignment="1">
      <alignment horizontal="left"/>
    </xf>
    <xf numFmtId="0" fontId="5" fillId="55" borderId="0" xfId="0" applyFont="1" applyFill="1" applyAlignment="1">
      <alignment horizontal="left" vertical="top"/>
    </xf>
    <xf numFmtId="0" fontId="0" fillId="55" borderId="0" xfId="0" applyFont="1" applyFill="1" applyAlignment="1">
      <alignment/>
    </xf>
    <xf numFmtId="0" fontId="0" fillId="55" borderId="0" xfId="0" applyFill="1" applyAlignment="1">
      <alignment horizontal="left"/>
    </xf>
    <xf numFmtId="0" fontId="4" fillId="55" borderId="0" xfId="0" applyFont="1" applyFill="1" applyAlignment="1">
      <alignment/>
    </xf>
    <xf numFmtId="0" fontId="13" fillId="55" borderId="0" xfId="0" applyFont="1" applyFill="1" applyAlignment="1">
      <alignment horizontal="left"/>
    </xf>
    <xf numFmtId="0" fontId="4" fillId="55" borderId="19" xfId="0" applyFont="1" applyFill="1" applyBorder="1" applyAlignment="1">
      <alignment horizontal="left" vertical="top" wrapText="1"/>
    </xf>
    <xf numFmtId="0" fontId="5" fillId="55" borderId="20" xfId="0" applyFont="1" applyFill="1" applyBorder="1" applyAlignment="1">
      <alignment horizontal="left"/>
    </xf>
    <xf numFmtId="0" fontId="12" fillId="55" borderId="0" xfId="0" applyFont="1" applyFill="1" applyAlignment="1">
      <alignment/>
    </xf>
    <xf numFmtId="0" fontId="16" fillId="55" borderId="0" xfId="0" applyFont="1" applyFill="1" applyAlignment="1">
      <alignment/>
    </xf>
    <xf numFmtId="3" fontId="4" fillId="0" borderId="0" xfId="97" applyNumberFormat="1" applyFont="1" applyFill="1" applyBorder="1" applyAlignment="1">
      <alignment horizontal="right"/>
      <protection/>
    </xf>
    <xf numFmtId="0" fontId="5" fillId="0" borderId="0" xfId="97" applyFont="1" applyFill="1" applyBorder="1">
      <alignment/>
      <protection/>
    </xf>
    <xf numFmtId="0" fontId="4" fillId="0" borderId="0" xfId="97" applyFont="1" applyFill="1" applyBorder="1">
      <alignment/>
      <protection/>
    </xf>
    <xf numFmtId="1" fontId="7" fillId="0" borderId="21" xfId="97" applyNumberFormat="1" applyFont="1" applyFill="1" applyBorder="1" applyAlignment="1">
      <alignment horizontal="centerContinuous" vertical="top" wrapText="1"/>
      <protection/>
    </xf>
    <xf numFmtId="0" fontId="7" fillId="0" borderId="22" xfId="97" applyFont="1" applyFill="1" applyBorder="1" applyAlignment="1">
      <alignment horizontal="centerContinuous" vertical="top" wrapText="1"/>
      <protection/>
    </xf>
    <xf numFmtId="1" fontId="7" fillId="0" borderId="23" xfId="97" applyNumberFormat="1" applyFont="1" applyFill="1" applyBorder="1" applyAlignment="1" quotePrefix="1">
      <alignment horizontal="center" vertical="top" wrapText="1"/>
      <protection/>
    </xf>
    <xf numFmtId="1" fontId="4" fillId="0" borderId="0" xfId="97" applyNumberFormat="1" applyFont="1" applyFill="1" applyBorder="1">
      <alignment/>
      <protection/>
    </xf>
    <xf numFmtId="0" fontId="6" fillId="0" borderId="0" xfId="97" applyFont="1" applyFill="1" applyBorder="1">
      <alignment/>
      <protection/>
    </xf>
    <xf numFmtId="0" fontId="4" fillId="0" borderId="20" xfId="97" applyFont="1" applyFill="1" applyBorder="1">
      <alignment/>
      <protection/>
    </xf>
    <xf numFmtId="0" fontId="5" fillId="0" borderId="22" xfId="97" applyFont="1" applyFill="1" applyBorder="1">
      <alignment/>
      <protection/>
    </xf>
    <xf numFmtId="0" fontId="5" fillId="0" borderId="24" xfId="97" applyFont="1" applyFill="1" applyBorder="1">
      <alignment/>
      <protection/>
    </xf>
    <xf numFmtId="0" fontId="7" fillId="0" borderId="24" xfId="97" applyFont="1" applyFill="1" applyBorder="1" applyAlignment="1" quotePrefix="1">
      <alignment horizontal="center" vertical="top" wrapText="1"/>
      <protection/>
    </xf>
    <xf numFmtId="0" fontId="6" fillId="0" borderId="0" xfId="97" applyFont="1" applyFill="1" applyBorder="1" applyAlignment="1">
      <alignment horizontal="right"/>
      <protection/>
    </xf>
    <xf numFmtId="0" fontId="7" fillId="0" borderId="25" xfId="97" applyFont="1" applyFill="1" applyBorder="1" applyAlignment="1">
      <alignment horizontal="center" vertical="top" wrapText="1"/>
      <protection/>
    </xf>
    <xf numFmtId="0" fontId="7" fillId="0" borderId="0" xfId="97" applyFont="1" applyFill="1" applyBorder="1" applyAlignment="1">
      <alignment horizontal="center" vertical="top" wrapText="1"/>
      <protection/>
    </xf>
    <xf numFmtId="0" fontId="5" fillId="0" borderId="0" xfId="97" applyFont="1" applyFill="1" applyBorder="1" applyAlignment="1">
      <alignment horizontal="left"/>
      <protection/>
    </xf>
    <xf numFmtId="0" fontId="4" fillId="0" borderId="0" xfId="97" applyFont="1" applyFill="1" applyBorder="1" applyAlignment="1">
      <alignment horizontal="left"/>
      <protection/>
    </xf>
    <xf numFmtId="3" fontId="4" fillId="0" borderId="0" xfId="71" applyNumberFormat="1" applyFont="1" applyFill="1" applyBorder="1" applyAlignment="1">
      <alignment/>
    </xf>
    <xf numFmtId="3" fontId="4" fillId="0" borderId="0" xfId="97" applyNumberFormat="1" applyFont="1" applyFill="1" applyBorder="1">
      <alignment/>
      <protection/>
    </xf>
    <xf numFmtId="3" fontId="4" fillId="0" borderId="0" xfId="71" applyNumberFormat="1" applyFont="1" applyFill="1" applyBorder="1" applyAlignment="1">
      <alignment horizontal="right"/>
    </xf>
    <xf numFmtId="0" fontId="5" fillId="0" borderId="0" xfId="97" applyFont="1" applyFill="1" applyBorder="1" applyAlignment="1" quotePrefix="1">
      <alignment horizontal="left"/>
      <protection/>
    </xf>
    <xf numFmtId="0" fontId="0" fillId="0" borderId="0" xfId="97" applyFont="1" applyFill="1" applyBorder="1">
      <alignment/>
      <protection/>
    </xf>
    <xf numFmtId="0" fontId="12" fillId="0" borderId="0" xfId="97" applyFont="1" applyFill="1" applyBorder="1" applyAlignment="1">
      <alignment horizontal="left"/>
      <protection/>
    </xf>
    <xf numFmtId="3" fontId="4" fillId="0" borderId="0" xfId="97" applyNumberFormat="1" applyFont="1" applyFill="1" applyBorder="1" applyAlignment="1">
      <alignment horizontal="right" vertical="top" wrapText="1"/>
      <protection/>
    </xf>
    <xf numFmtId="1" fontId="98" fillId="0" borderId="25" xfId="97" applyNumberFormat="1" applyFont="1" applyFill="1" applyBorder="1" applyAlignment="1">
      <alignment horizontal="center" vertical="top" wrapText="1"/>
      <protection/>
    </xf>
    <xf numFmtId="1" fontId="98" fillId="0" borderId="0" xfId="97" applyNumberFormat="1" applyFont="1" applyFill="1" applyBorder="1" applyAlignment="1">
      <alignment horizontal="center" vertical="top" wrapText="1"/>
      <protection/>
    </xf>
    <xf numFmtId="0" fontId="4" fillId="0" borderId="0" xfId="0" applyFont="1" applyFill="1" applyAlignment="1">
      <alignment/>
    </xf>
    <xf numFmtId="0" fontId="4" fillId="56" borderId="0" xfId="97" applyFont="1" applyFill="1" applyBorder="1">
      <alignment/>
      <protection/>
    </xf>
    <xf numFmtId="1" fontId="4" fillId="56" borderId="0" xfId="97" applyNumberFormat="1" applyFont="1" applyFill="1" applyBorder="1">
      <alignment/>
      <protection/>
    </xf>
    <xf numFmtId="0" fontId="4" fillId="56" borderId="0" xfId="97" applyFont="1" applyFill="1" applyAlignment="1">
      <alignment horizontal="center"/>
      <protection/>
    </xf>
    <xf numFmtId="3" fontId="4" fillId="56" borderId="0" xfId="97" applyNumberFormat="1" applyFont="1" applyFill="1">
      <alignment/>
      <protection/>
    </xf>
    <xf numFmtId="3" fontId="4" fillId="56" borderId="0" xfId="97" applyNumberFormat="1" applyFont="1" applyFill="1" applyBorder="1">
      <alignment/>
      <protection/>
    </xf>
    <xf numFmtId="0" fontId="6" fillId="56" borderId="0" xfId="97" applyFont="1" applyFill="1" applyBorder="1">
      <alignment/>
      <protection/>
    </xf>
    <xf numFmtId="3" fontId="7" fillId="56" borderId="0" xfId="97" applyNumberFormat="1" applyFont="1" applyFill="1" applyBorder="1" applyAlignment="1">
      <alignment horizontal="right"/>
      <protection/>
    </xf>
    <xf numFmtId="3" fontId="6" fillId="56" borderId="0" xfId="97" applyNumberFormat="1" applyFont="1" applyFill="1" applyBorder="1" applyAlignment="1">
      <alignment horizontal="right"/>
      <protection/>
    </xf>
    <xf numFmtId="9" fontId="98" fillId="56" borderId="0" xfId="104" applyNumberFormat="1" applyFont="1" applyFill="1" applyBorder="1" applyAlignment="1">
      <alignment/>
    </xf>
    <xf numFmtId="9" fontId="98" fillId="56" borderId="0" xfId="97" applyNumberFormat="1" applyFont="1" applyFill="1" applyBorder="1" applyAlignment="1">
      <alignment horizontal="right"/>
      <protection/>
    </xf>
    <xf numFmtId="9" fontId="98" fillId="56" borderId="20" xfId="104" applyNumberFormat="1" applyFont="1" applyFill="1" applyBorder="1" applyAlignment="1">
      <alignment/>
    </xf>
    <xf numFmtId="0" fontId="4" fillId="56" borderId="20" xfId="97" applyFont="1" applyFill="1" applyBorder="1" applyAlignment="1">
      <alignment horizontal="center"/>
      <protection/>
    </xf>
    <xf numFmtId="0" fontId="4" fillId="56" borderId="20" xfId="97" applyFont="1" applyFill="1" applyBorder="1" applyAlignment="1">
      <alignment horizontal="right"/>
      <protection/>
    </xf>
    <xf numFmtId="9" fontId="98" fillId="56" borderId="20" xfId="97" applyNumberFormat="1" applyFont="1" applyFill="1" applyBorder="1">
      <alignment/>
      <protection/>
    </xf>
    <xf numFmtId="9" fontId="98" fillId="56" borderId="20" xfId="97" applyNumberFormat="1" applyFont="1" applyFill="1" applyBorder="1" applyAlignment="1">
      <alignment horizontal="right"/>
      <protection/>
    </xf>
    <xf numFmtId="0" fontId="4" fillId="56" borderId="0" xfId="97" applyFont="1" applyFill="1" applyAlignment="1">
      <alignment horizontal="right"/>
      <protection/>
    </xf>
    <xf numFmtId="1" fontId="4" fillId="56" borderId="0" xfId="97" applyNumberFormat="1" applyFont="1" applyFill="1" applyBorder="1" applyAlignment="1">
      <alignment horizontal="right"/>
      <protection/>
    </xf>
    <xf numFmtId="1" fontId="4" fillId="56" borderId="0" xfId="97" applyNumberFormat="1" applyFont="1" applyFill="1" applyAlignment="1">
      <alignment horizontal="right"/>
      <protection/>
    </xf>
    <xf numFmtId="3" fontId="4" fillId="56" borderId="0" xfId="97" applyNumberFormat="1" applyFont="1" applyFill="1" applyAlignment="1">
      <alignment horizontal="right"/>
      <protection/>
    </xf>
    <xf numFmtId="3" fontId="4" fillId="56" borderId="0" xfId="97" applyNumberFormat="1" applyFont="1" applyFill="1" applyBorder="1" applyAlignment="1">
      <alignment horizontal="right"/>
      <protection/>
    </xf>
    <xf numFmtId="9" fontId="99" fillId="56" borderId="0" xfId="103" applyFont="1" applyFill="1" applyAlignment="1">
      <alignment horizontal="right"/>
    </xf>
    <xf numFmtId="0" fontId="99" fillId="56" borderId="0" xfId="97" applyFont="1" applyFill="1" applyAlignment="1">
      <alignment horizontal="right"/>
      <protection/>
    </xf>
    <xf numFmtId="0" fontId="5" fillId="56" borderId="0" xfId="97" applyFont="1" applyFill="1" applyBorder="1">
      <alignment/>
      <protection/>
    </xf>
    <xf numFmtId="0" fontId="4" fillId="56" borderId="0" xfId="97" applyFont="1" applyFill="1">
      <alignment/>
      <protection/>
    </xf>
    <xf numFmtId="0" fontId="5" fillId="56" borderId="22" xfId="97" applyFont="1" applyFill="1" applyBorder="1">
      <alignment/>
      <protection/>
    </xf>
    <xf numFmtId="0" fontId="5" fillId="56" borderId="24" xfId="97" applyFont="1" applyFill="1" applyBorder="1">
      <alignment/>
      <protection/>
    </xf>
    <xf numFmtId="1" fontId="7" fillId="56" borderId="23" xfId="97" applyNumberFormat="1" applyFont="1" applyFill="1" applyBorder="1" applyAlignment="1" quotePrefix="1">
      <alignment horizontal="center" vertical="top" wrapText="1"/>
      <protection/>
    </xf>
    <xf numFmtId="0" fontId="7" fillId="56" borderId="24" xfId="97" applyFont="1" applyFill="1" applyBorder="1" applyAlignment="1" quotePrefix="1">
      <alignment horizontal="center" vertical="top" wrapText="1"/>
      <protection/>
    </xf>
    <xf numFmtId="0" fontId="6" fillId="56" borderId="0" xfId="97" applyFont="1" applyFill="1" applyBorder="1" applyAlignment="1">
      <alignment horizontal="right"/>
      <protection/>
    </xf>
    <xf numFmtId="3" fontId="4" fillId="57" borderId="0" xfId="97" applyNumberFormat="1" applyFont="1" applyFill="1" applyBorder="1" applyAlignment="1" applyProtection="1">
      <alignment horizontal="right"/>
      <protection/>
    </xf>
    <xf numFmtId="1" fontId="6" fillId="56" borderId="0" xfId="97" applyNumberFormat="1" applyFont="1" applyFill="1" applyBorder="1" applyAlignment="1">
      <alignment horizontal="center"/>
      <protection/>
    </xf>
    <xf numFmtId="0" fontId="5" fillId="56" borderId="20" xfId="97" applyFont="1" applyFill="1" applyBorder="1">
      <alignment/>
      <protection/>
    </xf>
    <xf numFmtId="0" fontId="4" fillId="56" borderId="0" xfId="97" applyFont="1" applyFill="1" applyBorder="1" applyAlignment="1">
      <alignment horizontal="left"/>
      <protection/>
    </xf>
    <xf numFmtId="0" fontId="5" fillId="56" borderId="0" xfId="97" applyFont="1" applyFill="1" applyBorder="1" applyAlignment="1">
      <alignment horizontal="right"/>
      <protection/>
    </xf>
    <xf numFmtId="166" fontId="4" fillId="56" borderId="0" xfId="97" applyNumberFormat="1" applyFont="1" applyFill="1" applyBorder="1">
      <alignment/>
      <protection/>
    </xf>
    <xf numFmtId="0" fontId="4" fillId="56" borderId="20" xfId="97" applyFont="1" applyFill="1" applyBorder="1">
      <alignment/>
      <protection/>
    </xf>
    <xf numFmtId="166" fontId="4" fillId="56" borderId="0" xfId="97" applyNumberFormat="1" applyFont="1" applyFill="1">
      <alignment/>
      <protection/>
    </xf>
    <xf numFmtId="0" fontId="7" fillId="56" borderId="25" xfId="97" applyFont="1" applyFill="1" applyBorder="1" applyAlignment="1">
      <alignment horizontal="center" vertical="top" wrapText="1"/>
      <protection/>
    </xf>
    <xf numFmtId="0" fontId="7" fillId="56" borderId="0" xfId="97" applyFont="1" applyFill="1" applyBorder="1" applyAlignment="1">
      <alignment horizontal="center" vertical="top" wrapText="1"/>
      <protection/>
    </xf>
    <xf numFmtId="0" fontId="5" fillId="56" borderId="0" xfId="97" applyFont="1" applyFill="1" applyBorder="1" applyAlignment="1" quotePrefix="1">
      <alignment horizontal="left"/>
      <protection/>
    </xf>
    <xf numFmtId="0" fontId="0" fillId="56" borderId="0" xfId="97" applyFont="1" applyFill="1" applyBorder="1">
      <alignment/>
      <protection/>
    </xf>
    <xf numFmtId="0" fontId="12" fillId="56" borderId="0" xfId="97" applyFont="1" applyFill="1" applyBorder="1" applyAlignment="1">
      <alignment horizontal="left"/>
      <protection/>
    </xf>
    <xf numFmtId="1" fontId="98" fillId="56" borderId="0" xfId="97" applyNumberFormat="1" applyFont="1" applyFill="1" applyBorder="1" applyAlignment="1">
      <alignment horizontal="center"/>
      <protection/>
    </xf>
    <xf numFmtId="0" fontId="0" fillId="56" borderId="0" xfId="97" applyFont="1" applyFill="1" applyBorder="1" applyAlignment="1">
      <alignment horizontal="left"/>
      <protection/>
    </xf>
    <xf numFmtId="166" fontId="0" fillId="56" borderId="0" xfId="97" applyNumberFormat="1" applyFont="1" applyFill="1" applyBorder="1">
      <alignment/>
      <protection/>
    </xf>
    <xf numFmtId="0" fontId="4" fillId="56" borderId="0" xfId="97" applyFont="1" applyFill="1" applyBorder="1" applyAlignment="1">
      <alignment horizontal="right"/>
      <protection/>
    </xf>
    <xf numFmtId="3" fontId="4" fillId="56" borderId="0" xfId="0" applyNumberFormat="1" applyFont="1" applyFill="1" applyBorder="1" applyAlignment="1">
      <alignment/>
    </xf>
    <xf numFmtId="0" fontId="4" fillId="56" borderId="0" xfId="0" applyFont="1" applyFill="1" applyBorder="1" applyAlignment="1">
      <alignment/>
    </xf>
    <xf numFmtId="0" fontId="39" fillId="0" borderId="0" xfId="97" applyFont="1" applyBorder="1">
      <alignment/>
      <protection/>
    </xf>
    <xf numFmtId="177" fontId="0" fillId="0" borderId="0" xfId="97" applyNumberFormat="1">
      <alignment/>
      <protection/>
    </xf>
    <xf numFmtId="0" fontId="4" fillId="0" borderId="26" xfId="0" applyFont="1" applyFill="1" applyBorder="1" applyAlignment="1">
      <alignment/>
    </xf>
    <xf numFmtId="0" fontId="22" fillId="56" borderId="0" xfId="97" applyFont="1" applyFill="1">
      <alignment/>
      <protection/>
    </xf>
    <xf numFmtId="0" fontId="10" fillId="56" borderId="0" xfId="97" applyFont="1" applyFill="1" applyBorder="1">
      <alignment/>
      <protection/>
    </xf>
    <xf numFmtId="0" fontId="16" fillId="56" borderId="0" xfId="97" applyFont="1" applyFill="1" applyBorder="1" applyAlignment="1">
      <alignment horizontal="right"/>
      <protection/>
    </xf>
    <xf numFmtId="0" fontId="0" fillId="56" borderId="0" xfId="97" applyFont="1" applyFill="1">
      <alignment/>
      <protection/>
    </xf>
    <xf numFmtId="166" fontId="4" fillId="56" borderId="0" xfId="97" applyNumberFormat="1" applyFont="1" applyFill="1" applyAlignment="1">
      <alignment horizontal="right"/>
      <protection/>
    </xf>
    <xf numFmtId="0" fontId="4" fillId="56" borderId="0" xfId="97" applyFont="1" applyFill="1" applyBorder="1" applyAlignment="1">
      <alignment horizontal="left" indent="1"/>
      <protection/>
    </xf>
    <xf numFmtId="166" fontId="5" fillId="56" borderId="20" xfId="97" applyNumberFormat="1" applyFont="1" applyFill="1" applyBorder="1">
      <alignment/>
      <protection/>
    </xf>
    <xf numFmtId="166" fontId="5" fillId="56" borderId="20" xfId="97" applyNumberFormat="1" applyFont="1" applyFill="1" applyBorder="1" applyAlignment="1">
      <alignment horizontal="right"/>
      <protection/>
    </xf>
    <xf numFmtId="177" fontId="22" fillId="56" borderId="0" xfId="97" applyNumberFormat="1" applyFont="1" applyFill="1">
      <alignment/>
      <protection/>
    </xf>
    <xf numFmtId="177" fontId="22" fillId="56" borderId="0" xfId="97" applyNumberFormat="1" applyFont="1" applyFill="1" applyBorder="1">
      <alignment/>
      <protection/>
    </xf>
    <xf numFmtId="0" fontId="21" fillId="56" borderId="0" xfId="97" applyFont="1" applyFill="1">
      <alignment/>
      <protection/>
    </xf>
    <xf numFmtId="0" fontId="46" fillId="56" borderId="0" xfId="97" applyFont="1" applyFill="1">
      <alignment/>
      <protection/>
    </xf>
    <xf numFmtId="166" fontId="45" fillId="56" borderId="0" xfId="97" applyNumberFormat="1" applyFont="1" applyFill="1" applyBorder="1">
      <alignment/>
      <protection/>
    </xf>
    <xf numFmtId="9" fontId="0" fillId="56" borderId="0" xfId="104" applyFont="1" applyFill="1" applyAlignment="1">
      <alignment/>
    </xf>
    <xf numFmtId="166" fontId="6" fillId="56" borderId="25" xfId="97" applyNumberFormat="1" applyFont="1" applyFill="1" applyBorder="1" applyAlignment="1">
      <alignment horizontal="center"/>
      <protection/>
    </xf>
    <xf numFmtId="166" fontId="47" fillId="56" borderId="0" xfId="97" applyNumberFormat="1" applyFont="1" applyFill="1" applyBorder="1">
      <alignment/>
      <protection/>
    </xf>
    <xf numFmtId="0" fontId="4" fillId="56" borderId="25" xfId="97" applyFont="1" applyFill="1" applyBorder="1">
      <alignment/>
      <protection/>
    </xf>
    <xf numFmtId="166" fontId="45" fillId="56" borderId="20" xfId="97" applyNumberFormat="1" applyFont="1" applyFill="1" applyBorder="1">
      <alignment/>
      <protection/>
    </xf>
    <xf numFmtId="0" fontId="4" fillId="56" borderId="27" xfId="97" applyFont="1" applyFill="1" applyBorder="1">
      <alignment/>
      <protection/>
    </xf>
    <xf numFmtId="0" fontId="5" fillId="56" borderId="0" xfId="97" applyFont="1" applyFill="1">
      <alignment/>
      <protection/>
    </xf>
    <xf numFmtId="0" fontId="10" fillId="56" borderId="0" xfId="97" applyFont="1" applyFill="1">
      <alignment/>
      <protection/>
    </xf>
    <xf numFmtId="0" fontId="16" fillId="56" borderId="0" xfId="97" applyFont="1" applyFill="1">
      <alignment/>
      <protection/>
    </xf>
    <xf numFmtId="0" fontId="5" fillId="56" borderId="22" xfId="97" applyFont="1" applyFill="1" applyBorder="1" applyAlignment="1" quotePrefix="1">
      <alignment horizontal="center" vertical="center"/>
      <protection/>
    </xf>
    <xf numFmtId="0" fontId="22" fillId="56" borderId="0" xfId="97" applyFont="1" applyFill="1" applyBorder="1">
      <alignment/>
      <protection/>
    </xf>
    <xf numFmtId="0" fontId="5" fillId="56" borderId="24" xfId="97" applyFont="1" applyFill="1" applyBorder="1" applyAlignment="1" quotePrefix="1">
      <alignment horizontal="center" vertical="center"/>
      <protection/>
    </xf>
    <xf numFmtId="3" fontId="0" fillId="57" borderId="0" xfId="97" applyNumberFormat="1" applyFont="1" applyFill="1" applyBorder="1" applyAlignment="1" applyProtection="1">
      <alignment horizontal="right"/>
      <protection/>
    </xf>
    <xf numFmtId="0" fontId="4" fillId="56" borderId="27" xfId="97" applyFont="1" applyFill="1" applyBorder="1" applyAlignment="1">
      <alignment horizontal="left"/>
      <protection/>
    </xf>
    <xf numFmtId="166" fontId="6" fillId="56" borderId="28" xfId="97" applyNumberFormat="1" applyFont="1" applyFill="1" applyBorder="1" applyAlignment="1">
      <alignment horizontal="center"/>
      <protection/>
    </xf>
    <xf numFmtId="1" fontId="6" fillId="56" borderId="27" xfId="97" applyNumberFormat="1" applyFont="1" applyFill="1" applyBorder="1" applyAlignment="1">
      <alignment horizontal="center"/>
      <protection/>
    </xf>
    <xf numFmtId="166" fontId="16" fillId="56" borderId="0" xfId="97" applyNumberFormat="1" applyFont="1" applyFill="1" applyBorder="1">
      <alignment/>
      <protection/>
    </xf>
    <xf numFmtId="0" fontId="15" fillId="56" borderId="0" xfId="97" applyFont="1" applyFill="1" applyAlignment="1">
      <alignment horizontal="left"/>
      <protection/>
    </xf>
    <xf numFmtId="166" fontId="19" fillId="56" borderId="0" xfId="97" applyNumberFormat="1" applyFont="1" applyFill="1" applyBorder="1">
      <alignment/>
      <protection/>
    </xf>
    <xf numFmtId="166" fontId="19" fillId="56" borderId="0" xfId="97" applyNumberFormat="1" applyFont="1" applyFill="1">
      <alignment/>
      <protection/>
    </xf>
    <xf numFmtId="0" fontId="19" fillId="56" borderId="0" xfId="97" applyFont="1" applyFill="1">
      <alignment/>
      <protection/>
    </xf>
    <xf numFmtId="166" fontId="0" fillId="56" borderId="0" xfId="97" applyNumberFormat="1" applyFill="1" applyBorder="1">
      <alignment/>
      <protection/>
    </xf>
    <xf numFmtId="166" fontId="0" fillId="56" borderId="0" xfId="97" applyNumberFormat="1" applyFill="1">
      <alignment/>
      <protection/>
    </xf>
    <xf numFmtId="0" fontId="48" fillId="56" borderId="0" xfId="97" applyFont="1" applyFill="1" applyBorder="1">
      <alignment/>
      <protection/>
    </xf>
    <xf numFmtId="0" fontId="5" fillId="56" borderId="0" xfId="97" applyFont="1" applyFill="1" applyBorder="1" applyAlignment="1">
      <alignment/>
      <protection/>
    </xf>
    <xf numFmtId="0" fontId="4" fillId="56" borderId="0" xfId="97" applyFont="1" applyFill="1" applyAlignment="1">
      <alignment horizontal="left"/>
      <protection/>
    </xf>
    <xf numFmtId="0" fontId="6" fillId="56" borderId="0" xfId="97" applyFont="1" applyFill="1" applyAlignment="1">
      <alignment horizontal="left"/>
      <protection/>
    </xf>
    <xf numFmtId="0" fontId="4" fillId="56" borderId="0" xfId="97" applyFont="1" applyFill="1" applyAlignment="1">
      <alignment horizontal="left" indent="1"/>
      <protection/>
    </xf>
    <xf numFmtId="167" fontId="4" fillId="56" borderId="0" xfId="97" applyNumberFormat="1" applyFont="1" applyFill="1">
      <alignment/>
      <protection/>
    </xf>
    <xf numFmtId="167" fontId="4" fillId="56" borderId="0" xfId="97" applyNumberFormat="1" applyFont="1" applyFill="1" applyBorder="1">
      <alignment/>
      <protection/>
    </xf>
    <xf numFmtId="9" fontId="0" fillId="56" borderId="0" xfId="104" applyFont="1" applyFill="1" applyBorder="1" applyAlignment="1">
      <alignment/>
    </xf>
    <xf numFmtId="0" fontId="0" fillId="56" borderId="29" xfId="97" applyFont="1" applyFill="1" applyBorder="1">
      <alignment/>
      <protection/>
    </xf>
    <xf numFmtId="0" fontId="0" fillId="56" borderId="25" xfId="97" applyFont="1" applyFill="1" applyBorder="1">
      <alignment/>
      <protection/>
    </xf>
    <xf numFmtId="0" fontId="4" fillId="56" borderId="24" xfId="97" applyFont="1" applyFill="1" applyBorder="1" applyAlignment="1">
      <alignment horizontal="right"/>
      <protection/>
    </xf>
    <xf numFmtId="0" fontId="5" fillId="56" borderId="24" xfId="97" applyFont="1" applyFill="1" applyBorder="1" applyAlignment="1">
      <alignment horizontal="right"/>
      <protection/>
    </xf>
    <xf numFmtId="0" fontId="5" fillId="56" borderId="24" xfId="97" applyFont="1" applyFill="1" applyBorder="1" applyAlignment="1">
      <alignment horizontal="center"/>
      <protection/>
    </xf>
    <xf numFmtId="0" fontId="0" fillId="0" borderId="0" xfId="0" applyFont="1" applyAlignment="1">
      <alignment wrapText="1"/>
    </xf>
    <xf numFmtId="0" fontId="6" fillId="56" borderId="0" xfId="97" applyFont="1" applyFill="1" applyAlignment="1">
      <alignment horizontal="right"/>
      <protection/>
    </xf>
    <xf numFmtId="1" fontId="4" fillId="56" borderId="0" xfId="97" applyNumberFormat="1" applyFont="1" applyFill="1">
      <alignment/>
      <protection/>
    </xf>
    <xf numFmtId="1" fontId="4" fillId="56" borderId="20" xfId="97" applyNumberFormat="1" applyFont="1" applyFill="1" applyBorder="1">
      <alignment/>
      <protection/>
    </xf>
    <xf numFmtId="1" fontId="4" fillId="56" borderId="20" xfId="0" applyNumberFormat="1" applyFont="1" applyFill="1" applyBorder="1" applyAlignment="1">
      <alignment/>
    </xf>
    <xf numFmtId="1" fontId="6" fillId="56" borderId="0" xfId="97" applyNumberFormat="1" applyFont="1" applyFill="1" applyBorder="1">
      <alignment/>
      <protection/>
    </xf>
    <xf numFmtId="1" fontId="7" fillId="56" borderId="21" xfId="97" applyNumberFormat="1" applyFont="1" applyFill="1" applyBorder="1" applyAlignment="1">
      <alignment horizontal="centerContinuous" vertical="top" wrapText="1"/>
      <protection/>
    </xf>
    <xf numFmtId="0" fontId="7" fillId="56" borderId="22" xfId="97" applyFont="1" applyFill="1" applyBorder="1" applyAlignment="1">
      <alignment horizontal="centerContinuous" vertical="top" wrapText="1"/>
      <protection/>
    </xf>
    <xf numFmtId="0" fontId="5" fillId="56" borderId="30" xfId="97" applyFont="1" applyFill="1" applyBorder="1" applyAlignment="1">
      <alignment horizontal="right"/>
      <protection/>
    </xf>
    <xf numFmtId="0" fontId="4" fillId="56" borderId="31" xfId="97" applyFont="1" applyFill="1" applyBorder="1">
      <alignment/>
      <protection/>
    </xf>
    <xf numFmtId="0" fontId="6" fillId="56" borderId="0" xfId="97" applyFont="1" applyFill="1" applyBorder="1" applyAlignment="1">
      <alignment horizontal="center" vertical="top" wrapText="1"/>
      <protection/>
    </xf>
    <xf numFmtId="3" fontId="4" fillId="56" borderId="30" xfId="97" applyNumberFormat="1" applyFont="1" applyFill="1" applyBorder="1" applyAlignment="1">
      <alignment horizontal="right"/>
      <protection/>
    </xf>
    <xf numFmtId="3" fontId="4" fillId="57" borderId="26" xfId="97" applyNumberFormat="1" applyFont="1" applyFill="1" applyBorder="1" applyAlignment="1" applyProtection="1">
      <alignment horizontal="right"/>
      <protection/>
    </xf>
    <xf numFmtId="1" fontId="98" fillId="56" borderId="25" xfId="97" applyNumberFormat="1" applyFont="1" applyFill="1" applyBorder="1">
      <alignment/>
      <protection/>
    </xf>
    <xf numFmtId="1" fontId="98" fillId="56" borderId="0" xfId="97" applyNumberFormat="1" applyFont="1" applyFill="1" applyBorder="1">
      <alignment/>
      <protection/>
    </xf>
    <xf numFmtId="3" fontId="4" fillId="56" borderId="0" xfId="71" applyNumberFormat="1" applyFont="1" applyFill="1" applyBorder="1" applyAlignment="1">
      <alignment/>
    </xf>
    <xf numFmtId="3" fontId="4" fillId="56" borderId="30" xfId="71" applyNumberFormat="1" applyFont="1" applyFill="1" applyBorder="1" applyAlignment="1">
      <alignment/>
    </xf>
    <xf numFmtId="0" fontId="4" fillId="56" borderId="26" xfId="97" applyFont="1" applyFill="1" applyBorder="1">
      <alignment/>
      <protection/>
    </xf>
    <xf numFmtId="166" fontId="6" fillId="56" borderId="0" xfId="97" applyNumberFormat="1" applyFont="1" applyFill="1" applyBorder="1">
      <alignment/>
      <protection/>
    </xf>
    <xf numFmtId="1" fontId="6" fillId="56" borderId="25" xfId="97" applyNumberFormat="1" applyFont="1" applyFill="1" applyBorder="1">
      <alignment/>
      <protection/>
    </xf>
    <xf numFmtId="0" fontId="7" fillId="56" borderId="0" xfId="97" applyFont="1" applyFill="1" applyBorder="1" applyAlignment="1">
      <alignment horizontal="left"/>
      <protection/>
    </xf>
    <xf numFmtId="3" fontId="7" fillId="56" borderId="30" xfId="97" applyNumberFormat="1" applyFont="1" applyFill="1" applyBorder="1" applyAlignment="1">
      <alignment horizontal="right"/>
      <protection/>
    </xf>
    <xf numFmtId="0" fontId="6" fillId="56" borderId="0" xfId="97" applyFont="1" applyFill="1">
      <alignment/>
      <protection/>
    </xf>
    <xf numFmtId="0" fontId="6" fillId="56" borderId="0" xfId="97" applyFont="1" applyFill="1" applyBorder="1" applyAlignment="1">
      <alignment horizontal="left"/>
      <protection/>
    </xf>
    <xf numFmtId="9" fontId="6" fillId="56" borderId="0" xfId="104" applyNumberFormat="1" applyFont="1" applyFill="1" applyBorder="1" applyAlignment="1">
      <alignment/>
    </xf>
    <xf numFmtId="9" fontId="6" fillId="56" borderId="30" xfId="104" applyNumberFormat="1" applyFont="1" applyFill="1" applyBorder="1" applyAlignment="1">
      <alignment/>
    </xf>
    <xf numFmtId="0" fontId="4" fillId="56" borderId="20" xfId="97" applyFont="1" applyFill="1" applyBorder="1" applyAlignment="1">
      <alignment horizontal="left"/>
      <protection/>
    </xf>
    <xf numFmtId="9" fontId="6" fillId="56" borderId="20" xfId="104" applyNumberFormat="1" applyFont="1" applyFill="1" applyBorder="1" applyAlignment="1">
      <alignment/>
    </xf>
    <xf numFmtId="1" fontId="6" fillId="56" borderId="32" xfId="97" applyNumberFormat="1" applyFont="1" applyFill="1" applyBorder="1">
      <alignment/>
      <protection/>
    </xf>
    <xf numFmtId="166" fontId="6" fillId="56" borderId="20" xfId="97" applyNumberFormat="1" applyFont="1" applyFill="1" applyBorder="1">
      <alignment/>
      <protection/>
    </xf>
    <xf numFmtId="0" fontId="13" fillId="56" borderId="0" xfId="97" applyFont="1" applyFill="1" applyBorder="1">
      <alignment/>
      <protection/>
    </xf>
    <xf numFmtId="0" fontId="17" fillId="56" borderId="0" xfId="97" applyFont="1" applyFill="1" applyBorder="1">
      <alignment/>
      <protection/>
    </xf>
    <xf numFmtId="4" fontId="5" fillId="56" borderId="0" xfId="97" applyNumberFormat="1" applyFont="1" applyFill="1" applyBorder="1" applyAlignment="1">
      <alignment horizontal="right"/>
      <protection/>
    </xf>
    <xf numFmtId="0" fontId="4" fillId="56" borderId="0" xfId="97" applyNumberFormat="1" applyFont="1" applyFill="1" applyBorder="1">
      <alignment/>
      <protection/>
    </xf>
    <xf numFmtId="170" fontId="6" fillId="56" borderId="0" xfId="104" applyNumberFormat="1" applyFont="1" applyFill="1" applyBorder="1" applyAlignment="1">
      <alignment/>
    </xf>
    <xf numFmtId="0" fontId="5" fillId="56" borderId="0" xfId="97" applyFont="1" applyFill="1" applyBorder="1" applyAlignment="1">
      <alignment horizontal="left"/>
      <protection/>
    </xf>
    <xf numFmtId="0" fontId="0" fillId="56" borderId="0" xfId="97" applyFill="1">
      <alignment/>
      <protection/>
    </xf>
    <xf numFmtId="0" fontId="5" fillId="56" borderId="22" xfId="97" applyFont="1" applyFill="1" applyBorder="1" applyAlignment="1">
      <alignment horizontal="center"/>
      <protection/>
    </xf>
    <xf numFmtId="1" fontId="0" fillId="56" borderId="0" xfId="97" applyNumberFormat="1" applyFill="1">
      <alignment/>
      <protection/>
    </xf>
    <xf numFmtId="0" fontId="5" fillId="56" borderId="0" xfId="97" applyFont="1" applyFill="1" applyBorder="1" applyAlignment="1">
      <alignment vertical="center"/>
      <protection/>
    </xf>
    <xf numFmtId="0" fontId="4" fillId="56" borderId="33" xfId="97" applyFont="1" applyFill="1" applyBorder="1">
      <alignment/>
      <protection/>
    </xf>
    <xf numFmtId="0" fontId="6" fillId="56" borderId="0" xfId="97" applyFont="1" applyFill="1" applyBorder="1" applyAlignment="1">
      <alignment wrapText="1"/>
      <protection/>
    </xf>
    <xf numFmtId="1" fontId="4" fillId="56" borderId="33" xfId="97" applyNumberFormat="1" applyFont="1" applyFill="1" applyBorder="1">
      <alignment/>
      <protection/>
    </xf>
    <xf numFmtId="170" fontId="6" fillId="56" borderId="0" xfId="97" applyNumberFormat="1" applyFont="1" applyFill="1" applyBorder="1">
      <alignment/>
      <protection/>
    </xf>
    <xf numFmtId="170" fontId="6" fillId="56" borderId="33" xfId="97" applyNumberFormat="1" applyFont="1" applyFill="1" applyBorder="1">
      <alignment/>
      <protection/>
    </xf>
    <xf numFmtId="170" fontId="98" fillId="56" borderId="0" xfId="97" applyNumberFormat="1" applyFont="1" applyFill="1" applyBorder="1">
      <alignment/>
      <protection/>
    </xf>
    <xf numFmtId="1" fontId="6" fillId="56" borderId="0" xfId="97" applyNumberFormat="1" applyFont="1" applyFill="1" applyBorder="1" applyAlignment="1">
      <alignment horizontal="right"/>
      <protection/>
    </xf>
    <xf numFmtId="0" fontId="7" fillId="56" borderId="0" xfId="97" applyFont="1" applyFill="1" applyBorder="1">
      <alignment/>
      <protection/>
    </xf>
    <xf numFmtId="9" fontId="6" fillId="56" borderId="0" xfId="103" applyFont="1" applyFill="1" applyBorder="1" applyAlignment="1">
      <alignment horizontal="right"/>
    </xf>
    <xf numFmtId="170" fontId="6" fillId="56" borderId="26" xfId="97" applyNumberFormat="1" applyFont="1" applyFill="1" applyBorder="1">
      <alignment/>
      <protection/>
    </xf>
    <xf numFmtId="3" fontId="4" fillId="56" borderId="33" xfId="97" applyNumberFormat="1" applyFont="1" applyFill="1" applyBorder="1">
      <alignment/>
      <protection/>
    </xf>
    <xf numFmtId="3" fontId="4" fillId="56" borderId="33" xfId="71" applyNumberFormat="1" applyFont="1" applyFill="1" applyBorder="1" applyAlignment="1">
      <alignment/>
    </xf>
    <xf numFmtId="3" fontId="4" fillId="56" borderId="0" xfId="71" applyNumberFormat="1" applyFont="1" applyFill="1" applyBorder="1" applyAlignment="1">
      <alignment horizontal="right"/>
    </xf>
    <xf numFmtId="1" fontId="6" fillId="56" borderId="25" xfId="97" applyNumberFormat="1" applyFont="1" applyFill="1" applyBorder="1" applyAlignment="1">
      <alignment horizontal="center"/>
      <protection/>
    </xf>
    <xf numFmtId="166" fontId="6" fillId="56" borderId="0" xfId="97" applyNumberFormat="1" applyFont="1" applyFill="1" applyBorder="1" applyAlignment="1">
      <alignment horizontal="center"/>
      <protection/>
    </xf>
    <xf numFmtId="0" fontId="6" fillId="56" borderId="20" xfId="97" applyFont="1" applyFill="1" applyBorder="1">
      <alignment/>
      <protection/>
    </xf>
    <xf numFmtId="3" fontId="4" fillId="56" borderId="20" xfId="97" applyNumberFormat="1" applyFont="1" applyFill="1" applyBorder="1" applyAlignment="1">
      <alignment horizontal="right"/>
      <protection/>
    </xf>
    <xf numFmtId="3" fontId="4" fillId="57" borderId="20" xfId="97" applyNumberFormat="1" applyFont="1" applyFill="1" applyBorder="1" applyAlignment="1" applyProtection="1">
      <alignment horizontal="right"/>
      <protection/>
    </xf>
    <xf numFmtId="3" fontId="4" fillId="56" borderId="34" xfId="97" applyNumberFormat="1" applyFont="1" applyFill="1" applyBorder="1" applyAlignment="1">
      <alignment horizontal="right"/>
      <protection/>
    </xf>
    <xf numFmtId="3" fontId="4" fillId="56" borderId="35" xfId="97" applyNumberFormat="1" applyFont="1" applyFill="1" applyBorder="1" applyAlignment="1">
      <alignment horizontal="right"/>
      <protection/>
    </xf>
    <xf numFmtId="3" fontId="10" fillId="57" borderId="0" xfId="97" applyNumberFormat="1" applyFont="1" applyFill="1" applyBorder="1" applyAlignment="1" applyProtection="1">
      <alignment horizontal="right"/>
      <protection/>
    </xf>
    <xf numFmtId="0" fontId="13" fillId="56" borderId="0" xfId="97" applyNumberFormat="1" applyFont="1" applyFill="1" applyBorder="1">
      <alignment/>
      <protection/>
    </xf>
    <xf numFmtId="0" fontId="17" fillId="56" borderId="0" xfId="97" applyNumberFormat="1" applyFont="1" applyFill="1" applyBorder="1">
      <alignment/>
      <protection/>
    </xf>
    <xf numFmtId="1" fontId="5" fillId="56" borderId="33" xfId="97" applyNumberFormat="1" applyFont="1" applyFill="1" applyBorder="1" applyAlignment="1">
      <alignment horizontal="right"/>
      <protection/>
    </xf>
    <xf numFmtId="3" fontId="4" fillId="56" borderId="0" xfId="71" applyNumberFormat="1" applyFont="1" applyFill="1" applyBorder="1" applyAlignment="1" applyProtection="1">
      <alignment horizontal="right"/>
      <protection locked="0"/>
    </xf>
    <xf numFmtId="3" fontId="4" fillId="56" borderId="33" xfId="71" applyNumberFormat="1" applyFont="1" applyFill="1" applyBorder="1" applyAlignment="1" applyProtection="1">
      <alignment horizontal="right"/>
      <protection locked="0"/>
    </xf>
    <xf numFmtId="3" fontId="4" fillId="56" borderId="33" xfId="71" applyNumberFormat="1" applyFont="1" applyFill="1" applyBorder="1" applyAlignment="1">
      <alignment horizontal="right"/>
    </xf>
    <xf numFmtId="3" fontId="18" fillId="56" borderId="0" xfId="97" applyNumberFormat="1" applyFont="1" applyFill="1" applyBorder="1" applyAlignment="1" applyProtection="1">
      <alignment horizontal="right"/>
      <protection locked="0"/>
    </xf>
    <xf numFmtId="3" fontId="18" fillId="56" borderId="0" xfId="97" applyNumberFormat="1" applyFont="1" applyFill="1" applyBorder="1" applyProtection="1">
      <alignment/>
      <protection/>
    </xf>
    <xf numFmtId="3" fontId="4" fillId="56" borderId="0" xfId="0" applyNumberFormat="1" applyFont="1" applyFill="1" applyAlignment="1">
      <alignment/>
    </xf>
    <xf numFmtId="165" fontId="4" fillId="56" borderId="0" xfId="71" applyNumberFormat="1" applyFont="1" applyFill="1" applyBorder="1" applyAlignment="1">
      <alignment horizontal="right"/>
    </xf>
    <xf numFmtId="165" fontId="4" fillId="56" borderId="33" xfId="71" applyNumberFormat="1" applyFont="1" applyFill="1" applyBorder="1" applyAlignment="1">
      <alignment horizontal="right"/>
    </xf>
    <xf numFmtId="199" fontId="18" fillId="56" borderId="0" xfId="97" applyNumberFormat="1" applyFont="1" applyFill="1" applyBorder="1" applyAlignment="1" applyProtection="1">
      <alignment horizontal="right"/>
      <protection/>
    </xf>
    <xf numFmtId="1" fontId="6" fillId="56" borderId="25" xfId="97" applyNumberFormat="1" applyFont="1" applyFill="1" applyBorder="1" applyAlignment="1">
      <alignment horizontal="right"/>
      <protection/>
    </xf>
    <xf numFmtId="0" fontId="5" fillId="56" borderId="33" xfId="97" applyFont="1" applyFill="1" applyBorder="1" applyAlignment="1">
      <alignment horizontal="right"/>
      <protection/>
    </xf>
    <xf numFmtId="166" fontId="99" fillId="56" borderId="0" xfId="97" applyNumberFormat="1" applyFont="1" applyFill="1" applyBorder="1">
      <alignment/>
      <protection/>
    </xf>
    <xf numFmtId="166" fontId="99" fillId="56" borderId="33" xfId="97" applyNumberFormat="1" applyFont="1" applyFill="1" applyBorder="1">
      <alignment/>
      <protection/>
    </xf>
    <xf numFmtId="166" fontId="4" fillId="56" borderId="33" xfId="97" applyNumberFormat="1" applyFont="1" applyFill="1" applyBorder="1">
      <alignment/>
      <protection/>
    </xf>
    <xf numFmtId="2" fontId="99" fillId="56" borderId="20" xfId="97" applyNumberFormat="1" applyFont="1" applyFill="1" applyBorder="1">
      <alignment/>
      <protection/>
    </xf>
    <xf numFmtId="2" fontId="99" fillId="56" borderId="34" xfId="97" applyNumberFormat="1" applyFont="1" applyFill="1" applyBorder="1">
      <alignment/>
      <protection/>
    </xf>
    <xf numFmtId="1" fontId="98" fillId="56" borderId="32" xfId="97" applyNumberFormat="1" applyFont="1" applyFill="1" applyBorder="1">
      <alignment/>
      <protection/>
    </xf>
    <xf numFmtId="1" fontId="98" fillId="56" borderId="20" xfId="97" applyNumberFormat="1" applyFont="1" applyFill="1" applyBorder="1">
      <alignment/>
      <protection/>
    </xf>
    <xf numFmtId="0" fontId="0" fillId="56" borderId="0" xfId="97" applyFill="1" applyBorder="1">
      <alignment/>
      <protection/>
    </xf>
    <xf numFmtId="0" fontId="7" fillId="56" borderId="23" xfId="97" applyFont="1" applyFill="1" applyBorder="1" applyAlignment="1" quotePrefix="1">
      <alignment horizontal="center" vertical="center" wrapText="1"/>
      <protection/>
    </xf>
    <xf numFmtId="0" fontId="7" fillId="56" borderId="24" xfId="97" applyFont="1" applyFill="1" applyBorder="1" applyAlignment="1" quotePrefix="1">
      <alignment horizontal="center" vertical="center" wrapText="1"/>
      <protection/>
    </xf>
    <xf numFmtId="0" fontId="6" fillId="56" borderId="0" xfId="97" applyFont="1" applyFill="1" applyBorder="1" applyAlignment="1">
      <alignment horizontal="center"/>
      <protection/>
    </xf>
    <xf numFmtId="0" fontId="4" fillId="56" borderId="0" xfId="97" applyFont="1" applyFill="1" applyBorder="1" applyAlignment="1">
      <alignment horizontal="center"/>
      <protection/>
    </xf>
    <xf numFmtId="1" fontId="4" fillId="56" borderId="20" xfId="97" applyNumberFormat="1" applyFont="1" applyFill="1" applyBorder="1" applyAlignment="1">
      <alignment horizontal="right"/>
      <protection/>
    </xf>
    <xf numFmtId="0" fontId="5" fillId="56" borderId="0" xfId="97" applyFont="1" applyFill="1" applyBorder="1" applyAlignment="1">
      <alignment horizontal="left" wrapText="1"/>
      <protection/>
    </xf>
    <xf numFmtId="0" fontId="6" fillId="56" borderId="29" xfId="97" applyFont="1" applyFill="1" applyBorder="1">
      <alignment/>
      <protection/>
    </xf>
    <xf numFmtId="0" fontId="4" fillId="56" borderId="0" xfId="97" applyFont="1" applyFill="1" applyBorder="1" applyAlignment="1">
      <alignment/>
      <protection/>
    </xf>
    <xf numFmtId="166" fontId="99" fillId="56" borderId="0" xfId="97" applyNumberFormat="1" applyFont="1" applyFill="1" applyBorder="1" applyAlignment="1">
      <alignment/>
      <protection/>
    </xf>
    <xf numFmtId="1" fontId="6" fillId="56" borderId="0" xfId="97" applyNumberFormat="1" applyFont="1" applyFill="1" applyBorder="1" applyAlignment="1" applyProtection="1">
      <alignment horizontal="right"/>
      <protection/>
    </xf>
    <xf numFmtId="0" fontId="4" fillId="56" borderId="0" xfId="97" applyFont="1" applyFill="1" applyBorder="1" applyAlignment="1" quotePrefix="1">
      <alignment/>
      <protection/>
    </xf>
    <xf numFmtId="0" fontId="4" fillId="56" borderId="0" xfId="97" applyFont="1" applyFill="1" applyBorder="1" applyAlignment="1" quotePrefix="1">
      <alignment horizontal="left"/>
      <protection/>
    </xf>
    <xf numFmtId="0" fontId="5" fillId="56" borderId="0" xfId="97" applyFont="1" applyFill="1" applyBorder="1" applyAlignment="1" applyProtection="1">
      <alignment/>
      <protection/>
    </xf>
    <xf numFmtId="0" fontId="4" fillId="56" borderId="0" xfId="97" applyFont="1" applyFill="1" applyBorder="1" applyAlignment="1" quotePrefix="1">
      <alignment horizontal="left" indent="1"/>
      <protection/>
    </xf>
    <xf numFmtId="166" fontId="4" fillId="56" borderId="0" xfId="97" applyNumberFormat="1" applyFont="1" applyFill="1" applyBorder="1" applyAlignment="1" quotePrefix="1">
      <alignment horizontal="right"/>
      <protection/>
    </xf>
    <xf numFmtId="166" fontId="4" fillId="56" borderId="0" xfId="97" applyNumberFormat="1" applyFont="1" applyFill="1" applyBorder="1" applyAlignment="1">
      <alignment horizontal="right"/>
      <protection/>
    </xf>
    <xf numFmtId="166" fontId="99" fillId="56" borderId="0" xfId="97" applyNumberFormat="1" applyFont="1" applyFill="1" applyBorder="1" applyAlignment="1" quotePrefix="1">
      <alignment/>
      <protection/>
    </xf>
    <xf numFmtId="0" fontId="4" fillId="56" borderId="20" xfId="97" applyFont="1" applyFill="1" applyBorder="1" applyAlignment="1">
      <alignment horizontal="left" indent="1"/>
      <protection/>
    </xf>
    <xf numFmtId="0" fontId="6" fillId="56" borderId="20" xfId="97" applyFont="1" applyFill="1" applyBorder="1" applyAlignment="1">
      <alignment horizontal="left"/>
      <protection/>
    </xf>
    <xf numFmtId="1" fontId="6" fillId="56" borderId="20" xfId="97" applyNumberFormat="1" applyFont="1" applyFill="1" applyBorder="1" applyAlignment="1" applyProtection="1">
      <alignment horizontal="right"/>
      <protection/>
    </xf>
    <xf numFmtId="203" fontId="12" fillId="56" borderId="0" xfId="97" applyNumberFormat="1" applyFont="1" applyFill="1" applyAlignment="1" applyProtection="1">
      <alignment horizontal="left"/>
      <protection/>
    </xf>
    <xf numFmtId="0" fontId="12" fillId="56" borderId="0" xfId="97" applyFont="1" applyFill="1" applyBorder="1">
      <alignment/>
      <protection/>
    </xf>
    <xf numFmtId="0" fontId="14" fillId="56" borderId="0" xfId="97" applyFont="1" applyFill="1" applyBorder="1">
      <alignment/>
      <protection/>
    </xf>
    <xf numFmtId="0" fontId="5" fillId="56" borderId="0" xfId="97" applyFont="1" applyFill="1" applyBorder="1" applyAlignment="1">
      <alignment horizontal="right" wrapText="1"/>
      <protection/>
    </xf>
    <xf numFmtId="1" fontId="12" fillId="56" borderId="0" xfId="97" applyNumberFormat="1" applyFont="1" applyFill="1" applyAlignment="1">
      <alignment horizontal="left"/>
      <protection/>
    </xf>
    <xf numFmtId="0" fontId="12" fillId="56" borderId="0" xfId="97" applyFont="1" applyFill="1" applyAlignment="1">
      <alignment horizontal="left"/>
      <protection/>
    </xf>
    <xf numFmtId="0" fontId="0" fillId="56" borderId="0" xfId="0" applyFont="1" applyFill="1" applyAlignment="1">
      <alignment/>
    </xf>
    <xf numFmtId="0" fontId="0" fillId="56" borderId="0" xfId="0" applyFill="1" applyAlignment="1">
      <alignment/>
    </xf>
    <xf numFmtId="0" fontId="0" fillId="56" borderId="27" xfId="0" applyFont="1" applyFill="1" applyBorder="1" applyAlignment="1">
      <alignment/>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7" fillId="56" borderId="0" xfId="97" applyFont="1" applyFill="1">
      <alignment/>
      <protection/>
    </xf>
    <xf numFmtId="1" fontId="7" fillId="56" borderId="0" xfId="97" applyNumberFormat="1" applyFont="1" applyFill="1" applyBorder="1">
      <alignment/>
      <protection/>
    </xf>
    <xf numFmtId="0" fontId="7" fillId="0" borderId="0" xfId="97" applyFont="1" applyFill="1" applyBorder="1">
      <alignment/>
      <protection/>
    </xf>
    <xf numFmtId="0" fontId="0" fillId="0" borderId="0" xfId="0" applyFont="1" applyAlignment="1">
      <alignment/>
    </xf>
    <xf numFmtId="0" fontId="0" fillId="56" borderId="24" xfId="0" applyFont="1" applyFill="1" applyBorder="1" applyAlignment="1">
      <alignment/>
    </xf>
    <xf numFmtId="0" fontId="0" fillId="56" borderId="25" xfId="0" applyFont="1" applyFill="1" applyBorder="1" applyAlignment="1">
      <alignment/>
    </xf>
    <xf numFmtId="0" fontId="44" fillId="0" borderId="27" xfId="0" applyFont="1" applyBorder="1" applyAlignment="1">
      <alignment/>
    </xf>
    <xf numFmtId="0" fontId="81" fillId="0" borderId="27" xfId="0" applyFont="1" applyBorder="1" applyAlignment="1">
      <alignment/>
    </xf>
    <xf numFmtId="0" fontId="81" fillId="0" borderId="0" xfId="0" applyFont="1" applyAlignment="1">
      <alignment/>
    </xf>
    <xf numFmtId="0" fontId="96" fillId="0" borderId="0" xfId="0" applyFont="1" applyAlignment="1">
      <alignment/>
    </xf>
    <xf numFmtId="0" fontId="10" fillId="55" borderId="0" xfId="0" applyFont="1" applyFill="1" applyAlignment="1">
      <alignment/>
    </xf>
    <xf numFmtId="0" fontId="0" fillId="56" borderId="0" xfId="0" applyFont="1" applyFill="1" applyBorder="1" applyAlignment="1">
      <alignment/>
    </xf>
    <xf numFmtId="0" fontId="0" fillId="56" borderId="20" xfId="0" applyFont="1" applyFill="1" applyBorder="1" applyAlignment="1">
      <alignment/>
    </xf>
    <xf numFmtId="0" fontId="0" fillId="56" borderId="0" xfId="0" applyFont="1" applyFill="1" applyAlignment="1">
      <alignment horizontal="right"/>
    </xf>
    <xf numFmtId="0" fontId="0" fillId="56" borderId="0" xfId="0" applyFont="1" applyFill="1" applyBorder="1" applyAlignment="1">
      <alignment horizontal="right"/>
    </xf>
    <xf numFmtId="0" fontId="10" fillId="56" borderId="0" xfId="0" applyFont="1" applyFill="1" applyBorder="1" applyAlignment="1">
      <alignment horizontal="left"/>
    </xf>
    <xf numFmtId="0" fontId="0" fillId="56" borderId="0" xfId="0" applyFont="1" applyFill="1" applyAlignment="1">
      <alignment horizontal="left" indent="2"/>
    </xf>
    <xf numFmtId="0" fontId="0" fillId="56" borderId="0" xfId="0" applyFont="1" applyFill="1" applyBorder="1" applyAlignment="1">
      <alignment horizontal="left" indent="2"/>
    </xf>
    <xf numFmtId="0" fontId="16" fillId="56" borderId="27" xfId="0" applyFont="1" applyFill="1" applyBorder="1" applyAlignment="1">
      <alignment/>
    </xf>
    <xf numFmtId="3" fontId="16" fillId="56" borderId="27" xfId="0" applyNumberFormat="1" applyFont="1" applyFill="1" applyBorder="1" applyAlignment="1">
      <alignment/>
    </xf>
    <xf numFmtId="0" fontId="13" fillId="0" borderId="0" xfId="97" applyFont="1" applyFill="1" applyBorder="1" applyAlignment="1">
      <alignment wrapText="1"/>
      <protection/>
    </xf>
    <xf numFmtId="0" fontId="96" fillId="56" borderId="24" xfId="0" applyFont="1" applyFill="1" applyBorder="1" applyAlignment="1">
      <alignment horizontal="center" vertical="center" wrapText="1"/>
    </xf>
    <xf numFmtId="0" fontId="96" fillId="56" borderId="0" xfId="0" applyFont="1" applyFill="1" applyBorder="1" applyAlignment="1">
      <alignment horizontal="left" vertical="top"/>
    </xf>
    <xf numFmtId="0" fontId="0" fillId="56" borderId="0" xfId="0" applyFont="1" applyFill="1" applyBorder="1" applyAlignment="1">
      <alignment horizontal="left" vertical="top" wrapText="1"/>
    </xf>
    <xf numFmtId="0" fontId="0" fillId="56" borderId="20" xfId="0" applyFont="1" applyFill="1" applyBorder="1" applyAlignment="1">
      <alignment horizontal="left" vertical="top" wrapText="1"/>
    </xf>
    <xf numFmtId="0" fontId="0" fillId="56" borderId="0" xfId="0" applyFont="1" applyFill="1" applyBorder="1" applyAlignment="1">
      <alignment/>
    </xf>
    <xf numFmtId="0" fontId="0" fillId="56" borderId="20" xfId="0" applyFont="1" applyFill="1" applyBorder="1" applyAlignment="1">
      <alignment/>
    </xf>
    <xf numFmtId="0" fontId="96" fillId="56" borderId="0" xfId="0" applyFont="1" applyFill="1" applyBorder="1" applyAlignment="1">
      <alignment horizontal="left" vertical="center" wrapText="1"/>
    </xf>
    <xf numFmtId="0" fontId="81" fillId="56" borderId="0" xfId="0" applyFont="1" applyFill="1" applyBorder="1" applyAlignment="1">
      <alignment horizontal="right" vertical="center" wrapText="1"/>
    </xf>
    <xf numFmtId="0" fontId="81" fillId="56" borderId="0" xfId="0" applyFont="1" applyFill="1" applyBorder="1" applyAlignment="1">
      <alignment horizontal="right" vertical="top"/>
    </xf>
    <xf numFmtId="0" fontId="81" fillId="0" borderId="0" xfId="0" applyFont="1" applyAlignment="1">
      <alignment horizontal="left"/>
    </xf>
    <xf numFmtId="0" fontId="0" fillId="0" borderId="0" xfId="0" applyFont="1" applyAlignment="1">
      <alignment horizontal="left" wrapText="1"/>
    </xf>
    <xf numFmtId="0" fontId="10" fillId="56" borderId="24" xfId="0" applyFont="1" applyFill="1" applyBorder="1" applyAlignment="1">
      <alignment/>
    </xf>
    <xf numFmtId="0" fontId="0" fillId="56" borderId="0" xfId="0" applyFont="1" applyFill="1" applyBorder="1" applyAlignment="1">
      <alignment horizontal="left" vertical="top" wrapText="1" indent="2"/>
    </xf>
    <xf numFmtId="0" fontId="0" fillId="56" borderId="20" xfId="0" applyFont="1" applyFill="1" applyBorder="1" applyAlignment="1">
      <alignment horizontal="left" vertical="top" wrapText="1" indent="2"/>
    </xf>
    <xf numFmtId="0" fontId="0" fillId="0" borderId="0" xfId="0" applyFont="1" applyAlignment="1">
      <alignment horizontal="left"/>
    </xf>
    <xf numFmtId="0" fontId="10" fillId="56" borderId="27" xfId="0" applyFont="1" applyFill="1" applyBorder="1" applyAlignment="1">
      <alignment/>
    </xf>
    <xf numFmtId="0" fontId="10" fillId="56" borderId="20" xfId="0" applyFont="1" applyFill="1" applyBorder="1" applyAlignment="1">
      <alignment/>
    </xf>
    <xf numFmtId="0" fontId="10" fillId="56" borderId="20" xfId="0" applyFont="1" applyFill="1" applyBorder="1" applyAlignment="1">
      <alignment/>
    </xf>
    <xf numFmtId="0" fontId="10" fillId="56" borderId="0" xfId="0" applyFont="1" applyFill="1" applyBorder="1" applyAlignment="1">
      <alignment/>
    </xf>
    <xf numFmtId="0" fontId="0" fillId="56" borderId="0" xfId="97" applyFont="1" applyFill="1" quotePrefix="1">
      <alignment/>
      <protection/>
    </xf>
    <xf numFmtId="0" fontId="0" fillId="56" borderId="0" xfId="0" applyFont="1" applyFill="1" applyAlignment="1">
      <alignment wrapText="1"/>
    </xf>
    <xf numFmtId="3" fontId="0" fillId="0" borderId="0" xfId="0" applyNumberFormat="1" applyFont="1" applyAlignment="1">
      <alignment/>
    </xf>
    <xf numFmtId="166" fontId="4" fillId="56" borderId="30" xfId="97" applyNumberFormat="1" applyFont="1" applyFill="1" applyBorder="1">
      <alignment/>
      <protection/>
    </xf>
    <xf numFmtId="166" fontId="5" fillId="56" borderId="36" xfId="97" applyNumberFormat="1" applyFont="1" applyFill="1" applyBorder="1">
      <alignment/>
      <protection/>
    </xf>
    <xf numFmtId="3" fontId="99" fillId="0" borderId="0" xfId="97" applyNumberFormat="1" applyFont="1" applyFill="1" applyBorder="1">
      <alignment/>
      <protection/>
    </xf>
    <xf numFmtId="0" fontId="0" fillId="56" borderId="0" xfId="0" applyFont="1" applyFill="1" applyBorder="1" applyAlignment="1">
      <alignment horizontal="center"/>
    </xf>
    <xf numFmtId="0" fontId="10" fillId="55" borderId="0" xfId="0" applyFont="1" applyFill="1" applyAlignment="1">
      <alignment horizontal="left"/>
    </xf>
    <xf numFmtId="0" fontId="0" fillId="55" borderId="19" xfId="0" applyFont="1" applyFill="1" applyBorder="1" applyAlignment="1">
      <alignment horizontal="left" vertical="top" wrapText="1"/>
    </xf>
    <xf numFmtId="0" fontId="10" fillId="55" borderId="19" xfId="0" applyFont="1" applyFill="1" applyBorder="1" applyAlignment="1">
      <alignment horizontal="center" vertical="center" wrapText="1"/>
    </xf>
    <xf numFmtId="0" fontId="10" fillId="55" borderId="0" xfId="0" applyFont="1" applyFill="1" applyAlignment="1">
      <alignment horizontal="left" vertical="top"/>
    </xf>
    <xf numFmtId="0" fontId="16" fillId="55" borderId="0" xfId="0" applyFont="1" applyFill="1" applyAlignment="1">
      <alignment horizontal="right"/>
    </xf>
    <xf numFmtId="0" fontId="0" fillId="55" borderId="0" xfId="0" applyFont="1" applyFill="1" applyAlignment="1">
      <alignment horizontal="left" vertical="top" wrapText="1"/>
    </xf>
    <xf numFmtId="166" fontId="0" fillId="55" borderId="0" xfId="0" applyNumberFormat="1" applyFont="1" applyFill="1" applyAlignment="1">
      <alignment horizontal="right" vertical="top" wrapText="1"/>
    </xf>
    <xf numFmtId="166" fontId="0" fillId="55" borderId="0" xfId="0" applyNumberFormat="1" applyFont="1" applyFill="1" applyBorder="1" applyAlignment="1">
      <alignment horizontal="right"/>
    </xf>
    <xf numFmtId="0" fontId="10" fillId="55" borderId="0" xfId="0" applyFont="1" applyFill="1" applyAlignment="1">
      <alignment horizontal="left" vertical="top" wrapText="1"/>
    </xf>
    <xf numFmtId="166" fontId="0" fillId="55" borderId="0" xfId="0" applyNumberFormat="1" applyFont="1" applyFill="1" applyAlignment="1">
      <alignment horizontal="right"/>
    </xf>
    <xf numFmtId="17" fontId="0" fillId="55" borderId="0" xfId="0" applyNumberFormat="1" applyFont="1" applyFill="1" applyAlignment="1">
      <alignment horizontal="left" vertical="top" wrapText="1"/>
    </xf>
    <xf numFmtId="0" fontId="10" fillId="55" borderId="0" xfId="0" applyFont="1" applyFill="1" applyBorder="1" applyAlignment="1">
      <alignment horizontal="left" vertical="top" wrapText="1"/>
    </xf>
    <xf numFmtId="0" fontId="0" fillId="55" borderId="0" xfId="0" applyFont="1" applyFill="1" applyBorder="1" applyAlignment="1">
      <alignment horizontal="left" vertical="top" wrapText="1"/>
    </xf>
    <xf numFmtId="166" fontId="0" fillId="55" borderId="0" xfId="0" applyNumberFormat="1" applyFont="1" applyFill="1" applyBorder="1" applyAlignment="1">
      <alignment horizontal="right" vertical="top" wrapText="1"/>
    </xf>
    <xf numFmtId="0" fontId="0" fillId="55" borderId="0" xfId="0" applyFont="1" applyFill="1" applyBorder="1" applyAlignment="1">
      <alignment horizontal="left"/>
    </xf>
    <xf numFmtId="166" fontId="0" fillId="55" borderId="0" xfId="0" applyNumberFormat="1" applyFont="1" applyFill="1" applyAlignment="1">
      <alignment horizontal="center" vertical="top" wrapText="1"/>
    </xf>
    <xf numFmtId="0" fontId="10" fillId="55" borderId="20" xfId="0" applyFont="1" applyFill="1" applyBorder="1" applyAlignment="1">
      <alignment horizontal="left"/>
    </xf>
    <xf numFmtId="3" fontId="52" fillId="55" borderId="20" xfId="0" applyNumberFormat="1" applyFont="1" applyFill="1" applyBorder="1" applyAlignment="1">
      <alignment horizontal="right" vertical="top" wrapText="1"/>
    </xf>
    <xf numFmtId="0" fontId="10" fillId="56" borderId="0" xfId="0" applyFont="1" applyFill="1" applyAlignment="1">
      <alignment/>
    </xf>
    <xf numFmtId="1" fontId="0" fillId="55" borderId="0" xfId="0" applyNumberFormat="1" applyFont="1" applyFill="1" applyAlignment="1">
      <alignment horizontal="right" vertical="top" wrapText="1"/>
    </xf>
    <xf numFmtId="1" fontId="8" fillId="55" borderId="0" xfId="0" applyNumberFormat="1" applyFont="1" applyFill="1" applyBorder="1" applyAlignment="1">
      <alignment horizontal="right"/>
    </xf>
    <xf numFmtId="1" fontId="0" fillId="55" borderId="0" xfId="0" applyNumberFormat="1" applyFont="1" applyFill="1" applyBorder="1" applyAlignment="1">
      <alignment horizontal="right"/>
    </xf>
    <xf numFmtId="1" fontId="0" fillId="55" borderId="0" xfId="0" applyNumberFormat="1" applyFont="1" applyFill="1" applyAlignment="1">
      <alignment horizontal="right"/>
    </xf>
    <xf numFmtId="1" fontId="0" fillId="55" borderId="0" xfId="0" applyNumberFormat="1" applyFont="1" applyFill="1" applyBorder="1" applyAlignment="1">
      <alignment horizontal="right" vertical="top" wrapText="1"/>
    </xf>
    <xf numFmtId="1" fontId="8" fillId="55" borderId="0" xfId="0" applyNumberFormat="1" applyFont="1" applyFill="1" applyBorder="1" applyAlignment="1">
      <alignment horizontal="right" vertical="top"/>
    </xf>
    <xf numFmtId="1" fontId="0" fillId="55" borderId="0" xfId="0" applyNumberFormat="1" applyFont="1" applyFill="1" applyAlignment="1">
      <alignment horizontal="center" vertical="top" wrapText="1"/>
    </xf>
    <xf numFmtId="1" fontId="0" fillId="55" borderId="0" xfId="0" applyNumberFormat="1" applyFont="1" applyFill="1" applyBorder="1" applyAlignment="1">
      <alignment horizontal="center"/>
    </xf>
    <xf numFmtId="1" fontId="0" fillId="55" borderId="0" xfId="0" applyNumberFormat="1" applyFont="1" applyFill="1" applyAlignment="1">
      <alignment/>
    </xf>
    <xf numFmtId="203" fontId="12" fillId="57" borderId="0" xfId="97" applyNumberFormat="1" applyFont="1" applyFill="1" applyAlignment="1" applyProtection="1">
      <alignment horizontal="left"/>
      <protection/>
    </xf>
    <xf numFmtId="0" fontId="53" fillId="56" borderId="0" xfId="97" applyFont="1" applyFill="1" applyBorder="1" applyAlignment="1">
      <alignment horizontal="left"/>
      <protection/>
    </xf>
    <xf numFmtId="0" fontId="81" fillId="0" borderId="0" xfId="98">
      <alignment/>
      <protection/>
    </xf>
    <xf numFmtId="1" fontId="8" fillId="55" borderId="0" xfId="98" applyNumberFormat="1" applyFont="1" applyFill="1" applyBorder="1" applyAlignment="1">
      <alignment horizontal="right"/>
      <protection/>
    </xf>
    <xf numFmtId="1" fontId="0" fillId="55" borderId="0" xfId="98" applyNumberFormat="1" applyFont="1" applyFill="1" applyBorder="1" applyAlignment="1">
      <alignment horizontal="right"/>
      <protection/>
    </xf>
    <xf numFmtId="1" fontId="8" fillId="55" borderId="0" xfId="98" applyNumberFormat="1" applyFont="1" applyFill="1" applyBorder="1" applyAlignment="1">
      <alignment horizontal="right" vertical="top"/>
      <protection/>
    </xf>
    <xf numFmtId="1" fontId="0" fillId="0" borderId="0" xfId="0" applyNumberFormat="1" applyFont="1" applyFill="1" applyAlignment="1">
      <alignment/>
    </xf>
    <xf numFmtId="1" fontId="0" fillId="55" borderId="0" xfId="98" applyNumberFormat="1" applyFont="1" applyFill="1" applyBorder="1" applyAlignment="1">
      <alignment horizontal="center"/>
      <protection/>
    </xf>
    <xf numFmtId="0" fontId="10" fillId="55" borderId="19" xfId="0" applyFont="1" applyFill="1" applyBorder="1" applyAlignment="1">
      <alignment horizontal="right" vertical="center" wrapText="1"/>
    </xf>
    <xf numFmtId="0" fontId="10" fillId="55" borderId="19" xfId="0" applyFont="1" applyFill="1" applyBorder="1" applyAlignment="1">
      <alignment horizontal="right" vertical="center"/>
    </xf>
    <xf numFmtId="1" fontId="0" fillId="55" borderId="0" xfId="0" applyNumberFormat="1" applyFont="1" applyFill="1" applyBorder="1" applyAlignment="1">
      <alignment horizontal="center" vertical="top" wrapText="1"/>
    </xf>
    <xf numFmtId="1" fontId="0" fillId="55" borderId="0" xfId="0" applyNumberFormat="1" applyFont="1" applyFill="1" applyBorder="1" applyAlignment="1">
      <alignment/>
    </xf>
    <xf numFmtId="166" fontId="0" fillId="55" borderId="0" xfId="0" applyNumberFormat="1" applyFont="1" applyFill="1" applyBorder="1" applyAlignment="1">
      <alignment horizontal="center" vertical="top" wrapText="1"/>
    </xf>
    <xf numFmtId="0" fontId="10" fillId="55" borderId="37" xfId="0" applyFont="1" applyFill="1" applyBorder="1" applyAlignment="1">
      <alignment horizontal="right" vertical="center" wrapText="1"/>
    </xf>
    <xf numFmtId="0" fontId="0" fillId="55" borderId="38" xfId="0" applyFont="1" applyFill="1" applyBorder="1" applyAlignment="1">
      <alignment/>
    </xf>
    <xf numFmtId="1" fontId="0" fillId="55" borderId="38" xfId="0" applyNumberFormat="1" applyFont="1" applyFill="1" applyBorder="1" applyAlignment="1">
      <alignment horizontal="right" vertical="top" wrapText="1"/>
    </xf>
    <xf numFmtId="1" fontId="0" fillId="55" borderId="38" xfId="0" applyNumberFormat="1" applyFont="1" applyFill="1" applyBorder="1" applyAlignment="1">
      <alignment horizontal="right"/>
    </xf>
    <xf numFmtId="1" fontId="0" fillId="55" borderId="38" xfId="0" applyNumberFormat="1" applyFont="1" applyFill="1" applyBorder="1" applyAlignment="1">
      <alignment horizontal="center" vertical="top" wrapText="1"/>
    </xf>
    <xf numFmtId="1" fontId="0" fillId="55" borderId="38" xfId="0" applyNumberFormat="1" applyFont="1" applyFill="1" applyBorder="1" applyAlignment="1">
      <alignment/>
    </xf>
    <xf numFmtId="166" fontId="0" fillId="55" borderId="38" xfId="0" applyNumberFormat="1" applyFont="1" applyFill="1" applyBorder="1" applyAlignment="1">
      <alignment horizontal="center" vertical="top" wrapText="1"/>
    </xf>
    <xf numFmtId="3" fontId="52" fillId="55" borderId="39" xfId="0" applyNumberFormat="1" applyFont="1" applyFill="1" applyBorder="1" applyAlignment="1">
      <alignment horizontal="right" vertical="top" wrapText="1"/>
    </xf>
    <xf numFmtId="0" fontId="96" fillId="0" borderId="40" xfId="0" applyFont="1" applyFill="1" applyBorder="1" applyAlignment="1">
      <alignment/>
    </xf>
    <xf numFmtId="0" fontId="96" fillId="0" borderId="40" xfId="0" applyFont="1" applyFill="1" applyBorder="1" applyAlignment="1">
      <alignment horizontal="right"/>
    </xf>
    <xf numFmtId="0" fontId="100" fillId="0" borderId="40" xfId="0" applyFont="1" applyFill="1" applyBorder="1" applyAlignment="1">
      <alignment horizontal="right"/>
    </xf>
    <xf numFmtId="0" fontId="96" fillId="0" borderId="0" xfId="0" applyFont="1" applyFill="1" applyBorder="1" applyAlignment="1">
      <alignment/>
    </xf>
    <xf numFmtId="0" fontId="0" fillId="0" borderId="0" xfId="0" applyFont="1" applyFill="1" applyAlignment="1">
      <alignment/>
    </xf>
    <xf numFmtId="0" fontId="81" fillId="0" borderId="0" xfId="0" applyFont="1" applyFill="1" applyAlignment="1">
      <alignment horizontal="left" indent="2"/>
    </xf>
    <xf numFmtId="3" fontId="81" fillId="0" borderId="0" xfId="0" applyNumberFormat="1" applyFont="1" applyFill="1" applyAlignment="1">
      <alignment/>
    </xf>
    <xf numFmtId="0" fontId="81" fillId="0" borderId="0" xfId="0" applyFont="1" applyFill="1" applyBorder="1" applyAlignment="1">
      <alignment horizontal="left" indent="2"/>
    </xf>
    <xf numFmtId="3" fontId="81" fillId="0" borderId="0" xfId="0" applyNumberFormat="1" applyFont="1" applyFill="1" applyBorder="1" applyAlignment="1">
      <alignment/>
    </xf>
    <xf numFmtId="0" fontId="96" fillId="0" borderId="0" xfId="0" applyFont="1" applyFill="1" applyBorder="1" applyAlignment="1">
      <alignment horizontal="left" indent="2"/>
    </xf>
    <xf numFmtId="3" fontId="96" fillId="0" borderId="0" xfId="0" applyNumberFormat="1" applyFont="1" applyFill="1" applyBorder="1" applyAlignment="1">
      <alignment/>
    </xf>
    <xf numFmtId="0" fontId="0" fillId="0" borderId="0" xfId="0" applyFont="1" applyFill="1" applyBorder="1" applyAlignment="1">
      <alignment/>
    </xf>
    <xf numFmtId="0" fontId="96" fillId="0" borderId="0" xfId="0" applyFont="1" applyFill="1" applyBorder="1" applyAlignment="1">
      <alignment horizontal="left"/>
    </xf>
    <xf numFmtId="165" fontId="81" fillId="0" borderId="0" xfId="69" applyNumberFormat="1" applyFont="1" applyFill="1" applyAlignment="1">
      <alignment/>
    </xf>
    <xf numFmtId="3" fontId="16" fillId="0" borderId="0" xfId="0" applyNumberFormat="1" applyFont="1" applyFill="1" applyBorder="1" applyAlignment="1">
      <alignment/>
    </xf>
    <xf numFmtId="0" fontId="0" fillId="55" borderId="40" xfId="0" applyFont="1" applyFill="1" applyBorder="1" applyAlignment="1">
      <alignment wrapText="1"/>
    </xf>
    <xf numFmtId="0" fontId="10" fillId="0" borderId="40" xfId="0" applyFont="1" applyFill="1" applyBorder="1" applyAlignment="1">
      <alignment horizontal="right" wrapText="1"/>
    </xf>
    <xf numFmtId="0" fontId="52" fillId="0" borderId="40" xfId="0" applyFont="1" applyFill="1" applyBorder="1" applyAlignment="1">
      <alignment horizontal="right" wrapText="1"/>
    </xf>
    <xf numFmtId="165" fontId="0" fillId="0" borderId="25" xfId="69" applyNumberFormat="1" applyFont="1" applyFill="1" applyBorder="1" applyAlignment="1">
      <alignment/>
    </xf>
    <xf numFmtId="165" fontId="10" fillId="0" borderId="25" xfId="69" applyNumberFormat="1" applyFont="1" applyFill="1" applyBorder="1" applyAlignment="1">
      <alignment/>
    </xf>
    <xf numFmtId="0" fontId="4" fillId="0" borderId="0" xfId="97" applyFont="1" applyFill="1" applyBorder="1" applyAlignment="1">
      <alignment/>
      <protection/>
    </xf>
    <xf numFmtId="165" fontId="4" fillId="0" borderId="0" xfId="71" applyNumberFormat="1" applyFont="1" applyFill="1" applyBorder="1" applyAlignment="1">
      <alignment horizontal="right"/>
    </xf>
    <xf numFmtId="165" fontId="99" fillId="0" borderId="0" xfId="71" applyNumberFormat="1" applyFont="1" applyFill="1" applyBorder="1" applyAlignment="1">
      <alignment horizontal="right"/>
    </xf>
    <xf numFmtId="3" fontId="99" fillId="0" borderId="0" xfId="71" applyNumberFormat="1" applyFont="1" applyFill="1" applyBorder="1" applyAlignment="1">
      <alignment horizontal="right"/>
    </xf>
    <xf numFmtId="3" fontId="99" fillId="0" borderId="20" xfId="71" applyNumberFormat="1" applyFont="1" applyFill="1" applyBorder="1" applyAlignment="1">
      <alignment horizontal="right"/>
    </xf>
    <xf numFmtId="3" fontId="99" fillId="0" borderId="20" xfId="97" applyNumberFormat="1" applyFont="1" applyFill="1" applyBorder="1">
      <alignment/>
      <protection/>
    </xf>
    <xf numFmtId="0" fontId="4" fillId="0" borderId="0" xfId="97" applyFont="1" applyFill="1" applyBorder="1" applyAlignment="1">
      <alignment horizontal="right"/>
      <protection/>
    </xf>
    <xf numFmtId="1" fontId="4" fillId="0" borderId="0" xfId="97" applyNumberFormat="1" applyFont="1" applyFill="1" applyBorder="1" applyAlignment="1">
      <alignment horizontal="right"/>
      <protection/>
    </xf>
    <xf numFmtId="3" fontId="99" fillId="0" borderId="0" xfId="97" applyNumberFormat="1" applyFont="1" applyFill="1" applyBorder="1" applyAlignment="1">
      <alignment horizontal="right"/>
      <protection/>
    </xf>
    <xf numFmtId="3" fontId="99" fillId="0" borderId="20" xfId="97" applyNumberFormat="1" applyFont="1" applyFill="1" applyBorder="1" applyAlignment="1">
      <alignment horizontal="right"/>
      <protection/>
    </xf>
    <xf numFmtId="0" fontId="5" fillId="0" borderId="0" xfId="97" applyFont="1" applyFill="1" applyBorder="1" applyAlignment="1">
      <alignment horizontal="right"/>
      <protection/>
    </xf>
    <xf numFmtId="0" fontId="5" fillId="0" borderId="0" xfId="97" applyFont="1" applyFill="1" applyBorder="1" applyAlignment="1">
      <alignment horizontal="left" indent="2"/>
      <protection/>
    </xf>
    <xf numFmtId="1" fontId="99" fillId="0" borderId="0" xfId="97" applyNumberFormat="1" applyFont="1" applyFill="1" applyBorder="1">
      <alignment/>
      <protection/>
    </xf>
    <xf numFmtId="0" fontId="4" fillId="0" borderId="20" xfId="97" applyFont="1" applyFill="1" applyBorder="1" applyAlignment="1">
      <alignment horizontal="left"/>
      <protection/>
    </xf>
    <xf numFmtId="0" fontId="19" fillId="0" borderId="0" xfId="97" applyFont="1" applyFill="1" applyBorder="1" applyAlignment="1">
      <alignment horizontal="left"/>
      <protection/>
    </xf>
    <xf numFmtId="0" fontId="0" fillId="0" borderId="0" xfId="97" applyFont="1" applyFill="1" applyBorder="1" applyAlignment="1">
      <alignment horizontal="right"/>
      <protection/>
    </xf>
    <xf numFmtId="0" fontId="16" fillId="0" borderId="0" xfId="97" applyFont="1" applyFill="1" applyBorder="1" applyAlignment="1">
      <alignment horizontal="center"/>
      <protection/>
    </xf>
    <xf numFmtId="0" fontId="4" fillId="0" borderId="0" xfId="0" applyFont="1" applyAlignment="1">
      <alignment/>
    </xf>
    <xf numFmtId="0" fontId="54" fillId="0" borderId="0" xfId="0" applyFont="1" applyAlignment="1">
      <alignment/>
    </xf>
    <xf numFmtId="1" fontId="55" fillId="0" borderId="0" xfId="0" applyNumberFormat="1" applyFont="1" applyAlignment="1">
      <alignment/>
    </xf>
    <xf numFmtId="3" fontId="55" fillId="0" borderId="0" xfId="0" applyNumberFormat="1" applyFont="1" applyAlignment="1">
      <alignment/>
    </xf>
    <xf numFmtId="0" fontId="0" fillId="0" borderId="0" xfId="0" applyFill="1" applyAlignment="1">
      <alignment/>
    </xf>
    <xf numFmtId="1" fontId="0" fillId="0" borderId="0" xfId="0" applyNumberFormat="1" applyAlignment="1">
      <alignment/>
    </xf>
    <xf numFmtId="3" fontId="0" fillId="0" borderId="0" xfId="0" applyNumberFormat="1" applyAlignment="1">
      <alignment/>
    </xf>
    <xf numFmtId="3" fontId="0" fillId="0" borderId="0" xfId="0" applyNumberFormat="1" applyFont="1" applyBorder="1" applyAlignment="1">
      <alignment/>
    </xf>
    <xf numFmtId="0" fontId="0" fillId="0" borderId="0" xfId="0" applyFont="1" applyBorder="1" applyAlignment="1">
      <alignment/>
    </xf>
    <xf numFmtId="1" fontId="0" fillId="0" borderId="0" xfId="0" applyNumberFormat="1" applyFont="1" applyAlignment="1">
      <alignment/>
    </xf>
    <xf numFmtId="0" fontId="10" fillId="0" borderId="0" xfId="0" applyFont="1" applyFill="1" applyAlignment="1">
      <alignment/>
    </xf>
    <xf numFmtId="165" fontId="0" fillId="0" borderId="0" xfId="69" applyNumberFormat="1" applyFont="1" applyFill="1" applyAlignment="1">
      <alignment/>
    </xf>
    <xf numFmtId="9" fontId="98" fillId="56" borderId="0" xfId="103" applyFont="1" applyFill="1" applyBorder="1" applyAlignment="1">
      <alignment horizontal="right"/>
    </xf>
    <xf numFmtId="9" fontId="98" fillId="56" borderId="33" xfId="103" applyFont="1" applyFill="1" applyBorder="1" applyAlignment="1">
      <alignment horizontal="right"/>
    </xf>
    <xf numFmtId="3" fontId="99" fillId="56" borderId="0" xfId="97" applyNumberFormat="1" applyFont="1" applyFill="1" applyBorder="1">
      <alignment/>
      <protection/>
    </xf>
    <xf numFmtId="0" fontId="4" fillId="0" borderId="0" xfId="97" applyFont="1" applyFill="1">
      <alignment/>
      <protection/>
    </xf>
    <xf numFmtId="0" fontId="4" fillId="0" borderId="20" xfId="97" applyFont="1" applyFill="1" applyBorder="1" applyAlignment="1">
      <alignment horizontal="right"/>
      <protection/>
    </xf>
    <xf numFmtId="0" fontId="96" fillId="56" borderId="0" xfId="0" applyFont="1" applyFill="1" applyBorder="1" applyAlignment="1">
      <alignment horizontal="center" vertical="center" wrapText="1"/>
    </xf>
    <xf numFmtId="0" fontId="10" fillId="56" borderId="0" xfId="0" applyFont="1" applyFill="1" applyBorder="1" applyAlignment="1">
      <alignment horizontal="right"/>
    </xf>
    <xf numFmtId="0" fontId="16" fillId="56" borderId="0" xfId="0" applyFont="1" applyFill="1" applyBorder="1" applyAlignment="1">
      <alignment horizontal="right"/>
    </xf>
    <xf numFmtId="0" fontId="101" fillId="0" borderId="0" xfId="97" applyFont="1" applyFill="1" applyBorder="1">
      <alignment/>
      <protection/>
    </xf>
    <xf numFmtId="9" fontId="4" fillId="0" borderId="0" xfId="104" applyFont="1" applyFill="1" applyBorder="1" applyAlignment="1">
      <alignment/>
    </xf>
    <xf numFmtId="165" fontId="99" fillId="0" borderId="0" xfId="71" applyNumberFormat="1" applyFont="1" applyFill="1" applyBorder="1" applyAlignment="1">
      <alignment/>
    </xf>
    <xf numFmtId="1" fontId="99" fillId="0" borderId="20" xfId="97" applyNumberFormat="1" applyFont="1" applyFill="1" applyBorder="1">
      <alignment/>
      <protection/>
    </xf>
    <xf numFmtId="1" fontId="99" fillId="0" borderId="25" xfId="97" applyNumberFormat="1" applyFont="1" applyFill="1" applyBorder="1">
      <alignment/>
      <protection/>
    </xf>
    <xf numFmtId="1" fontId="99" fillId="0" borderId="32" xfId="97" applyNumberFormat="1" applyFont="1" applyFill="1" applyBorder="1">
      <alignment/>
      <protection/>
    </xf>
    <xf numFmtId="3" fontId="96" fillId="0" borderId="27" xfId="0" applyNumberFormat="1" applyFont="1" applyFill="1" applyBorder="1" applyAlignment="1">
      <alignment/>
    </xf>
    <xf numFmtId="165" fontId="0" fillId="0" borderId="0" xfId="69" applyNumberFormat="1" applyFont="1" applyAlignment="1">
      <alignment/>
    </xf>
    <xf numFmtId="165" fontId="0" fillId="0" borderId="20" xfId="69" applyNumberFormat="1" applyFont="1" applyBorder="1" applyAlignment="1">
      <alignment/>
    </xf>
    <xf numFmtId="165" fontId="10" fillId="0" borderId="0" xfId="69" applyNumberFormat="1" applyFont="1" applyAlignment="1">
      <alignment/>
    </xf>
    <xf numFmtId="0" fontId="5" fillId="0" borderId="22" xfId="97" applyFont="1" applyFill="1" applyBorder="1" applyAlignment="1">
      <alignment horizontal="center" vertical="center"/>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0" fillId="0" borderId="24" xfId="97" applyFill="1" applyBorder="1" applyAlignment="1">
      <alignment horizontal="center" vertical="center"/>
      <protection/>
    </xf>
    <xf numFmtId="2" fontId="9" fillId="0" borderId="0" xfId="71" applyNumberFormat="1" applyFont="1" applyFill="1" applyBorder="1" applyAlignment="1" quotePrefix="1">
      <alignment horizontal="left"/>
    </xf>
    <xf numFmtId="2" fontId="9" fillId="0" borderId="0" xfId="97" applyNumberFormat="1" applyFont="1" applyFill="1" applyBorder="1" applyAlignment="1" quotePrefix="1">
      <alignment horizontal="left"/>
      <protection/>
    </xf>
    <xf numFmtId="1" fontId="99" fillId="0" borderId="26" xfId="97" applyNumberFormat="1" applyFont="1" applyFill="1" applyBorder="1">
      <alignment/>
      <protection/>
    </xf>
    <xf numFmtId="165" fontId="81" fillId="0" borderId="0" xfId="69" applyNumberFormat="1" applyFont="1" applyAlignment="1">
      <alignment/>
    </xf>
    <xf numFmtId="9" fontId="98" fillId="56" borderId="0" xfId="97" applyNumberFormat="1" applyFont="1" applyFill="1" applyBorder="1">
      <alignment/>
      <protection/>
    </xf>
    <xf numFmtId="2" fontId="99" fillId="56" borderId="0" xfId="97" applyNumberFormat="1" applyFont="1" applyFill="1" applyBorder="1">
      <alignment/>
      <protection/>
    </xf>
    <xf numFmtId="1" fontId="4" fillId="56" borderId="0" xfId="0" applyNumberFormat="1" applyFont="1" applyFill="1" applyBorder="1" applyAlignment="1">
      <alignment/>
    </xf>
    <xf numFmtId="166" fontId="5" fillId="56" borderId="0" xfId="97" applyNumberFormat="1" applyFont="1" applyFill="1" applyBorder="1">
      <alignment/>
      <protection/>
    </xf>
    <xf numFmtId="166" fontId="5" fillId="56" borderId="0" xfId="97" applyNumberFormat="1" applyFont="1" applyFill="1" applyBorder="1" applyAlignment="1">
      <alignment horizontal="right"/>
      <protection/>
    </xf>
    <xf numFmtId="3" fontId="52" fillId="55" borderId="0" xfId="0" applyNumberFormat="1" applyFont="1" applyFill="1" applyBorder="1" applyAlignment="1">
      <alignment horizontal="right" vertical="top" wrapText="1"/>
    </xf>
    <xf numFmtId="3" fontId="52" fillId="55" borderId="0" xfId="0" applyNumberFormat="1" applyFont="1" applyFill="1" applyBorder="1" applyAlignment="1">
      <alignment horizontal="right"/>
    </xf>
    <xf numFmtId="3" fontId="7" fillId="55" borderId="0" xfId="98" applyNumberFormat="1" applyFont="1" applyFill="1" applyBorder="1" applyAlignment="1">
      <alignment horizontal="right"/>
      <protection/>
    </xf>
    <xf numFmtId="0" fontId="0" fillId="55" borderId="0" xfId="0" applyFill="1" applyBorder="1" applyAlignment="1">
      <alignment/>
    </xf>
    <xf numFmtId="0" fontId="4" fillId="55" borderId="0" xfId="0" applyFont="1" applyFill="1" applyBorder="1" applyAlignment="1">
      <alignment horizontal="left"/>
    </xf>
    <xf numFmtId="3" fontId="16" fillId="56" borderId="0" xfId="0" applyNumberFormat="1" applyFont="1" applyFill="1" applyBorder="1" applyAlignment="1">
      <alignment/>
    </xf>
    <xf numFmtId="0" fontId="81" fillId="0" borderId="0" xfId="0" applyFont="1" applyBorder="1" applyAlignment="1">
      <alignment horizontal="left"/>
    </xf>
    <xf numFmtId="0" fontId="96" fillId="0" borderId="27" xfId="0" applyFont="1" applyFill="1" applyBorder="1" applyAlignment="1">
      <alignment horizontal="left" indent="2"/>
    </xf>
    <xf numFmtId="0" fontId="81" fillId="0" borderId="0" xfId="0" applyFont="1" applyFill="1" applyBorder="1" applyAlignment="1">
      <alignment/>
    </xf>
    <xf numFmtId="165" fontId="0" fillId="0" borderId="0" xfId="69" applyNumberFormat="1" applyFont="1" applyBorder="1" applyAlignment="1">
      <alignment/>
    </xf>
    <xf numFmtId="165" fontId="0" fillId="0" borderId="0" xfId="69" applyNumberFormat="1" applyFont="1" applyFill="1" applyBorder="1" applyAlignment="1">
      <alignment/>
    </xf>
    <xf numFmtId="0" fontId="0" fillId="0" borderId="20" xfId="0" applyFont="1" applyFill="1" applyBorder="1" applyAlignment="1">
      <alignment/>
    </xf>
    <xf numFmtId="165" fontId="0" fillId="0" borderId="20" xfId="69" applyNumberFormat="1" applyFont="1" applyFill="1" applyBorder="1" applyAlignment="1">
      <alignment/>
    </xf>
    <xf numFmtId="3" fontId="16" fillId="0" borderId="20" xfId="0" applyNumberFormat="1" applyFont="1" applyFill="1" applyBorder="1" applyAlignment="1">
      <alignment/>
    </xf>
    <xf numFmtId="0" fontId="10" fillId="56" borderId="41" xfId="0" applyFont="1" applyFill="1" applyBorder="1" applyAlignment="1">
      <alignment horizontal="right"/>
    </xf>
    <xf numFmtId="0" fontId="10" fillId="56" borderId="24" xfId="0" applyFont="1" applyFill="1" applyBorder="1" applyAlignment="1">
      <alignment horizontal="right"/>
    </xf>
    <xf numFmtId="0" fontId="10" fillId="56" borderId="0" xfId="0" applyFont="1" applyFill="1" applyBorder="1" applyAlignment="1">
      <alignment horizontal="center"/>
    </xf>
    <xf numFmtId="0" fontId="10" fillId="56" borderId="24" xfId="0" applyFont="1" applyFill="1" applyBorder="1" applyAlignment="1">
      <alignment horizontal="center"/>
    </xf>
    <xf numFmtId="0" fontId="0" fillId="56" borderId="0" xfId="97" applyFont="1" applyFill="1" applyBorder="1" applyAlignment="1" quotePrefix="1">
      <alignment horizontal="left" wrapText="1"/>
      <protection/>
    </xf>
    <xf numFmtId="0" fontId="0" fillId="55" borderId="0" xfId="0" applyFill="1" applyAlignment="1">
      <alignment vertical="top"/>
    </xf>
    <xf numFmtId="3" fontId="81" fillId="0" borderId="0" xfId="0" applyNumberFormat="1" applyFont="1" applyAlignment="1">
      <alignment/>
    </xf>
    <xf numFmtId="0" fontId="56" fillId="0" borderId="0" xfId="0" applyFont="1" applyAlignment="1">
      <alignment/>
    </xf>
    <xf numFmtId="0" fontId="32" fillId="0" borderId="0" xfId="0" applyFont="1" applyAlignment="1">
      <alignment/>
    </xf>
    <xf numFmtId="165" fontId="9" fillId="0" borderId="0" xfId="71" applyNumberFormat="1" applyFont="1" applyFill="1" applyBorder="1" applyAlignment="1" quotePrefix="1">
      <alignment horizontal="right"/>
    </xf>
    <xf numFmtId="165" fontId="9" fillId="0" borderId="20" xfId="71" applyNumberFormat="1" applyFont="1" applyFill="1" applyBorder="1" applyAlignment="1" quotePrefix="1">
      <alignment horizontal="right"/>
    </xf>
    <xf numFmtId="3" fontId="4" fillId="0" borderId="26" xfId="71" applyNumberFormat="1" applyFont="1" applyFill="1" applyBorder="1" applyAlignment="1">
      <alignment/>
    </xf>
    <xf numFmtId="0" fontId="0" fillId="0" borderId="0" xfId="0" applyFont="1" applyAlignment="1" quotePrefix="1">
      <alignment horizontal="left"/>
    </xf>
    <xf numFmtId="0" fontId="0" fillId="0" borderId="0" xfId="0" applyAlignment="1">
      <alignment/>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6" fillId="56" borderId="31" xfId="97" applyFont="1" applyFill="1" applyBorder="1" applyAlignment="1">
      <alignment horizontal="right"/>
      <protection/>
    </xf>
    <xf numFmtId="1" fontId="7" fillId="56" borderId="29" xfId="97" applyNumberFormat="1" applyFont="1" applyFill="1" applyBorder="1" applyAlignment="1">
      <alignment horizontal="center" vertical="top" wrapText="1"/>
      <protection/>
    </xf>
    <xf numFmtId="1" fontId="98" fillId="56" borderId="25" xfId="97" applyNumberFormat="1" applyFont="1" applyFill="1" applyBorder="1" applyAlignment="1">
      <alignment horizontal="right"/>
      <protection/>
    </xf>
    <xf numFmtId="1" fontId="98" fillId="56" borderId="0" xfId="97" applyNumberFormat="1" applyFont="1" applyFill="1" applyBorder="1" applyAlignment="1">
      <alignment horizontal="right"/>
      <protection/>
    </xf>
    <xf numFmtId="1" fontId="98" fillId="56" borderId="32" xfId="97" applyNumberFormat="1" applyFont="1" applyFill="1" applyBorder="1" applyAlignment="1">
      <alignment horizontal="right"/>
      <protection/>
    </xf>
    <xf numFmtId="1" fontId="98" fillId="56" borderId="20" xfId="97" applyNumberFormat="1" applyFont="1" applyFill="1" applyBorder="1" applyAlignment="1">
      <alignment horizontal="right"/>
      <protection/>
    </xf>
    <xf numFmtId="166" fontId="6" fillId="56" borderId="0" xfId="97" applyNumberFormat="1" applyFont="1" applyFill="1" applyBorder="1" applyAlignment="1">
      <alignment horizontal="right"/>
      <protection/>
    </xf>
    <xf numFmtId="1" fontId="6" fillId="56" borderId="20" xfId="97" applyNumberFormat="1" applyFont="1" applyFill="1" applyBorder="1" applyAlignment="1">
      <alignment horizontal="right"/>
      <protection/>
    </xf>
    <xf numFmtId="1" fontId="6" fillId="56" borderId="32" xfId="97" applyNumberFormat="1" applyFont="1" applyFill="1" applyBorder="1" applyAlignment="1">
      <alignment horizontal="right"/>
      <protection/>
    </xf>
    <xf numFmtId="0" fontId="0" fillId="56" borderId="30" xfId="97" applyFont="1" applyFill="1" applyBorder="1">
      <alignment/>
      <protection/>
    </xf>
    <xf numFmtId="3" fontId="4" fillId="0" borderId="26" xfId="97" applyNumberFormat="1" applyFont="1" applyFill="1" applyBorder="1">
      <alignment/>
      <protection/>
    </xf>
    <xf numFmtId="165" fontId="99" fillId="0" borderId="26" xfId="71" applyNumberFormat="1" applyFont="1" applyFill="1" applyBorder="1" applyAlignment="1">
      <alignment horizontal="right"/>
    </xf>
    <xf numFmtId="3" fontId="99" fillId="0" borderId="35" xfId="71" applyNumberFormat="1" applyFont="1" applyFill="1" applyBorder="1" applyAlignment="1">
      <alignment horizontal="right"/>
    </xf>
    <xf numFmtId="3" fontId="4" fillId="0" borderId="26" xfId="71" applyNumberFormat="1" applyFont="1" applyFill="1" applyBorder="1" applyAlignment="1">
      <alignment horizontal="right"/>
    </xf>
    <xf numFmtId="0" fontId="4" fillId="0" borderId="26" xfId="97" applyFont="1" applyFill="1" applyBorder="1">
      <alignment/>
      <protection/>
    </xf>
    <xf numFmtId="3" fontId="4" fillId="0" borderId="26" xfId="97" applyNumberFormat="1" applyFont="1" applyFill="1" applyBorder="1" applyAlignment="1">
      <alignment horizontal="right"/>
      <protection/>
    </xf>
    <xf numFmtId="3" fontId="99" fillId="0" borderId="26" xfId="97" applyNumberFormat="1" applyFont="1" applyFill="1" applyBorder="1">
      <alignment/>
      <protection/>
    </xf>
    <xf numFmtId="3" fontId="99" fillId="0" borderId="35" xfId="97" applyNumberFormat="1" applyFont="1" applyFill="1" applyBorder="1">
      <alignment/>
      <protection/>
    </xf>
    <xf numFmtId="0" fontId="56" fillId="0" borderId="0" xfId="0" applyFont="1" applyAlignment="1">
      <alignment/>
    </xf>
    <xf numFmtId="0" fontId="57" fillId="0" borderId="0" xfId="90" applyFont="1" applyAlignment="1" applyProtection="1">
      <alignment vertical="center"/>
      <protection/>
    </xf>
    <xf numFmtId="1" fontId="0" fillId="56" borderId="0" xfId="0" applyNumberFormat="1" applyFont="1" applyFill="1" applyBorder="1" applyAlignment="1">
      <alignment/>
    </xf>
    <xf numFmtId="1" fontId="0" fillId="56" borderId="0" xfId="0" applyNumberFormat="1" applyFont="1" applyFill="1" applyBorder="1" applyAlignment="1">
      <alignment/>
    </xf>
    <xf numFmtId="1" fontId="0" fillId="56" borderId="20" xfId="0" applyNumberFormat="1" applyFont="1" applyFill="1" applyBorder="1" applyAlignment="1">
      <alignment/>
    </xf>
    <xf numFmtId="1" fontId="0" fillId="56" borderId="0" xfId="0" applyNumberFormat="1" applyFont="1" applyFill="1" applyBorder="1" applyAlignment="1">
      <alignment/>
    </xf>
    <xf numFmtId="1" fontId="0" fillId="55" borderId="0" xfId="0" applyNumberFormat="1" applyFill="1" applyAlignment="1">
      <alignment/>
    </xf>
    <xf numFmtId="1" fontId="52" fillId="55" borderId="20" xfId="0" applyNumberFormat="1" applyFont="1" applyFill="1" applyBorder="1" applyAlignment="1">
      <alignment horizontal="right" vertical="top" wrapText="1"/>
    </xf>
    <xf numFmtId="166" fontId="4" fillId="56" borderId="20" xfId="97" applyNumberFormat="1" applyFont="1" applyFill="1" applyBorder="1">
      <alignment/>
      <protection/>
    </xf>
    <xf numFmtId="0" fontId="4" fillId="0" borderId="35" xfId="97" applyFont="1" applyFill="1" applyBorder="1" applyAlignment="1">
      <alignment horizontal="right"/>
      <protection/>
    </xf>
    <xf numFmtId="166" fontId="4" fillId="56" borderId="26" xfId="97" applyNumberFormat="1" applyFont="1" applyFill="1" applyBorder="1">
      <alignment/>
      <protection/>
    </xf>
    <xf numFmtId="0" fontId="5" fillId="56" borderId="26" xfId="97" applyFont="1" applyFill="1" applyBorder="1" applyAlignment="1">
      <alignment horizontal="right"/>
      <protection/>
    </xf>
    <xf numFmtId="166" fontId="4" fillId="56" borderId="35" xfId="97" applyNumberFormat="1" applyFont="1" applyFill="1" applyBorder="1">
      <alignment/>
      <protection/>
    </xf>
    <xf numFmtId="0" fontId="5" fillId="56" borderId="41" xfId="97" applyFont="1" applyFill="1" applyBorder="1">
      <alignment/>
      <protection/>
    </xf>
    <xf numFmtId="0" fontId="4" fillId="56" borderId="41" xfId="97" applyFont="1" applyFill="1" applyBorder="1">
      <alignment/>
      <protection/>
    </xf>
    <xf numFmtId="166" fontId="4" fillId="56" borderId="41" xfId="97" applyNumberFormat="1" applyFont="1" applyFill="1" applyBorder="1">
      <alignment/>
      <protection/>
    </xf>
    <xf numFmtId="0" fontId="4" fillId="56" borderId="41" xfId="97" applyFont="1" applyFill="1" applyBorder="1" applyAlignment="1">
      <alignment horizontal="right"/>
      <protection/>
    </xf>
    <xf numFmtId="0" fontId="4" fillId="56" borderId="42" xfId="97" applyFont="1" applyFill="1" applyBorder="1">
      <alignment/>
      <protection/>
    </xf>
    <xf numFmtId="0" fontId="0" fillId="56" borderId="24" xfId="97" applyFont="1" applyFill="1" applyBorder="1">
      <alignment/>
      <protection/>
    </xf>
    <xf numFmtId="0" fontId="4" fillId="56" borderId="24" xfId="97" applyFont="1" applyFill="1" applyBorder="1">
      <alignment/>
      <protection/>
    </xf>
    <xf numFmtId="0" fontId="5" fillId="56" borderId="43" xfId="97" applyFont="1" applyFill="1" applyBorder="1" applyAlignment="1">
      <alignment horizontal="right"/>
      <protection/>
    </xf>
    <xf numFmtId="0" fontId="0" fillId="0" borderId="0" xfId="97" applyFont="1" applyFill="1" applyBorder="1" applyAlignment="1">
      <alignment horizontal="left"/>
      <protection/>
    </xf>
    <xf numFmtId="1" fontId="99" fillId="0" borderId="0" xfId="97" applyNumberFormat="1" applyFont="1" applyFill="1" applyBorder="1" applyAlignment="1">
      <alignment horizontal="right"/>
      <protection/>
    </xf>
    <xf numFmtId="1" fontId="99" fillId="0" borderId="25" xfId="97" applyNumberFormat="1" applyFont="1" applyFill="1" applyBorder="1" applyAlignment="1">
      <alignment horizontal="right"/>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15" fillId="0" borderId="0" xfId="97" applyFont="1" applyFill="1" applyBorder="1" applyAlignment="1">
      <alignment horizontal="left"/>
      <protection/>
    </xf>
    <xf numFmtId="0" fontId="16" fillId="0" borderId="0" xfId="97" applyFont="1" applyFill="1" applyBorder="1">
      <alignment/>
      <protection/>
    </xf>
    <xf numFmtId="0" fontId="0" fillId="0" borderId="0" xfId="97" applyFont="1" applyFill="1" applyBorder="1" applyAlignment="1">
      <alignment horizontal="left" wrapText="1"/>
      <protection/>
    </xf>
    <xf numFmtId="3" fontId="0" fillId="0" borderId="0" xfId="97" applyNumberFormat="1" applyFont="1" applyFill="1" applyBorder="1">
      <alignment/>
      <protection/>
    </xf>
    <xf numFmtId="3" fontId="99" fillId="0" borderId="44" xfId="97" applyNumberFormat="1" applyFont="1" applyFill="1" applyBorder="1" applyAlignment="1">
      <alignment horizontal="right"/>
      <protection/>
    </xf>
    <xf numFmtId="1" fontId="99" fillId="0" borderId="32" xfId="97" applyNumberFormat="1" applyFont="1" applyFill="1" applyBorder="1" applyAlignment="1">
      <alignment horizontal="right"/>
      <protection/>
    </xf>
    <xf numFmtId="1" fontId="99" fillId="0" borderId="20" xfId="97" applyNumberFormat="1" applyFont="1" applyFill="1" applyBorder="1" applyAlignment="1">
      <alignment horizontal="right"/>
      <protection/>
    </xf>
    <xf numFmtId="165" fontId="81" fillId="0" borderId="0" xfId="0" applyNumberFormat="1" applyFont="1" applyAlignment="1">
      <alignment/>
    </xf>
    <xf numFmtId="3" fontId="99" fillId="0" borderId="26" xfId="97" applyNumberFormat="1" applyFont="1" applyFill="1" applyBorder="1" applyAlignment="1">
      <alignment horizontal="right"/>
      <protection/>
    </xf>
    <xf numFmtId="3" fontId="99" fillId="0" borderId="35" xfId="97" applyNumberFormat="1" applyFont="1" applyFill="1" applyBorder="1" applyAlignment="1">
      <alignment horizontal="right"/>
      <protection/>
    </xf>
    <xf numFmtId="0" fontId="13" fillId="56" borderId="0" xfId="97" applyFont="1" applyFill="1" applyBorder="1" applyAlignment="1">
      <alignment wrapText="1"/>
      <protection/>
    </xf>
    <xf numFmtId="0" fontId="5" fillId="56" borderId="22" xfId="97" applyFont="1" applyFill="1" applyBorder="1" applyAlignment="1">
      <alignment horizontal="center" vertical="center"/>
      <protection/>
    </xf>
    <xf numFmtId="0" fontId="0" fillId="56" borderId="24" xfId="0" applyFill="1" applyBorder="1" applyAlignment="1">
      <alignment horizontal="center" vertical="center"/>
    </xf>
    <xf numFmtId="0" fontId="5" fillId="56" borderId="24" xfId="97" applyFont="1" applyFill="1" applyBorder="1" applyAlignment="1">
      <alignment horizontal="center" vertical="center"/>
      <protection/>
    </xf>
    <xf numFmtId="0" fontId="7" fillId="56" borderId="21" xfId="97" applyFont="1" applyFill="1" applyBorder="1" applyAlignment="1">
      <alignment horizontal="center" vertical="top" wrapText="1"/>
      <protection/>
    </xf>
    <xf numFmtId="0" fontId="7" fillId="56" borderId="22" xfId="97" applyFont="1" applyFill="1" applyBorder="1" applyAlignment="1">
      <alignment horizontal="center" vertical="top" wrapText="1"/>
      <protection/>
    </xf>
    <xf numFmtId="0" fontId="5" fillId="56" borderId="22" xfId="97" applyFont="1" applyFill="1" applyBorder="1" applyAlignment="1">
      <alignment horizontal="center"/>
      <protection/>
    </xf>
    <xf numFmtId="0" fontId="5" fillId="56" borderId="24" xfId="97" applyFont="1" applyFill="1" applyBorder="1" applyAlignment="1">
      <alignment horizontal="center"/>
      <protection/>
    </xf>
    <xf numFmtId="0" fontId="5" fillId="56" borderId="22" xfId="97" applyFont="1" applyFill="1" applyBorder="1" applyAlignment="1" quotePrefix="1">
      <alignment horizontal="center" vertical="center"/>
      <protection/>
    </xf>
    <xf numFmtId="0" fontId="5" fillId="56" borderId="24" xfId="97" applyFont="1" applyFill="1" applyBorder="1" applyAlignment="1" quotePrefix="1">
      <alignment horizontal="center" vertical="center"/>
      <protection/>
    </xf>
    <xf numFmtId="0" fontId="12" fillId="56" borderId="0" xfId="97" applyFont="1" applyFill="1" applyBorder="1" applyAlignment="1">
      <alignment wrapText="1"/>
      <protection/>
    </xf>
    <xf numFmtId="0" fontId="12" fillId="56" borderId="0" xfId="0" applyFont="1" applyFill="1" applyBorder="1" applyAlignment="1">
      <alignment/>
    </xf>
    <xf numFmtId="0" fontId="13" fillId="56" borderId="0" xfId="97" applyFont="1" applyFill="1" applyBorder="1" applyAlignment="1">
      <alignment horizontal="left" wrapText="1"/>
      <protection/>
    </xf>
    <xf numFmtId="0" fontId="0" fillId="56" borderId="0" xfId="97" applyFont="1" applyFill="1" applyBorder="1" applyAlignment="1">
      <alignment horizontal="left" wrapText="1"/>
      <protection/>
    </xf>
    <xf numFmtId="203" fontId="12" fillId="56" borderId="0" xfId="97" applyNumberFormat="1" applyFont="1" applyFill="1" applyBorder="1" applyAlignment="1" applyProtection="1">
      <alignment horizontal="left" wrapText="1"/>
      <protection/>
    </xf>
    <xf numFmtId="203" fontId="13" fillId="56" borderId="0" xfId="97" applyNumberFormat="1" applyFont="1" applyFill="1" applyBorder="1" applyAlignment="1" applyProtection="1">
      <alignment horizontal="left" wrapText="1"/>
      <protection/>
    </xf>
    <xf numFmtId="0" fontId="12" fillId="56" borderId="0" xfId="97" applyFont="1" applyFill="1" applyBorder="1" applyAlignment="1">
      <alignment horizontal="left" wrapText="1"/>
      <protection/>
    </xf>
    <xf numFmtId="0" fontId="5" fillId="56" borderId="22" xfId="97" applyFont="1" applyFill="1" applyBorder="1" applyAlignment="1">
      <alignment horizontal="right" vertical="center"/>
      <protection/>
    </xf>
    <xf numFmtId="0" fontId="5" fillId="56" borderId="24" xfId="97" applyFont="1" applyFill="1" applyBorder="1" applyAlignment="1">
      <alignment horizontal="right" vertical="center"/>
      <protection/>
    </xf>
    <xf numFmtId="0" fontId="5" fillId="56" borderId="24" xfId="0" applyFont="1" applyFill="1" applyBorder="1" applyAlignment="1">
      <alignment horizontal="center" vertical="center"/>
    </xf>
    <xf numFmtId="0" fontId="5" fillId="56" borderId="22" xfId="97" applyFont="1" applyFill="1" applyBorder="1" applyAlignment="1" quotePrefix="1">
      <alignment horizontal="right" vertical="center"/>
      <protection/>
    </xf>
    <xf numFmtId="0" fontId="5" fillId="56" borderId="24" xfId="97" applyFont="1" applyFill="1" applyBorder="1" applyAlignment="1" quotePrefix="1">
      <alignment horizontal="right" vertical="center"/>
      <protection/>
    </xf>
    <xf numFmtId="0" fontId="12" fillId="56" borderId="0" xfId="97" applyFont="1" applyFill="1" applyAlignment="1">
      <alignment horizontal="left" wrapText="1"/>
      <protection/>
    </xf>
    <xf numFmtId="0" fontId="4" fillId="56" borderId="24" xfId="97" applyFont="1" applyFill="1" applyBorder="1" applyAlignment="1">
      <alignment horizontal="right" vertical="center"/>
      <protection/>
    </xf>
    <xf numFmtId="0" fontId="5" fillId="56" borderId="22" xfId="0" applyFont="1" applyFill="1" applyBorder="1" applyAlignment="1">
      <alignment horizontal="right" vertical="center"/>
    </xf>
    <xf numFmtId="0" fontId="5" fillId="56" borderId="24" xfId="0" applyFont="1" applyFill="1" applyBorder="1" applyAlignment="1">
      <alignment horizontal="right" vertical="center"/>
    </xf>
    <xf numFmtId="2" fontId="12" fillId="56" borderId="0" xfId="97" applyNumberFormat="1" applyFont="1" applyFill="1" applyBorder="1" applyAlignment="1">
      <alignment horizontal="left" wrapText="1"/>
      <protection/>
    </xf>
    <xf numFmtId="0" fontId="5" fillId="56" borderId="45" xfId="97" applyFont="1" applyFill="1" applyBorder="1" applyAlignment="1" quotePrefix="1">
      <alignment horizontal="right" vertical="center"/>
      <protection/>
    </xf>
    <xf numFmtId="0" fontId="5" fillId="56" borderId="46" xfId="97" applyFont="1" applyFill="1" applyBorder="1" applyAlignment="1" quotePrefix="1">
      <alignment horizontal="right" vertical="center"/>
      <protection/>
    </xf>
    <xf numFmtId="0" fontId="13" fillId="56" borderId="0" xfId="97" applyNumberFormat="1" applyFont="1" applyFill="1" applyBorder="1" applyAlignment="1">
      <alignment wrapText="1"/>
      <protection/>
    </xf>
    <xf numFmtId="0" fontId="0" fillId="56" borderId="0" xfId="0" applyFill="1" applyAlignment="1">
      <alignment wrapText="1"/>
    </xf>
    <xf numFmtId="0" fontId="5" fillId="56" borderId="47" xfId="97" applyFont="1" applyFill="1" applyBorder="1" applyAlignment="1" quotePrefix="1">
      <alignment horizontal="center" vertical="center"/>
      <protection/>
    </xf>
    <xf numFmtId="0" fontId="5" fillId="56" borderId="48" xfId="97" applyFont="1" applyFill="1" applyBorder="1" applyAlignment="1" quotePrefix="1">
      <alignment horizontal="center" vertical="center"/>
      <protection/>
    </xf>
    <xf numFmtId="0" fontId="0" fillId="56" borderId="24" xfId="97" applyFill="1" applyBorder="1" applyAlignment="1">
      <alignment horizontal="right" vertical="center"/>
      <protection/>
    </xf>
    <xf numFmtId="0" fontId="5" fillId="56" borderId="47" xfId="97" applyFont="1" applyFill="1" applyBorder="1" applyAlignment="1" quotePrefix="1">
      <alignment horizontal="right" vertical="center"/>
      <protection/>
    </xf>
    <xf numFmtId="0" fontId="5" fillId="56" borderId="48" xfId="97" applyFont="1" applyFill="1" applyBorder="1" applyAlignment="1" quotePrefix="1">
      <alignment horizontal="right" vertical="center"/>
      <protection/>
    </xf>
    <xf numFmtId="0" fontId="0" fillId="56" borderId="24" xfId="97" applyFill="1" applyBorder="1" applyAlignment="1">
      <alignment horizontal="center" vertical="center"/>
      <protection/>
    </xf>
    <xf numFmtId="0" fontId="5" fillId="56" borderId="41" xfId="97" applyFont="1" applyFill="1" applyBorder="1" applyAlignment="1" quotePrefix="1">
      <alignment horizontal="right" vertical="center"/>
      <protection/>
    </xf>
    <xf numFmtId="0" fontId="5" fillId="56" borderId="41" xfId="97" applyFont="1" applyFill="1" applyBorder="1" applyAlignment="1">
      <alignment horizontal="right" vertical="center"/>
      <protection/>
    </xf>
    <xf numFmtId="1" fontId="7" fillId="56" borderId="49" xfId="97" applyNumberFormat="1" applyFont="1" applyFill="1" applyBorder="1" applyAlignment="1">
      <alignment horizontal="center" vertical="top" wrapText="1"/>
      <protection/>
    </xf>
    <xf numFmtId="1" fontId="7" fillId="56" borderId="41" xfId="97" applyNumberFormat="1" applyFont="1" applyFill="1" applyBorder="1" applyAlignment="1">
      <alignment horizontal="center" vertical="top" wrapText="1"/>
      <protection/>
    </xf>
    <xf numFmtId="0" fontId="5" fillId="56" borderId="41" xfId="97" applyFont="1" applyFill="1" applyBorder="1" applyAlignment="1">
      <alignment horizontal="center"/>
      <protection/>
    </xf>
    <xf numFmtId="0" fontId="5" fillId="56" borderId="50" xfId="97" applyFont="1" applyFill="1" applyBorder="1" applyAlignment="1" quotePrefix="1">
      <alignment horizontal="right" vertical="center"/>
      <protection/>
    </xf>
    <xf numFmtId="1" fontId="7" fillId="56" borderId="21" xfId="97" applyNumberFormat="1" applyFont="1" applyFill="1" applyBorder="1" applyAlignment="1">
      <alignment horizontal="center" vertical="top" wrapText="1"/>
      <protection/>
    </xf>
    <xf numFmtId="1" fontId="7" fillId="56" borderId="22" xfId="97" applyNumberFormat="1" applyFont="1" applyFill="1" applyBorder="1" applyAlignment="1">
      <alignment horizontal="center" vertical="top" wrapText="1"/>
      <protection/>
    </xf>
    <xf numFmtId="1" fontId="7" fillId="56" borderId="32" xfId="97" applyNumberFormat="1" applyFont="1" applyFill="1" applyBorder="1" applyAlignment="1">
      <alignment horizontal="center" vertical="top" wrapText="1"/>
      <protection/>
    </xf>
    <xf numFmtId="1" fontId="7" fillId="56" borderId="20" xfId="97" applyNumberFormat="1" applyFont="1" applyFill="1" applyBorder="1" applyAlignment="1">
      <alignment horizontal="center" vertical="top" wrapText="1"/>
      <protection/>
    </xf>
    <xf numFmtId="0" fontId="12" fillId="56" borderId="0" xfId="0" applyFont="1" applyFill="1" applyBorder="1" applyAlignment="1">
      <alignment horizontal="left" wrapText="1"/>
    </xf>
    <xf numFmtId="0" fontId="5" fillId="0" borderId="22" xfId="0" applyFont="1" applyFill="1" applyBorder="1" applyAlignment="1">
      <alignment horizontal="right" vertical="center"/>
    </xf>
    <xf numFmtId="0" fontId="5" fillId="0" borderId="24" xfId="0" applyFont="1" applyFill="1" applyBorder="1" applyAlignment="1">
      <alignment horizontal="right" vertical="center"/>
    </xf>
    <xf numFmtId="0" fontId="5" fillId="0" borderId="22" xfId="97" applyFont="1" applyFill="1" applyBorder="1" applyAlignment="1" quotePrefix="1">
      <alignment horizontal="center" vertical="center"/>
      <protection/>
    </xf>
    <xf numFmtId="0" fontId="5" fillId="0" borderId="24" xfId="97" applyFont="1" applyFill="1" applyBorder="1" applyAlignment="1" quotePrefix="1">
      <alignment horizontal="center" vertical="center"/>
      <protection/>
    </xf>
    <xf numFmtId="0" fontId="5" fillId="0" borderId="22" xfId="97" applyFont="1" applyFill="1" applyBorder="1" applyAlignment="1">
      <alignment horizontal="center" vertical="center"/>
      <protection/>
    </xf>
    <xf numFmtId="0" fontId="5" fillId="0" borderId="24" xfId="97" applyFont="1" applyFill="1" applyBorder="1" applyAlignment="1">
      <alignment horizontal="center" vertical="center"/>
      <protection/>
    </xf>
    <xf numFmtId="0" fontId="5" fillId="0" borderId="22" xfId="97" applyFont="1" applyFill="1" applyBorder="1" applyAlignment="1">
      <alignment vertical="center"/>
      <protection/>
    </xf>
    <xf numFmtId="0" fontId="10" fillId="0" borderId="24" xfId="97" applyFont="1" applyFill="1" applyBorder="1" applyAlignment="1">
      <alignment vertical="center"/>
      <protection/>
    </xf>
    <xf numFmtId="0" fontId="12" fillId="0" borderId="0" xfId="97" applyFont="1" applyFill="1" applyBorder="1" applyAlignment="1">
      <alignment horizontal="left" wrapText="1"/>
      <protection/>
    </xf>
    <xf numFmtId="0" fontId="0" fillId="0" borderId="0" xfId="97" applyFont="1" applyFill="1" applyBorder="1" applyAlignment="1">
      <alignment horizontal="left" wrapText="1"/>
      <protection/>
    </xf>
    <xf numFmtId="0" fontId="0" fillId="0" borderId="24" xfId="97" applyFill="1" applyBorder="1" applyAlignment="1">
      <alignment horizontal="center" vertical="center"/>
      <protection/>
    </xf>
    <xf numFmtId="0" fontId="0" fillId="0" borderId="0" xfId="97" applyFont="1" applyFill="1" applyBorder="1" applyAlignment="1">
      <alignment wrapText="1"/>
      <protection/>
    </xf>
    <xf numFmtId="0" fontId="0" fillId="0" borderId="0" xfId="97" applyFont="1" applyAlignment="1">
      <alignment wrapText="1"/>
      <protection/>
    </xf>
    <xf numFmtId="0" fontId="15" fillId="0" borderId="0" xfId="97" applyFont="1" applyFill="1" applyBorder="1" applyAlignment="1">
      <alignment horizontal="left" wrapText="1"/>
      <protection/>
    </xf>
    <xf numFmtId="0" fontId="15" fillId="0" borderId="0" xfId="97" applyFont="1" applyAlignment="1">
      <alignment horizontal="left" wrapText="1"/>
      <protection/>
    </xf>
    <xf numFmtId="0" fontId="12" fillId="0" borderId="0" xfId="97" applyFont="1" applyFill="1" applyAlignment="1">
      <alignment wrapText="1"/>
      <protection/>
    </xf>
    <xf numFmtId="0" fontId="13" fillId="55" borderId="0" xfId="0" applyFont="1" applyFill="1" applyAlignment="1">
      <alignment horizontal="left" wrapText="1"/>
    </xf>
    <xf numFmtId="0" fontId="12" fillId="55" borderId="0" xfId="0" applyFont="1" applyFill="1" applyAlignment="1">
      <alignment horizontal="left" wrapText="1"/>
    </xf>
    <xf numFmtId="0" fontId="0" fillId="0" borderId="0" xfId="0" applyFont="1" applyBorder="1" applyAlignment="1">
      <alignment horizontal="left" wrapText="1"/>
    </xf>
    <xf numFmtId="0" fontId="0" fillId="0" borderId="0" xfId="0" applyFont="1" applyAlignment="1">
      <alignment horizontal="left" wrapText="1"/>
    </xf>
  </cellXfs>
  <cellStyles count="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urrency" xfId="72"/>
    <cellStyle name="Currency [0]" xfId="73"/>
    <cellStyle name="Decimal" xfId="74"/>
    <cellStyle name="Explanatory Text" xfId="75"/>
    <cellStyle name="Explanatory Text 2" xfId="76"/>
    <cellStyle name="Followed Hyperlink" xfId="77"/>
    <cellStyle name="Footnote" xfId="78"/>
    <cellStyle name="Good" xfId="79"/>
    <cellStyle name="Good 2" xfId="80"/>
    <cellStyle name="Heading"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Linked Cell" xfId="93"/>
    <cellStyle name="Linked Cell 2" xfId="94"/>
    <cellStyle name="Neutral" xfId="95"/>
    <cellStyle name="Neutral 2" xfId="96"/>
    <cellStyle name="Normal 2" xfId="97"/>
    <cellStyle name="Normal 3" xfId="98"/>
    <cellStyle name="Note" xfId="99"/>
    <cellStyle name="Note 2" xfId="100"/>
    <cellStyle name="Output" xfId="101"/>
    <cellStyle name="Output 2" xfId="102"/>
    <cellStyle name="Percent" xfId="103"/>
    <cellStyle name="Percent 2" xfId="104"/>
    <cellStyle name="Publication_style" xfId="105"/>
    <cellStyle name="Title" xfId="106"/>
    <cellStyle name="Title 2" xfId="107"/>
    <cellStyle name="Total" xfId="108"/>
    <cellStyle name="Total 2" xfId="109"/>
    <cellStyle name="Warning Text" xfId="110"/>
    <cellStyle name="Warning Text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48217116"/>
        <c:axId val="31300861"/>
      </c:lineChart>
      <c:catAx>
        <c:axId val="48217116"/>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31300861"/>
        <c:crosses val="autoZero"/>
        <c:auto val="0"/>
        <c:lblOffset val="100"/>
        <c:tickLblSkip val="4"/>
        <c:noMultiLvlLbl val="0"/>
      </c:catAx>
      <c:valAx>
        <c:axId val="31300861"/>
        <c:scaling>
          <c:orientation val="minMax"/>
        </c:scaling>
        <c:axPos val="l"/>
        <c:title>
          <c:tx>
            <c:rich>
              <a:bodyPr vert="horz" rot="0" anchor="ctr"/>
              <a:lstStyle/>
              <a:p>
                <a:pPr algn="ctr">
                  <a:defRPr/>
                </a:pPr>
                <a:r>
                  <a:rPr lang="en-US" cap="none" sz="800" b="1" i="0" u="none" baseline="0">
                    <a:solidFill>
                      <a:srgbClr val="000000"/>
                    </a:solidFill>
                    <a:latin typeface="Arial"/>
                    <a:ea typeface="Arial"/>
                    <a:cs typeface="Arial"/>
                  </a:rPr>
                  <a:t>Thousand</a:t>
                </a:r>
              </a:p>
            </c:rich>
          </c:tx>
          <c:layout/>
          <c:overlay val="0"/>
          <c:spPr>
            <a:noFill/>
            <a:ln w="3175">
              <a:noFill/>
            </a:ln>
          </c:spPr>
        </c:title>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48217116"/>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#REF!</c:v>
          </c:tx>
          <c:spPr>
            <a:ln w="127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1"/>
          <c:order val="1"/>
          <c:tx>
            <c:v>#REF!</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2"/>
          <c:order val="2"/>
          <c:tx>
            <c:v>#REF!</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ser>
          <c:idx val="3"/>
          <c:order val="3"/>
          <c:tx>
            <c:v>#REF!</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1"/>
              <c:pt idx="0">
                <c:v>1</c:v>
              </c:pt>
            </c:numLit>
          </c:cat>
          <c:val>
            <c:numLit>
              <c:ptCount val="1"/>
              <c:pt idx="0">
                <c:v>1</c:v>
              </c:pt>
            </c:numLit>
          </c:val>
          <c:smooth val="0"/>
        </c:ser>
        <c:marker val="1"/>
        <c:axId val="13272294"/>
        <c:axId val="52341783"/>
      </c:lineChart>
      <c:catAx>
        <c:axId val="13272294"/>
        <c:scaling>
          <c:orientation val="minMax"/>
        </c:scaling>
        <c:axPos val="b"/>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txPr>
          <a:bodyPr vert="horz" rot="-5400000"/>
          <a:lstStyle/>
          <a:p>
            <a:pPr>
              <a:defRPr lang="en-US" cap="none" sz="900" b="0" i="0" u="none" baseline="0">
                <a:solidFill>
                  <a:srgbClr val="000000"/>
                </a:solidFill>
                <a:latin typeface="Arial"/>
                <a:ea typeface="Arial"/>
                <a:cs typeface="Arial"/>
              </a:defRPr>
            </a:pPr>
          </a:p>
        </c:txPr>
        <c:crossAx val="52341783"/>
        <c:crosses val="autoZero"/>
        <c:auto val="0"/>
        <c:lblOffset val="100"/>
        <c:tickLblSkip val="1"/>
        <c:noMultiLvlLbl val="0"/>
      </c:catAx>
      <c:valAx>
        <c:axId val="52341783"/>
        <c:scaling>
          <c:orientation val="minMax"/>
        </c:scaling>
        <c:axPos val="l"/>
        <c:majorGridlines>
          <c:spPr>
            <a:ln w="3175">
              <a:pattFill prst="pct25">
                <a:fgClr>
                  <a:srgbClr val="000000"/>
                </a:fgClr>
                <a:bgClr>
                  <a:srgbClr val="FFFFFF"/>
                </a:bgClr>
              </a:pattFill>
            </a:ln>
          </c:spPr>
        </c:majorGridlines>
        <c:delete val="0"/>
        <c:numFmt formatCode="General" sourceLinked="1"/>
        <c:majorTickMark val="cross"/>
        <c:minorTickMark val="none"/>
        <c:tickLblPos val="nextTo"/>
        <c:spPr>
          <a:ln w="3175">
            <a:solidFill>
              <a:srgbClr val="000000"/>
            </a:solidFill>
          </a:ln>
        </c:spPr>
        <c:crossAx val="13272294"/>
        <c:crossesAt val="1"/>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
          <c:y val="0.037"/>
          <c:w val="0.932"/>
          <c:h val="0.882"/>
        </c:manualLayout>
      </c:layout>
      <c:lineChart>
        <c:grouping val="standard"/>
        <c:varyColors val="0"/>
        <c:ser>
          <c:idx val="8"/>
          <c:order val="0"/>
          <c:tx>
            <c:strRef>
              <c:f>'numbers for Fig 2.2'!$D$30</c:f>
              <c:strCache>
                <c:ptCount val="1"/>
                <c:pt idx="0">
                  <c:v>Buses</c:v>
                </c:pt>
              </c:strCache>
            </c:strRef>
          </c:tx>
          <c:spPr>
            <a:ln w="38100">
              <a:solidFill>
                <a:srgbClr val="8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800000"/>
                </a:solidFill>
              </a:ln>
            </c:spPr>
          </c:marker>
          <c:cat>
            <c:strRef>
              <c:f>'numbers for Fig 2.2'!$C$32:$C$41</c:f>
              <c:strCache>
                <c:ptCount val="10"/>
                <c:pt idx="0">
                  <c:v>2005-06</c:v>
                </c:pt>
                <c:pt idx="1">
                  <c:v>2006-07</c:v>
                </c:pt>
                <c:pt idx="2">
                  <c:v>2007-08</c:v>
                </c:pt>
                <c:pt idx="3">
                  <c:v>2008-09</c:v>
                </c:pt>
                <c:pt idx="4">
                  <c:v>2009-10</c:v>
                </c:pt>
                <c:pt idx="5">
                  <c:v>2010-11</c:v>
                </c:pt>
                <c:pt idx="6">
                  <c:v>2011-12</c:v>
                </c:pt>
                <c:pt idx="7">
                  <c:v>2012-13</c:v>
                </c:pt>
                <c:pt idx="8">
                  <c:v>2013-14</c:v>
                </c:pt>
                <c:pt idx="9">
                  <c:v>2014-15</c:v>
                </c:pt>
              </c:strCache>
            </c:strRef>
          </c:cat>
          <c:val>
            <c:numRef>
              <c:f>'numbers for Fig 2.2'!$D$32:$D$41</c:f>
              <c:numCache>
                <c:ptCount val="10"/>
                <c:pt idx="0">
                  <c:v>5.1</c:v>
                </c:pt>
                <c:pt idx="1">
                  <c:v>5.3</c:v>
                </c:pt>
                <c:pt idx="2">
                  <c:v>5.4</c:v>
                </c:pt>
                <c:pt idx="3">
                  <c:v>5.4</c:v>
                </c:pt>
                <c:pt idx="4">
                  <c:v>5</c:v>
                </c:pt>
                <c:pt idx="5">
                  <c:v>4.8</c:v>
                </c:pt>
                <c:pt idx="6">
                  <c:v>4.9</c:v>
                </c:pt>
                <c:pt idx="7">
                  <c:v>4.7</c:v>
                </c:pt>
                <c:pt idx="8">
                  <c:v>4.6</c:v>
                </c:pt>
                <c:pt idx="9">
                  <c:v>4.3</c:v>
                </c:pt>
              </c:numCache>
            </c:numRef>
          </c:val>
          <c:smooth val="0"/>
        </c:ser>
        <c:ser>
          <c:idx val="11"/>
          <c:order val="1"/>
          <c:tx>
            <c:strRef>
              <c:f>'numbers for Fig 2.2'!$E$30</c:f>
              <c:strCache>
                <c:ptCount val="1"/>
                <c:pt idx="0">
                  <c:v>Coaches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2.2'!$C$32:$C$41</c:f>
              <c:strCache>
                <c:ptCount val="10"/>
                <c:pt idx="0">
                  <c:v>2005-06</c:v>
                </c:pt>
                <c:pt idx="1">
                  <c:v>2006-07</c:v>
                </c:pt>
                <c:pt idx="2">
                  <c:v>2007-08</c:v>
                </c:pt>
                <c:pt idx="3">
                  <c:v>2008-09</c:v>
                </c:pt>
                <c:pt idx="4">
                  <c:v>2009-10</c:v>
                </c:pt>
                <c:pt idx="5">
                  <c:v>2010-11</c:v>
                </c:pt>
                <c:pt idx="6">
                  <c:v>2011-12</c:v>
                </c:pt>
                <c:pt idx="7">
                  <c:v>2012-13</c:v>
                </c:pt>
                <c:pt idx="8">
                  <c:v>2013-14</c:v>
                </c:pt>
                <c:pt idx="9">
                  <c:v>2014-15</c:v>
                </c:pt>
              </c:strCache>
            </c:strRef>
          </c:cat>
          <c:val>
            <c:numRef>
              <c:f>'numbers for Fig 2.2'!$E$32:$E$41</c:f>
              <c:numCache>
                <c:ptCount val="10"/>
                <c:pt idx="0">
                  <c:v>2.5</c:v>
                </c:pt>
                <c:pt idx="1">
                  <c:v>2.6</c:v>
                </c:pt>
                <c:pt idx="2">
                  <c:v>2.9</c:v>
                </c:pt>
                <c:pt idx="3">
                  <c:v>2.8</c:v>
                </c:pt>
                <c:pt idx="4">
                  <c:v>3</c:v>
                </c:pt>
                <c:pt idx="5">
                  <c:v>2.9</c:v>
                </c:pt>
              </c:numCache>
            </c:numRef>
          </c:val>
          <c:smooth val="0"/>
        </c:ser>
        <c:ser>
          <c:idx val="12"/>
          <c:order val="2"/>
          <c:tx>
            <c:strRef>
              <c:f>'numbers for Fig 2.2'!$F$30</c:f>
              <c:strCache>
                <c:ptCount val="1"/>
                <c:pt idx="0">
                  <c:v>Minibuses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000000"/>
              </a:solidFill>
              <a:ln>
                <a:solidFill>
                  <a:srgbClr val="000000"/>
                </a:solidFill>
              </a:ln>
            </c:spPr>
          </c:marker>
          <c:cat>
            <c:strRef>
              <c:f>'numbers for Fig 2.2'!$C$32:$C$41</c:f>
              <c:strCache>
                <c:ptCount val="10"/>
                <c:pt idx="0">
                  <c:v>2005-06</c:v>
                </c:pt>
                <c:pt idx="1">
                  <c:v>2006-07</c:v>
                </c:pt>
                <c:pt idx="2">
                  <c:v>2007-08</c:v>
                </c:pt>
                <c:pt idx="3">
                  <c:v>2008-09</c:v>
                </c:pt>
                <c:pt idx="4">
                  <c:v>2009-10</c:v>
                </c:pt>
                <c:pt idx="5">
                  <c:v>2010-11</c:v>
                </c:pt>
                <c:pt idx="6">
                  <c:v>2011-12</c:v>
                </c:pt>
                <c:pt idx="7">
                  <c:v>2012-13</c:v>
                </c:pt>
                <c:pt idx="8">
                  <c:v>2013-14</c:v>
                </c:pt>
                <c:pt idx="9">
                  <c:v>2014-15</c:v>
                </c:pt>
              </c:strCache>
            </c:strRef>
          </c:cat>
          <c:val>
            <c:numRef>
              <c:f>'numbers for Fig 2.2'!$F$32:$F$41</c:f>
              <c:numCache>
                <c:ptCount val="10"/>
                <c:pt idx="0">
                  <c:v>1.5</c:v>
                </c:pt>
                <c:pt idx="1">
                  <c:v>1.4</c:v>
                </c:pt>
                <c:pt idx="2">
                  <c:v>1.6</c:v>
                </c:pt>
                <c:pt idx="3">
                  <c:v>1.5</c:v>
                </c:pt>
                <c:pt idx="4">
                  <c:v>1.5</c:v>
                </c:pt>
                <c:pt idx="5">
                  <c:v>1.5</c:v>
                </c:pt>
              </c:numCache>
            </c:numRef>
          </c:val>
          <c:smooth val="0"/>
        </c:ser>
        <c:marker val="1"/>
        <c:axId val="1314000"/>
        <c:axId val="11826001"/>
      </c:lineChart>
      <c:catAx>
        <c:axId val="1314000"/>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1826001"/>
        <c:crosses val="autoZero"/>
        <c:auto val="1"/>
        <c:lblOffset val="100"/>
        <c:tickLblSkip val="1"/>
        <c:noMultiLvlLbl val="0"/>
      </c:catAx>
      <c:valAx>
        <c:axId val="11826001"/>
        <c:scaling>
          <c:orientation val="minMax"/>
        </c:scaling>
        <c:axPos val="l"/>
        <c:majorGridlines>
          <c:spPr>
            <a:ln w="3175">
              <a:solidFill>
                <a:srgbClr val="80808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314000"/>
        <c:crossesAt val="1"/>
        <c:crossBetween val="midCat"/>
        <c:dispUnits/>
      </c:valAx>
      <c:spPr>
        <a:noFill/>
        <a:ln>
          <a:noFill/>
        </a:ln>
      </c:spPr>
    </c:plotArea>
    <c:legend>
      <c:legendPos val="r"/>
      <c:layout>
        <c:manualLayout>
          <c:xMode val="edge"/>
          <c:yMode val="edge"/>
          <c:x val="0.0535"/>
          <c:y val="0.9105"/>
          <c:w val="0.778"/>
          <c:h val="0.0895"/>
        </c:manualLayout>
      </c:layout>
      <c:overlay val="0"/>
      <c:spPr>
        <a:solidFill>
          <a:srgbClr val="FFFFFF"/>
        </a:solidFill>
        <a:ln w="3175">
          <a:solidFill>
            <a:srgbClr val="C0C0C0"/>
          </a:solidFill>
        </a:ln>
      </c:spPr>
      <c:txPr>
        <a:bodyPr vert="horz" rot="0"/>
        <a:lstStyle/>
        <a:p>
          <a:pPr>
            <a:defRPr lang="en-US" cap="none" sz="108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75"/>
          <c:y val="0.05575"/>
          <c:w val="0.9455"/>
          <c:h val="0.78475"/>
        </c:manualLayout>
      </c:layout>
      <c:lineChart>
        <c:grouping val="standard"/>
        <c:varyColors val="0"/>
        <c:ser>
          <c:idx val="0"/>
          <c:order val="0"/>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2.2'!$C$13:$C$25</c:f>
              <c:strCache>
                <c:ptCount val="13"/>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strCache>
            </c:strRef>
          </c:cat>
          <c:val>
            <c:numRef>
              <c:f>'numbers for Fig 2.2'!$D$13:$D$25</c:f>
              <c:numCache>
                <c:ptCount val="13"/>
                <c:pt idx="0">
                  <c:v>471</c:v>
                </c:pt>
                <c:pt idx="1">
                  <c:v>478</c:v>
                </c:pt>
                <c:pt idx="2">
                  <c:v>479</c:v>
                </c:pt>
              </c:numCache>
            </c:numRef>
          </c:val>
          <c:smooth val="0"/>
        </c:ser>
        <c:ser>
          <c:idx val="1"/>
          <c:order val="1"/>
          <c:tx>
            <c:strRef>
              <c:f>'numbers for Fig 2.2'!$D$5</c:f>
              <c:strCache>
                <c:ptCount val="1"/>
                <c:pt idx="0">
                  <c:v>Local bus passengers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2.2'!$C$13:$C$25</c:f>
              <c:strCache>
                <c:ptCount val="13"/>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strCache>
            </c:strRef>
          </c:cat>
          <c:val>
            <c:numRef>
              <c:f>'numbers for Fig 2.2'!$E$13:$E$25</c:f>
              <c:numCache>
                <c:ptCount val="13"/>
                <c:pt idx="2">
                  <c:v>460</c:v>
                </c:pt>
                <c:pt idx="3">
                  <c:v>466</c:v>
                </c:pt>
                <c:pt idx="4">
                  <c:v>476</c:v>
                </c:pt>
                <c:pt idx="5">
                  <c:v>488</c:v>
                </c:pt>
                <c:pt idx="6">
                  <c:v>484</c:v>
                </c:pt>
                <c:pt idx="7">
                  <c:v>459</c:v>
                </c:pt>
                <c:pt idx="8">
                  <c:v>432</c:v>
                </c:pt>
                <c:pt idx="9">
                  <c:v>437.125206348809</c:v>
                </c:pt>
                <c:pt idx="10">
                  <c:v>422.523289293698</c:v>
                </c:pt>
                <c:pt idx="11">
                  <c:v>424.197151048496</c:v>
                </c:pt>
                <c:pt idx="12">
                  <c:v>413.93054260802</c:v>
                </c:pt>
              </c:numCache>
            </c:numRef>
          </c:val>
          <c:smooth val="0"/>
        </c:ser>
        <c:ser>
          <c:idx val="2"/>
          <c:order val="2"/>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2.2'!$C$13:$C$25</c:f>
              <c:strCache>
                <c:ptCount val="13"/>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strCache>
            </c:strRef>
          </c:cat>
          <c:val>
            <c:numRef>
              <c:f>'numbers for Fig 2.2'!$F$13:$F$25</c:f>
              <c:numCache>
                <c:ptCount val="13"/>
                <c:pt idx="0">
                  <c:v>374</c:v>
                </c:pt>
                <c:pt idx="1">
                  <c:v>369</c:v>
                </c:pt>
                <c:pt idx="2">
                  <c:v>357</c:v>
                </c:pt>
              </c:numCache>
            </c:numRef>
          </c:val>
          <c:smooth val="0"/>
        </c:ser>
        <c:ser>
          <c:idx val="3"/>
          <c:order val="3"/>
          <c:tx>
            <c:strRef>
              <c:f>'numbers for Fig 2.2'!$F$5</c:f>
              <c:strCache>
                <c:ptCount val="1"/>
                <c:pt idx="0">
                  <c:v>Veh-kms: local services</c:v>
                </c:pt>
              </c:strCache>
            </c:strRef>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'numbers for Fig 2.2'!$C$13:$C$25</c:f>
              <c:strCache>
                <c:ptCount val="13"/>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strCache>
            </c:strRef>
          </c:cat>
          <c:val>
            <c:numRef>
              <c:f>'numbers for Fig 2.2'!$G$13:$G$25</c:f>
              <c:numCache>
                <c:ptCount val="13"/>
                <c:pt idx="2">
                  <c:v>359</c:v>
                </c:pt>
                <c:pt idx="3">
                  <c:v>374</c:v>
                </c:pt>
                <c:pt idx="4">
                  <c:v>385</c:v>
                </c:pt>
                <c:pt idx="5">
                  <c:v>397</c:v>
                </c:pt>
                <c:pt idx="6">
                  <c:v>386</c:v>
                </c:pt>
                <c:pt idx="7">
                  <c:v>376</c:v>
                </c:pt>
                <c:pt idx="8">
                  <c:v>346</c:v>
                </c:pt>
                <c:pt idx="9">
                  <c:v>338</c:v>
                </c:pt>
                <c:pt idx="10">
                  <c:v>327</c:v>
                </c:pt>
                <c:pt idx="11">
                  <c:v>331</c:v>
                </c:pt>
                <c:pt idx="12">
                  <c:v>331</c:v>
                </c:pt>
              </c:numCache>
            </c:numRef>
          </c:val>
          <c:smooth val="0"/>
        </c:ser>
        <c:ser>
          <c:idx val="4"/>
          <c:order val="4"/>
          <c:tx>
            <c:strRef>
              <c:f>'numbers for Fig 2.2'!$H$5</c:f>
              <c:strCache>
                <c:ptCount val="1"/>
                <c:pt idx="0">
                  <c:v>Veh-kms: other services</c:v>
                </c:pt>
              </c:strCache>
            </c:strRef>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FFFF"/>
              </a:solidFill>
              <a:ln>
                <a:solidFill>
                  <a:srgbClr val="000000"/>
                </a:solidFill>
              </a:ln>
            </c:spPr>
          </c:marker>
          <c:cat>
            <c:strRef>
              <c:f>'numbers for Fig 2.2'!$C$13:$C$25</c:f>
              <c:strCache>
                <c:ptCount val="13"/>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strCache>
            </c:strRef>
          </c:cat>
          <c:val>
            <c:numRef>
              <c:f>'numbers for Fig 2.2'!$H$13:$H$25</c:f>
              <c:numCache>
                <c:ptCount val="13"/>
                <c:pt idx="0">
                  <c:v>143</c:v>
                </c:pt>
                <c:pt idx="1">
                  <c:v>166</c:v>
                </c:pt>
              </c:numCache>
            </c:numRef>
          </c:val>
          <c:smooth val="0"/>
        </c:ser>
        <c:marker val="1"/>
        <c:axId val="39325146"/>
        <c:axId val="18381995"/>
      </c:lineChart>
      <c:catAx>
        <c:axId val="393251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18381995"/>
        <c:crosses val="autoZero"/>
        <c:auto val="1"/>
        <c:lblOffset val="100"/>
        <c:tickLblSkip val="1"/>
        <c:noMultiLvlLbl val="0"/>
      </c:catAx>
      <c:valAx>
        <c:axId val="18381995"/>
        <c:scaling>
          <c:orientation val="minMax"/>
          <c:max val="550"/>
        </c:scaling>
        <c:axPos val="l"/>
        <c:title>
          <c:tx>
            <c:rich>
              <a:bodyPr vert="horz" rot="0" anchor="ctr"/>
              <a:lstStyle/>
              <a:p>
                <a:pPr algn="ctr">
                  <a:defRPr/>
                </a:pPr>
                <a:r>
                  <a:rPr lang="en-US" cap="none" sz="1400" b="1" i="0" u="none" baseline="0">
                    <a:solidFill>
                      <a:srgbClr val="000000"/>
                    </a:solidFill>
                    <a:latin typeface="Arial"/>
                    <a:ea typeface="Arial"/>
                    <a:cs typeface="Arial"/>
                  </a:rPr>
                  <a:t>Millions</a:t>
                </a:r>
              </a:p>
            </c:rich>
          </c:tx>
          <c:layout>
            <c:manualLayout>
              <c:xMode val="factor"/>
              <c:yMode val="factor"/>
              <c:x val="0.021"/>
              <c:y val="0.1405"/>
            </c:manualLayout>
          </c:layout>
          <c:overlay val="0"/>
          <c:spPr>
            <a:noFill/>
            <a:ln w="3175">
              <a:noFill/>
            </a:ln>
          </c:spPr>
        </c:title>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9325146"/>
        <c:crossesAt val="1"/>
        <c:crossBetween val="midCat"/>
        <c:dispUnits/>
        <c:majorUnit val="50"/>
      </c:valAx>
      <c:spPr>
        <a:noFill/>
        <a:ln w="12700">
          <a:solidFill>
            <a:srgbClr val="000000"/>
          </a:solidFill>
        </a:ln>
      </c:spPr>
    </c:plotArea>
    <c:legend>
      <c:legendPos val="b"/>
      <c:legendEntry>
        <c:idx val="1"/>
        <c:delete val="1"/>
      </c:legendEntry>
      <c:legendEntry>
        <c:idx val="3"/>
        <c:delete val="1"/>
      </c:legendEntry>
      <c:layout>
        <c:manualLayout>
          <c:xMode val="edge"/>
          <c:yMode val="edge"/>
          <c:x val="0.006"/>
          <c:y val="0.877"/>
          <c:w val="0.946"/>
          <c:h val="0.114"/>
        </c:manualLayout>
      </c:layout>
      <c:overlay val="0"/>
      <c:spPr>
        <a:solidFill>
          <a:srgbClr val="FFFFFF"/>
        </a:solidFill>
        <a:ln w="3175">
          <a:solidFill>
            <a:srgbClr val="C0C0C0"/>
          </a:solidFill>
        </a:ln>
      </c:spPr>
      <c:txPr>
        <a:bodyPr vert="horz" rot="0"/>
        <a:lstStyle/>
        <a:p>
          <a:pPr>
            <a:defRPr lang="en-US" cap="none" sz="108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(constant prices, 2005=100)</a:t>
            </a:r>
          </a:p>
        </c:rich>
      </c:tx>
      <c:layout>
        <c:manualLayout>
          <c:xMode val="factor"/>
          <c:yMode val="factor"/>
          <c:x val="0.0145"/>
          <c:y val="-0.0185"/>
        </c:manualLayout>
      </c:layout>
      <c:spPr>
        <a:noFill/>
        <a:ln w="3175">
          <a:noFill/>
        </a:ln>
      </c:spPr>
    </c:title>
    <c:plotArea>
      <c:layout>
        <c:manualLayout>
          <c:xMode val="edge"/>
          <c:yMode val="edge"/>
          <c:x val="0.032"/>
          <c:y val="0.1115"/>
          <c:w val="0.9455"/>
          <c:h val="0.773"/>
        </c:manualLayout>
      </c:layout>
      <c:lineChart>
        <c:grouping val="standard"/>
        <c:varyColors val="0"/>
        <c:ser>
          <c:idx val="0"/>
          <c:order val="0"/>
          <c:tx>
            <c:v>Great Britain</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 2.4 - 2.7'!$S$35:$AC$35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 2.4 - 2.7'!$S$43:$AC$43</c:f>
              <c:numCache>
                <c:ptCount val="11"/>
                <c:pt idx="0">
                  <c:v>100</c:v>
                </c:pt>
                <c:pt idx="1">
                  <c:v>107.03182411462903</c:v>
                </c:pt>
                <c:pt idx="2">
                  <c:v>99.66629969485466</c:v>
                </c:pt>
                <c:pt idx="3">
                  <c:v>101.46559830637345</c:v>
                </c:pt>
                <c:pt idx="4">
                  <c:v>111.03451471537572</c:v>
                </c:pt>
                <c:pt idx="5">
                  <c:v>107.63797531585304</c:v>
                </c:pt>
                <c:pt idx="6">
                  <c:v>106.800095346329</c:v>
                </c:pt>
                <c:pt idx="7">
                  <c:v>109.84616178427635</c:v>
                </c:pt>
                <c:pt idx="8">
                  <c:v>111.37951420933771</c:v>
                </c:pt>
                <c:pt idx="9">
                  <c:v>112.02567044371274</c:v>
                </c:pt>
                <c:pt idx="10">
                  <c:v>115.07277433582885</c:v>
                </c:pt>
              </c:numCache>
            </c:numRef>
          </c:val>
          <c:smooth val="0"/>
        </c:ser>
        <c:ser>
          <c:idx val="1"/>
          <c:order val="1"/>
          <c:tx>
            <c:v>Scotland</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'Tab 2.4 - 2.7'!$S$35:$AC$35</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'Tab 2.4 - 2.7'!$S$42:$AC$42</c:f>
              <c:numCache>
                <c:ptCount val="11"/>
                <c:pt idx="0">
                  <c:v>100</c:v>
                </c:pt>
                <c:pt idx="1">
                  <c:v>102.6801959619762</c:v>
                </c:pt>
                <c:pt idx="2">
                  <c:v>103.81774043371679</c:v>
                </c:pt>
                <c:pt idx="3">
                  <c:v>104.77052053441064</c:v>
                </c:pt>
                <c:pt idx="4">
                  <c:v>114.03973237942864</c:v>
                </c:pt>
                <c:pt idx="5">
                  <c:v>111.81802178904987</c:v>
                </c:pt>
                <c:pt idx="6">
                  <c:v>108.29715995735125</c:v>
                </c:pt>
                <c:pt idx="7">
                  <c:v>110.05137760984567</c:v>
                </c:pt>
                <c:pt idx="8">
                  <c:v>111.15427402203257</c:v>
                </c:pt>
                <c:pt idx="9">
                  <c:v>111.99880844414699</c:v>
                </c:pt>
                <c:pt idx="10">
                  <c:v>113.52145326263762</c:v>
                </c:pt>
              </c:numCache>
            </c:numRef>
          </c:val>
          <c:smooth val="0"/>
        </c:ser>
        <c:marker val="1"/>
        <c:axId val="31220228"/>
        <c:axId val="12546597"/>
      </c:lineChart>
      <c:catAx>
        <c:axId val="31220228"/>
        <c:scaling>
          <c:orientation val="minMax"/>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000000"/>
            </a:solidFill>
          </a:ln>
        </c:spPr>
        <c:txPr>
          <a:bodyPr vert="horz" rot="-5400000"/>
          <a:lstStyle/>
          <a:p>
            <a:pPr>
              <a:defRPr lang="en-US" cap="none" sz="1400" b="1" i="0" u="none" baseline="0">
                <a:solidFill>
                  <a:srgbClr val="000000"/>
                </a:solidFill>
                <a:latin typeface="Arial"/>
                <a:ea typeface="Arial"/>
                <a:cs typeface="Arial"/>
              </a:defRPr>
            </a:pPr>
          </a:p>
        </c:txPr>
        <c:crossAx val="12546597"/>
        <c:crossesAt val="80"/>
        <c:auto val="1"/>
        <c:lblOffset val="100"/>
        <c:tickLblSkip val="1"/>
        <c:noMultiLvlLbl val="0"/>
      </c:catAx>
      <c:valAx>
        <c:axId val="12546597"/>
        <c:scaling>
          <c:orientation val="minMax"/>
          <c:max val="125"/>
          <c:min val="80"/>
        </c:scaling>
        <c:axPos val="l"/>
        <c:title>
          <c:tx>
            <c:rich>
              <a:bodyPr vert="horz" rot="0" anchor="ctr"/>
              <a:lstStyle/>
              <a:p>
                <a:pPr algn="ctr">
                  <a:defRPr/>
                </a:pPr>
                <a:r>
                  <a:rPr lang="en-US" cap="none" sz="1400" b="1" i="0" u="none" baseline="0">
                    <a:solidFill>
                      <a:srgbClr val="000000"/>
                    </a:solidFill>
                    <a:latin typeface="Arial"/>
                    <a:ea typeface="Arial"/>
                    <a:cs typeface="Arial"/>
                  </a:rPr>
                  <a:t>Index</a:t>
                </a:r>
              </a:p>
            </c:rich>
          </c:tx>
          <c:layout>
            <c:manualLayout>
              <c:xMode val="factor"/>
              <c:yMode val="factor"/>
              <c:x val="0.01"/>
              <c:y val="0.1435"/>
            </c:manualLayout>
          </c:layout>
          <c:overlay val="0"/>
          <c:spPr>
            <a:noFill/>
            <a:ln w="3175">
              <a:noFill/>
            </a:ln>
          </c:spPr>
        </c:title>
        <c:majorGridlines>
          <c:spPr>
            <a:ln w="3175">
              <a:solidFill>
                <a:srgbClr val="80808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400" b="1" i="0" u="none" baseline="0">
                <a:solidFill>
                  <a:srgbClr val="000000"/>
                </a:solidFill>
                <a:latin typeface="Arial"/>
                <a:ea typeface="Arial"/>
                <a:cs typeface="Arial"/>
              </a:defRPr>
            </a:pPr>
          </a:p>
        </c:txPr>
        <c:crossAx val="31220228"/>
        <c:crossesAt val="1"/>
        <c:crossBetween val="midCat"/>
        <c:dispUnits/>
        <c:majorUnit val="10"/>
      </c:valAx>
      <c:spPr>
        <a:noFill/>
        <a:ln w="3175">
          <a:solidFill>
            <a:srgbClr val="C0C0C0"/>
          </a:solidFill>
        </a:ln>
      </c:spPr>
    </c:plotArea>
    <c:legend>
      <c:legendPos val="b"/>
      <c:layout>
        <c:manualLayout>
          <c:xMode val="edge"/>
          <c:yMode val="edge"/>
          <c:x val="0.19625"/>
          <c:y val="0.9375"/>
          <c:w val="0.238"/>
          <c:h val="0.04575"/>
        </c:manualLayout>
      </c:layout>
      <c:overlay val="0"/>
      <c:spPr>
        <a:solidFill>
          <a:srgbClr val="FFFFFF"/>
        </a:solidFill>
        <a:ln w="3175">
          <a:solidFill>
            <a:srgbClr val="C0C0C0"/>
          </a:solidFill>
        </a:ln>
      </c:spPr>
      <c:txPr>
        <a:bodyPr vert="horz" rot="0"/>
        <a:lstStyle/>
        <a:p>
          <a:pPr>
            <a:defRPr lang="en-US" cap="none" sz="108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0.79775</cdr:x>
      <cdr:y>0.2215</cdr:y>
    </cdr:from>
    <cdr:to>
      <cdr:x>0.8585</cdr:x>
      <cdr:y>0.2215</cdr:y>
    </cdr:to>
    <cdr:sp>
      <cdr:nvSpPr>
        <cdr:cNvPr id="1" name="Line 1"/>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0.289</cdr:y>
    </cdr:from>
    <cdr:to>
      <cdr:x>0.857</cdr:x>
      <cdr:y>0.289</cdr:y>
    </cdr:to>
    <cdr:sp>
      <cdr:nvSpPr>
        <cdr:cNvPr id="2" name="Line 2"/>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0.79625</cdr:x>
      <cdr:y>0.3495</cdr:y>
    </cdr:from>
    <cdr:to>
      <cdr:x>0.8555</cdr:x>
      <cdr:y>0.3495</cdr:y>
    </cdr:to>
    <cdr:sp>
      <cdr:nvSpPr>
        <cdr:cNvPr id="3" name="Line 3"/>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0.795</cdr:x>
      <cdr:y>0.1595</cdr:y>
    </cdr:from>
    <cdr:to>
      <cdr:x>0.8555</cdr:x>
      <cdr:y>0.1605</cdr:y>
    </cdr:to>
    <cdr:sp>
      <cdr:nvSpPr>
        <cdr:cNvPr id="4" name="Line 4"/>
        <cdr:cNvSpPr>
          <a:spLocks/>
        </cdr:cNvSpPr>
      </cdr:nvSpPr>
      <cdr:spPr>
        <a:xfrm flipH="1">
          <a:off x="0" y="0"/>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0.8555</cdr:x>
      <cdr:y>0.15575</cdr:y>
    </cdr:from>
    <cdr:to>
      <cdr:x>0.8555</cdr:x>
      <cdr:y>0.15575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0.86875</cdr:x>
      <cdr:y>0.2045</cdr:y>
    </cdr:from>
    <cdr:to>
      <cdr:x>0.86875</cdr:x>
      <cdr:y>0.2045</cdr:y>
    </cdr:to>
    <cdr:sp>
      <cdr:nvSpPr>
        <cdr:cNvPr id="6" name="Text 7"/>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0.8585</cdr:x>
      <cdr:y>0.2755</cdr:y>
    </cdr:from>
    <cdr:to>
      <cdr:x>0.8585</cdr:x>
      <cdr:y>0.2755</cdr:y>
    </cdr:to>
    <cdr:sp>
      <cdr:nvSpPr>
        <cdr:cNvPr id="7" name="Text 8"/>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0.8585</cdr:x>
      <cdr:y>0.33675</cdr:y>
    </cdr:from>
    <cdr:to>
      <cdr:x>0.8585</cdr:x>
      <cdr:y>0.33675</cdr:y>
    </cdr:to>
    <cdr:sp>
      <cdr:nvSpPr>
        <cdr:cNvPr id="8" name="Text 9"/>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27</xdr:row>
      <xdr:rowOff>0</xdr:rowOff>
    </xdr:from>
    <xdr:to>
      <xdr:col>1</xdr:col>
      <xdr:colOff>0</xdr:colOff>
      <xdr:row>27</xdr:row>
      <xdr:rowOff>0</xdr:rowOff>
    </xdr:to>
    <xdr:graphicFrame>
      <xdr:nvGraphicFramePr>
        <xdr:cNvPr id="1" name="Chart 1"/>
        <xdr:cNvGraphicFramePr/>
      </xdr:nvGraphicFramePr>
      <xdr:xfrm>
        <a:off x="390525" y="5734050"/>
        <a:ext cx="0"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0.67675</cdr:x>
      <cdr:y>0.29875</cdr:y>
    </cdr:from>
    <cdr:to>
      <cdr:x>0.7735</cdr:x>
      <cdr:y>0.29875</cdr:y>
    </cdr:to>
    <cdr:sp>
      <cdr:nvSpPr>
        <cdr:cNvPr id="1" name="Line 1"/>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0.67625</cdr:x>
      <cdr:y>0.3665</cdr:y>
    </cdr:from>
    <cdr:to>
      <cdr:x>0.76825</cdr:x>
      <cdr:y>0.3665</cdr:y>
    </cdr:to>
    <cdr:sp>
      <cdr:nvSpPr>
        <cdr:cNvPr id="2" name="Line 2"/>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0.6745</cdr:x>
      <cdr:y>0.42775</cdr:y>
    </cdr:from>
    <cdr:to>
      <cdr:x>0.76775</cdr:x>
      <cdr:y>0.42775</cdr:y>
    </cdr:to>
    <cdr:sp>
      <cdr:nvSpPr>
        <cdr:cNvPr id="3" name="Line 3"/>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0.6735</cdr:x>
      <cdr:y>0.1925</cdr:y>
    </cdr:from>
    <cdr:to>
      <cdr:x>0.76775</cdr:x>
      <cdr:y>0.194</cdr:y>
    </cdr:to>
    <cdr:sp>
      <cdr:nvSpPr>
        <cdr:cNvPr id="4" name="Line 4"/>
        <cdr:cNvSpPr>
          <a:spLocks/>
        </cdr:cNvSpPr>
      </cdr:nvSpPr>
      <cdr:spPr>
        <a:xfrm flipH="1">
          <a:off x="619125" y="0"/>
          <a:ext cx="85725"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cdr:x>
      <cdr:y>0.07725</cdr:y>
    </cdr:from>
    <cdr:to>
      <cdr:x>0.0095</cdr:x>
      <cdr:y>0.07725</cdr:y>
    </cdr:to>
    <cdr:sp>
      <cdr:nvSpPr>
        <cdr:cNvPr id="5" name="Text 6"/>
        <cdr:cNvSpPr txBox="1">
          <a:spLocks noChangeArrowheads="1"/>
        </cdr:cNvSpPr>
      </cdr:nvSpPr>
      <cdr:spPr>
        <a:xfrm>
          <a:off x="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36 plus seats</a:t>
          </a:r>
        </a:p>
      </cdr:txBody>
    </cdr:sp>
  </cdr:relSizeAnchor>
  <cdr:relSizeAnchor xmlns:cdr="http://schemas.openxmlformats.org/drawingml/2006/chartDrawing">
    <cdr:from>
      <cdr:x>0.1465</cdr:x>
      <cdr:y>0.14</cdr:y>
    </cdr:from>
    <cdr:to>
      <cdr:x>0.14775</cdr:x>
      <cdr:y>0.14</cdr:y>
    </cdr:to>
    <cdr:sp>
      <cdr:nvSpPr>
        <cdr:cNvPr id="6" name="Text 7"/>
        <cdr:cNvSpPr txBox="1">
          <a:spLocks noChangeArrowheads="1"/>
        </cdr:cNvSpPr>
      </cdr:nvSpPr>
      <cdr:spPr>
        <a:xfrm>
          <a:off x="133350"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Double Deckers</a:t>
          </a:r>
        </a:p>
      </cdr:txBody>
    </cdr:sp>
  </cdr:relSizeAnchor>
  <cdr:relSizeAnchor xmlns:cdr="http://schemas.openxmlformats.org/drawingml/2006/chartDrawing">
    <cdr:from>
      <cdr:x>0.1175</cdr:x>
      <cdr:y>0.1845</cdr:y>
    </cdr:from>
    <cdr:to>
      <cdr:x>0.1195</cdr:x>
      <cdr:y>0.1845</cdr:y>
    </cdr:to>
    <cdr:sp>
      <cdr:nvSpPr>
        <cdr:cNvPr id="7" name="Text 8"/>
        <cdr:cNvSpPr txBox="1">
          <a:spLocks noChangeArrowheads="1"/>
        </cdr:cNvSpPr>
      </cdr:nvSpPr>
      <cdr:spPr>
        <a:xfrm>
          <a:off x="104775"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17-35 seats</a:t>
          </a:r>
        </a:p>
      </cdr:txBody>
    </cdr:sp>
  </cdr:relSizeAnchor>
  <cdr:relSizeAnchor xmlns:cdr="http://schemas.openxmlformats.org/drawingml/2006/chartDrawing">
    <cdr:from>
      <cdr:x>-0.06175</cdr:x>
      <cdr:y>0.124</cdr:y>
    </cdr:from>
    <cdr:to>
      <cdr:x>-0.06175</cdr:x>
      <cdr:y>0.124</cdr:y>
    </cdr:to>
    <cdr:sp>
      <cdr:nvSpPr>
        <cdr:cNvPr id="8" name="Text 9"/>
        <cdr:cNvSpPr txBox="1">
          <a:spLocks noChangeArrowheads="1"/>
        </cdr:cNvSpPr>
      </cdr:nvSpPr>
      <cdr:spPr>
        <a:xfrm>
          <a:off x="-47624" y="0"/>
          <a:ext cx="0" cy="0"/>
        </a:xfrm>
        <a:prstGeom prst="rect">
          <a:avLst/>
        </a:prstGeom>
        <a:noFill/>
        <a:ln w="1"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Single: up to 16 seats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78</xdr:row>
      <xdr:rowOff>0</xdr:rowOff>
    </xdr:from>
    <xdr:to>
      <xdr:col>14</xdr:col>
      <xdr:colOff>28575</xdr:colOff>
      <xdr:row>78</xdr:row>
      <xdr:rowOff>0</xdr:rowOff>
    </xdr:to>
    <xdr:graphicFrame>
      <xdr:nvGraphicFramePr>
        <xdr:cNvPr id="1" name="Chart 1"/>
        <xdr:cNvGraphicFramePr/>
      </xdr:nvGraphicFramePr>
      <xdr:xfrm>
        <a:off x="704850" y="13296900"/>
        <a:ext cx="923925"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0.00075</cdr:x>
      <cdr:y>-0.0005</cdr:y>
    </cdr:from>
    <cdr:to>
      <cdr:x>0.121</cdr:x>
      <cdr:y>0.0355</cdr:y>
    </cdr:to>
    <cdr:sp>
      <cdr:nvSpPr>
        <cdr:cNvPr id="1" name="Text Box 20"/>
        <cdr:cNvSpPr txBox="1">
          <a:spLocks noChangeArrowheads="1"/>
        </cdr:cNvSpPr>
      </cdr:nvSpPr>
      <cdr:spPr>
        <a:xfrm>
          <a:off x="0" y="0"/>
          <a:ext cx="1352550" cy="228600"/>
        </a:xfrm>
        <a:prstGeom prst="rect">
          <a:avLst/>
        </a:prstGeom>
        <a:noFill/>
        <a:ln w="9525" cmpd="sng">
          <a:noFill/>
        </a:ln>
      </cdr:spPr>
      <cdr:txBody>
        <a:bodyPr vertOverflow="clip" wrap="square" lIns="36576" tIns="27432" rIns="0" bIns="0"/>
        <a:p>
          <a:pPr algn="l">
            <a:defRPr/>
          </a:pPr>
          <a:r>
            <a:rPr lang="en-US" cap="none" sz="1400" b="1" i="0" u="none" baseline="0">
              <a:solidFill>
                <a:srgbClr val="000000"/>
              </a:solidFill>
              <a:latin typeface="Arial"/>
              <a:ea typeface="Arial"/>
              <a:cs typeface="Arial"/>
            </a:rPr>
            <a:t>Thousand</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0.95975</cdr:x>
      <cdr:y>0.25225</cdr:y>
    </cdr:from>
    <cdr:to>
      <cdr:x>0.9745</cdr:x>
      <cdr:y>0.31</cdr:y>
    </cdr:to>
    <cdr:sp fLocksText="0">
      <cdr:nvSpPr>
        <cdr:cNvPr id="1" name="Text Box 1"/>
        <cdr:cNvSpPr txBox="1">
          <a:spLocks noChangeArrowheads="1"/>
        </cdr:cNvSpPr>
      </cdr:nvSpPr>
      <cdr:spPr>
        <a:xfrm>
          <a:off x="10791825" y="1438275"/>
          <a:ext cx="161925" cy="333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123825</xdr:rowOff>
    </xdr:from>
    <xdr:to>
      <xdr:col>18</xdr:col>
      <xdr:colOff>571500</xdr:colOff>
      <xdr:row>34</xdr:row>
      <xdr:rowOff>28575</xdr:rowOff>
    </xdr:to>
    <xdr:graphicFrame>
      <xdr:nvGraphicFramePr>
        <xdr:cNvPr id="1" name="Chart 1"/>
        <xdr:cNvGraphicFramePr/>
      </xdr:nvGraphicFramePr>
      <xdr:xfrm>
        <a:off x="257175" y="381000"/>
        <a:ext cx="11287125" cy="6467475"/>
      </xdr:xfrm>
      <a:graphic>
        <a:graphicData uri="http://schemas.openxmlformats.org/drawingml/2006/chart">
          <c:chart xmlns:c="http://schemas.openxmlformats.org/drawingml/2006/chart" r:id="rId1"/>
        </a:graphicData>
      </a:graphic>
    </xdr:graphicFrame>
    <xdr:clientData/>
  </xdr:twoCellAnchor>
  <xdr:twoCellAnchor>
    <xdr:from>
      <xdr:col>0</xdr:col>
      <xdr:colOff>180975</xdr:colOff>
      <xdr:row>39</xdr:row>
      <xdr:rowOff>9525</xdr:rowOff>
    </xdr:from>
    <xdr:to>
      <xdr:col>18</xdr:col>
      <xdr:colOff>581025</xdr:colOff>
      <xdr:row>77</xdr:row>
      <xdr:rowOff>104775</xdr:rowOff>
    </xdr:to>
    <xdr:graphicFrame>
      <xdr:nvGraphicFramePr>
        <xdr:cNvPr id="2" name="Chart 59"/>
        <xdr:cNvGraphicFramePr/>
      </xdr:nvGraphicFramePr>
      <xdr:xfrm>
        <a:off x="180975" y="7791450"/>
        <a:ext cx="11372850" cy="6429375"/>
      </xdr:xfrm>
      <a:graphic>
        <a:graphicData uri="http://schemas.openxmlformats.org/drawingml/2006/chart">
          <c:chart xmlns:c="http://schemas.openxmlformats.org/drawingml/2006/chart" r:id="rId2"/>
        </a:graphicData>
      </a:graphic>
    </xdr:graphicFrame>
    <xdr:clientData/>
  </xdr:twoCellAnchor>
  <xdr:twoCellAnchor>
    <xdr:from>
      <xdr:col>0</xdr:col>
      <xdr:colOff>323850</xdr:colOff>
      <xdr:row>84</xdr:row>
      <xdr:rowOff>19050</xdr:rowOff>
    </xdr:from>
    <xdr:to>
      <xdr:col>18</xdr:col>
      <xdr:colOff>600075</xdr:colOff>
      <xdr:row>119</xdr:row>
      <xdr:rowOff>66675</xdr:rowOff>
    </xdr:to>
    <xdr:graphicFrame>
      <xdr:nvGraphicFramePr>
        <xdr:cNvPr id="3" name="Chart 1025"/>
        <xdr:cNvGraphicFramePr/>
      </xdr:nvGraphicFramePr>
      <xdr:xfrm>
        <a:off x="323850" y="15344775"/>
        <a:ext cx="11249025" cy="57150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208542\Application%20Data\Objective\Objects\Government%20support%20on%20local%20bus%20services%20by%20are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Z604868\Local%20Settings\Temporary%20Internet%20Files\OLK38\Regional%20-%20Tables%2015%20and%2016%20-%20OL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0429a\datashare\ETLLD\Transport%20Stats\_Travel%20Diary%20publication\Travel%20Diary%202011%20publication\Travel%20Diary%20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419207\Objective\Objects\WinTalk\b3735ec4-09f1-46b1-af10-56bd32bfbb83\chapter01%20-%20road%20transport%20vehicles%20interactive%20cha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overnment Support - Local bu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15 - 16 - OL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Figure 1"/>
      <sheetName val="Figure 2"/>
      <sheetName val="Figure 3"/>
      <sheetName val="Figure 4"/>
      <sheetName val="Figure 5"/>
      <sheetName val="Chart data"/>
      <sheetName val="Tables 1-3"/>
      <sheetName val="Tables 4-6"/>
      <sheetName val="Tables 7-11"/>
      <sheetName val="Table 12"/>
      <sheetName val="Table 13"/>
      <sheetName val="Table 14"/>
      <sheetName val="Table 15"/>
      <sheetName val="Table 16"/>
      <sheetName val="Table 17"/>
      <sheetName val="Data - Figs 1,3-7,9-12"/>
      <sheetName val="Data - Figs 14-15"/>
      <sheetName val="Sheet1"/>
      <sheetName val="Chart3"/>
      <sheetName val="Chart1"/>
      <sheetName val="Chart1 (2)"/>
      <sheetName val="Figure 15 - OLD"/>
      <sheetName val="Figure 1 - OLD"/>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mments"/>
      <sheetName val="Fig1.1"/>
      <sheetName val="fig 1.2- 1.3"/>
      <sheetName val="Time Series"/>
      <sheetName val="Geographies"/>
      <sheetName val="L"/>
      <sheetName val="DB"/>
      <sheetName val="L_G"/>
      <sheetName val="DB_G"/>
      <sheetName val="T1.1-T1.2"/>
      <sheetName val="T1.3"/>
      <sheetName val="T1.4"/>
      <sheetName val="T1.5-T1.6"/>
      <sheetName val="T1.7-T1.9"/>
      <sheetName val="T1.10-T1.11"/>
      <sheetName val="T1.12-1.13"/>
      <sheetName val="T1.14"/>
      <sheetName val="T1.15-1.16"/>
      <sheetName val="T1.17-T1.18"/>
      <sheetName val="T1.19-T1.20"/>
      <sheetName val="T1.21"/>
      <sheetName val="sheet3"/>
      <sheetName val="T1.22"/>
      <sheetName val="Sheet2"/>
      <sheetName val="deleted tables"/>
      <sheetName val="T1.23-T1.25"/>
    </sheetNames>
    <sheetDataSet>
      <sheetData sheetId="5">
        <row r="2">
          <cell r="E2" t="str">
            <v>by taxation group</v>
          </cell>
        </row>
        <row r="3">
          <cell r="E3" t="str">
            <v>by body type</v>
          </cell>
        </row>
        <row r="4">
          <cell r="E4" t="str">
            <v>by method of propulsion</v>
          </cell>
        </row>
        <row r="5">
          <cell r="E5" t="str">
            <v/>
          </cell>
        </row>
        <row r="6">
          <cell r="E6" t="str">
            <v/>
          </cell>
        </row>
        <row r="7">
          <cell r="E7" t="str">
            <v/>
          </cell>
        </row>
        <row r="8">
          <cell r="E8" t="str">
            <v/>
          </cell>
        </row>
        <row r="9">
          <cell r="E9"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22"/>
  <sheetViews>
    <sheetView tabSelected="1" zoomScalePageLayoutView="0" workbookViewId="0" topLeftCell="A1">
      <selection activeCell="A1" sqref="A1"/>
    </sheetView>
  </sheetViews>
  <sheetFormatPr defaultColWidth="9.140625" defaultRowHeight="12.75"/>
  <cols>
    <col min="1" max="1" width="13.57421875" style="0" customWidth="1"/>
  </cols>
  <sheetData>
    <row r="1" spans="1:2" ht="20.25">
      <c r="A1" s="479" t="s">
        <v>345</v>
      </c>
      <c r="B1" s="458"/>
    </row>
    <row r="2" spans="1:2" ht="15">
      <c r="A2" s="480" t="s">
        <v>358</v>
      </c>
      <c r="B2" s="388" t="s">
        <v>346</v>
      </c>
    </row>
    <row r="3" spans="1:2" ht="15">
      <c r="A3" s="480" t="s">
        <v>359</v>
      </c>
      <c r="B3" s="388" t="s">
        <v>360</v>
      </c>
    </row>
    <row r="4" spans="1:2" ht="15">
      <c r="A4" s="480" t="s">
        <v>362</v>
      </c>
      <c r="B4" s="388" t="s">
        <v>361</v>
      </c>
    </row>
    <row r="5" spans="1:2" ht="15">
      <c r="A5" s="480" t="s">
        <v>363</v>
      </c>
      <c r="B5" s="388" t="s">
        <v>341</v>
      </c>
    </row>
    <row r="6" spans="1:2" ht="15">
      <c r="A6" s="480" t="s">
        <v>365</v>
      </c>
      <c r="B6" s="388" t="s">
        <v>367</v>
      </c>
    </row>
    <row r="7" spans="1:2" ht="15">
      <c r="A7" s="480" t="s">
        <v>364</v>
      </c>
      <c r="B7" s="388" t="s">
        <v>368</v>
      </c>
    </row>
    <row r="8" spans="1:2" ht="15">
      <c r="A8" s="480" t="s">
        <v>366</v>
      </c>
      <c r="B8" s="388" t="s">
        <v>369</v>
      </c>
    </row>
    <row r="9" spans="1:2" ht="15">
      <c r="A9" s="480" t="s">
        <v>347</v>
      </c>
      <c r="B9" s="388" t="s">
        <v>370</v>
      </c>
    </row>
    <row r="10" spans="1:2" ht="15">
      <c r="A10" s="480" t="s">
        <v>348</v>
      </c>
      <c r="B10" s="388" t="s">
        <v>371</v>
      </c>
    </row>
    <row r="11" spans="1:2" ht="15">
      <c r="A11" s="480" t="s">
        <v>349</v>
      </c>
      <c r="B11" s="388" t="s">
        <v>372</v>
      </c>
    </row>
    <row r="12" spans="1:2" ht="15">
      <c r="A12" s="480" t="s">
        <v>350</v>
      </c>
      <c r="B12" s="388" t="s">
        <v>373</v>
      </c>
    </row>
    <row r="13" spans="1:2" ht="15">
      <c r="A13" s="480" t="s">
        <v>351</v>
      </c>
      <c r="B13" s="388" t="s">
        <v>374</v>
      </c>
    </row>
    <row r="14" spans="1:2" ht="15">
      <c r="A14" s="480" t="s">
        <v>352</v>
      </c>
      <c r="B14" s="388" t="s">
        <v>375</v>
      </c>
    </row>
    <row r="15" spans="1:2" ht="15">
      <c r="A15" s="480" t="s">
        <v>353</v>
      </c>
      <c r="B15" s="388" t="s">
        <v>376</v>
      </c>
    </row>
    <row r="16" spans="1:2" ht="15">
      <c r="A16" s="480" t="s">
        <v>354</v>
      </c>
      <c r="B16" s="388" t="s">
        <v>342</v>
      </c>
    </row>
    <row r="17" spans="1:2" ht="15">
      <c r="A17" s="480" t="s">
        <v>355</v>
      </c>
      <c r="B17" s="388" t="s">
        <v>377</v>
      </c>
    </row>
    <row r="18" spans="1:2" ht="15">
      <c r="A18" s="480" t="s">
        <v>356</v>
      </c>
      <c r="B18" s="388" t="s">
        <v>378</v>
      </c>
    </row>
    <row r="19" spans="1:2" ht="15">
      <c r="A19" s="480" t="s">
        <v>357</v>
      </c>
      <c r="B19" s="388" t="s">
        <v>383</v>
      </c>
    </row>
    <row r="20" spans="1:2" ht="15">
      <c r="A20" s="480" t="s">
        <v>379</v>
      </c>
      <c r="B20" s="388" t="s">
        <v>382</v>
      </c>
    </row>
    <row r="21" spans="1:2" ht="15">
      <c r="A21" s="480" t="s">
        <v>380</v>
      </c>
      <c r="B21" s="388" t="s">
        <v>384</v>
      </c>
    </row>
    <row r="22" spans="1:2" ht="15">
      <c r="A22" s="480" t="s">
        <v>381</v>
      </c>
      <c r="B22" s="388" t="s">
        <v>371</v>
      </c>
    </row>
  </sheetData>
  <sheetProtection/>
  <hyperlinks>
    <hyperlink ref="A2" location="'Table 2.1 a and b'!A1" display="Table 2.1a"/>
    <hyperlink ref="A3" location="'Table 2.1 a and b'!A1" display="Table 2.1b"/>
    <hyperlink ref="A4" location="'Table 2.2'!A1" display="Table 2.2a"/>
    <hyperlink ref="A5" location="'Table 2.2'!A1" display="Table 2.2b"/>
    <hyperlink ref="A6" location="'Table 2.3'!A1" display="Table 2.3a"/>
    <hyperlink ref="A7" location="'Table 2.3'!A1" display="Table 2.3b"/>
    <hyperlink ref="A8" location="'Table 2.3'!A1" display="Table 2.3c"/>
    <hyperlink ref="A9" location="'Tab 2.4 - 2.7'!A1" display="Table 2.4"/>
    <hyperlink ref="A10" location="'Tab 2.4 - 2.7'!A1" display="Table 2.5"/>
    <hyperlink ref="A11" location="'Tab 2.4 - 2.7'!A1" display="Table 2.6"/>
    <hyperlink ref="A12" location="'Tab 2.4 - 2.7'!A1" display="Table 2.7"/>
    <hyperlink ref="A13" location="'Table 2.8 -2.9'!A1" display="Table 2.8"/>
    <hyperlink ref="A14" location="'Table 2.8 -2.9'!A1" display="Table 2.9"/>
    <hyperlink ref="A15" location="'Table 2.10'!A1" display="Table 2.10"/>
    <hyperlink ref="A16" location="'Table 2.11-2.12'!A1" display="Table 2.11"/>
    <hyperlink ref="A17" location="'Table 2.11-2.12'!A1" display="Table 2.12"/>
    <hyperlink ref="A18" location="'Table 2.13-2.14'!A1" display="Table 2.13"/>
    <hyperlink ref="A19" location="'Table 2.13-2.14'!A1" display="Table 2.14"/>
    <hyperlink ref="A20" location="'Figs 2.1-2.3'!A1" display="Figure 2.1"/>
    <hyperlink ref="A21" location="'Figs 2.1-2.3'!A1" display="Figure 2.2"/>
    <hyperlink ref="A22" location="'Figs 2.1-2.3'!A1" display="Figure 2.3"/>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R84"/>
  <sheetViews>
    <sheetView zoomScale="75" zoomScaleNormal="75" zoomScalePageLayoutView="0" workbookViewId="0" topLeftCell="A1">
      <selection activeCell="A1" sqref="A1"/>
    </sheetView>
  </sheetViews>
  <sheetFormatPr defaultColWidth="9.140625" defaultRowHeight="12.75"/>
  <sheetData>
    <row r="1" s="388" customFormat="1" ht="20.25">
      <c r="A1" s="452" t="s">
        <v>287</v>
      </c>
    </row>
    <row r="2" ht="23.25">
      <c r="A2" s="389"/>
    </row>
    <row r="3" ht="23.25">
      <c r="A3" s="389"/>
    </row>
    <row r="6" ht="87.75" customHeight="1"/>
    <row r="36" ht="15">
      <c r="B36" s="388"/>
    </row>
    <row r="39" ht="22.5" customHeight="1">
      <c r="A39" s="452" t="s">
        <v>286</v>
      </c>
    </row>
    <row r="40" ht="15" customHeight="1"/>
    <row r="41" s="388" customFormat="1" ht="24.75" customHeight="1"/>
    <row r="49" ht="12.75">
      <c r="R49" t="s">
        <v>87</v>
      </c>
    </row>
    <row r="81" ht="18">
      <c r="B81" s="453" t="s">
        <v>285</v>
      </c>
    </row>
    <row r="82" ht="6" customHeight="1"/>
    <row r="84" spans="1:12" ht="20.25">
      <c r="A84" s="452" t="s">
        <v>293</v>
      </c>
      <c r="B84" s="388"/>
      <c r="C84" s="388"/>
      <c r="D84" s="388"/>
      <c r="E84" s="388"/>
      <c r="F84" s="388"/>
      <c r="G84" s="388"/>
      <c r="H84" s="388"/>
      <c r="I84" s="388"/>
      <c r="J84" s="388"/>
      <c r="K84" s="388"/>
      <c r="L84" s="388"/>
    </row>
  </sheetData>
  <sheetProtection/>
  <printOptions/>
  <pageMargins left="0.5511811023622047" right="0.5511811023622047" top="0.5905511811023623" bottom="0.3937007874015748" header="0.5118110236220472" footer="0.5118110236220472"/>
  <pageSetup fitToHeight="1" fitToWidth="1" horizontalDpi="600" verticalDpi="600" orientation="portrait" paperSize="9" scale="47" r:id="rId2"/>
  <headerFooter alignWithMargins="0">
    <oddHeader>&amp;R&amp;"Arial,Bold"&amp;20BUS AND COACH TRAVEL</oddHeader>
  </headerFooter>
  <drawing r:id="rId1"/>
</worksheet>
</file>

<file path=xl/worksheets/sheet11.xml><?xml version="1.0" encoding="utf-8"?>
<worksheet xmlns="http://schemas.openxmlformats.org/spreadsheetml/2006/main" xmlns:r="http://schemas.openxmlformats.org/officeDocument/2006/relationships">
  <dimension ref="B2:K41"/>
  <sheetViews>
    <sheetView zoomScalePageLayoutView="0" workbookViewId="0" topLeftCell="A1">
      <selection activeCell="A1" sqref="A1"/>
    </sheetView>
  </sheetViews>
  <sheetFormatPr defaultColWidth="9.140625" defaultRowHeight="12.75"/>
  <cols>
    <col min="1" max="1" width="1.7109375" style="0" customWidth="1"/>
  </cols>
  <sheetData>
    <row r="2" ht="12.75">
      <c r="B2" t="s">
        <v>292</v>
      </c>
    </row>
    <row r="3" ht="12.75">
      <c r="B3" t="s">
        <v>291</v>
      </c>
    </row>
    <row r="5" spans="4:8" ht="12.75">
      <c r="D5" t="s">
        <v>290</v>
      </c>
      <c r="F5" t="s">
        <v>289</v>
      </c>
      <c r="H5" t="s">
        <v>288</v>
      </c>
    </row>
    <row r="6" spans="3:8" ht="12.75">
      <c r="C6" t="s">
        <v>198</v>
      </c>
      <c r="D6" s="395">
        <v>494</v>
      </c>
      <c r="F6" s="396">
        <v>350</v>
      </c>
      <c r="H6">
        <v>155</v>
      </c>
    </row>
    <row r="7" spans="3:8" ht="12.75">
      <c r="C7" t="s">
        <v>199</v>
      </c>
      <c r="D7" s="395">
        <v>467</v>
      </c>
      <c r="F7" s="396">
        <v>368</v>
      </c>
      <c r="H7">
        <v>166</v>
      </c>
    </row>
    <row r="8" spans="3:8" ht="12.75">
      <c r="C8" t="s">
        <v>200</v>
      </c>
      <c r="D8" s="395">
        <v>438</v>
      </c>
      <c r="F8" s="396">
        <v>368</v>
      </c>
      <c r="H8">
        <v>178</v>
      </c>
    </row>
    <row r="9" spans="3:8" ht="12.75">
      <c r="C9" t="s">
        <v>201</v>
      </c>
      <c r="D9" s="395">
        <v>413</v>
      </c>
      <c r="F9" s="396">
        <v>358</v>
      </c>
      <c r="H9">
        <v>160</v>
      </c>
    </row>
    <row r="10" spans="3:8" ht="12.75">
      <c r="C10" t="s">
        <v>202</v>
      </c>
      <c r="D10" s="395">
        <v>431</v>
      </c>
      <c r="F10" s="396">
        <v>362</v>
      </c>
      <c r="H10">
        <v>131</v>
      </c>
    </row>
    <row r="11" spans="3:8" ht="12.75">
      <c r="C11" t="s">
        <v>68</v>
      </c>
      <c r="D11" s="395">
        <v>458</v>
      </c>
      <c r="F11" s="396">
        <v>369</v>
      </c>
      <c r="H11" s="397">
        <v>161</v>
      </c>
    </row>
    <row r="12" spans="3:8" ht="12.75">
      <c r="C12" t="s">
        <v>69</v>
      </c>
      <c r="D12" s="395">
        <v>466</v>
      </c>
      <c r="F12" s="396">
        <v>368</v>
      </c>
      <c r="H12" s="397">
        <v>145</v>
      </c>
    </row>
    <row r="13" spans="3:8" ht="12.75">
      <c r="C13" t="s">
        <v>70</v>
      </c>
      <c r="D13" s="395">
        <v>471</v>
      </c>
      <c r="F13" s="397">
        <v>374</v>
      </c>
      <c r="H13" s="397">
        <v>143</v>
      </c>
    </row>
    <row r="14" spans="3:8" ht="12.75">
      <c r="C14" t="s">
        <v>71</v>
      </c>
      <c r="D14" s="297">
        <v>478</v>
      </c>
      <c r="F14" s="397">
        <v>369</v>
      </c>
      <c r="H14" s="397">
        <v>166</v>
      </c>
    </row>
    <row r="15" spans="3:7" ht="12.75">
      <c r="C15" t="s">
        <v>72</v>
      </c>
      <c r="D15" s="394">
        <v>479</v>
      </c>
      <c r="E15" s="391">
        <f>'Table 2.2'!R$6</f>
        <v>460</v>
      </c>
      <c r="F15" s="393">
        <v>357</v>
      </c>
      <c r="G15" s="390">
        <f>'Table 2.3'!R$5</f>
        <v>359</v>
      </c>
    </row>
    <row r="16" spans="3:7" ht="12.75">
      <c r="C16" t="s">
        <v>73</v>
      </c>
      <c r="E16" s="391">
        <f>'Table 2.2'!S$6</f>
        <v>466</v>
      </c>
      <c r="G16" s="390">
        <f>'Table 2.3'!S$5</f>
        <v>374</v>
      </c>
    </row>
    <row r="17" spans="3:11" ht="12.75">
      <c r="C17" t="s">
        <v>74</v>
      </c>
      <c r="E17" s="391">
        <f>'Table 2.2'!T$6</f>
        <v>476</v>
      </c>
      <c r="G17" s="390">
        <f>'Table 2.3'!T$5</f>
        <v>385</v>
      </c>
      <c r="K17" s="392"/>
    </row>
    <row r="18" spans="3:7" ht="12.75">
      <c r="C18" t="s">
        <v>75</v>
      </c>
      <c r="E18" s="391">
        <f>'Table 2.2'!U$6</f>
        <v>488</v>
      </c>
      <c r="G18" s="390">
        <f>'Table 2.3'!U$5</f>
        <v>397</v>
      </c>
    </row>
    <row r="19" spans="3:9" ht="12.75">
      <c r="C19" t="s">
        <v>76</v>
      </c>
      <c r="E19" s="391">
        <f>'Table 2.2'!V$6</f>
        <v>484</v>
      </c>
      <c r="G19" s="390">
        <f>'Table 2.3'!V$5</f>
        <v>386</v>
      </c>
      <c r="H19" s="392"/>
      <c r="I19" s="392"/>
    </row>
    <row r="20" spans="3:7" ht="12.75">
      <c r="C20" t="s">
        <v>77</v>
      </c>
      <c r="E20" s="391">
        <f>'Table 2.2'!W$6</f>
        <v>459</v>
      </c>
      <c r="G20" s="390">
        <f>'Table 2.3'!W$5</f>
        <v>376</v>
      </c>
    </row>
    <row r="21" spans="3:7" ht="12.75">
      <c r="C21" t="s">
        <v>78</v>
      </c>
      <c r="E21" s="391">
        <f>'Table 2.2'!X$6</f>
        <v>432</v>
      </c>
      <c r="G21" s="390">
        <f>'Table 2.3'!X$5</f>
        <v>346</v>
      </c>
    </row>
    <row r="22" spans="3:7" ht="12.75">
      <c r="C22" t="s">
        <v>79</v>
      </c>
      <c r="E22" s="391">
        <f>'Table 2.2'!Y$6</f>
        <v>437.125206348809</v>
      </c>
      <c r="G22" s="390">
        <f>'Table 2.3'!Y$5</f>
        <v>338</v>
      </c>
    </row>
    <row r="23" spans="3:7" ht="12.75">
      <c r="C23" s="258" t="s">
        <v>182</v>
      </c>
      <c r="E23" s="391">
        <f>'Table 2.2'!Z$6</f>
        <v>422.523289293698</v>
      </c>
      <c r="G23" s="390">
        <f>'Table 2.3'!Z$5</f>
        <v>327</v>
      </c>
    </row>
    <row r="24" spans="3:7" ht="12.75">
      <c r="C24" s="258" t="s">
        <v>301</v>
      </c>
      <c r="E24" s="391">
        <f>'Table 2.2'!AA$6</f>
        <v>424.197151048496</v>
      </c>
      <c r="G24" s="390">
        <f>'Table 2.3'!AA$5</f>
        <v>331</v>
      </c>
    </row>
    <row r="25" spans="3:7" ht="12.75">
      <c r="C25" s="258" t="s">
        <v>343</v>
      </c>
      <c r="E25" s="391">
        <f>'Table 2.2'!AB$6</f>
        <v>413.93054260802</v>
      </c>
      <c r="G25" s="390">
        <f>'Table 2.3'!AB$5</f>
        <v>331</v>
      </c>
    </row>
    <row r="28" ht="12.75">
      <c r="B28" t="s">
        <v>296</v>
      </c>
    </row>
    <row r="30" spans="3:6" ht="12.75">
      <c r="C30" t="s">
        <v>297</v>
      </c>
      <c r="D30" t="s">
        <v>298</v>
      </c>
      <c r="E30" t="s">
        <v>299</v>
      </c>
      <c r="F30" t="s">
        <v>300</v>
      </c>
    </row>
    <row r="31" spans="3:6" ht="12.75">
      <c r="C31" t="s">
        <v>72</v>
      </c>
      <c r="D31">
        <v>5.1</v>
      </c>
      <c r="E31">
        <v>2.4</v>
      </c>
      <c r="F31">
        <v>1.5</v>
      </c>
    </row>
    <row r="32" spans="3:6" ht="12.75">
      <c r="C32" t="s">
        <v>73</v>
      </c>
      <c r="D32">
        <v>5.1</v>
      </c>
      <c r="E32">
        <v>2.5</v>
      </c>
      <c r="F32">
        <v>1.5</v>
      </c>
    </row>
    <row r="33" spans="3:6" ht="12.75">
      <c r="C33" t="s">
        <v>74</v>
      </c>
      <c r="D33">
        <v>5.3</v>
      </c>
      <c r="E33">
        <v>2.6</v>
      </c>
      <c r="F33">
        <v>1.4</v>
      </c>
    </row>
    <row r="34" spans="3:6" ht="12.75">
      <c r="C34" t="s">
        <v>75</v>
      </c>
      <c r="D34">
        <v>5.4</v>
      </c>
      <c r="E34">
        <v>2.9</v>
      </c>
      <c r="F34">
        <v>1.6</v>
      </c>
    </row>
    <row r="35" spans="3:6" ht="12.75">
      <c r="C35" t="s">
        <v>76</v>
      </c>
      <c r="D35">
        <v>5.4</v>
      </c>
      <c r="E35">
        <v>2.8</v>
      </c>
      <c r="F35">
        <v>1.5</v>
      </c>
    </row>
    <row r="36" spans="3:6" ht="12.75">
      <c r="C36" t="s">
        <v>77</v>
      </c>
      <c r="D36">
        <v>5</v>
      </c>
      <c r="E36">
        <v>3</v>
      </c>
      <c r="F36">
        <v>1.5</v>
      </c>
    </row>
    <row r="37" spans="3:6" ht="12.75">
      <c r="C37" t="s">
        <v>78</v>
      </c>
      <c r="D37">
        <v>4.8</v>
      </c>
      <c r="E37">
        <v>2.9</v>
      </c>
      <c r="F37">
        <v>1.5</v>
      </c>
    </row>
    <row r="38" spans="3:4" ht="12.75">
      <c r="C38" t="s">
        <v>79</v>
      </c>
      <c r="D38">
        <v>4.9</v>
      </c>
    </row>
    <row r="39" spans="3:4" ht="12.75">
      <c r="C39" t="s">
        <v>182</v>
      </c>
      <c r="D39">
        <v>4.7</v>
      </c>
    </row>
    <row r="40" spans="3:4" ht="12.75">
      <c r="C40" s="258" t="s">
        <v>301</v>
      </c>
      <c r="D40">
        <v>4.6</v>
      </c>
    </row>
    <row r="41" spans="3:4" ht="12.75">
      <c r="C41" s="258" t="s">
        <v>343</v>
      </c>
      <c r="D41">
        <v>4.3</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O68"/>
  <sheetViews>
    <sheetView zoomScale="70" zoomScaleNormal="70" zoomScalePageLayoutView="85" workbookViewId="0" topLeftCell="A1">
      <selection activeCell="A1" sqref="A1"/>
    </sheetView>
  </sheetViews>
  <sheetFormatPr defaultColWidth="9.140625" defaultRowHeight="12.75"/>
  <cols>
    <col min="1" max="1" width="5.8515625" style="177" customWidth="1"/>
    <col min="2" max="2" width="28.28125" style="177" customWidth="1"/>
    <col min="3" max="3" width="13.28125" style="177" hidden="1" customWidth="1"/>
    <col min="4" max="4" width="10.28125" style="177" hidden="1" customWidth="1"/>
    <col min="5" max="13" width="9.7109375" style="177" customWidth="1"/>
    <col min="14" max="14" width="11.421875" style="177" customWidth="1"/>
    <col min="15" max="15" width="13.140625" style="177" customWidth="1"/>
    <col min="16" max="16384" width="9.140625" style="177" customWidth="1"/>
  </cols>
  <sheetData>
    <row r="1" spans="1:15" s="112" customFormat="1" ht="18.75">
      <c r="A1" s="111" t="s">
        <v>236</v>
      </c>
      <c r="B1" s="111"/>
      <c r="C1" s="111"/>
      <c r="D1" s="111"/>
      <c r="E1" s="111"/>
      <c r="F1" s="111"/>
      <c r="G1" s="111"/>
      <c r="H1" s="111"/>
      <c r="I1" s="111"/>
      <c r="J1" s="111"/>
      <c r="K1" s="111"/>
      <c r="L1" s="111"/>
      <c r="M1" s="111"/>
      <c r="N1" s="255"/>
      <c r="O1" s="255"/>
    </row>
    <row r="2" spans="1:15" s="92" customFormat="1" ht="15.75">
      <c r="A2" s="65"/>
      <c r="B2" s="65"/>
      <c r="C2" s="523" t="s">
        <v>72</v>
      </c>
      <c r="D2" s="516" t="s">
        <v>73</v>
      </c>
      <c r="E2" s="516" t="s">
        <v>74</v>
      </c>
      <c r="F2" s="516" t="s">
        <v>75</v>
      </c>
      <c r="G2" s="516" t="s">
        <v>76</v>
      </c>
      <c r="H2" s="516" t="s">
        <v>77</v>
      </c>
      <c r="I2" s="516" t="s">
        <v>78</v>
      </c>
      <c r="J2" s="516" t="s">
        <v>79</v>
      </c>
      <c r="K2" s="516" t="s">
        <v>182</v>
      </c>
      <c r="L2" s="516" t="s">
        <v>301</v>
      </c>
      <c r="M2" s="516" t="s">
        <v>343</v>
      </c>
      <c r="N2" s="519" t="s">
        <v>80</v>
      </c>
      <c r="O2" s="520"/>
    </row>
    <row r="3" spans="1:15" s="92" customFormat="1" ht="21" customHeight="1" thickBot="1">
      <c r="A3" s="66"/>
      <c r="B3" s="66"/>
      <c r="C3" s="524"/>
      <c r="D3" s="518"/>
      <c r="E3" s="518"/>
      <c r="F3" s="518"/>
      <c r="G3" s="518"/>
      <c r="H3" s="518"/>
      <c r="I3" s="518"/>
      <c r="J3" s="517"/>
      <c r="K3" s="517"/>
      <c r="L3" s="517"/>
      <c r="M3" s="517"/>
      <c r="N3" s="224" t="s">
        <v>81</v>
      </c>
      <c r="O3" s="225" t="s">
        <v>82</v>
      </c>
    </row>
    <row r="4" spans="1:15" ht="15.75" thickTop="1">
      <c r="A4" s="64"/>
      <c r="B4" s="64"/>
      <c r="C4" s="64"/>
      <c r="D4" s="64"/>
      <c r="E4" s="64"/>
      <c r="F4" s="64"/>
      <c r="G4" s="64"/>
      <c r="H4" s="64"/>
      <c r="I4" s="64"/>
      <c r="J4" s="64"/>
      <c r="K4" s="64"/>
      <c r="L4" s="64"/>
      <c r="M4" s="64"/>
      <c r="N4" s="108"/>
      <c r="O4" s="41"/>
    </row>
    <row r="5" spans="1:15" ht="15.75">
      <c r="A5" s="111" t="s">
        <v>112</v>
      </c>
      <c r="B5" s="111"/>
      <c r="C5" s="64"/>
      <c r="D5" s="64"/>
      <c r="E5" s="64"/>
      <c r="F5" s="64"/>
      <c r="G5" s="64"/>
      <c r="J5" s="69"/>
      <c r="M5" s="69" t="s">
        <v>90</v>
      </c>
      <c r="N5" s="108"/>
      <c r="O5" s="226"/>
    </row>
    <row r="6" spans="1:15" ht="15">
      <c r="A6" s="64"/>
      <c r="B6" s="41" t="s">
        <v>84</v>
      </c>
      <c r="C6" s="64">
        <v>5.1</v>
      </c>
      <c r="D6" s="64">
        <v>5.1</v>
      </c>
      <c r="E6" s="64">
        <v>5.3</v>
      </c>
      <c r="F6" s="64">
        <v>5.4</v>
      </c>
      <c r="G6" s="64">
        <v>5.4</v>
      </c>
      <c r="H6" s="64">
        <v>5</v>
      </c>
      <c r="I6" s="64">
        <v>4.8</v>
      </c>
      <c r="J6" s="64">
        <v>4.9</v>
      </c>
      <c r="K6" s="64">
        <v>4.7</v>
      </c>
      <c r="L6" s="64">
        <v>4.6</v>
      </c>
      <c r="M6" s="64">
        <v>4.3</v>
      </c>
      <c r="N6" s="463">
        <f>(M6-L6)/L6*100</f>
        <v>-6.52173913043478</v>
      </c>
      <c r="O6" s="464">
        <f>(M6-H6)/H6*100</f>
        <v>-14.000000000000004</v>
      </c>
    </row>
    <row r="7" spans="1:15" ht="15">
      <c r="A7" s="64"/>
      <c r="B7" s="41" t="s">
        <v>85</v>
      </c>
      <c r="C7" s="64">
        <v>41.8</v>
      </c>
      <c r="D7" s="64">
        <v>42.2</v>
      </c>
      <c r="E7" s="64">
        <v>42.8</v>
      </c>
      <c r="F7" s="64">
        <v>42.6</v>
      </c>
      <c r="G7" s="64">
        <v>42.8</v>
      </c>
      <c r="H7" s="64">
        <v>42.8</v>
      </c>
      <c r="I7" s="64">
        <v>42.4</v>
      </c>
      <c r="J7" s="64">
        <v>42.4</v>
      </c>
      <c r="K7" s="64">
        <v>41.9</v>
      </c>
      <c r="L7" s="64">
        <v>42.2</v>
      </c>
      <c r="M7" s="64">
        <v>41.7</v>
      </c>
      <c r="N7" s="463">
        <f>(M7-L7)/L7*100</f>
        <v>-1.1848341232227488</v>
      </c>
      <c r="O7" s="464">
        <f>(M7-H7)/H7*100</f>
        <v>-2.570093457943912</v>
      </c>
    </row>
    <row r="8" spans="1:15" ht="15">
      <c r="A8" s="64"/>
      <c r="B8" s="64"/>
      <c r="C8" s="64"/>
      <c r="D8" s="64"/>
      <c r="E8" s="64"/>
      <c r="F8" s="64"/>
      <c r="G8" s="64"/>
      <c r="H8" s="64"/>
      <c r="I8" s="64"/>
      <c r="J8" s="64"/>
      <c r="K8" s="64"/>
      <c r="L8" s="64"/>
      <c r="M8" s="64"/>
      <c r="N8" s="463"/>
      <c r="O8" s="464"/>
    </row>
    <row r="9" spans="1:15" ht="15.75">
      <c r="A9" s="111" t="s">
        <v>113</v>
      </c>
      <c r="B9" s="111"/>
      <c r="C9" s="43"/>
      <c r="D9" s="64"/>
      <c r="E9" s="64"/>
      <c r="F9" s="64"/>
      <c r="G9" s="64"/>
      <c r="H9" s="64"/>
      <c r="I9" s="64"/>
      <c r="J9" s="64"/>
      <c r="K9" s="64"/>
      <c r="L9" s="64"/>
      <c r="M9" s="64"/>
      <c r="N9" s="463"/>
      <c r="O9" s="464"/>
    </row>
    <row r="10" spans="1:15" ht="15">
      <c r="A10" s="64"/>
      <c r="B10" s="41" t="s">
        <v>84</v>
      </c>
      <c r="C10" s="56" t="s">
        <v>43</v>
      </c>
      <c r="D10" s="77">
        <v>8.7</v>
      </c>
      <c r="E10" s="77">
        <v>8.5</v>
      </c>
      <c r="F10" s="77">
        <v>8.3</v>
      </c>
      <c r="G10" s="77">
        <v>8.3</v>
      </c>
      <c r="H10" s="77">
        <v>7.8</v>
      </c>
      <c r="I10" s="77">
        <v>7.9</v>
      </c>
      <c r="J10" s="77">
        <v>8.5</v>
      </c>
      <c r="K10" s="77">
        <v>8.3</v>
      </c>
      <c r="L10" s="77">
        <v>8.3</v>
      </c>
      <c r="M10" s="77">
        <v>8.1</v>
      </c>
      <c r="N10" s="463">
        <f aca="true" t="shared" si="0" ref="N10:N19">(M10-L10)/L10*100</f>
        <v>-2.40963855421688</v>
      </c>
      <c r="O10" s="464">
        <f aca="true" t="shared" si="1" ref="O10:O19">(M10-H10)/H10*100</f>
        <v>3.8461538461538445</v>
      </c>
    </row>
    <row r="11" spans="1:15" ht="15">
      <c r="A11" s="64"/>
      <c r="B11" s="41" t="s">
        <v>85</v>
      </c>
      <c r="C11" s="56" t="s">
        <v>43</v>
      </c>
      <c r="D11" s="77">
        <v>7.9</v>
      </c>
      <c r="E11" s="77">
        <v>7.8</v>
      </c>
      <c r="F11" s="77">
        <v>7.8</v>
      </c>
      <c r="G11" s="77">
        <v>7.8</v>
      </c>
      <c r="H11" s="77">
        <v>7.6</v>
      </c>
      <c r="I11" s="77">
        <v>7.8</v>
      </c>
      <c r="J11" s="77">
        <v>7.8</v>
      </c>
      <c r="K11" s="77">
        <v>7.7</v>
      </c>
      <c r="L11" s="77">
        <v>7.8</v>
      </c>
      <c r="M11" s="77">
        <v>7.8</v>
      </c>
      <c r="N11" s="463">
        <f t="shared" si="0"/>
        <v>0</v>
      </c>
      <c r="O11" s="464">
        <f t="shared" si="1"/>
        <v>2.631578947368424</v>
      </c>
    </row>
    <row r="12" spans="1:15" ht="15">
      <c r="A12" s="64"/>
      <c r="B12" s="64"/>
      <c r="C12" s="64"/>
      <c r="D12" s="64"/>
      <c r="E12" s="64"/>
      <c r="F12" s="64"/>
      <c r="G12" s="64"/>
      <c r="H12" s="64"/>
      <c r="I12" s="64"/>
      <c r="J12" s="64"/>
      <c r="K12" s="64"/>
      <c r="L12" s="64"/>
      <c r="M12" s="64"/>
      <c r="N12" s="463"/>
      <c r="O12" s="464"/>
    </row>
    <row r="13" spans="1:15" ht="15.75">
      <c r="A13" s="111" t="s">
        <v>114</v>
      </c>
      <c r="B13" s="111"/>
      <c r="C13" s="64"/>
      <c r="D13" s="64"/>
      <c r="E13" s="64"/>
      <c r="F13" s="64"/>
      <c r="G13" s="64"/>
      <c r="J13" s="56" t="s">
        <v>115</v>
      </c>
      <c r="K13" s="56"/>
      <c r="L13" s="56"/>
      <c r="M13" s="56"/>
      <c r="N13" s="463"/>
      <c r="O13" s="464"/>
    </row>
    <row r="14" spans="1:15" ht="18">
      <c r="A14" s="64"/>
      <c r="B14" s="41" t="s">
        <v>302</v>
      </c>
      <c r="C14" s="56" t="s">
        <v>43</v>
      </c>
      <c r="D14" s="64">
        <v>24</v>
      </c>
      <c r="E14" s="64">
        <v>35</v>
      </c>
      <c r="F14" s="64">
        <v>39</v>
      </c>
      <c r="G14" s="64">
        <v>45</v>
      </c>
      <c r="H14" s="64">
        <v>52</v>
      </c>
      <c r="I14" s="64">
        <v>54</v>
      </c>
      <c r="J14" s="64">
        <v>58</v>
      </c>
      <c r="K14" s="64">
        <v>65</v>
      </c>
      <c r="L14" s="64">
        <v>67</v>
      </c>
      <c r="M14" s="64">
        <v>72</v>
      </c>
      <c r="N14" s="463">
        <f t="shared" si="0"/>
        <v>7.462686567164178</v>
      </c>
      <c r="O14" s="464">
        <f t="shared" si="1"/>
        <v>38.46153846153847</v>
      </c>
    </row>
    <row r="15" spans="1:15" ht="15">
      <c r="A15" s="64"/>
      <c r="B15" s="41" t="s">
        <v>85</v>
      </c>
      <c r="C15" s="56" t="s">
        <v>43</v>
      </c>
      <c r="D15" s="64">
        <v>41</v>
      </c>
      <c r="E15" s="64">
        <v>49</v>
      </c>
      <c r="F15" s="64">
        <v>54</v>
      </c>
      <c r="G15" s="64">
        <v>60</v>
      </c>
      <c r="H15" s="64">
        <v>67</v>
      </c>
      <c r="I15" s="64">
        <v>70</v>
      </c>
      <c r="J15" s="64">
        <v>72</v>
      </c>
      <c r="K15" s="64">
        <v>77</v>
      </c>
      <c r="L15" s="64">
        <v>80</v>
      </c>
      <c r="M15" s="64">
        <v>84</v>
      </c>
      <c r="N15" s="463">
        <f t="shared" si="0"/>
        <v>5</v>
      </c>
      <c r="O15" s="464">
        <f t="shared" si="1"/>
        <v>25.37313432835821</v>
      </c>
    </row>
    <row r="16" spans="1:15" ht="15">
      <c r="A16" s="64"/>
      <c r="B16" s="64"/>
      <c r="C16" s="43"/>
      <c r="D16" s="64"/>
      <c r="E16" s="64"/>
      <c r="F16" s="64"/>
      <c r="G16" s="64"/>
      <c r="H16" s="64"/>
      <c r="I16" s="64"/>
      <c r="J16" s="64"/>
      <c r="K16" s="64"/>
      <c r="L16" s="64"/>
      <c r="M16" s="64"/>
      <c r="N16" s="463"/>
      <c r="O16" s="464"/>
    </row>
    <row r="17" spans="1:15" ht="15.75">
      <c r="A17" s="63" t="s">
        <v>116</v>
      </c>
      <c r="B17" s="63"/>
      <c r="C17" s="64"/>
      <c r="D17" s="64"/>
      <c r="E17" s="64"/>
      <c r="F17" s="64"/>
      <c r="G17" s="64"/>
      <c r="J17" s="56" t="s">
        <v>115</v>
      </c>
      <c r="K17" s="56"/>
      <c r="L17" s="56"/>
      <c r="M17" s="56"/>
      <c r="N17" s="463"/>
      <c r="O17" s="464"/>
    </row>
    <row r="18" spans="1:15" ht="15">
      <c r="A18" s="41"/>
      <c r="B18" s="41" t="s">
        <v>84</v>
      </c>
      <c r="C18" s="86" t="s">
        <v>43</v>
      </c>
      <c r="D18" s="86" t="s">
        <v>43</v>
      </c>
      <c r="E18" s="42">
        <v>22</v>
      </c>
      <c r="F18" s="42">
        <v>35</v>
      </c>
      <c r="G18" s="42">
        <v>44</v>
      </c>
      <c r="H18" s="42">
        <v>44</v>
      </c>
      <c r="I18" s="42">
        <v>57</v>
      </c>
      <c r="J18" s="42">
        <v>76</v>
      </c>
      <c r="K18" s="42">
        <v>81</v>
      </c>
      <c r="L18" s="42">
        <v>90</v>
      </c>
      <c r="M18" s="42">
        <v>86</v>
      </c>
      <c r="N18" s="463">
        <f t="shared" si="0"/>
        <v>-4.444444444444445</v>
      </c>
      <c r="O18" s="464">
        <f t="shared" si="1"/>
        <v>95.45454545454545</v>
      </c>
    </row>
    <row r="19" spans="1:15" ht="15">
      <c r="A19" s="41"/>
      <c r="B19" s="41" t="s">
        <v>85</v>
      </c>
      <c r="C19" s="86" t="s">
        <v>43</v>
      </c>
      <c r="D19" s="86" t="s">
        <v>43</v>
      </c>
      <c r="E19" s="42">
        <v>33</v>
      </c>
      <c r="F19" s="42">
        <v>45</v>
      </c>
      <c r="G19" s="42">
        <v>52</v>
      </c>
      <c r="H19" s="42">
        <v>56</v>
      </c>
      <c r="I19" s="42">
        <v>66</v>
      </c>
      <c r="J19" s="42">
        <v>73</v>
      </c>
      <c r="K19" s="42">
        <v>86</v>
      </c>
      <c r="L19" s="42">
        <v>91</v>
      </c>
      <c r="M19" s="42">
        <v>93</v>
      </c>
      <c r="N19" s="463">
        <f t="shared" si="0"/>
        <v>2.197802197802198</v>
      </c>
      <c r="O19" s="464">
        <f t="shared" si="1"/>
        <v>66.07142857142857</v>
      </c>
    </row>
    <row r="20" spans="1:15" ht="15">
      <c r="A20" s="41"/>
      <c r="B20" s="41"/>
      <c r="C20" s="227"/>
      <c r="D20" s="227"/>
      <c r="E20" s="42"/>
      <c r="F20" s="42"/>
      <c r="G20" s="42"/>
      <c r="H20" s="42"/>
      <c r="I20" s="42"/>
      <c r="J20" s="42"/>
      <c r="K20" s="42"/>
      <c r="L20" s="42"/>
      <c r="M20" s="42"/>
      <c r="N20" s="214"/>
      <c r="O20" s="187"/>
    </row>
    <row r="21" spans="1:15" ht="15.75">
      <c r="A21" s="63" t="s">
        <v>117</v>
      </c>
      <c r="B21" s="41"/>
      <c r="C21" s="227"/>
      <c r="D21" s="227"/>
      <c r="E21" s="42"/>
      <c r="F21" s="42"/>
      <c r="G21" s="42"/>
      <c r="H21" s="42"/>
      <c r="I21" s="56" t="s">
        <v>115</v>
      </c>
      <c r="J21" s="56"/>
      <c r="K21" s="56"/>
      <c r="L21" s="56"/>
      <c r="M21" s="56"/>
      <c r="N21" s="214"/>
      <c r="O21" s="187"/>
    </row>
    <row r="22" spans="1:15" ht="15">
      <c r="A22" s="41"/>
      <c r="B22" s="41" t="s">
        <v>84</v>
      </c>
      <c r="C22" s="86" t="s">
        <v>43</v>
      </c>
      <c r="D22" s="86" t="s">
        <v>43</v>
      </c>
      <c r="E22" s="86" t="s">
        <v>43</v>
      </c>
      <c r="F22" s="86" t="s">
        <v>43</v>
      </c>
      <c r="G22" s="86" t="s">
        <v>43</v>
      </c>
      <c r="H22" s="86" t="s">
        <v>43</v>
      </c>
      <c r="I22" s="57">
        <v>86</v>
      </c>
      <c r="J22" s="57">
        <v>87</v>
      </c>
      <c r="K22" s="57">
        <v>88</v>
      </c>
      <c r="L22" s="57">
        <v>88</v>
      </c>
      <c r="M22" s="57">
        <v>92</v>
      </c>
      <c r="N22" s="463">
        <f>(M22-L22)/L22*100</f>
        <v>4.545454545454546</v>
      </c>
      <c r="O22" s="187" t="s">
        <v>43</v>
      </c>
    </row>
    <row r="23" spans="1:15" ht="18.75" thickBot="1">
      <c r="A23" s="76"/>
      <c r="B23" s="76" t="s">
        <v>118</v>
      </c>
      <c r="C23" s="53" t="s">
        <v>43</v>
      </c>
      <c r="D23" s="53" t="s">
        <v>43</v>
      </c>
      <c r="E23" s="53" t="s">
        <v>43</v>
      </c>
      <c r="F23" s="53" t="s">
        <v>43</v>
      </c>
      <c r="G23" s="53" t="s">
        <v>43</v>
      </c>
      <c r="H23" s="53" t="s">
        <v>43</v>
      </c>
      <c r="I23" s="228">
        <v>37</v>
      </c>
      <c r="J23" s="228">
        <v>60</v>
      </c>
      <c r="K23" s="228">
        <v>81</v>
      </c>
      <c r="L23" s="228">
        <v>86</v>
      </c>
      <c r="M23" s="228">
        <v>89</v>
      </c>
      <c r="N23" s="465">
        <f>(M23-L23)/L23*100</f>
        <v>3.488372093023256</v>
      </c>
      <c r="O23" s="468" t="s">
        <v>43</v>
      </c>
    </row>
    <row r="24" spans="1:15" ht="15">
      <c r="A24" s="41" t="s">
        <v>311</v>
      </c>
      <c r="B24" s="41"/>
      <c r="C24" s="86"/>
      <c r="D24" s="86"/>
      <c r="E24" s="86"/>
      <c r="F24" s="86"/>
      <c r="G24" s="86"/>
      <c r="H24" s="86"/>
      <c r="I24" s="57"/>
      <c r="J24" s="57"/>
      <c r="K24" s="57"/>
      <c r="L24" s="57"/>
      <c r="M24" s="57"/>
      <c r="N24" s="83"/>
      <c r="O24" s="71"/>
    </row>
    <row r="25" spans="1:15" ht="42.75" customHeight="1">
      <c r="A25" s="525" t="s">
        <v>271</v>
      </c>
      <c r="B25" s="526"/>
      <c r="C25" s="526"/>
      <c r="D25" s="526"/>
      <c r="E25" s="526"/>
      <c r="F25" s="526"/>
      <c r="G25" s="526"/>
      <c r="H25" s="526"/>
      <c r="I25" s="526"/>
      <c r="J25" s="526"/>
      <c r="K25" s="526"/>
      <c r="L25" s="526"/>
      <c r="M25" s="526"/>
      <c r="N25" s="526"/>
      <c r="O25" s="526"/>
    </row>
    <row r="26" spans="1:15" s="81" customFormat="1" ht="13.5">
      <c r="A26" s="330" t="s">
        <v>272</v>
      </c>
      <c r="B26" s="331"/>
      <c r="C26" s="245"/>
      <c r="D26" s="245"/>
      <c r="E26" s="245"/>
      <c r="F26" s="245"/>
      <c r="G26" s="245"/>
      <c r="H26" s="245"/>
      <c r="I26" s="245"/>
      <c r="J26" s="245"/>
      <c r="K26" s="245"/>
      <c r="L26" s="245"/>
      <c r="M26" s="245"/>
      <c r="N26" s="246"/>
      <c r="O26" s="246"/>
    </row>
    <row r="27" spans="1:15" s="81" customFormat="1" ht="13.5">
      <c r="A27" s="330" t="s">
        <v>303</v>
      </c>
      <c r="B27" s="331"/>
      <c r="C27" s="245"/>
      <c r="D27" s="245"/>
      <c r="E27" s="245"/>
      <c r="F27" s="245"/>
      <c r="G27" s="245"/>
      <c r="H27" s="245"/>
      <c r="I27" s="245"/>
      <c r="J27" s="245"/>
      <c r="K27" s="245"/>
      <c r="L27" s="245"/>
      <c r="M27" s="245"/>
      <c r="N27" s="246"/>
      <c r="O27" s="246"/>
    </row>
    <row r="28" spans="14:15" s="95" customFormat="1" ht="12.75">
      <c r="N28" s="113"/>
      <c r="O28" s="113"/>
    </row>
    <row r="29" spans="1:15" s="112" customFormat="1" ht="18.75">
      <c r="A29" s="63" t="s">
        <v>235</v>
      </c>
      <c r="B29" s="63"/>
      <c r="C29" s="63"/>
      <c r="D29" s="63"/>
      <c r="E29" s="63"/>
      <c r="F29" s="63"/>
      <c r="G29" s="63"/>
      <c r="H29" s="63"/>
      <c r="I29" s="63"/>
      <c r="J29" s="63"/>
      <c r="K29" s="63"/>
      <c r="L29" s="63"/>
      <c r="M29" s="63"/>
      <c r="N29" s="63"/>
      <c r="O29" s="188"/>
    </row>
    <row r="30" spans="1:15" ht="15">
      <c r="A30" s="521"/>
      <c r="B30" s="521"/>
      <c r="C30" s="523" t="s">
        <v>72</v>
      </c>
      <c r="D30" s="516" t="s">
        <v>73</v>
      </c>
      <c r="E30" s="516" t="s">
        <v>74</v>
      </c>
      <c r="F30" s="516" t="s">
        <v>75</v>
      </c>
      <c r="G30" s="516" t="s">
        <v>76</v>
      </c>
      <c r="H30" s="516" t="s">
        <v>77</v>
      </c>
      <c r="I30" s="516" t="s">
        <v>78</v>
      </c>
      <c r="J30" s="516" t="s">
        <v>79</v>
      </c>
      <c r="K30" s="516" t="s">
        <v>182</v>
      </c>
      <c r="L30" s="516" t="s">
        <v>301</v>
      </c>
      <c r="M30" s="516" t="s">
        <v>343</v>
      </c>
      <c r="N30" s="147" t="s">
        <v>80</v>
      </c>
      <c r="O30" s="148"/>
    </row>
    <row r="31" spans="1:15" ht="15.75" thickBot="1">
      <c r="A31" s="522"/>
      <c r="B31" s="522"/>
      <c r="C31" s="524"/>
      <c r="D31" s="518"/>
      <c r="E31" s="518"/>
      <c r="F31" s="518"/>
      <c r="G31" s="518"/>
      <c r="H31" s="518"/>
      <c r="I31" s="518"/>
      <c r="J31" s="517"/>
      <c r="K31" s="517"/>
      <c r="L31" s="517"/>
      <c r="M31" s="517"/>
      <c r="N31" s="67" t="s">
        <v>81</v>
      </c>
      <c r="O31" s="68" t="s">
        <v>82</v>
      </c>
    </row>
    <row r="32" spans="1:15" ht="19.5" thickTop="1">
      <c r="A32" s="129" t="s">
        <v>164</v>
      </c>
      <c r="B32" s="229"/>
      <c r="C32" s="41"/>
      <c r="D32" s="41"/>
      <c r="E32" s="41"/>
      <c r="F32" s="41"/>
      <c r="G32" s="41"/>
      <c r="H32" s="69"/>
      <c r="I32" s="69"/>
      <c r="J32" s="69"/>
      <c r="K32" s="69"/>
      <c r="L32" s="69"/>
      <c r="M32" s="69"/>
      <c r="N32" s="230"/>
      <c r="O32" s="226"/>
    </row>
    <row r="33" spans="1:15" ht="15">
      <c r="A33" s="231"/>
      <c r="B33" s="41" t="s">
        <v>119</v>
      </c>
      <c r="C33" s="232">
        <f aca="true" t="shared" si="2" ref="C33:M33">(C34/100)*C6</f>
        <v>0.7649999999999999</v>
      </c>
      <c r="D33" s="232">
        <f t="shared" si="2"/>
        <v>1.1219999999999999</v>
      </c>
      <c r="E33" s="232">
        <f t="shared" si="2"/>
        <v>1.537</v>
      </c>
      <c r="F33" s="232">
        <f t="shared" si="2"/>
        <v>1.89</v>
      </c>
      <c r="G33" s="232">
        <f t="shared" si="2"/>
        <v>2.214</v>
      </c>
      <c r="H33" s="232">
        <f t="shared" si="2"/>
        <v>2.55</v>
      </c>
      <c r="I33" s="232">
        <f t="shared" si="2"/>
        <v>2.832</v>
      </c>
      <c r="J33" s="232">
        <f t="shared" si="2"/>
        <v>3.0380000000000003</v>
      </c>
      <c r="K33" s="232">
        <f t="shared" si="2"/>
        <v>3.3369999999999997</v>
      </c>
      <c r="L33" s="232">
        <f t="shared" si="2"/>
        <v>3.4959999999999996</v>
      </c>
      <c r="M33" s="232">
        <f t="shared" si="2"/>
        <v>3.7409999999999997</v>
      </c>
      <c r="N33" s="463">
        <f>(M33-L33)/L33*100</f>
        <v>7.008009153318081</v>
      </c>
      <c r="O33" s="464">
        <f>(M33-H33)/H33*100</f>
        <v>46.705882352941174</v>
      </c>
    </row>
    <row r="34" spans="1:15" ht="15">
      <c r="A34" s="231"/>
      <c r="B34" s="164" t="s">
        <v>120</v>
      </c>
      <c r="C34" s="233">
        <v>15</v>
      </c>
      <c r="D34" s="233">
        <v>22</v>
      </c>
      <c r="E34" s="233">
        <v>29</v>
      </c>
      <c r="F34" s="233">
        <v>35</v>
      </c>
      <c r="G34" s="233">
        <v>41</v>
      </c>
      <c r="H34" s="233">
        <v>51</v>
      </c>
      <c r="I34" s="233">
        <v>59</v>
      </c>
      <c r="J34" s="233">
        <v>62</v>
      </c>
      <c r="K34" s="233">
        <v>71</v>
      </c>
      <c r="L34" s="233">
        <v>76</v>
      </c>
      <c r="M34" s="233">
        <v>87</v>
      </c>
      <c r="N34" s="214"/>
      <c r="O34" s="187"/>
    </row>
    <row r="35" spans="1:15" ht="15">
      <c r="A35" s="234"/>
      <c r="B35" s="235"/>
      <c r="C35" s="41"/>
      <c r="D35" s="41"/>
      <c r="E35" s="41"/>
      <c r="F35" s="41"/>
      <c r="G35" s="41"/>
      <c r="H35" s="41"/>
      <c r="I35" s="41"/>
      <c r="J35" s="41"/>
      <c r="K35" s="41"/>
      <c r="L35" s="41"/>
      <c r="M35" s="41"/>
      <c r="N35" s="214"/>
      <c r="O35" s="187"/>
    </row>
    <row r="36" spans="1:15" ht="18.75">
      <c r="A36" s="236" t="s">
        <v>165</v>
      </c>
      <c r="B36" s="235"/>
      <c r="C36" s="41"/>
      <c r="D36" s="41"/>
      <c r="E36" s="41"/>
      <c r="F36" s="41"/>
      <c r="G36" s="41"/>
      <c r="H36" s="41"/>
      <c r="I36" s="41"/>
      <c r="J36" s="41"/>
      <c r="K36" s="41"/>
      <c r="L36" s="41"/>
      <c r="M36" s="41"/>
      <c r="N36" s="214"/>
      <c r="O36" s="187"/>
    </row>
    <row r="37" spans="1:15" ht="15">
      <c r="A37" s="41"/>
      <c r="B37" s="41" t="s">
        <v>119</v>
      </c>
      <c r="C37" s="232">
        <f aca="true" t="shared" si="3" ref="C37:M37">(C38/100)*C6</f>
        <v>0.867</v>
      </c>
      <c r="D37" s="232">
        <f t="shared" si="3"/>
        <v>1.173</v>
      </c>
      <c r="E37" s="232">
        <f t="shared" si="3"/>
        <v>1.378</v>
      </c>
      <c r="F37" s="232">
        <f t="shared" si="3"/>
        <v>1.1340000000000001</v>
      </c>
      <c r="G37" s="232">
        <f t="shared" si="3"/>
        <v>1.566</v>
      </c>
      <c r="H37" s="232">
        <f t="shared" si="3"/>
        <v>1.35</v>
      </c>
      <c r="I37" s="232">
        <f t="shared" si="3"/>
        <v>1.104</v>
      </c>
      <c r="J37" s="232">
        <f t="shared" si="3"/>
        <v>1.078</v>
      </c>
      <c r="K37" s="232">
        <f t="shared" si="3"/>
        <v>0.752</v>
      </c>
      <c r="L37" s="232">
        <f t="shared" si="3"/>
        <v>0.598</v>
      </c>
      <c r="M37" s="232">
        <f t="shared" si="3"/>
        <v>0.301</v>
      </c>
      <c r="N37" s="463">
        <f>(M37-L37)/L37*100</f>
        <v>-49.66555183946488</v>
      </c>
      <c r="O37" s="464">
        <f>(M37-H37)/H37*100</f>
        <v>-77.70370370370371</v>
      </c>
    </row>
    <row r="38" spans="1:15" ht="15">
      <c r="A38" s="234"/>
      <c r="B38" s="164" t="s">
        <v>120</v>
      </c>
      <c r="C38" s="233">
        <v>17</v>
      </c>
      <c r="D38" s="233">
        <v>23</v>
      </c>
      <c r="E38" s="233">
        <v>26</v>
      </c>
      <c r="F38" s="233">
        <v>21</v>
      </c>
      <c r="G38" s="233">
        <v>29</v>
      </c>
      <c r="H38" s="233">
        <v>27</v>
      </c>
      <c r="I38" s="233">
        <v>23</v>
      </c>
      <c r="J38" s="233">
        <v>22</v>
      </c>
      <c r="K38" s="233">
        <v>16</v>
      </c>
      <c r="L38" s="233">
        <v>13</v>
      </c>
      <c r="M38" s="233">
        <v>7</v>
      </c>
      <c r="N38" s="214"/>
      <c r="O38" s="187"/>
    </row>
    <row r="39" spans="1:15" ht="15">
      <c r="A39" s="234"/>
      <c r="B39" s="237"/>
      <c r="C39" s="238"/>
      <c r="D39" s="239"/>
      <c r="E39" s="239"/>
      <c r="F39" s="239"/>
      <c r="G39" s="239"/>
      <c r="H39" s="239"/>
      <c r="I39" s="239"/>
      <c r="J39" s="239"/>
      <c r="K39" s="239"/>
      <c r="L39" s="239"/>
      <c r="M39" s="239"/>
      <c r="N39" s="214"/>
      <c r="O39" s="187"/>
    </row>
    <row r="40" spans="1:15" ht="15.75">
      <c r="A40" s="236" t="s">
        <v>121</v>
      </c>
      <c r="B40" s="237"/>
      <c r="C40" s="238"/>
      <c r="D40" s="239"/>
      <c r="E40" s="239"/>
      <c r="F40" s="239"/>
      <c r="G40" s="239"/>
      <c r="H40" s="239"/>
      <c r="I40" s="239"/>
      <c r="J40" s="239"/>
      <c r="K40" s="239"/>
      <c r="L40" s="239"/>
      <c r="M40" s="239"/>
      <c r="N40" s="214"/>
      <c r="O40" s="187"/>
    </row>
    <row r="41" spans="1:15" ht="15">
      <c r="A41" s="41"/>
      <c r="B41" s="41" t="s">
        <v>119</v>
      </c>
      <c r="C41" s="240">
        <f aca="true" t="shared" si="4" ref="C41:M41">(C42/100)*C6</f>
        <v>1.683</v>
      </c>
      <c r="D41" s="240">
        <f t="shared" si="4"/>
        <v>2.295</v>
      </c>
      <c r="E41" s="240">
        <f t="shared" si="4"/>
        <v>2.915</v>
      </c>
      <c r="F41" s="240">
        <f t="shared" si="4"/>
        <v>3.078</v>
      </c>
      <c r="G41" s="240">
        <f t="shared" si="4"/>
        <v>3.78</v>
      </c>
      <c r="H41" s="240">
        <f t="shared" si="4"/>
        <v>3.9000000000000004</v>
      </c>
      <c r="I41" s="240">
        <f t="shared" si="4"/>
        <v>3.9359999999999995</v>
      </c>
      <c r="J41" s="240">
        <f t="shared" si="4"/>
        <v>4.1160000000000005</v>
      </c>
      <c r="K41" s="240">
        <f t="shared" si="4"/>
        <v>4.042</v>
      </c>
      <c r="L41" s="240">
        <f t="shared" si="4"/>
        <v>4.14</v>
      </c>
      <c r="M41" s="240">
        <f t="shared" si="4"/>
        <v>4.042</v>
      </c>
      <c r="N41" s="463">
        <f>(M41-L41)/L41*100</f>
        <v>-2.3671497584541035</v>
      </c>
      <c r="O41" s="464">
        <f>(M41-H41)/H41*100</f>
        <v>3.6410256410256268</v>
      </c>
    </row>
    <row r="42" spans="1:15" ht="15.75" thickBot="1">
      <c r="A42" s="241"/>
      <c r="B42" s="242" t="s">
        <v>120</v>
      </c>
      <c r="C42" s="243">
        <v>33</v>
      </c>
      <c r="D42" s="243">
        <v>45</v>
      </c>
      <c r="E42" s="243">
        <v>55</v>
      </c>
      <c r="F42" s="243">
        <v>57</v>
      </c>
      <c r="G42" s="243">
        <v>70</v>
      </c>
      <c r="H42" s="243">
        <v>78</v>
      </c>
      <c r="I42" s="243">
        <v>82</v>
      </c>
      <c r="J42" s="243">
        <v>84</v>
      </c>
      <c r="K42" s="243">
        <v>86</v>
      </c>
      <c r="L42" s="243">
        <v>90</v>
      </c>
      <c r="M42" s="243">
        <v>94</v>
      </c>
      <c r="N42" s="469"/>
      <c r="O42" s="468"/>
    </row>
    <row r="43" spans="1:15" ht="15">
      <c r="A43" s="41" t="s">
        <v>311</v>
      </c>
      <c r="B43" s="164"/>
      <c r="C43" s="233"/>
      <c r="D43" s="233"/>
      <c r="E43" s="233"/>
      <c r="F43" s="233"/>
      <c r="G43" s="233"/>
      <c r="H43" s="233"/>
      <c r="I43" s="233"/>
      <c r="J43" s="233"/>
      <c r="K43" s="233"/>
      <c r="L43" s="233"/>
      <c r="M43" s="233"/>
      <c r="N43" s="71"/>
      <c r="O43" s="71"/>
    </row>
    <row r="44" spans="1:15" ht="69" customHeight="1">
      <c r="A44" s="528" t="s">
        <v>169</v>
      </c>
      <c r="B44" s="528"/>
      <c r="C44" s="528"/>
      <c r="D44" s="528"/>
      <c r="E44" s="528"/>
      <c r="F44" s="528"/>
      <c r="G44" s="528"/>
      <c r="H44" s="528"/>
      <c r="I44" s="528"/>
      <c r="J44" s="528"/>
      <c r="K44" s="528"/>
      <c r="L44" s="528"/>
      <c r="M44" s="528"/>
      <c r="N44" s="528"/>
      <c r="O44" s="528"/>
    </row>
    <row r="45" spans="1:15" ht="18" customHeight="1">
      <c r="A45" s="529" t="s">
        <v>166</v>
      </c>
      <c r="B45" s="530"/>
      <c r="C45" s="530"/>
      <c r="D45" s="530"/>
      <c r="E45" s="530"/>
      <c r="F45" s="530"/>
      <c r="G45" s="530"/>
      <c r="H45" s="530"/>
      <c r="I45" s="530"/>
      <c r="J45" s="530"/>
      <c r="K45" s="530"/>
      <c r="L45" s="530"/>
      <c r="M45" s="530"/>
      <c r="N45" s="530"/>
      <c r="O45" s="530"/>
    </row>
    <row r="46" spans="1:15" ht="13.5">
      <c r="A46" s="244" t="s">
        <v>167</v>
      </c>
      <c r="B46" s="244"/>
      <c r="C46" s="245"/>
      <c r="D46" s="245"/>
      <c r="E46" s="245"/>
      <c r="F46" s="245"/>
      <c r="G46" s="245"/>
      <c r="H46" s="245"/>
      <c r="I46" s="245"/>
      <c r="J46" s="245"/>
      <c r="K46" s="245"/>
      <c r="L46" s="245"/>
      <c r="M46" s="245"/>
      <c r="N46" s="246"/>
      <c r="O46" s="246"/>
    </row>
    <row r="47" spans="3:13" ht="12.75">
      <c r="C47" s="127"/>
      <c r="D47" s="127"/>
      <c r="E47" s="127"/>
      <c r="F47" s="127"/>
      <c r="G47" s="127"/>
      <c r="H47" s="127"/>
      <c r="I47" s="127"/>
      <c r="J47" s="127"/>
      <c r="K47" s="127"/>
      <c r="L47" s="127"/>
      <c r="M47" s="127"/>
    </row>
    <row r="49" spans="1:4" ht="15.75">
      <c r="A49" s="63"/>
      <c r="B49" s="223"/>
      <c r="C49" s="223"/>
      <c r="D49" s="223"/>
    </row>
    <row r="50" spans="1:4" ht="12.75">
      <c r="A50" s="223"/>
      <c r="B50" s="223"/>
      <c r="C50" s="223"/>
      <c r="D50" s="223"/>
    </row>
    <row r="51" spans="1:4" s="64" customFormat="1" ht="15.75">
      <c r="A51" s="41"/>
      <c r="B51" s="41"/>
      <c r="C51" s="63"/>
      <c r="D51" s="247"/>
    </row>
    <row r="52" spans="1:13" ht="15.75">
      <c r="A52" s="63"/>
      <c r="B52" s="41"/>
      <c r="C52" s="42"/>
      <c r="D52" s="42"/>
      <c r="E52" s="179"/>
      <c r="F52" s="179"/>
      <c r="G52" s="179"/>
      <c r="H52" s="179"/>
      <c r="I52" s="179"/>
      <c r="J52" s="179"/>
      <c r="K52" s="179"/>
      <c r="L52" s="179"/>
      <c r="M52" s="179"/>
    </row>
    <row r="53" spans="1:13" ht="15">
      <c r="A53" s="41"/>
      <c r="B53" s="41"/>
      <c r="C53" s="45"/>
      <c r="D53" s="45"/>
      <c r="E53" s="179"/>
      <c r="F53" s="179"/>
      <c r="G53" s="179"/>
      <c r="H53" s="179"/>
      <c r="I53" s="179"/>
      <c r="J53" s="179"/>
      <c r="K53" s="179"/>
      <c r="L53" s="179"/>
      <c r="M53" s="179"/>
    </row>
    <row r="54" spans="1:13" ht="15">
      <c r="A54" s="41"/>
      <c r="B54" s="41"/>
      <c r="C54" s="45"/>
      <c r="D54" s="45"/>
      <c r="E54" s="179"/>
      <c r="F54" s="179"/>
      <c r="G54" s="179"/>
      <c r="H54" s="179"/>
      <c r="I54" s="179"/>
      <c r="J54" s="179"/>
      <c r="K54" s="179"/>
      <c r="L54" s="179"/>
      <c r="M54" s="179"/>
    </row>
    <row r="55" spans="1:4" ht="15">
      <c r="A55" s="41"/>
      <c r="B55" s="41"/>
      <c r="C55" s="45"/>
      <c r="D55" s="45"/>
    </row>
    <row r="56" spans="1:4" ht="15.75">
      <c r="A56" s="63"/>
      <c r="B56" s="41"/>
      <c r="C56" s="45"/>
      <c r="D56" s="45"/>
    </row>
    <row r="57" spans="1:4" ht="15">
      <c r="A57" s="41"/>
      <c r="B57" s="41"/>
      <c r="C57" s="45"/>
      <c r="D57" s="45"/>
    </row>
    <row r="58" spans="1:4" ht="15">
      <c r="A58" s="41"/>
      <c r="B58" s="41"/>
      <c r="C58" s="45"/>
      <c r="D58" s="45"/>
    </row>
    <row r="59" spans="1:4" ht="15">
      <c r="A59" s="41"/>
      <c r="B59" s="41"/>
      <c r="C59" s="45"/>
      <c r="D59" s="45"/>
    </row>
    <row r="60" spans="1:4" ht="15">
      <c r="A60" s="41"/>
      <c r="B60" s="41"/>
      <c r="C60" s="45"/>
      <c r="D60" s="45"/>
    </row>
    <row r="61" spans="1:4" ht="15">
      <c r="A61" s="41"/>
      <c r="B61" s="41"/>
      <c r="C61" s="45"/>
      <c r="D61" s="45"/>
    </row>
    <row r="62" spans="1:4" ht="15">
      <c r="A62" s="41"/>
      <c r="B62" s="41"/>
      <c r="C62" s="45"/>
      <c r="D62" s="45"/>
    </row>
    <row r="63" spans="1:4" ht="15">
      <c r="A63" s="41"/>
      <c r="B63" s="41"/>
      <c r="C63" s="45"/>
      <c r="D63" s="45"/>
    </row>
    <row r="64" spans="1:4" ht="38.25" customHeight="1">
      <c r="A64" s="515"/>
      <c r="B64" s="515"/>
      <c r="C64" s="515"/>
      <c r="D64" s="515"/>
    </row>
    <row r="65" spans="1:4" ht="25.5" customHeight="1">
      <c r="A65" s="527"/>
      <c r="B65" s="527"/>
      <c r="C65" s="527"/>
      <c r="D65" s="527"/>
    </row>
    <row r="66" spans="1:4" ht="49.5" customHeight="1">
      <c r="A66" s="527"/>
      <c r="B66" s="527"/>
      <c r="C66" s="527"/>
      <c r="D66" s="527"/>
    </row>
    <row r="67" ht="12.75">
      <c r="A67" s="248"/>
    </row>
    <row r="68" ht="12.75">
      <c r="A68" s="249"/>
    </row>
  </sheetData>
  <sheetProtection/>
  <mergeCells count="30">
    <mergeCell ref="A66:D66"/>
    <mergeCell ref="E2:E3"/>
    <mergeCell ref="F2:F3"/>
    <mergeCell ref="G2:G3"/>
    <mergeCell ref="H2:H3"/>
    <mergeCell ref="J30:J31"/>
    <mergeCell ref="A65:D65"/>
    <mergeCell ref="G30:G31"/>
    <mergeCell ref="A44:O44"/>
    <mergeCell ref="A45:O45"/>
    <mergeCell ref="M2:M3"/>
    <mergeCell ref="M30:M31"/>
    <mergeCell ref="L2:L3"/>
    <mergeCell ref="L30:L31"/>
    <mergeCell ref="C2:C3"/>
    <mergeCell ref="D2:D3"/>
    <mergeCell ref="E30:E31"/>
    <mergeCell ref="J2:J3"/>
    <mergeCell ref="F30:F31"/>
    <mergeCell ref="A25:O25"/>
    <mergeCell ref="A64:D64"/>
    <mergeCell ref="K2:K3"/>
    <mergeCell ref="K30:K31"/>
    <mergeCell ref="H30:H31"/>
    <mergeCell ref="I2:I3"/>
    <mergeCell ref="N2:O2"/>
    <mergeCell ref="A30:B31"/>
    <mergeCell ref="C30:C31"/>
    <mergeCell ref="D30:D31"/>
    <mergeCell ref="I30:I31"/>
  </mergeCells>
  <printOptions/>
  <pageMargins left="0.3937007874015748" right="0.35433070866141736" top="0.984251968503937" bottom="0.984251968503937" header="0.5118110236220472" footer="0.5118110236220472"/>
  <pageSetup fitToHeight="1" fitToWidth="1" horizontalDpi="600" verticalDpi="600" orientation="portrait" paperSize="9" scale="67" r:id="rId2"/>
  <headerFooter alignWithMargins="0">
    <oddHeader>&amp;R&amp;"Arial,Bold"&amp;16BUS AND COACH TRAVEL</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M46"/>
  <sheetViews>
    <sheetView zoomScale="88" zoomScaleNormal="88" workbookViewId="0" topLeftCell="A1">
      <selection activeCell="A1" sqref="A1"/>
    </sheetView>
  </sheetViews>
  <sheetFormatPr defaultColWidth="9.140625" defaultRowHeight="15" customHeight="1"/>
  <cols>
    <col min="1" max="1" width="4.421875" style="223" customWidth="1"/>
    <col min="2" max="2" width="31.28125" style="223" customWidth="1"/>
    <col min="3" max="13" width="17.57421875" style="223" hidden="1" customWidth="1"/>
    <col min="14" max="14" width="10.8515625" style="177" hidden="1" customWidth="1"/>
    <col min="15" max="17" width="10.8515625" style="223" hidden="1" customWidth="1"/>
    <col min="18" max="22" width="10.8515625" style="223" customWidth="1"/>
    <col min="23" max="23" width="11.8515625" style="223" customWidth="1"/>
    <col min="24" max="25" width="10.8515625" style="223" customWidth="1"/>
    <col min="26" max="28" width="12.421875" style="223" customWidth="1"/>
    <col min="29" max="29" width="9.140625" style="223" customWidth="1"/>
    <col min="30" max="30" width="11.28125" style="223" customWidth="1"/>
    <col min="31" max="32" width="9.140625" style="223" customWidth="1"/>
    <col min="33" max="16384" width="9.140625" style="177" customWidth="1"/>
  </cols>
  <sheetData>
    <row r="1" ht="18.75" customHeight="1">
      <c r="AC1" s="177"/>
    </row>
    <row r="2" spans="1:32" s="111" customFormat="1" ht="18" customHeight="1">
      <c r="A2" s="63" t="s">
        <v>237</v>
      </c>
      <c r="B2" s="63"/>
      <c r="C2" s="63"/>
      <c r="D2" s="63"/>
      <c r="E2" s="63"/>
      <c r="F2" s="63"/>
      <c r="G2" s="63"/>
      <c r="H2" s="63"/>
      <c r="I2" s="63"/>
      <c r="J2" s="63"/>
      <c r="K2" s="63"/>
      <c r="L2" s="63"/>
      <c r="M2" s="63"/>
      <c r="O2" s="63"/>
      <c r="P2" s="63"/>
      <c r="Q2" s="63"/>
      <c r="R2" s="63"/>
      <c r="S2" s="63"/>
      <c r="T2" s="63"/>
      <c r="U2" s="63"/>
      <c r="V2" s="63"/>
      <c r="W2" s="63"/>
      <c r="X2" s="63"/>
      <c r="Y2" s="63"/>
      <c r="Z2" s="63"/>
      <c r="AA2" s="63"/>
      <c r="AB2" s="63"/>
      <c r="AC2" s="256"/>
      <c r="AD2" s="188"/>
      <c r="AE2" s="63"/>
      <c r="AF2" s="63"/>
    </row>
    <row r="3" spans="1:32" s="64" customFormat="1" ht="15" customHeight="1">
      <c r="A3" s="65"/>
      <c r="B3" s="65"/>
      <c r="C3" s="539" t="s">
        <v>192</v>
      </c>
      <c r="D3" s="539" t="s">
        <v>193</v>
      </c>
      <c r="E3" s="539" t="s">
        <v>194</v>
      </c>
      <c r="F3" s="539" t="s">
        <v>195</v>
      </c>
      <c r="G3" s="539" t="s">
        <v>196</v>
      </c>
      <c r="H3" s="539" t="s">
        <v>197</v>
      </c>
      <c r="I3" s="539" t="s">
        <v>198</v>
      </c>
      <c r="J3" s="539" t="s">
        <v>199</v>
      </c>
      <c r="K3" s="539" t="s">
        <v>200</v>
      </c>
      <c r="L3" s="539" t="s">
        <v>201</v>
      </c>
      <c r="M3" s="539" t="s">
        <v>202</v>
      </c>
      <c r="N3" s="532" t="s">
        <v>68</v>
      </c>
      <c r="O3" s="532" t="s">
        <v>69</v>
      </c>
      <c r="P3" s="532" t="s">
        <v>70</v>
      </c>
      <c r="Q3" s="542" t="s">
        <v>71</v>
      </c>
      <c r="R3" s="535" t="s">
        <v>72</v>
      </c>
      <c r="S3" s="535" t="s">
        <v>73</v>
      </c>
      <c r="T3" s="532" t="s">
        <v>74</v>
      </c>
      <c r="U3" s="532" t="s">
        <v>75</v>
      </c>
      <c r="V3" s="532" t="s">
        <v>76</v>
      </c>
      <c r="W3" s="532" t="s">
        <v>77</v>
      </c>
      <c r="X3" s="532" t="s">
        <v>78</v>
      </c>
      <c r="Y3" s="532" t="s">
        <v>79</v>
      </c>
      <c r="Z3" s="532" t="s">
        <v>182</v>
      </c>
      <c r="AA3" s="532" t="s">
        <v>301</v>
      </c>
      <c r="AB3" s="532" t="s">
        <v>343</v>
      </c>
      <c r="AC3" s="147" t="s">
        <v>80</v>
      </c>
      <c r="AD3" s="148"/>
      <c r="AE3" s="41"/>
      <c r="AF3" s="41"/>
    </row>
    <row r="4" spans="1:32" s="64" customFormat="1" ht="16.5" thickBot="1">
      <c r="A4" s="66"/>
      <c r="B4" s="66"/>
      <c r="C4" s="540"/>
      <c r="D4" s="540"/>
      <c r="E4" s="540"/>
      <c r="F4" s="540"/>
      <c r="G4" s="540"/>
      <c r="H4" s="540"/>
      <c r="I4" s="540"/>
      <c r="J4" s="540"/>
      <c r="K4" s="540"/>
      <c r="L4" s="540"/>
      <c r="M4" s="540"/>
      <c r="N4" s="533"/>
      <c r="O4" s="533"/>
      <c r="P4" s="533"/>
      <c r="Q4" s="543"/>
      <c r="R4" s="536"/>
      <c r="S4" s="536"/>
      <c r="T4" s="533"/>
      <c r="U4" s="533"/>
      <c r="V4" s="533"/>
      <c r="W4" s="533"/>
      <c r="X4" s="533"/>
      <c r="Y4" s="533"/>
      <c r="Z4" s="538"/>
      <c r="AA4" s="538"/>
      <c r="AB4" s="538"/>
      <c r="AC4" s="67" t="s">
        <v>81</v>
      </c>
      <c r="AD4" s="68" t="s">
        <v>82</v>
      </c>
      <c r="AE4" s="41"/>
      <c r="AF4" s="41"/>
    </row>
    <row r="5" spans="1:32" s="64" customFormat="1" ht="15" customHeight="1" thickTop="1">
      <c r="A5" s="63"/>
      <c r="B5" s="63"/>
      <c r="C5" s="63"/>
      <c r="D5" s="63"/>
      <c r="E5" s="63"/>
      <c r="F5" s="63"/>
      <c r="G5" s="63"/>
      <c r="H5" s="63"/>
      <c r="I5" s="63"/>
      <c r="J5" s="63"/>
      <c r="K5" s="63"/>
      <c r="L5" s="63"/>
      <c r="M5" s="63"/>
      <c r="O5" s="41"/>
      <c r="P5" s="41"/>
      <c r="Q5" s="149"/>
      <c r="R5" s="150"/>
      <c r="S5" s="150"/>
      <c r="T5" s="150"/>
      <c r="U5" s="150"/>
      <c r="V5" s="150"/>
      <c r="W5" s="150"/>
      <c r="X5" s="150"/>
      <c r="Y5" s="150"/>
      <c r="AB5" s="461" t="s">
        <v>83</v>
      </c>
      <c r="AC5" s="462"/>
      <c r="AD5" s="151"/>
      <c r="AE5" s="41"/>
      <c r="AF5" s="41"/>
    </row>
    <row r="6" spans="1:32" s="64" customFormat="1" ht="15" customHeight="1">
      <c r="A6" s="73" t="s">
        <v>84</v>
      </c>
      <c r="B6" s="73"/>
      <c r="C6" s="87">
        <v>613</v>
      </c>
      <c r="D6" s="87">
        <v>585</v>
      </c>
      <c r="E6" s="87">
        <v>571</v>
      </c>
      <c r="F6" s="87">
        <v>532</v>
      </c>
      <c r="G6" s="87">
        <v>525</v>
      </c>
      <c r="H6" s="87">
        <v>513</v>
      </c>
      <c r="I6" s="87">
        <v>494</v>
      </c>
      <c r="J6" s="87">
        <v>467</v>
      </c>
      <c r="K6" s="87">
        <v>438</v>
      </c>
      <c r="L6" s="87">
        <v>413</v>
      </c>
      <c r="M6" s="87">
        <v>431</v>
      </c>
      <c r="N6" s="60">
        <v>457.95</v>
      </c>
      <c r="O6" s="60">
        <v>465.85</v>
      </c>
      <c r="P6" s="60">
        <v>470.74</v>
      </c>
      <c r="Q6" s="152">
        <v>477.58</v>
      </c>
      <c r="R6" s="60">
        <v>460</v>
      </c>
      <c r="S6" s="70">
        <v>466</v>
      </c>
      <c r="T6" s="70">
        <v>476</v>
      </c>
      <c r="U6" s="70">
        <v>488</v>
      </c>
      <c r="V6" s="70">
        <v>484</v>
      </c>
      <c r="W6" s="70">
        <v>459</v>
      </c>
      <c r="X6" s="70">
        <v>432</v>
      </c>
      <c r="Y6" s="70">
        <v>437.125206348809</v>
      </c>
      <c r="Z6" s="70">
        <v>422.523289293698</v>
      </c>
      <c r="AA6" s="70">
        <v>424.197151048496</v>
      </c>
      <c r="AB6" s="70">
        <v>413.93054260802</v>
      </c>
      <c r="AC6" s="463">
        <f>(AB6-AA6)/AA6*100</f>
        <v>-2.4202445525859404</v>
      </c>
      <c r="AD6" s="464">
        <f>(AB6-W6)/W6*100</f>
        <v>-9.819053898034857</v>
      </c>
      <c r="AE6" s="146"/>
      <c r="AF6" s="41"/>
    </row>
    <row r="7" spans="1:32" s="64" customFormat="1" ht="15" customHeight="1">
      <c r="A7" s="73" t="s">
        <v>85</v>
      </c>
      <c r="B7" s="73"/>
      <c r="C7" s="73"/>
      <c r="D7" s="73"/>
      <c r="E7" s="73"/>
      <c r="F7" s="73"/>
      <c r="G7" s="73"/>
      <c r="H7" s="73"/>
      <c r="I7" s="73"/>
      <c r="J7" s="73"/>
      <c r="K7" s="73"/>
      <c r="L7" s="73"/>
      <c r="M7" s="73"/>
      <c r="N7" s="60">
        <v>4419.78419</v>
      </c>
      <c r="O7" s="60">
        <v>4454.648069999999</v>
      </c>
      <c r="P7" s="156">
        <v>4549.70276</v>
      </c>
      <c r="Q7" s="157">
        <v>4680.72499</v>
      </c>
      <c r="R7" s="156">
        <v>4630.948886604851</v>
      </c>
      <c r="S7" s="70">
        <v>4720.78211493648</v>
      </c>
      <c r="T7" s="70">
        <v>4913.288184972058</v>
      </c>
      <c r="U7" s="70">
        <v>5162.4984437707335</v>
      </c>
      <c r="V7" s="70">
        <v>5268.60429707425</v>
      </c>
      <c r="W7" s="70">
        <v>5210.1945475877255</v>
      </c>
      <c r="X7" s="70">
        <v>5188.165099431687</v>
      </c>
      <c r="Y7" s="70">
        <v>5214.604951506519</v>
      </c>
      <c r="Z7" s="70">
        <v>5121.268897940646</v>
      </c>
      <c r="AA7" s="70">
        <v>5205.568071533382</v>
      </c>
      <c r="AB7" s="70">
        <v>5162.59850903479</v>
      </c>
      <c r="AC7" s="463">
        <f>(AB7-AA7)/AA7*100</f>
        <v>-0.8254538584092366</v>
      </c>
      <c r="AD7" s="464">
        <f>(AB7-W7)/W7*100</f>
        <v>-0.9135174918750724</v>
      </c>
      <c r="AE7" s="41"/>
      <c r="AF7" s="41"/>
    </row>
    <row r="8" spans="1:32" s="64" customFormat="1" ht="15" customHeight="1">
      <c r="A8" s="73"/>
      <c r="B8" s="73"/>
      <c r="C8" s="73"/>
      <c r="D8" s="73"/>
      <c r="E8" s="73"/>
      <c r="F8" s="73"/>
      <c r="G8" s="73"/>
      <c r="H8" s="73"/>
      <c r="I8" s="73"/>
      <c r="J8" s="73"/>
      <c r="K8" s="73"/>
      <c r="L8" s="73"/>
      <c r="M8" s="73"/>
      <c r="N8" s="60"/>
      <c r="O8" s="60"/>
      <c r="P8" s="156"/>
      <c r="Q8" s="157"/>
      <c r="R8" s="156"/>
      <c r="S8" s="70"/>
      <c r="T8" s="70"/>
      <c r="U8" s="70"/>
      <c r="V8" s="70"/>
      <c r="W8" s="70"/>
      <c r="X8" s="70"/>
      <c r="Y8" s="70"/>
      <c r="Z8" s="70"/>
      <c r="AA8" s="70"/>
      <c r="AB8" s="153"/>
      <c r="AC8" s="464"/>
      <c r="AD8" s="464"/>
      <c r="AE8" s="41"/>
      <c r="AF8" s="41"/>
    </row>
    <row r="9" spans="1:32" s="64" customFormat="1" ht="15" customHeight="1">
      <c r="A9" s="73" t="s">
        <v>185</v>
      </c>
      <c r="B9" s="73"/>
      <c r="C9" s="73"/>
      <c r="D9" s="73"/>
      <c r="E9" s="73"/>
      <c r="F9" s="73"/>
      <c r="G9" s="73"/>
      <c r="H9" s="73"/>
      <c r="I9" s="73"/>
      <c r="J9" s="73"/>
      <c r="K9" s="73"/>
      <c r="L9" s="73"/>
      <c r="M9" s="73"/>
      <c r="N9" s="60"/>
      <c r="O9" s="60"/>
      <c r="P9" s="41"/>
      <c r="Q9" s="41"/>
      <c r="R9" s="41"/>
      <c r="S9" s="41"/>
      <c r="T9" s="41"/>
      <c r="U9" s="41"/>
      <c r="V9" s="41"/>
      <c r="W9" s="41"/>
      <c r="X9" s="41"/>
      <c r="Y9" s="41"/>
      <c r="Z9" s="41"/>
      <c r="AA9" s="41"/>
      <c r="AB9" s="158"/>
      <c r="AC9" s="187"/>
      <c r="AD9" s="467"/>
      <c r="AE9" s="41"/>
      <c r="AF9" s="41"/>
    </row>
    <row r="10" spans="1:32" s="64" customFormat="1" ht="15" customHeight="1">
      <c r="A10" s="73"/>
      <c r="B10" s="64" t="s">
        <v>335</v>
      </c>
      <c r="N10" s="60"/>
      <c r="O10" s="60"/>
      <c r="P10" s="41"/>
      <c r="Q10" s="41"/>
      <c r="R10" s="41"/>
      <c r="S10" s="41"/>
      <c r="T10" s="57">
        <v>155.735226</v>
      </c>
      <c r="U10" s="58">
        <v>154</v>
      </c>
      <c r="V10" s="57">
        <v>156</v>
      </c>
      <c r="W10" s="57">
        <v>154</v>
      </c>
      <c r="X10" s="57">
        <v>148</v>
      </c>
      <c r="Y10" s="57">
        <v>150</v>
      </c>
      <c r="Z10" s="86">
        <v>147</v>
      </c>
      <c r="AA10" s="86">
        <v>151</v>
      </c>
      <c r="AB10" s="86">
        <v>148</v>
      </c>
      <c r="AC10" s="463">
        <f>(AB10-AA10)/AA10*100</f>
        <v>-1.9867549668874174</v>
      </c>
      <c r="AD10" s="464">
        <f>(AB10-W10)/W10*100</f>
        <v>-3.896103896103896</v>
      </c>
      <c r="AE10" s="41"/>
      <c r="AF10" s="41"/>
    </row>
    <row r="11" spans="1:32" s="64" customFormat="1" ht="15" customHeight="1">
      <c r="A11" s="73"/>
      <c r="B11" s="64" t="s">
        <v>283</v>
      </c>
      <c r="N11" s="60"/>
      <c r="O11" s="60"/>
      <c r="P11" s="41"/>
      <c r="Q11" s="41"/>
      <c r="R11" s="41"/>
      <c r="S11" s="41"/>
      <c r="T11" s="56" t="s">
        <v>43</v>
      </c>
      <c r="U11" s="59">
        <v>1644</v>
      </c>
      <c r="V11" s="59">
        <v>1741</v>
      </c>
      <c r="W11" s="59">
        <v>1775</v>
      </c>
      <c r="X11" s="59">
        <v>1780</v>
      </c>
      <c r="Y11" s="60">
        <v>1808</v>
      </c>
      <c r="Z11" s="60">
        <v>1770</v>
      </c>
      <c r="AA11" s="60">
        <v>1778</v>
      </c>
      <c r="AB11" s="60">
        <v>1767</v>
      </c>
      <c r="AC11" s="463">
        <f>(AB11-AA11)/AA11*100</f>
        <v>-0.6186726659167604</v>
      </c>
      <c r="AD11" s="464">
        <f>(AB11-W11)/W11*100</f>
        <v>-0.4507042253521127</v>
      </c>
      <c r="AE11" s="41"/>
      <c r="AF11" s="41"/>
    </row>
    <row r="12" spans="1:32" s="64" customFormat="1" ht="15" customHeight="1">
      <c r="A12" s="73"/>
      <c r="N12" s="60"/>
      <c r="O12" s="60"/>
      <c r="P12" s="41"/>
      <c r="Q12" s="41"/>
      <c r="R12" s="41"/>
      <c r="S12" s="41"/>
      <c r="T12" s="56"/>
      <c r="U12" s="59"/>
      <c r="V12" s="59"/>
      <c r="W12" s="59"/>
      <c r="X12" s="59"/>
      <c r="Y12" s="60"/>
      <c r="Z12" s="60"/>
      <c r="AA12" s="60"/>
      <c r="AB12" s="60"/>
      <c r="AC12" s="154"/>
      <c r="AD12" s="155"/>
      <c r="AE12" s="41"/>
      <c r="AF12" s="41"/>
    </row>
    <row r="13" spans="1:32" s="64" customFormat="1" ht="15" customHeight="1">
      <c r="A13" s="73" t="s">
        <v>187</v>
      </c>
      <c r="B13" s="73"/>
      <c r="C13" s="73"/>
      <c r="D13" s="73"/>
      <c r="E13" s="73"/>
      <c r="F13" s="73"/>
      <c r="G13" s="73"/>
      <c r="H13" s="73"/>
      <c r="I13" s="73"/>
      <c r="J13" s="73"/>
      <c r="K13" s="73"/>
      <c r="L13" s="73"/>
      <c r="M13" s="73"/>
      <c r="N13" s="60"/>
      <c r="O13" s="60"/>
      <c r="P13" s="41"/>
      <c r="Q13" s="41"/>
      <c r="R13" s="41"/>
      <c r="S13" s="41"/>
      <c r="T13" s="43"/>
      <c r="U13" s="44"/>
      <c r="V13" s="44"/>
      <c r="W13" s="44"/>
      <c r="X13" s="44"/>
      <c r="Y13" s="45"/>
      <c r="Z13" s="45"/>
      <c r="AA13" s="45"/>
      <c r="AB13" s="45"/>
      <c r="AC13" s="154"/>
      <c r="AD13" s="155"/>
      <c r="AE13" s="41"/>
      <c r="AF13" s="41"/>
    </row>
    <row r="14" spans="1:32" s="64" customFormat="1" ht="15" customHeight="1">
      <c r="A14" s="73"/>
      <c r="B14" s="73" t="s">
        <v>84</v>
      </c>
      <c r="C14" s="73"/>
      <c r="D14" s="73"/>
      <c r="E14" s="73"/>
      <c r="F14" s="73"/>
      <c r="G14" s="73"/>
      <c r="H14" s="73"/>
      <c r="I14" s="73"/>
      <c r="J14" s="73"/>
      <c r="K14" s="73"/>
      <c r="L14" s="73"/>
      <c r="M14" s="73"/>
      <c r="N14" s="60"/>
      <c r="O14" s="60"/>
      <c r="P14" s="41"/>
      <c r="Q14" s="41"/>
      <c r="R14" s="41"/>
      <c r="S14" s="41"/>
      <c r="T14" s="61">
        <f aca="true" t="shared" si="0" ref="T14:Z14">T10/T6</f>
        <v>0.32717484453781515</v>
      </c>
      <c r="U14" s="61">
        <f t="shared" si="0"/>
        <v>0.3155737704918033</v>
      </c>
      <c r="V14" s="61">
        <f t="shared" si="0"/>
        <v>0.32231404958677684</v>
      </c>
      <c r="W14" s="61">
        <f t="shared" si="0"/>
        <v>0.3355119825708061</v>
      </c>
      <c r="X14" s="61">
        <f t="shared" si="0"/>
        <v>0.3425925925925926</v>
      </c>
      <c r="Y14" s="61">
        <f t="shared" si="0"/>
        <v>0.34315111053171754</v>
      </c>
      <c r="Z14" s="61">
        <f t="shared" si="0"/>
        <v>0.3479098163931494</v>
      </c>
      <c r="AA14" s="61">
        <f>AA10/AA6</f>
        <v>0.35596655853715775</v>
      </c>
      <c r="AB14" s="61">
        <f>AB10/AB6</f>
        <v>0.35754790904654654</v>
      </c>
      <c r="AC14" s="154"/>
      <c r="AD14" s="155"/>
      <c r="AE14" s="41"/>
      <c r="AF14" s="41"/>
    </row>
    <row r="15" spans="1:32" s="64" customFormat="1" ht="15" customHeight="1">
      <c r="A15" s="73"/>
      <c r="B15" s="73" t="s">
        <v>85</v>
      </c>
      <c r="C15" s="73"/>
      <c r="D15" s="73"/>
      <c r="E15" s="73"/>
      <c r="F15" s="73"/>
      <c r="G15" s="73"/>
      <c r="H15" s="73"/>
      <c r="I15" s="73"/>
      <c r="J15" s="73"/>
      <c r="K15" s="73"/>
      <c r="L15" s="73"/>
      <c r="M15" s="73"/>
      <c r="N15" s="60"/>
      <c r="O15" s="60"/>
      <c r="P15" s="41"/>
      <c r="Q15" s="41"/>
      <c r="R15" s="41"/>
      <c r="S15" s="41"/>
      <c r="T15" s="62"/>
      <c r="U15" s="61">
        <f aca="true" t="shared" si="1" ref="U15:Z15">U11/U7</f>
        <v>0.3184504591926246</v>
      </c>
      <c r="V15" s="61">
        <f t="shared" si="1"/>
        <v>0.3304480469271166</v>
      </c>
      <c r="W15" s="61">
        <f t="shared" si="1"/>
        <v>0.34067825755600806</v>
      </c>
      <c r="X15" s="61">
        <f t="shared" si="1"/>
        <v>0.3430885420733781</v>
      </c>
      <c r="Y15" s="61">
        <f t="shared" si="1"/>
        <v>0.3467184986808372</v>
      </c>
      <c r="Z15" s="61">
        <f t="shared" si="1"/>
        <v>0.34561747005937316</v>
      </c>
      <c r="AA15" s="61">
        <f>AA11/AA7</f>
        <v>0.3415573431309029</v>
      </c>
      <c r="AB15" s="61">
        <f>AB11/AB7</f>
        <v>0.3422694979878189</v>
      </c>
      <c r="AC15" s="154"/>
      <c r="AD15" s="155"/>
      <c r="AE15" s="41"/>
      <c r="AF15" s="41"/>
    </row>
    <row r="16" spans="1:32" s="64" customFormat="1" ht="15" customHeight="1">
      <c r="A16" s="73"/>
      <c r="B16" s="73"/>
      <c r="C16" s="73"/>
      <c r="D16" s="73"/>
      <c r="E16" s="73"/>
      <c r="F16" s="73"/>
      <c r="G16" s="73"/>
      <c r="H16" s="73"/>
      <c r="I16" s="73"/>
      <c r="J16" s="73"/>
      <c r="K16" s="73"/>
      <c r="L16" s="73"/>
      <c r="M16" s="73"/>
      <c r="N16" s="60"/>
      <c r="O16" s="60"/>
      <c r="P16" s="41"/>
      <c r="Q16" s="41"/>
      <c r="R16" s="41"/>
      <c r="S16" s="41"/>
      <c r="T16" s="41"/>
      <c r="U16" s="41"/>
      <c r="V16" s="41"/>
      <c r="W16" s="41"/>
      <c r="X16" s="41"/>
      <c r="Y16" s="41"/>
      <c r="Z16" s="41"/>
      <c r="AA16" s="41"/>
      <c r="AB16" s="41"/>
      <c r="AC16" s="160"/>
      <c r="AD16" s="159"/>
      <c r="AE16" s="41"/>
      <c r="AF16" s="41"/>
    </row>
    <row r="17" spans="1:32" s="163" customFormat="1" ht="15" customHeight="1">
      <c r="A17" s="161" t="s">
        <v>86</v>
      </c>
      <c r="B17" s="161"/>
      <c r="C17" s="161"/>
      <c r="D17" s="161"/>
      <c r="E17" s="161"/>
      <c r="F17" s="161"/>
      <c r="G17" s="161"/>
      <c r="H17" s="161"/>
      <c r="I17" s="161"/>
      <c r="J17" s="161"/>
      <c r="K17" s="161"/>
      <c r="L17" s="161"/>
      <c r="M17" s="161"/>
      <c r="N17" s="46"/>
      <c r="O17" s="46" t="s">
        <v>87</v>
      </c>
      <c r="P17" s="47" t="s">
        <v>87</v>
      </c>
      <c r="Q17" s="162"/>
      <c r="R17" s="46"/>
      <c r="S17" s="46"/>
      <c r="T17" s="47"/>
      <c r="U17" s="47"/>
      <c r="V17" s="46"/>
      <c r="W17" s="48"/>
      <c r="X17" s="48"/>
      <c r="Y17" s="48"/>
      <c r="Z17" s="48"/>
      <c r="AA17" s="48"/>
      <c r="AB17" s="48"/>
      <c r="AC17" s="160"/>
      <c r="AD17" s="159"/>
      <c r="AE17" s="46"/>
      <c r="AF17" s="46"/>
    </row>
    <row r="18" spans="1:32" s="163" customFormat="1" ht="15" customHeight="1">
      <c r="A18" s="164" t="s">
        <v>84</v>
      </c>
      <c r="B18" s="164"/>
      <c r="C18" s="164"/>
      <c r="D18" s="164"/>
      <c r="E18" s="164"/>
      <c r="F18" s="164"/>
      <c r="G18" s="164"/>
      <c r="H18" s="164"/>
      <c r="I18" s="164"/>
      <c r="J18" s="164"/>
      <c r="K18" s="164"/>
      <c r="L18" s="164"/>
      <c r="M18" s="164"/>
      <c r="N18" s="165">
        <v>0.006970403271911729</v>
      </c>
      <c r="O18" s="165">
        <f aca="true" t="shared" si="2" ref="O18:Z18">(O6-N6)/N6</f>
        <v>0.017250791571132296</v>
      </c>
      <c r="P18" s="165">
        <f t="shared" si="2"/>
        <v>0.010496941075453443</v>
      </c>
      <c r="Q18" s="166">
        <f t="shared" si="2"/>
        <v>0.014530313973743414</v>
      </c>
      <c r="R18" s="49">
        <f t="shared" si="2"/>
        <v>-0.036810586707986065</v>
      </c>
      <c r="S18" s="49">
        <f t="shared" si="2"/>
        <v>0.013043478260869565</v>
      </c>
      <c r="T18" s="49">
        <f t="shared" si="2"/>
        <v>0.02145922746781116</v>
      </c>
      <c r="U18" s="49">
        <f t="shared" si="2"/>
        <v>0.025210084033613446</v>
      </c>
      <c r="V18" s="49">
        <f t="shared" si="2"/>
        <v>-0.00819672131147541</v>
      </c>
      <c r="W18" s="49">
        <f t="shared" si="2"/>
        <v>-0.05165289256198347</v>
      </c>
      <c r="X18" s="49">
        <f t="shared" si="2"/>
        <v>-0.058823529411764705</v>
      </c>
      <c r="Y18" s="49">
        <f t="shared" si="2"/>
        <v>0.011863903585206023</v>
      </c>
      <c r="Z18" s="49">
        <f t="shared" si="2"/>
        <v>-0.03340442702235581</v>
      </c>
      <c r="AA18" s="49">
        <f>(AA6-Z6)/Z6</f>
        <v>0.003961584597137999</v>
      </c>
      <c r="AB18" s="49">
        <f>(AB6-AA6)/AA6</f>
        <v>-0.024202445525859404</v>
      </c>
      <c r="AC18" s="160"/>
      <c r="AD18" s="159"/>
      <c r="AE18" s="46"/>
      <c r="AF18" s="46"/>
    </row>
    <row r="19" spans="1:32" s="163" customFormat="1" ht="15" customHeight="1">
      <c r="A19" s="164" t="s">
        <v>85</v>
      </c>
      <c r="B19" s="164"/>
      <c r="C19" s="164"/>
      <c r="D19" s="164"/>
      <c r="E19" s="164"/>
      <c r="F19" s="164"/>
      <c r="G19" s="164"/>
      <c r="H19" s="164"/>
      <c r="I19" s="164"/>
      <c r="J19" s="164"/>
      <c r="K19" s="164"/>
      <c r="L19" s="164"/>
      <c r="M19" s="164"/>
      <c r="N19" s="165">
        <v>0.010066646605885571</v>
      </c>
      <c r="O19" s="165">
        <f aca="true" t="shared" si="3" ref="O19:Z19">(O7-N7)/N7</f>
        <v>0.00788814080082923</v>
      </c>
      <c r="P19" s="165">
        <f t="shared" si="3"/>
        <v>0.02133831640711426</v>
      </c>
      <c r="Q19" s="166">
        <f t="shared" si="3"/>
        <v>0.028797975804467624</v>
      </c>
      <c r="R19" s="49">
        <f t="shared" si="3"/>
        <v>-0.010634272148329807</v>
      </c>
      <c r="S19" s="49">
        <f t="shared" si="3"/>
        <v>0.019398449547019116</v>
      </c>
      <c r="T19" s="49">
        <f t="shared" si="3"/>
        <v>0.04077842724969064</v>
      </c>
      <c r="U19" s="49">
        <f t="shared" si="3"/>
        <v>0.05072168564443627</v>
      </c>
      <c r="V19" s="49">
        <f t="shared" si="3"/>
        <v>0.0205531981189356</v>
      </c>
      <c r="W19" s="49">
        <f t="shared" si="3"/>
        <v>-0.011086380034074781</v>
      </c>
      <c r="X19" s="49">
        <f t="shared" si="3"/>
        <v>-0.004228143105757546</v>
      </c>
      <c r="Y19" s="49">
        <f t="shared" si="3"/>
        <v>0.005096185562353839</v>
      </c>
      <c r="Z19" s="49">
        <f t="shared" si="3"/>
        <v>-0.017898969228514215</v>
      </c>
      <c r="AA19" s="49">
        <f>(AA7-Z7)/Z7</f>
        <v>0.01646060288430362</v>
      </c>
      <c r="AB19" s="49">
        <f>(AB7-AA7)/AA7</f>
        <v>-0.008254538584092365</v>
      </c>
      <c r="AC19" s="160"/>
      <c r="AD19" s="159"/>
      <c r="AE19" s="46"/>
      <c r="AF19" s="46"/>
    </row>
    <row r="20" spans="1:32" s="163" customFormat="1" ht="15" customHeight="1">
      <c r="A20" s="164"/>
      <c r="B20" s="164"/>
      <c r="C20" s="164"/>
      <c r="D20" s="164"/>
      <c r="E20" s="164"/>
      <c r="F20" s="164"/>
      <c r="G20" s="164"/>
      <c r="H20" s="164"/>
      <c r="I20" s="164"/>
      <c r="J20" s="164"/>
      <c r="K20" s="164"/>
      <c r="L20" s="164"/>
      <c r="M20" s="164"/>
      <c r="N20" s="165"/>
      <c r="O20" s="165"/>
      <c r="P20" s="165"/>
      <c r="Q20" s="165"/>
      <c r="R20" s="49"/>
      <c r="S20" s="49"/>
      <c r="T20" s="49"/>
      <c r="U20" s="49"/>
      <c r="V20" s="49"/>
      <c r="W20" s="49"/>
      <c r="X20" s="49"/>
      <c r="Y20" s="49"/>
      <c r="Z20" s="49"/>
      <c r="AA20" s="49"/>
      <c r="AB20" s="49"/>
      <c r="AC20" s="160"/>
      <c r="AD20" s="159"/>
      <c r="AE20" s="46"/>
      <c r="AF20" s="46"/>
    </row>
    <row r="21" spans="1:32" s="163" customFormat="1" ht="15" customHeight="1">
      <c r="A21" s="164" t="s">
        <v>186</v>
      </c>
      <c r="B21" s="164"/>
      <c r="C21" s="164"/>
      <c r="D21" s="164"/>
      <c r="E21" s="164"/>
      <c r="F21" s="164"/>
      <c r="G21" s="164"/>
      <c r="H21" s="164"/>
      <c r="I21" s="164"/>
      <c r="J21" s="164"/>
      <c r="K21" s="164"/>
      <c r="L21" s="164"/>
      <c r="M21" s="164"/>
      <c r="N21" s="165"/>
      <c r="O21" s="165"/>
      <c r="P21" s="165"/>
      <c r="Q21" s="165"/>
      <c r="R21" s="49"/>
      <c r="S21" s="49"/>
      <c r="T21" s="49"/>
      <c r="U21" s="49"/>
      <c r="V21" s="49"/>
      <c r="W21" s="49"/>
      <c r="X21" s="49"/>
      <c r="Y21" s="49"/>
      <c r="Z21" s="49"/>
      <c r="AA21" s="49"/>
      <c r="AB21" s="49"/>
      <c r="AC21" s="160"/>
      <c r="AD21" s="159"/>
      <c r="AE21" s="46"/>
      <c r="AF21" s="46"/>
    </row>
    <row r="22" spans="1:32" s="163" customFormat="1" ht="15" customHeight="1">
      <c r="A22" s="73"/>
      <c r="B22" s="73" t="s">
        <v>84</v>
      </c>
      <c r="C22" s="73"/>
      <c r="D22" s="73"/>
      <c r="E22" s="73"/>
      <c r="F22" s="73"/>
      <c r="G22" s="73"/>
      <c r="H22" s="73"/>
      <c r="I22" s="73"/>
      <c r="J22" s="73"/>
      <c r="K22" s="73"/>
      <c r="L22" s="73"/>
      <c r="M22" s="73"/>
      <c r="N22" s="165"/>
      <c r="O22" s="165"/>
      <c r="P22" s="165"/>
      <c r="Q22" s="165"/>
      <c r="R22" s="49"/>
      <c r="S22" s="49"/>
      <c r="T22" s="43"/>
      <c r="U22" s="50">
        <f aca="true" t="shared" si="4" ref="U22:Z22">(U10-T10)/T10</f>
        <v>-0.0111421548262948</v>
      </c>
      <c r="V22" s="50">
        <f t="shared" si="4"/>
        <v>0.012987012987012988</v>
      </c>
      <c r="W22" s="50">
        <f t="shared" si="4"/>
        <v>-0.01282051282051282</v>
      </c>
      <c r="X22" s="50">
        <f t="shared" si="4"/>
        <v>-0.03896103896103896</v>
      </c>
      <c r="Y22" s="50">
        <f t="shared" si="4"/>
        <v>0.013513513513513514</v>
      </c>
      <c r="Z22" s="50">
        <f t="shared" si="4"/>
        <v>-0.02</v>
      </c>
      <c r="AA22" s="50">
        <f>(AA10-Z10)/Z10</f>
        <v>0.027210884353741496</v>
      </c>
      <c r="AB22" s="50">
        <f>(AB10-AA10)/AA10</f>
        <v>-0.019867549668874173</v>
      </c>
      <c r="AC22" s="160"/>
      <c r="AD22" s="159"/>
      <c r="AE22" s="46"/>
      <c r="AF22" s="46"/>
    </row>
    <row r="23" spans="1:32" s="163" customFormat="1" ht="15" customHeight="1" thickBot="1">
      <c r="A23" s="167"/>
      <c r="B23" s="167" t="s">
        <v>85</v>
      </c>
      <c r="C23" s="167"/>
      <c r="D23" s="167"/>
      <c r="E23" s="167"/>
      <c r="F23" s="167"/>
      <c r="G23" s="167"/>
      <c r="H23" s="167"/>
      <c r="I23" s="167"/>
      <c r="J23" s="167"/>
      <c r="K23" s="167"/>
      <c r="L23" s="167"/>
      <c r="M23" s="167"/>
      <c r="N23" s="168"/>
      <c r="O23" s="168"/>
      <c r="P23" s="168"/>
      <c r="Q23" s="168"/>
      <c r="R23" s="51"/>
      <c r="S23" s="51"/>
      <c r="T23" s="52"/>
      <c r="U23" s="53" t="s">
        <v>43</v>
      </c>
      <c r="V23" s="54">
        <f>(V11-U11)/U11</f>
        <v>0.05900243309002433</v>
      </c>
      <c r="W23" s="54">
        <f>(W11-V11)/V11</f>
        <v>0.019529006318207927</v>
      </c>
      <c r="X23" s="54">
        <f>(X11-W11)/W11</f>
        <v>0.0028169014084507044</v>
      </c>
      <c r="Y23" s="54">
        <f>(Y11-X11)/X11</f>
        <v>0.015730337078651686</v>
      </c>
      <c r="Z23" s="55">
        <f>(Z11-Y11)/Y11</f>
        <v>-0.02101769911504425</v>
      </c>
      <c r="AA23" s="55">
        <f>(AA11-Z11)/Z11</f>
        <v>0.004519774011299435</v>
      </c>
      <c r="AB23" s="55">
        <f>(AB11-AA11)/AA11</f>
        <v>-0.006186726659167604</v>
      </c>
      <c r="AC23" s="169"/>
      <c r="AD23" s="170"/>
      <c r="AE23" s="46"/>
      <c r="AF23" s="46"/>
    </row>
    <row r="24" spans="1:32" s="163" customFormat="1" ht="15" customHeight="1">
      <c r="A24" s="41" t="s">
        <v>311</v>
      </c>
      <c r="B24" s="73"/>
      <c r="C24" s="73"/>
      <c r="D24" s="73"/>
      <c r="E24" s="73"/>
      <c r="F24" s="73"/>
      <c r="G24" s="73"/>
      <c r="H24" s="73"/>
      <c r="I24" s="73"/>
      <c r="J24" s="73"/>
      <c r="K24" s="73"/>
      <c r="L24" s="73"/>
      <c r="M24" s="73"/>
      <c r="N24" s="165"/>
      <c r="O24" s="165"/>
      <c r="P24" s="165"/>
      <c r="Q24" s="165"/>
      <c r="R24" s="49"/>
      <c r="S24" s="49"/>
      <c r="T24" s="227"/>
      <c r="U24" s="86"/>
      <c r="V24" s="426"/>
      <c r="W24" s="426"/>
      <c r="X24" s="426"/>
      <c r="Y24" s="426"/>
      <c r="Z24" s="50"/>
      <c r="AA24" s="50"/>
      <c r="AB24" s="50"/>
      <c r="AC24" s="146"/>
      <c r="AD24" s="159"/>
      <c r="AE24" s="46"/>
      <c r="AF24" s="46"/>
    </row>
    <row r="25" spans="1:32" s="64" customFormat="1" ht="15" customHeight="1">
      <c r="A25" s="171" t="s">
        <v>88</v>
      </c>
      <c r="B25" s="171"/>
      <c r="C25" s="171"/>
      <c r="D25" s="171"/>
      <c r="E25" s="171"/>
      <c r="F25" s="171"/>
      <c r="G25" s="171"/>
      <c r="H25" s="171"/>
      <c r="I25" s="171"/>
      <c r="J25" s="171"/>
      <c r="K25" s="171"/>
      <c r="L25" s="171"/>
      <c r="M25" s="171"/>
      <c r="N25" s="172"/>
      <c r="O25" s="172"/>
      <c r="P25" s="173"/>
      <c r="Q25" s="173"/>
      <c r="R25" s="173"/>
      <c r="S25" s="173"/>
      <c r="T25" s="173"/>
      <c r="U25" s="173"/>
      <c r="V25" s="173"/>
      <c r="W25" s="173"/>
      <c r="X25" s="173"/>
      <c r="Y25" s="173"/>
      <c r="Z25" s="173"/>
      <c r="AA25" s="173"/>
      <c r="AB25" s="173"/>
      <c r="AC25" s="173"/>
      <c r="AD25" s="173"/>
      <c r="AE25" s="71"/>
      <c r="AF25" s="71"/>
    </row>
    <row r="26" spans="1:32" s="64" customFormat="1" ht="25.5" customHeight="1">
      <c r="A26" s="544" t="s">
        <v>170</v>
      </c>
      <c r="B26" s="545"/>
      <c r="C26" s="545"/>
      <c r="D26" s="545"/>
      <c r="E26" s="545"/>
      <c r="F26" s="545"/>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71"/>
      <c r="AF26" s="71"/>
    </row>
    <row r="27" spans="1:29" s="81" customFormat="1" ht="15" customHeight="1">
      <c r="A27" s="515" t="s">
        <v>188</v>
      </c>
      <c r="B27" s="515"/>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515"/>
      <c r="AC27" s="515"/>
    </row>
    <row r="28" spans="1:32" s="64" customFormat="1" ht="24.75" customHeight="1">
      <c r="A28" s="541" t="s">
        <v>189</v>
      </c>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541"/>
      <c r="AD28" s="541"/>
      <c r="AE28" s="41"/>
      <c r="AF28" s="41"/>
    </row>
    <row r="29" spans="1:32" s="64" customFormat="1" ht="13.5" customHeight="1">
      <c r="A29" s="531" t="s">
        <v>190</v>
      </c>
      <c r="B29" s="531"/>
      <c r="C29" s="531"/>
      <c r="D29" s="531"/>
      <c r="E29" s="531"/>
      <c r="F29" s="531"/>
      <c r="G29" s="531"/>
      <c r="H29" s="531"/>
      <c r="I29" s="531"/>
      <c r="J29" s="531"/>
      <c r="K29" s="531"/>
      <c r="L29" s="531"/>
      <c r="M29" s="531"/>
      <c r="N29" s="531"/>
      <c r="O29" s="531"/>
      <c r="P29" s="531"/>
      <c r="Q29" s="531"/>
      <c r="R29" s="531"/>
      <c r="S29" s="531"/>
      <c r="T29" s="531"/>
      <c r="U29" s="531"/>
      <c r="V29" s="531"/>
      <c r="W29" s="531"/>
      <c r="X29" s="41"/>
      <c r="Y29" s="41"/>
      <c r="Z29" s="41"/>
      <c r="AA29" s="41"/>
      <c r="AB29" s="41"/>
      <c r="AC29" s="146"/>
      <c r="AD29" s="46"/>
      <c r="AE29" s="41"/>
      <c r="AF29" s="41"/>
    </row>
    <row r="30" spans="1:32" s="163" customFormat="1" ht="15" customHeight="1">
      <c r="A30" s="174"/>
      <c r="B30" s="174"/>
      <c r="C30" s="174"/>
      <c r="D30" s="174"/>
      <c r="E30" s="174"/>
      <c r="F30" s="174"/>
      <c r="G30" s="174"/>
      <c r="H30" s="174"/>
      <c r="I30" s="174"/>
      <c r="J30" s="174"/>
      <c r="K30" s="174"/>
      <c r="L30" s="174"/>
      <c r="M30" s="174"/>
      <c r="N30" s="175"/>
      <c r="O30" s="175"/>
      <c r="P30" s="46"/>
      <c r="Q30" s="46"/>
      <c r="R30" s="46"/>
      <c r="S30" s="46"/>
      <c r="T30" s="46"/>
      <c r="U30" s="46"/>
      <c r="V30" s="46"/>
      <c r="W30" s="46"/>
      <c r="X30" s="46"/>
      <c r="Y30" s="46"/>
      <c r="Z30" s="46"/>
      <c r="AA30" s="46"/>
      <c r="AB30" s="46"/>
      <c r="AC30" s="146"/>
      <c r="AD30" s="41"/>
      <c r="AE30" s="46"/>
      <c r="AF30" s="46"/>
    </row>
    <row r="31" spans="1:22" s="112" customFormat="1" ht="18.75">
      <c r="A31" s="176" t="s">
        <v>255</v>
      </c>
      <c r="B31" s="176"/>
      <c r="C31" s="111"/>
      <c r="D31" s="111"/>
      <c r="E31" s="111"/>
      <c r="F31" s="111"/>
      <c r="G31" s="111"/>
      <c r="H31" s="111"/>
      <c r="I31" s="111"/>
      <c r="J31" s="111"/>
      <c r="K31" s="111"/>
      <c r="L31" s="111"/>
      <c r="M31" s="111"/>
      <c r="N31" s="111"/>
      <c r="O31" s="111"/>
      <c r="P31" s="111"/>
      <c r="Q31" s="111"/>
      <c r="R31" s="111"/>
      <c r="S31" s="111"/>
      <c r="T31" s="111"/>
      <c r="U31" s="111"/>
      <c r="V31" s="111"/>
    </row>
    <row r="32" spans="1:32" ht="15.75" customHeight="1">
      <c r="A32" s="521"/>
      <c r="B32" s="178"/>
      <c r="C32" s="178"/>
      <c r="D32" s="178"/>
      <c r="E32" s="178"/>
      <c r="F32" s="178"/>
      <c r="G32" s="178"/>
      <c r="H32" s="178"/>
      <c r="I32" s="178"/>
      <c r="J32" s="178"/>
      <c r="K32" s="178"/>
      <c r="L32" s="178"/>
      <c r="M32" s="178"/>
      <c r="N32" s="178"/>
      <c r="O32" s="178"/>
      <c r="P32" s="178"/>
      <c r="Q32" s="178"/>
      <c r="R32" s="523" t="s">
        <v>72</v>
      </c>
      <c r="S32" s="516" t="s">
        <v>73</v>
      </c>
      <c r="T32" s="516" t="s">
        <v>74</v>
      </c>
      <c r="U32" s="516" t="s">
        <v>75</v>
      </c>
      <c r="V32" s="516" t="s">
        <v>76</v>
      </c>
      <c r="W32" s="516" t="s">
        <v>77</v>
      </c>
      <c r="X32" s="516" t="s">
        <v>78</v>
      </c>
      <c r="Y32" s="516" t="s">
        <v>79</v>
      </c>
      <c r="Z32" s="516" t="s">
        <v>182</v>
      </c>
      <c r="AA32" s="532" t="s">
        <v>301</v>
      </c>
      <c r="AB32" s="532" t="s">
        <v>343</v>
      </c>
      <c r="AC32" s="147" t="s">
        <v>80</v>
      </c>
      <c r="AD32" s="148"/>
      <c r="AE32" s="177"/>
      <c r="AF32" s="177"/>
    </row>
    <row r="33" spans="1:32" ht="17.25" customHeight="1" thickBot="1">
      <c r="A33" s="522"/>
      <c r="B33" s="140"/>
      <c r="C33" s="140"/>
      <c r="D33" s="140"/>
      <c r="E33" s="140"/>
      <c r="F33" s="140"/>
      <c r="G33" s="140"/>
      <c r="H33" s="140"/>
      <c r="I33" s="140"/>
      <c r="J33" s="140"/>
      <c r="K33" s="140"/>
      <c r="L33" s="140"/>
      <c r="M33" s="140"/>
      <c r="N33" s="140"/>
      <c r="O33" s="140"/>
      <c r="P33" s="140"/>
      <c r="Q33" s="140"/>
      <c r="R33" s="524"/>
      <c r="S33" s="518"/>
      <c r="T33" s="518"/>
      <c r="U33" s="518"/>
      <c r="V33" s="518"/>
      <c r="W33" s="518"/>
      <c r="X33" s="518"/>
      <c r="Y33" s="534"/>
      <c r="Z33" s="534"/>
      <c r="AA33" s="538"/>
      <c r="AB33" s="538"/>
      <c r="AC33" s="67" t="s">
        <v>81</v>
      </c>
      <c r="AD33" s="68" t="s">
        <v>82</v>
      </c>
      <c r="AE33" s="177"/>
      <c r="AF33" s="177"/>
    </row>
    <row r="34" spans="1:32" ht="15.75" thickTop="1">
      <c r="A34" s="64"/>
      <c r="B34" s="64"/>
      <c r="C34" s="64"/>
      <c r="D34" s="64"/>
      <c r="E34" s="64"/>
      <c r="F34" s="64"/>
      <c r="G34" s="64"/>
      <c r="H34" s="64"/>
      <c r="I34" s="64"/>
      <c r="J34" s="64"/>
      <c r="K34" s="64"/>
      <c r="L34" s="64"/>
      <c r="M34" s="64"/>
      <c r="N34" s="64"/>
      <c r="O34" s="64"/>
      <c r="P34" s="64"/>
      <c r="Q34" s="64"/>
      <c r="R34" s="64"/>
      <c r="S34" s="64"/>
      <c r="T34" s="64"/>
      <c r="U34" s="64"/>
      <c r="V34" s="64"/>
      <c r="W34" s="177"/>
      <c r="X34" s="177"/>
      <c r="Y34" s="177"/>
      <c r="AB34" s="142" t="s">
        <v>122</v>
      </c>
      <c r="AC34" s="108"/>
      <c r="AD34" s="64"/>
      <c r="AE34" s="177"/>
      <c r="AF34" s="177"/>
    </row>
    <row r="35" spans="1:39" ht="18.75">
      <c r="A35" s="64" t="s">
        <v>331</v>
      </c>
      <c r="B35" s="111"/>
      <c r="C35" s="111"/>
      <c r="D35" s="111"/>
      <c r="E35" s="111"/>
      <c r="F35" s="111"/>
      <c r="G35" s="111"/>
      <c r="H35" s="111"/>
      <c r="I35" s="111"/>
      <c r="J35" s="111"/>
      <c r="K35" s="111"/>
      <c r="L35" s="111"/>
      <c r="M35" s="111"/>
      <c r="N35" s="111"/>
      <c r="O35" s="111"/>
      <c r="P35" s="111"/>
      <c r="Q35" s="111"/>
      <c r="R35" s="143">
        <v>65</v>
      </c>
      <c r="S35" s="143">
        <v>68</v>
      </c>
      <c r="T35" s="143">
        <v>65</v>
      </c>
      <c r="U35" s="143">
        <v>68</v>
      </c>
      <c r="V35" s="143">
        <v>66</v>
      </c>
      <c r="W35" s="143">
        <v>64</v>
      </c>
      <c r="X35" s="143">
        <v>62</v>
      </c>
      <c r="Y35" s="143">
        <v>63</v>
      </c>
      <c r="Z35" s="143">
        <v>62</v>
      </c>
      <c r="AA35" s="143">
        <v>63</v>
      </c>
      <c r="AB35" s="143">
        <v>64</v>
      </c>
      <c r="AC35" s="463">
        <f>(AB35-AA35)/AA35*100</f>
        <v>1.5873015873015872</v>
      </c>
      <c r="AD35" s="464">
        <f>(AB35-W35)/W35*100</f>
        <v>0</v>
      </c>
      <c r="AE35" s="177"/>
      <c r="AF35" s="179"/>
      <c r="AG35" s="179"/>
      <c r="AH35" s="179"/>
      <c r="AI35" s="179"/>
      <c r="AJ35" s="179"/>
      <c r="AK35" s="179"/>
      <c r="AL35" s="179"/>
      <c r="AM35" s="179"/>
    </row>
    <row r="36" spans="1:39" ht="18.75">
      <c r="A36" s="64" t="s">
        <v>332</v>
      </c>
      <c r="B36" s="111"/>
      <c r="C36" s="111"/>
      <c r="D36" s="111"/>
      <c r="E36" s="111"/>
      <c r="F36" s="111"/>
      <c r="G36" s="111"/>
      <c r="H36" s="111"/>
      <c r="I36" s="111"/>
      <c r="J36" s="111"/>
      <c r="K36" s="111"/>
      <c r="L36" s="111"/>
      <c r="M36" s="111"/>
      <c r="N36" s="111"/>
      <c r="O36" s="111"/>
      <c r="P36" s="111"/>
      <c r="Q36" s="111"/>
      <c r="R36" s="143">
        <v>12</v>
      </c>
      <c r="S36" s="143">
        <v>11</v>
      </c>
      <c r="T36" s="143">
        <v>15</v>
      </c>
      <c r="U36" s="143">
        <v>14</v>
      </c>
      <c r="V36" s="143">
        <v>14</v>
      </c>
      <c r="W36" s="143">
        <v>14</v>
      </c>
      <c r="X36" s="143">
        <v>14</v>
      </c>
      <c r="Y36" s="143">
        <v>13</v>
      </c>
      <c r="Z36" s="143">
        <v>14</v>
      </c>
      <c r="AA36" s="143">
        <v>13</v>
      </c>
      <c r="AB36" s="143">
        <v>12</v>
      </c>
      <c r="AC36" s="463">
        <f>(AB36-AA36)/AA36*100</f>
        <v>-7.6923076923076925</v>
      </c>
      <c r="AD36" s="464">
        <f>(AB36-W36)/W36*100</f>
        <v>-14.285714285714285</v>
      </c>
      <c r="AE36" s="177"/>
      <c r="AF36" s="179"/>
      <c r="AG36" s="179"/>
      <c r="AH36" s="179"/>
      <c r="AI36" s="179"/>
      <c r="AJ36" s="179"/>
      <c r="AK36" s="179"/>
      <c r="AL36" s="179"/>
      <c r="AM36" s="179"/>
    </row>
    <row r="37" spans="1:39" ht="18.75">
      <c r="A37" s="64" t="s">
        <v>333</v>
      </c>
      <c r="B37" s="111"/>
      <c r="C37" s="111"/>
      <c r="D37" s="111"/>
      <c r="E37" s="111"/>
      <c r="F37" s="111"/>
      <c r="G37" s="111"/>
      <c r="H37" s="111"/>
      <c r="I37" s="111"/>
      <c r="J37" s="111"/>
      <c r="K37" s="111"/>
      <c r="L37" s="111"/>
      <c r="M37" s="111"/>
      <c r="N37" s="111"/>
      <c r="O37" s="111"/>
      <c r="P37" s="111"/>
      <c r="Q37" s="111"/>
      <c r="R37" s="143">
        <v>159</v>
      </c>
      <c r="S37" s="143">
        <v>162</v>
      </c>
      <c r="T37" s="143">
        <v>174</v>
      </c>
      <c r="U37" s="143">
        <v>174</v>
      </c>
      <c r="V37" s="143">
        <v>170</v>
      </c>
      <c r="W37" s="143">
        <v>162</v>
      </c>
      <c r="X37" s="143">
        <v>162</v>
      </c>
      <c r="Y37" s="143">
        <v>166</v>
      </c>
      <c r="Z37" s="143">
        <v>162</v>
      </c>
      <c r="AA37" s="143">
        <v>165</v>
      </c>
      <c r="AB37" s="143">
        <v>164</v>
      </c>
      <c r="AC37" s="463">
        <f>(AB37-AA37)/AA37*100</f>
        <v>-0.6060606060606061</v>
      </c>
      <c r="AD37" s="464">
        <f>(AB37-W37)/W37*100</f>
        <v>1.2345679012345678</v>
      </c>
      <c r="AE37" s="177"/>
      <c r="AF37" s="179"/>
      <c r="AG37" s="179"/>
      <c r="AH37" s="179"/>
      <c r="AI37" s="179"/>
      <c r="AJ37" s="179"/>
      <c r="AK37" s="179"/>
      <c r="AL37" s="179"/>
      <c r="AM37" s="179"/>
    </row>
    <row r="38" spans="1:39" ht="18.75">
      <c r="A38" s="64" t="s">
        <v>334</v>
      </c>
      <c r="B38" s="111"/>
      <c r="C38" s="111"/>
      <c r="D38" s="111"/>
      <c r="E38" s="111"/>
      <c r="F38" s="111"/>
      <c r="G38" s="111"/>
      <c r="H38" s="111"/>
      <c r="I38" s="111"/>
      <c r="J38" s="111"/>
      <c r="K38" s="111"/>
      <c r="L38" s="111"/>
      <c r="M38" s="111"/>
      <c r="N38" s="111"/>
      <c r="O38" s="111"/>
      <c r="P38" s="111"/>
      <c r="Q38" s="111"/>
      <c r="R38" s="143">
        <v>223</v>
      </c>
      <c r="S38" s="143">
        <v>225</v>
      </c>
      <c r="T38" s="143">
        <v>223</v>
      </c>
      <c r="U38" s="143">
        <v>232</v>
      </c>
      <c r="V38" s="143">
        <v>234</v>
      </c>
      <c r="W38" s="143">
        <v>219</v>
      </c>
      <c r="X38" s="143">
        <v>193</v>
      </c>
      <c r="Y38" s="143">
        <v>195</v>
      </c>
      <c r="Z38" s="143">
        <v>184</v>
      </c>
      <c r="AA38" s="143">
        <v>183</v>
      </c>
      <c r="AB38" s="143">
        <v>174</v>
      </c>
      <c r="AC38" s="463">
        <f>(AB38-AA38)/AA38*100</f>
        <v>-4.918032786885246</v>
      </c>
      <c r="AD38" s="464">
        <f>(AB38-W38)/W38*100</f>
        <v>-20.54794520547945</v>
      </c>
      <c r="AE38" s="177"/>
      <c r="AF38" s="179"/>
      <c r="AG38" s="179"/>
      <c r="AH38" s="179"/>
      <c r="AI38" s="179"/>
      <c r="AJ38" s="179"/>
      <c r="AK38" s="179"/>
      <c r="AL38" s="179"/>
      <c r="AM38" s="179"/>
    </row>
    <row r="39" spans="1:39" ht="16.5" thickBot="1">
      <c r="A39" s="72" t="s">
        <v>84</v>
      </c>
      <c r="B39" s="72"/>
      <c r="C39" s="72"/>
      <c r="D39" s="72"/>
      <c r="E39" s="72"/>
      <c r="F39" s="72"/>
      <c r="G39" s="72"/>
      <c r="H39" s="72"/>
      <c r="I39" s="72"/>
      <c r="J39" s="72"/>
      <c r="K39" s="72"/>
      <c r="L39" s="72"/>
      <c r="M39" s="72"/>
      <c r="N39" s="72"/>
      <c r="O39" s="72"/>
      <c r="P39" s="72"/>
      <c r="Q39" s="72"/>
      <c r="R39" s="144">
        <v>460</v>
      </c>
      <c r="S39" s="144">
        <v>466</v>
      </c>
      <c r="T39" s="144">
        <v>476</v>
      </c>
      <c r="U39" s="144">
        <v>488</v>
      </c>
      <c r="V39" s="144">
        <v>484</v>
      </c>
      <c r="W39" s="144">
        <v>459</v>
      </c>
      <c r="X39" s="144">
        <v>431.61</v>
      </c>
      <c r="Y39" s="144">
        <v>437.99</v>
      </c>
      <c r="Z39" s="144">
        <v>423.51</v>
      </c>
      <c r="AA39" s="144">
        <v>424.87</v>
      </c>
      <c r="AB39" s="144">
        <v>414</v>
      </c>
      <c r="AC39" s="465">
        <f>(AB39-AA39)/AA39*100</f>
        <v>-2.5584296373008226</v>
      </c>
      <c r="AD39" s="466">
        <f>(AB39-W39)/W39*100</f>
        <v>-9.803921568627452</v>
      </c>
      <c r="AE39" s="177"/>
      <c r="AF39" s="179"/>
      <c r="AG39" s="179"/>
      <c r="AH39" s="179"/>
      <c r="AI39" s="179"/>
      <c r="AJ39" s="179"/>
      <c r="AK39" s="179"/>
      <c r="AL39" s="179"/>
      <c r="AM39" s="179"/>
    </row>
    <row r="40" spans="1:39" ht="15.75">
      <c r="A40" s="41" t="s">
        <v>311</v>
      </c>
      <c r="B40" s="63"/>
      <c r="C40" s="63"/>
      <c r="D40" s="63"/>
      <c r="E40" s="63"/>
      <c r="F40" s="63"/>
      <c r="G40" s="63"/>
      <c r="H40" s="63"/>
      <c r="I40" s="63"/>
      <c r="J40" s="63"/>
      <c r="K40" s="63"/>
      <c r="L40" s="63"/>
      <c r="M40" s="63"/>
      <c r="N40" s="63"/>
      <c r="O40" s="63"/>
      <c r="P40" s="63"/>
      <c r="Q40" s="63"/>
      <c r="R40" s="42"/>
      <c r="S40" s="42"/>
      <c r="T40" s="42"/>
      <c r="U40" s="42"/>
      <c r="V40" s="42"/>
      <c r="W40" s="42"/>
      <c r="X40" s="42"/>
      <c r="Y40" s="42"/>
      <c r="Z40" s="42"/>
      <c r="AA40" s="42"/>
      <c r="AB40" s="42"/>
      <c r="AC40" s="155"/>
      <c r="AD40" s="155"/>
      <c r="AE40" s="177"/>
      <c r="AF40" s="179"/>
      <c r="AG40" s="179"/>
      <c r="AH40" s="179"/>
      <c r="AI40" s="179"/>
      <c r="AJ40" s="179"/>
      <c r="AK40" s="179"/>
      <c r="AL40" s="179"/>
      <c r="AM40" s="179"/>
    </row>
    <row r="41" spans="1:32" ht="17.25" customHeight="1">
      <c r="A41" s="527" t="s">
        <v>168</v>
      </c>
      <c r="B41" s="527"/>
      <c r="C41" s="527"/>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177"/>
      <c r="AF41" s="177"/>
    </row>
    <row r="42" spans="1:32" ht="29.25" customHeight="1">
      <c r="A42" s="537" t="s">
        <v>178</v>
      </c>
      <c r="B42" s="537"/>
      <c r="C42" s="537"/>
      <c r="D42" s="537"/>
      <c r="E42" s="537"/>
      <c r="F42" s="537"/>
      <c r="G42" s="537"/>
      <c r="H42" s="537"/>
      <c r="I42" s="537"/>
      <c r="J42" s="537"/>
      <c r="K42" s="537"/>
      <c r="L42" s="537"/>
      <c r="M42" s="537"/>
      <c r="N42" s="537"/>
      <c r="O42" s="537"/>
      <c r="P42" s="537"/>
      <c r="Q42" s="537"/>
      <c r="R42" s="537"/>
      <c r="S42" s="537"/>
      <c r="T42" s="537"/>
      <c r="U42" s="537"/>
      <c r="V42" s="537"/>
      <c r="W42" s="537"/>
      <c r="X42" s="537"/>
      <c r="Y42" s="537"/>
      <c r="Z42" s="537"/>
      <c r="AA42" s="537"/>
      <c r="AB42" s="537"/>
      <c r="AC42" s="537"/>
      <c r="AD42" s="537"/>
      <c r="AE42" s="177"/>
      <c r="AF42" s="177"/>
    </row>
    <row r="43" spans="1:32" s="64" customFormat="1" ht="15" customHeight="1">
      <c r="A43" s="531" t="s">
        <v>314</v>
      </c>
      <c r="B43" s="527"/>
      <c r="C43" s="527"/>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41"/>
      <c r="AF43" s="41"/>
    </row>
    <row r="44" spans="1:30" ht="15" customHeight="1">
      <c r="A44" s="527" t="s">
        <v>315</v>
      </c>
      <c r="B44" s="527"/>
      <c r="C44" s="527"/>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row>
    <row r="45" spans="1:30" ht="15" customHeight="1">
      <c r="A45" s="527" t="s">
        <v>316</v>
      </c>
      <c r="B45" s="527"/>
      <c r="C45" s="527"/>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row>
    <row r="46" spans="1:30" ht="24.75" customHeight="1">
      <c r="A46" s="527" t="s">
        <v>317</v>
      </c>
      <c r="B46" s="527"/>
      <c r="C46" s="527"/>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row>
  </sheetData>
  <sheetProtection/>
  <mergeCells count="48">
    <mergeCell ref="AB3:AB4"/>
    <mergeCell ref="AB32:AB33"/>
    <mergeCell ref="A29:W29"/>
    <mergeCell ref="A32:A33"/>
    <mergeCell ref="E3:E4"/>
    <mergeCell ref="N3:N4"/>
    <mergeCell ref="O3:O4"/>
    <mergeCell ref="H3:H4"/>
    <mergeCell ref="Q3:Q4"/>
    <mergeCell ref="A26:AD26"/>
    <mergeCell ref="W3:W4"/>
    <mergeCell ref="T32:T33"/>
    <mergeCell ref="W32:W33"/>
    <mergeCell ref="AA32:AA33"/>
    <mergeCell ref="S32:S33"/>
    <mergeCell ref="K3:K4"/>
    <mergeCell ref="P3:P4"/>
    <mergeCell ref="M3:M4"/>
    <mergeCell ref="I3:I4"/>
    <mergeCell ref="L3:L4"/>
    <mergeCell ref="A28:AD28"/>
    <mergeCell ref="X32:X33"/>
    <mergeCell ref="F3:F4"/>
    <mergeCell ref="G3:G4"/>
    <mergeCell ref="C3:C4"/>
    <mergeCell ref="D3:D4"/>
    <mergeCell ref="S3:S4"/>
    <mergeCell ref="J3:J4"/>
    <mergeCell ref="A42:AD42"/>
    <mergeCell ref="R32:R33"/>
    <mergeCell ref="Z3:Z4"/>
    <mergeCell ref="U32:U33"/>
    <mergeCell ref="V32:V33"/>
    <mergeCell ref="AA3:AA4"/>
    <mergeCell ref="A41:AD41"/>
    <mergeCell ref="A27:AC27"/>
    <mergeCell ref="U3:U4"/>
    <mergeCell ref="V3:V4"/>
    <mergeCell ref="A43:AD43"/>
    <mergeCell ref="A44:AD44"/>
    <mergeCell ref="A45:AD45"/>
    <mergeCell ref="A46:AD46"/>
    <mergeCell ref="X3:X4"/>
    <mergeCell ref="Z32:Z33"/>
    <mergeCell ref="Y3:Y4"/>
    <mergeCell ref="R3:R4"/>
    <mergeCell ref="Y32:Y33"/>
    <mergeCell ref="T3:T4"/>
  </mergeCells>
  <printOptions/>
  <pageMargins left="0.35433070866141736" right="0.15748031496062992" top="0.5511811023622047" bottom="0.2755905511811024" header="0.2755905511811024" footer="0.1968503937007874"/>
  <pageSetup fitToHeight="1" fitToWidth="1" horizontalDpi="600" verticalDpi="600" orientation="portrait" paperSize="9" scale="55" r:id="rId1"/>
  <headerFooter>
    <oddHeader>&amp;R&amp;"Arial,Bold"&amp;16BUS AND COACH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Q54"/>
  <sheetViews>
    <sheetView zoomScale="85" zoomScaleNormal="85" zoomScalePageLayoutView="70" workbookViewId="0" topLeftCell="A1">
      <selection activeCell="A47" sqref="A47"/>
    </sheetView>
  </sheetViews>
  <sheetFormatPr defaultColWidth="9.140625" defaultRowHeight="12.75"/>
  <cols>
    <col min="1" max="1" width="4.28125" style="251" customWidth="1"/>
    <col min="2" max="2" width="28.8515625" style="251" customWidth="1"/>
    <col min="3" max="15" width="11.00390625" style="251" hidden="1" customWidth="1"/>
    <col min="16" max="16" width="10.28125" style="251" hidden="1" customWidth="1"/>
    <col min="17" max="17" width="11.00390625" style="251" hidden="1" customWidth="1"/>
    <col min="18" max="28" width="11.00390625" style="251" customWidth="1"/>
    <col min="29" max="29" width="9.57421875" style="251" customWidth="1"/>
    <col min="30" max="30" width="10.140625" style="251" customWidth="1"/>
    <col min="31" max="16384" width="9.140625" style="251" customWidth="1"/>
  </cols>
  <sheetData>
    <row r="1" spans="1:30" s="111" customFormat="1" ht="18.75">
      <c r="A1" s="63" t="s">
        <v>336</v>
      </c>
      <c r="B1" s="63"/>
      <c r="C1" s="63"/>
      <c r="D1" s="63"/>
      <c r="E1" s="63"/>
      <c r="F1" s="63"/>
      <c r="G1" s="63"/>
      <c r="H1" s="63"/>
      <c r="I1" s="63"/>
      <c r="J1" s="63"/>
      <c r="K1" s="63"/>
      <c r="L1" s="63"/>
      <c r="M1" s="63"/>
      <c r="O1" s="63"/>
      <c r="P1" s="63"/>
      <c r="Q1" s="63"/>
      <c r="R1" s="63"/>
      <c r="S1" s="63"/>
      <c r="T1" s="63"/>
      <c r="U1" s="63"/>
      <c r="V1" s="63"/>
      <c r="W1" s="63"/>
      <c r="X1" s="63"/>
      <c r="Y1" s="63"/>
      <c r="Z1" s="63"/>
      <c r="AA1" s="63"/>
      <c r="AB1" s="63"/>
      <c r="AC1" s="256"/>
      <c r="AD1" s="188"/>
    </row>
    <row r="2" spans="1:30" s="64" customFormat="1" ht="15" customHeight="1">
      <c r="A2" s="65"/>
      <c r="B2" s="65"/>
      <c r="C2" s="539" t="s">
        <v>192</v>
      </c>
      <c r="D2" s="539" t="s">
        <v>193</v>
      </c>
      <c r="E2" s="539" t="s">
        <v>194</v>
      </c>
      <c r="F2" s="539" t="s">
        <v>195</v>
      </c>
      <c r="G2" s="539" t="s">
        <v>196</v>
      </c>
      <c r="H2" s="539" t="s">
        <v>197</v>
      </c>
      <c r="I2" s="539" t="s">
        <v>198</v>
      </c>
      <c r="J2" s="539" t="s">
        <v>199</v>
      </c>
      <c r="K2" s="539" t="s">
        <v>200</v>
      </c>
      <c r="L2" s="539" t="s">
        <v>201</v>
      </c>
      <c r="M2" s="539" t="s">
        <v>202</v>
      </c>
      <c r="N2" s="532" t="s">
        <v>68</v>
      </c>
      <c r="O2" s="532" t="s">
        <v>69</v>
      </c>
      <c r="P2" s="532" t="s">
        <v>70</v>
      </c>
      <c r="Q2" s="549" t="s">
        <v>71</v>
      </c>
      <c r="R2" s="535" t="s">
        <v>72</v>
      </c>
      <c r="S2" s="535" t="s">
        <v>73</v>
      </c>
      <c r="T2" s="532" t="s">
        <v>74</v>
      </c>
      <c r="U2" s="532" t="s">
        <v>75</v>
      </c>
      <c r="V2" s="532" t="s">
        <v>76</v>
      </c>
      <c r="W2" s="532" t="s">
        <v>77</v>
      </c>
      <c r="X2" s="532" t="s">
        <v>78</v>
      </c>
      <c r="Y2" s="532" t="s">
        <v>79</v>
      </c>
      <c r="Z2" s="532" t="s">
        <v>182</v>
      </c>
      <c r="AA2" s="532" t="s">
        <v>301</v>
      </c>
      <c r="AB2" s="532" t="s">
        <v>343</v>
      </c>
      <c r="AC2" s="147" t="s">
        <v>80</v>
      </c>
      <c r="AD2" s="148"/>
    </row>
    <row r="3" spans="1:30" s="64" customFormat="1" ht="16.5" thickBot="1">
      <c r="A3" s="66"/>
      <c r="B3" s="66"/>
      <c r="C3" s="540"/>
      <c r="D3" s="540"/>
      <c r="E3" s="540"/>
      <c r="F3" s="540"/>
      <c r="G3" s="540"/>
      <c r="H3" s="540"/>
      <c r="I3" s="540"/>
      <c r="J3" s="540"/>
      <c r="K3" s="540"/>
      <c r="L3" s="540"/>
      <c r="M3" s="540"/>
      <c r="N3" s="533"/>
      <c r="O3" s="533"/>
      <c r="P3" s="533"/>
      <c r="Q3" s="550"/>
      <c r="R3" s="536"/>
      <c r="S3" s="536"/>
      <c r="T3" s="533"/>
      <c r="U3" s="533"/>
      <c r="V3" s="533"/>
      <c r="W3" s="533"/>
      <c r="X3" s="533"/>
      <c r="Y3" s="533"/>
      <c r="Z3" s="548"/>
      <c r="AA3" s="548"/>
      <c r="AB3" s="548"/>
      <c r="AC3" s="67" t="s">
        <v>81</v>
      </c>
      <c r="AD3" s="68" t="s">
        <v>82</v>
      </c>
    </row>
    <row r="4" spans="1:30" s="64" customFormat="1" ht="15" customHeight="1" thickTop="1">
      <c r="A4" s="180"/>
      <c r="B4" s="41"/>
      <c r="C4" s="41"/>
      <c r="D4" s="41"/>
      <c r="E4" s="41"/>
      <c r="F4" s="41"/>
      <c r="G4" s="41"/>
      <c r="H4" s="41"/>
      <c r="I4" s="41"/>
      <c r="J4" s="41"/>
      <c r="K4" s="41"/>
      <c r="L4" s="41"/>
      <c r="M4" s="41"/>
      <c r="N4" s="41"/>
      <c r="O4" s="41"/>
      <c r="P4" s="41"/>
      <c r="Q4" s="181"/>
      <c r="R4" s="41"/>
      <c r="S4" s="41"/>
      <c r="T4" s="41"/>
      <c r="U4" s="41"/>
      <c r="V4" s="41"/>
      <c r="W4" s="41"/>
      <c r="X4" s="41"/>
      <c r="Y4" s="69"/>
      <c r="AB4" s="69" t="s">
        <v>92</v>
      </c>
      <c r="AC4" s="160"/>
      <c r="AD4" s="182"/>
    </row>
    <row r="5" spans="1:30" s="64" customFormat="1" ht="18.75">
      <c r="A5" s="63" t="s">
        <v>93</v>
      </c>
      <c r="B5" s="41"/>
      <c r="C5" s="41">
        <f aca="true" t="shared" si="0" ref="C5:M5">C6+C7</f>
        <v>336</v>
      </c>
      <c r="D5" s="41">
        <f t="shared" si="0"/>
        <v>336</v>
      </c>
      <c r="E5" s="41">
        <f t="shared" si="0"/>
        <v>355</v>
      </c>
      <c r="F5" s="41">
        <f t="shared" si="0"/>
        <v>347</v>
      </c>
      <c r="G5" s="41">
        <f t="shared" si="0"/>
        <v>361</v>
      </c>
      <c r="H5" s="41">
        <f t="shared" si="0"/>
        <v>368</v>
      </c>
      <c r="I5" s="41">
        <f t="shared" si="0"/>
        <v>349</v>
      </c>
      <c r="J5" s="41">
        <f t="shared" si="0"/>
        <v>368</v>
      </c>
      <c r="K5" s="41">
        <f t="shared" si="0"/>
        <v>368</v>
      </c>
      <c r="L5" s="41">
        <f t="shared" si="0"/>
        <v>358</v>
      </c>
      <c r="M5" s="41">
        <f t="shared" si="0"/>
        <v>362</v>
      </c>
      <c r="N5" s="42">
        <v>369.340242</v>
      </c>
      <c r="O5" s="42">
        <v>367.664581</v>
      </c>
      <c r="P5" s="42">
        <v>373.537626</v>
      </c>
      <c r="Q5" s="183">
        <v>368.918658</v>
      </c>
      <c r="R5" s="402">
        <f aca="true" t="shared" si="1" ref="R5:AB5">SUM(R6:R7)</f>
        <v>359</v>
      </c>
      <c r="S5" s="402">
        <f t="shared" si="1"/>
        <v>374</v>
      </c>
      <c r="T5" s="402">
        <f t="shared" si="1"/>
        <v>385</v>
      </c>
      <c r="U5" s="402">
        <f t="shared" si="1"/>
        <v>397</v>
      </c>
      <c r="V5" s="402">
        <f t="shared" si="1"/>
        <v>386</v>
      </c>
      <c r="W5" s="402">
        <f t="shared" si="1"/>
        <v>376</v>
      </c>
      <c r="X5" s="402">
        <f t="shared" si="1"/>
        <v>346</v>
      </c>
      <c r="Y5" s="402">
        <f t="shared" si="1"/>
        <v>338</v>
      </c>
      <c r="Z5" s="402">
        <f t="shared" si="1"/>
        <v>327</v>
      </c>
      <c r="AA5" s="402">
        <f t="shared" si="1"/>
        <v>331</v>
      </c>
      <c r="AB5" s="402">
        <f t="shared" si="1"/>
        <v>331</v>
      </c>
      <c r="AC5" s="463">
        <f>(AB5-AA5)/AA5*100</f>
        <v>0</v>
      </c>
      <c r="AD5" s="464">
        <f>(AB5-W5)/W5*100</f>
        <v>-11.96808510638298</v>
      </c>
    </row>
    <row r="6" spans="1:30" s="64" customFormat="1" ht="15" customHeight="1">
      <c r="A6" s="41"/>
      <c r="B6" s="41" t="s">
        <v>94</v>
      </c>
      <c r="C6" s="88">
        <v>289</v>
      </c>
      <c r="D6" s="88">
        <v>292</v>
      </c>
      <c r="E6" s="88">
        <v>304</v>
      </c>
      <c r="F6" s="88">
        <v>301</v>
      </c>
      <c r="G6" s="88">
        <v>307</v>
      </c>
      <c r="H6" s="88">
        <v>317</v>
      </c>
      <c r="I6" s="88">
        <v>295</v>
      </c>
      <c r="J6" s="88">
        <v>311</v>
      </c>
      <c r="K6" s="88">
        <v>310</v>
      </c>
      <c r="L6" s="88">
        <v>298</v>
      </c>
      <c r="M6" s="88">
        <v>298</v>
      </c>
      <c r="N6" s="42">
        <v>314</v>
      </c>
      <c r="O6" s="42">
        <v>306</v>
      </c>
      <c r="P6" s="42">
        <v>311</v>
      </c>
      <c r="Q6" s="183">
        <v>302</v>
      </c>
      <c r="R6" s="42">
        <v>300</v>
      </c>
      <c r="S6" s="70">
        <v>308</v>
      </c>
      <c r="T6" s="70">
        <v>307</v>
      </c>
      <c r="U6" s="70">
        <v>315</v>
      </c>
      <c r="V6" s="70">
        <v>311</v>
      </c>
      <c r="W6" s="70">
        <v>302</v>
      </c>
      <c r="X6" s="70">
        <v>279</v>
      </c>
      <c r="Y6" s="70">
        <v>278</v>
      </c>
      <c r="Z6" s="70">
        <v>263</v>
      </c>
      <c r="AA6" s="70">
        <v>266</v>
      </c>
      <c r="AB6" s="70">
        <v>267</v>
      </c>
      <c r="AC6" s="463">
        <f>(AB6-AA6)/AA6*100</f>
        <v>0.37593984962406013</v>
      </c>
      <c r="AD6" s="464">
        <f>(AB6-W6)/W6*100</f>
        <v>-11.589403973509933</v>
      </c>
    </row>
    <row r="7" spans="1:30" s="64" customFormat="1" ht="15" customHeight="1">
      <c r="A7" s="41"/>
      <c r="B7" s="41" t="s">
        <v>95</v>
      </c>
      <c r="C7" s="88">
        <v>47</v>
      </c>
      <c r="D7" s="88">
        <v>44</v>
      </c>
      <c r="E7" s="88">
        <v>51</v>
      </c>
      <c r="F7" s="88">
        <v>46</v>
      </c>
      <c r="G7" s="88">
        <v>54</v>
      </c>
      <c r="H7" s="88">
        <v>51</v>
      </c>
      <c r="I7" s="88">
        <v>54</v>
      </c>
      <c r="J7" s="88">
        <v>57</v>
      </c>
      <c r="K7" s="88">
        <v>58</v>
      </c>
      <c r="L7" s="88">
        <v>60</v>
      </c>
      <c r="M7" s="88">
        <v>64</v>
      </c>
      <c r="N7" s="42">
        <v>56</v>
      </c>
      <c r="O7" s="42">
        <v>62</v>
      </c>
      <c r="P7" s="42">
        <v>63</v>
      </c>
      <c r="Q7" s="183">
        <v>67</v>
      </c>
      <c r="R7" s="42">
        <v>59</v>
      </c>
      <c r="S7" s="70">
        <v>66</v>
      </c>
      <c r="T7" s="70">
        <v>78</v>
      </c>
      <c r="U7" s="70">
        <v>82</v>
      </c>
      <c r="V7" s="70">
        <v>75</v>
      </c>
      <c r="W7" s="70">
        <v>74</v>
      </c>
      <c r="X7" s="70">
        <v>67</v>
      </c>
      <c r="Y7" s="70">
        <v>60</v>
      </c>
      <c r="Z7" s="70">
        <v>64</v>
      </c>
      <c r="AA7" s="70">
        <v>65</v>
      </c>
      <c r="AB7" s="70">
        <v>64</v>
      </c>
      <c r="AC7" s="463">
        <f>(AB7-AA7)/AA7*100</f>
        <v>-1.5384615384615385</v>
      </c>
      <c r="AD7" s="464">
        <f>(AB7-W7)/W7*100</f>
        <v>-13.513513513513514</v>
      </c>
    </row>
    <row r="8" spans="2:30" s="64" customFormat="1" ht="15" customHeight="1">
      <c r="B8" s="46" t="s">
        <v>96</v>
      </c>
      <c r="C8" s="184">
        <v>0.1516217125346444</v>
      </c>
      <c r="D8" s="184">
        <v>0.1516217125346444</v>
      </c>
      <c r="E8" s="184">
        <v>0.1516217125346444</v>
      </c>
      <c r="F8" s="184">
        <v>0.1516217125346444</v>
      </c>
      <c r="G8" s="184">
        <v>0.1516217125346444</v>
      </c>
      <c r="H8" s="184">
        <v>0.1516217125346444</v>
      </c>
      <c r="I8" s="184">
        <v>0.1516217125346444</v>
      </c>
      <c r="J8" s="184">
        <v>0.1516217125346444</v>
      </c>
      <c r="K8" s="184">
        <v>0.1516217125346444</v>
      </c>
      <c r="L8" s="184">
        <v>0.1516217125346444</v>
      </c>
      <c r="M8" s="184">
        <v>0.1516217125346444</v>
      </c>
      <c r="N8" s="184">
        <v>0.1516217125346444</v>
      </c>
      <c r="O8" s="184">
        <v>0.16863196294668373</v>
      </c>
      <c r="P8" s="184">
        <v>0.16865770839374558</v>
      </c>
      <c r="Q8" s="185">
        <v>0.1816118500572015</v>
      </c>
      <c r="R8" s="186">
        <f aca="true" t="shared" si="2" ref="R8:AB8">R7/R5</f>
        <v>0.16434540389972144</v>
      </c>
      <c r="S8" s="186">
        <f t="shared" si="2"/>
        <v>0.17647058823529413</v>
      </c>
      <c r="T8" s="186">
        <f t="shared" si="2"/>
        <v>0.2025974025974026</v>
      </c>
      <c r="U8" s="186">
        <f t="shared" si="2"/>
        <v>0.20654911838790932</v>
      </c>
      <c r="V8" s="186">
        <f t="shared" si="2"/>
        <v>0.19430051813471502</v>
      </c>
      <c r="W8" s="186">
        <f t="shared" si="2"/>
        <v>0.19680851063829788</v>
      </c>
      <c r="X8" s="186">
        <f t="shared" si="2"/>
        <v>0.1936416184971098</v>
      </c>
      <c r="Y8" s="186">
        <f t="shared" si="2"/>
        <v>0.17751479289940827</v>
      </c>
      <c r="Z8" s="186">
        <f t="shared" si="2"/>
        <v>0.19571865443425077</v>
      </c>
      <c r="AA8" s="186">
        <f t="shared" si="2"/>
        <v>0.19637462235649547</v>
      </c>
      <c r="AB8" s="186">
        <f t="shared" si="2"/>
        <v>0.1933534743202417</v>
      </c>
      <c r="AC8" s="160"/>
      <c r="AD8" s="187"/>
    </row>
    <row r="9" spans="1:30" s="64" customFormat="1" ht="15" customHeight="1">
      <c r="A9" s="163"/>
      <c r="B9" s="163"/>
      <c r="C9" s="163"/>
      <c r="D9" s="163"/>
      <c r="E9" s="163"/>
      <c r="F9" s="163"/>
      <c r="G9" s="163"/>
      <c r="H9" s="163"/>
      <c r="I9" s="163"/>
      <c r="J9" s="163"/>
      <c r="K9" s="163"/>
      <c r="L9" s="163"/>
      <c r="M9" s="163"/>
      <c r="N9" s="46"/>
      <c r="O9" s="69"/>
      <c r="P9" s="69"/>
      <c r="R9" s="46"/>
      <c r="S9" s="46"/>
      <c r="T9" s="69"/>
      <c r="U9" s="46"/>
      <c r="V9" s="46"/>
      <c r="W9" s="69"/>
      <c r="X9" s="69"/>
      <c r="Y9" s="69"/>
      <c r="Z9" s="69"/>
      <c r="AA9" s="69"/>
      <c r="AB9" s="69"/>
      <c r="AC9" s="160"/>
      <c r="AD9" s="187"/>
    </row>
    <row r="10" spans="1:30" s="64" customFormat="1" ht="15" customHeight="1">
      <c r="A10" s="188" t="s">
        <v>97</v>
      </c>
      <c r="B10" s="163"/>
      <c r="C10" s="163"/>
      <c r="D10" s="189">
        <f aca="true" t="shared" si="3" ref="D10:P10">(D5-C5)/C5</f>
        <v>0</v>
      </c>
      <c r="E10" s="189">
        <f t="shared" si="3"/>
        <v>0.05654761904761905</v>
      </c>
      <c r="F10" s="189">
        <f t="shared" si="3"/>
        <v>-0.022535211267605635</v>
      </c>
      <c r="G10" s="189">
        <f t="shared" si="3"/>
        <v>0.040345821325648415</v>
      </c>
      <c r="H10" s="189">
        <f t="shared" si="3"/>
        <v>0.019390581717451522</v>
      </c>
      <c r="I10" s="189">
        <f t="shared" si="3"/>
        <v>-0.051630434782608696</v>
      </c>
      <c r="J10" s="189">
        <f t="shared" si="3"/>
        <v>0.054441260744985676</v>
      </c>
      <c r="K10" s="189">
        <f t="shared" si="3"/>
        <v>0</v>
      </c>
      <c r="L10" s="189">
        <f t="shared" si="3"/>
        <v>-0.02717391304347826</v>
      </c>
      <c r="M10" s="189">
        <f t="shared" si="3"/>
        <v>0.0111731843575419</v>
      </c>
      <c r="N10" s="189">
        <f t="shared" si="3"/>
        <v>0.020276911602209916</v>
      </c>
      <c r="O10" s="189">
        <f t="shared" si="3"/>
        <v>-0.004536903400848454</v>
      </c>
      <c r="P10" s="189">
        <f t="shared" si="3"/>
        <v>0.01597392107780975</v>
      </c>
      <c r="Q10" s="401">
        <f>(Q5-P5)/P5</f>
        <v>-0.012365469174984786</v>
      </c>
      <c r="R10" s="189"/>
      <c r="S10" s="400">
        <f aca="true" t="shared" si="4" ref="S10:AB10">(S5-R5)/R5</f>
        <v>0.04178272980501393</v>
      </c>
      <c r="T10" s="400">
        <f t="shared" si="4"/>
        <v>0.029411764705882353</v>
      </c>
      <c r="U10" s="400">
        <f t="shared" si="4"/>
        <v>0.03116883116883117</v>
      </c>
      <c r="V10" s="400">
        <f t="shared" si="4"/>
        <v>-0.027707808564231738</v>
      </c>
      <c r="W10" s="400">
        <f t="shared" si="4"/>
        <v>-0.025906735751295335</v>
      </c>
      <c r="X10" s="400">
        <f t="shared" si="4"/>
        <v>-0.0797872340425532</v>
      </c>
      <c r="Y10" s="400">
        <f t="shared" si="4"/>
        <v>-0.023121387283236993</v>
      </c>
      <c r="Z10" s="400">
        <f t="shared" si="4"/>
        <v>-0.03254437869822485</v>
      </c>
      <c r="AA10" s="400">
        <f t="shared" si="4"/>
        <v>0.012232415902140673</v>
      </c>
      <c r="AB10" s="400">
        <f t="shared" si="4"/>
        <v>0</v>
      </c>
      <c r="AC10" s="160"/>
      <c r="AD10" s="187"/>
    </row>
    <row r="11" spans="1:30" s="64" customFormat="1" ht="15" customHeight="1">
      <c r="A11" s="163"/>
      <c r="B11" s="46"/>
      <c r="C11" s="46"/>
      <c r="D11" s="46"/>
      <c r="E11" s="46"/>
      <c r="F11" s="46"/>
      <c r="G11" s="46"/>
      <c r="H11" s="46"/>
      <c r="I11" s="46"/>
      <c r="J11" s="46"/>
      <c r="K11" s="46"/>
      <c r="L11" s="46"/>
      <c r="M11" s="46"/>
      <c r="N11" s="184"/>
      <c r="O11" s="184"/>
      <c r="P11" s="184"/>
      <c r="Q11" s="185"/>
      <c r="R11" s="184"/>
      <c r="S11" s="184"/>
      <c r="T11" s="184"/>
      <c r="U11" s="184"/>
      <c r="V11" s="184"/>
      <c r="W11" s="184"/>
      <c r="X11" s="184"/>
      <c r="Y11" s="184"/>
      <c r="Z11" s="184"/>
      <c r="AA11" s="184"/>
      <c r="AB11" s="184"/>
      <c r="AC11" s="160"/>
      <c r="AD11" s="187"/>
    </row>
    <row r="12" spans="1:30" s="64" customFormat="1" ht="15" customHeight="1">
      <c r="A12" s="63" t="s">
        <v>98</v>
      </c>
      <c r="N12" s="45">
        <v>2283</v>
      </c>
      <c r="O12" s="45">
        <v>2242</v>
      </c>
      <c r="P12" s="45">
        <v>2217</v>
      </c>
      <c r="Q12" s="191">
        <v>2147</v>
      </c>
      <c r="R12" s="402">
        <f>SUM(R13:R14)</f>
        <v>2141.3937720294507</v>
      </c>
      <c r="S12" s="402">
        <f aca="true" t="shared" si="5" ref="S12:AA12">SUM(S13:S14)</f>
        <v>2161.1853063202702</v>
      </c>
      <c r="T12" s="402">
        <f t="shared" si="5"/>
        <v>2164.99268208321</v>
      </c>
      <c r="U12" s="402">
        <f t="shared" si="5"/>
        <v>2185.0687587369725</v>
      </c>
      <c r="V12" s="402">
        <f t="shared" si="5"/>
        <v>2176.687657862489</v>
      </c>
      <c r="W12" s="402">
        <f t="shared" si="5"/>
        <v>2141.996949160841</v>
      </c>
      <c r="X12" s="402">
        <f t="shared" si="5"/>
        <v>2110.0727317620526</v>
      </c>
      <c r="Y12" s="402">
        <f t="shared" si="5"/>
        <v>2072.0657949351635</v>
      </c>
      <c r="Z12" s="402">
        <f t="shared" si="5"/>
        <v>2047.4227926645774</v>
      </c>
      <c r="AA12" s="402">
        <f t="shared" si="5"/>
        <v>2041.0261755488937</v>
      </c>
      <c r="AB12" s="402">
        <f>SUM(AB13:AB14)</f>
        <v>2022.253272043947</v>
      </c>
      <c r="AC12" s="463">
        <f>(AB12-AA12)/AA12*100</f>
        <v>-0.9197776946637211</v>
      </c>
      <c r="AD12" s="464">
        <f>(AB12-W12)/W12*100</f>
        <v>-5.590282337414404</v>
      </c>
    </row>
    <row r="13" spans="1:30" s="64" customFormat="1" ht="15" customHeight="1">
      <c r="A13" s="41"/>
      <c r="B13" s="41" t="s">
        <v>94</v>
      </c>
      <c r="C13" s="41"/>
      <c r="D13" s="41"/>
      <c r="E13" s="41"/>
      <c r="F13" s="41"/>
      <c r="G13" s="41"/>
      <c r="H13" s="41"/>
      <c r="I13" s="41"/>
      <c r="J13" s="41"/>
      <c r="K13" s="41"/>
      <c r="L13" s="41"/>
      <c r="M13" s="41"/>
      <c r="N13" s="156">
        <v>1907</v>
      </c>
      <c r="O13" s="156">
        <v>1828</v>
      </c>
      <c r="P13" s="156">
        <v>1790</v>
      </c>
      <c r="Q13" s="192">
        <v>1719</v>
      </c>
      <c r="R13" s="193">
        <v>1683.3937720294505</v>
      </c>
      <c r="S13" s="70">
        <v>1689.1853063202702</v>
      </c>
      <c r="T13" s="70">
        <v>1668.9926820832102</v>
      </c>
      <c r="U13" s="70">
        <v>1681.0687587369725</v>
      </c>
      <c r="V13" s="70">
        <v>1666.6876578624885</v>
      </c>
      <c r="W13" s="70">
        <v>1626.9969491608406</v>
      </c>
      <c r="X13" s="70">
        <v>1609.0727317620526</v>
      </c>
      <c r="Y13" s="70">
        <v>1625.0657949351635</v>
      </c>
      <c r="Z13" s="70">
        <v>1627.4227926645774</v>
      </c>
      <c r="AA13" s="70">
        <v>1646.0261755488937</v>
      </c>
      <c r="AB13" s="70">
        <v>1659.253272043947</v>
      </c>
      <c r="AC13" s="463">
        <f>(AB13-AA13)/AA13*100</f>
        <v>0.8035775306332834</v>
      </c>
      <c r="AD13" s="464">
        <f>(AB13-W13)/W13*100</f>
        <v>1.9825681234216976</v>
      </c>
    </row>
    <row r="14" spans="1:30" s="64" customFormat="1" ht="15" customHeight="1">
      <c r="A14" s="41"/>
      <c r="B14" s="41" t="s">
        <v>95</v>
      </c>
      <c r="C14" s="41"/>
      <c r="D14" s="41"/>
      <c r="E14" s="41"/>
      <c r="F14" s="41"/>
      <c r="G14" s="41"/>
      <c r="H14" s="41"/>
      <c r="I14" s="41"/>
      <c r="J14" s="41"/>
      <c r="K14" s="41"/>
      <c r="L14" s="41"/>
      <c r="M14" s="41"/>
      <c r="N14" s="45">
        <v>376</v>
      </c>
      <c r="O14" s="45">
        <v>414</v>
      </c>
      <c r="P14" s="45">
        <v>427</v>
      </c>
      <c r="Q14" s="191">
        <v>428</v>
      </c>
      <c r="R14" s="156">
        <v>458</v>
      </c>
      <c r="S14" s="70">
        <v>472</v>
      </c>
      <c r="T14" s="70">
        <v>496</v>
      </c>
      <c r="U14" s="70">
        <v>504</v>
      </c>
      <c r="V14" s="70">
        <v>510</v>
      </c>
      <c r="W14" s="70">
        <v>515</v>
      </c>
      <c r="X14" s="70">
        <v>501</v>
      </c>
      <c r="Y14" s="70">
        <v>447</v>
      </c>
      <c r="Z14" s="70">
        <v>420</v>
      </c>
      <c r="AA14" s="70">
        <v>395</v>
      </c>
      <c r="AB14" s="70">
        <v>363</v>
      </c>
      <c r="AC14" s="463">
        <f>(AB14-AA14)/AA14*100</f>
        <v>-8.10126582278481</v>
      </c>
      <c r="AD14" s="464">
        <f>(AB14-W14)/W14*100</f>
        <v>-29.514563106796114</v>
      </c>
    </row>
    <row r="15" spans="1:30" s="64" customFormat="1" ht="15" customHeight="1">
      <c r="A15" s="41"/>
      <c r="B15" s="46" t="s">
        <v>96</v>
      </c>
      <c r="C15" s="46"/>
      <c r="D15" s="46"/>
      <c r="E15" s="46"/>
      <c r="F15" s="46"/>
      <c r="G15" s="46"/>
      <c r="H15" s="46"/>
      <c r="I15" s="46"/>
      <c r="J15" s="46"/>
      <c r="K15" s="46"/>
      <c r="L15" s="46"/>
      <c r="M15" s="46"/>
      <c r="N15" s="184">
        <v>0.16469557599649584</v>
      </c>
      <c r="O15" s="184">
        <v>0.18465655664585193</v>
      </c>
      <c r="P15" s="184">
        <v>0.1926026161479477</v>
      </c>
      <c r="Q15" s="185">
        <v>0.19934792734047507</v>
      </c>
      <c r="R15" s="186">
        <f aca="true" t="shared" si="6" ref="R15:AB15">R14/R12</f>
        <v>0.21387939293665842</v>
      </c>
      <c r="S15" s="186">
        <f t="shared" si="6"/>
        <v>0.21839867160842774</v>
      </c>
      <c r="T15" s="186">
        <f t="shared" si="6"/>
        <v>0.22910008154056963</v>
      </c>
      <c r="U15" s="186">
        <f t="shared" si="6"/>
        <v>0.23065635714426</v>
      </c>
      <c r="V15" s="186">
        <f t="shared" si="6"/>
        <v>0.2343009563902342</v>
      </c>
      <c r="W15" s="186">
        <f t="shared" si="6"/>
        <v>0.24042984757833522</v>
      </c>
      <c r="X15" s="186">
        <f t="shared" si="6"/>
        <v>0.23743257398603096</v>
      </c>
      <c r="Y15" s="186">
        <f t="shared" si="6"/>
        <v>0.215726740479294</v>
      </c>
      <c r="Z15" s="186">
        <f t="shared" si="6"/>
        <v>0.20513594041482727</v>
      </c>
      <c r="AA15" s="186">
        <f t="shared" si="6"/>
        <v>0.19353010007026125</v>
      </c>
      <c r="AB15" s="186">
        <f t="shared" si="6"/>
        <v>0.1795027383652622</v>
      </c>
      <c r="AC15" s="194"/>
      <c r="AD15" s="195"/>
    </row>
    <row r="16" spans="1:30" s="64" customFormat="1" ht="15" customHeight="1">
      <c r="A16" s="41"/>
      <c r="B16" s="46"/>
      <c r="C16" s="46"/>
      <c r="D16" s="46"/>
      <c r="E16" s="46"/>
      <c r="F16" s="46"/>
      <c r="G16" s="46"/>
      <c r="H16" s="46"/>
      <c r="I16" s="46"/>
      <c r="J16" s="46"/>
      <c r="K16" s="46"/>
      <c r="L16" s="46"/>
      <c r="M16" s="46"/>
      <c r="N16" s="184"/>
      <c r="O16" s="184"/>
      <c r="P16" s="184"/>
      <c r="Q16" s="185"/>
      <c r="R16" s="184"/>
      <c r="S16" s="184"/>
      <c r="T16" s="184"/>
      <c r="U16" s="184"/>
      <c r="V16" s="184"/>
      <c r="W16" s="184"/>
      <c r="X16" s="184"/>
      <c r="Y16" s="184"/>
      <c r="Z16" s="184"/>
      <c r="AA16" s="184"/>
      <c r="AB16" s="190"/>
      <c r="AC16" s="71"/>
      <c r="AD16" s="195"/>
    </row>
    <row r="17" spans="1:30" s="64" customFormat="1" ht="15" customHeight="1" thickBot="1">
      <c r="A17" s="72" t="s">
        <v>181</v>
      </c>
      <c r="B17" s="196"/>
      <c r="C17" s="196"/>
      <c r="D17" s="196"/>
      <c r="E17" s="196"/>
      <c r="F17" s="196"/>
      <c r="G17" s="196"/>
      <c r="H17" s="196"/>
      <c r="I17" s="196"/>
      <c r="J17" s="196"/>
      <c r="K17" s="196"/>
      <c r="L17" s="196"/>
      <c r="M17" s="196"/>
      <c r="N17" s="197">
        <v>2653</v>
      </c>
      <c r="O17" s="198">
        <v>2622</v>
      </c>
      <c r="P17" s="197">
        <v>2619</v>
      </c>
      <c r="Q17" s="199">
        <v>2590</v>
      </c>
      <c r="R17" s="197">
        <v>2610.6148262925562</v>
      </c>
      <c r="S17" s="197">
        <v>2622.3534015173213</v>
      </c>
      <c r="T17" s="197">
        <v>2630.0842736181467</v>
      </c>
      <c r="U17" s="197">
        <v>2649.5897518726615</v>
      </c>
      <c r="V17" s="197">
        <v>2650.676749666522</v>
      </c>
      <c r="W17" s="197">
        <v>2620.275518678094</v>
      </c>
      <c r="X17" s="197">
        <v>2590.925887618774</v>
      </c>
      <c r="Y17" s="197">
        <v>2557.628163488566</v>
      </c>
      <c r="Z17" s="197">
        <v>2533.580800758064</v>
      </c>
      <c r="AA17" s="197">
        <v>2526.7808248126735</v>
      </c>
      <c r="AB17" s="200">
        <v>2506.78705303441</v>
      </c>
      <c r="AC17" s="465">
        <f>(AB17-AA17)/AA17*100</f>
        <v>-0.7912744778623965</v>
      </c>
      <c r="AD17" s="466">
        <f>(AB17-W17)/W17*100</f>
        <v>-4.331165361608166</v>
      </c>
    </row>
    <row r="18" spans="1:30" s="64" customFormat="1" ht="15" customHeight="1">
      <c r="A18" s="81" t="s">
        <v>311</v>
      </c>
      <c r="B18" s="46"/>
      <c r="C18" s="46"/>
      <c r="D18" s="46"/>
      <c r="E18" s="46"/>
      <c r="F18" s="46"/>
      <c r="G18" s="46"/>
      <c r="H18" s="46"/>
      <c r="I18" s="46"/>
      <c r="J18" s="46"/>
      <c r="K18" s="46"/>
      <c r="L18" s="46"/>
      <c r="M18" s="46"/>
      <c r="N18" s="60"/>
      <c r="O18" s="70"/>
      <c r="P18" s="60"/>
      <c r="Q18" s="60"/>
      <c r="R18" s="60"/>
      <c r="S18" s="60"/>
      <c r="T18" s="60"/>
      <c r="U18" s="60"/>
      <c r="V18" s="60"/>
      <c r="W18" s="60"/>
      <c r="X18" s="60"/>
      <c r="Y18" s="60"/>
      <c r="Z18" s="60"/>
      <c r="AA18" s="60"/>
      <c r="AB18" s="60"/>
      <c r="AC18" s="155"/>
      <c r="AD18" s="155"/>
    </row>
    <row r="19" spans="1:30" s="64" customFormat="1" ht="15" customHeight="1">
      <c r="A19" s="171" t="s">
        <v>88</v>
      </c>
      <c r="B19" s="172"/>
      <c r="C19" s="172"/>
      <c r="D19" s="172"/>
      <c r="E19" s="172"/>
      <c r="F19" s="172"/>
      <c r="G19" s="172"/>
      <c r="H19" s="172"/>
      <c r="I19" s="172"/>
      <c r="J19" s="172"/>
      <c r="K19" s="172"/>
      <c r="L19" s="172"/>
      <c r="M19" s="172"/>
      <c r="N19" s="41"/>
      <c r="O19" s="201"/>
      <c r="P19" s="41"/>
      <c r="Q19" s="41"/>
      <c r="R19" s="41"/>
      <c r="S19" s="41"/>
      <c r="T19" s="41"/>
      <c r="U19" s="41"/>
      <c r="V19" s="41"/>
      <c r="W19" s="41"/>
      <c r="X19" s="41"/>
      <c r="Y19" s="41"/>
      <c r="Z19" s="41"/>
      <c r="AA19" s="41"/>
      <c r="AB19" s="41"/>
      <c r="AC19" s="71"/>
      <c r="AD19" s="71"/>
    </row>
    <row r="20" spans="1:30" s="64" customFormat="1" ht="24" customHeight="1">
      <c r="A20" s="544" t="s">
        <v>172</v>
      </c>
      <c r="B20" s="545"/>
      <c r="C20" s="545"/>
      <c r="D20" s="545"/>
      <c r="E20" s="545"/>
      <c r="F20" s="545"/>
      <c r="G20" s="545"/>
      <c r="H20" s="545"/>
      <c r="I20" s="545"/>
      <c r="J20" s="545"/>
      <c r="K20" s="545"/>
      <c r="L20" s="545"/>
      <c r="M20" s="545"/>
      <c r="N20" s="545"/>
      <c r="O20" s="545"/>
      <c r="P20" s="545"/>
      <c r="Q20" s="545"/>
      <c r="R20" s="545"/>
      <c r="S20" s="545"/>
      <c r="T20" s="545"/>
      <c r="U20" s="545"/>
      <c r="V20" s="545"/>
      <c r="W20" s="545"/>
      <c r="X20" s="545"/>
      <c r="Y20" s="545"/>
      <c r="Z20" s="545"/>
      <c r="AA20" s="545"/>
      <c r="AB20" s="545"/>
      <c r="AC20" s="545"/>
      <c r="AD20" s="545"/>
    </row>
    <row r="21" spans="1:30" s="64" customFormat="1" ht="15" customHeight="1">
      <c r="A21" s="202" t="s">
        <v>99</v>
      </c>
      <c r="B21" s="203"/>
      <c r="C21" s="203"/>
      <c r="D21" s="203"/>
      <c r="E21" s="203"/>
      <c r="F21" s="203"/>
      <c r="G21" s="203"/>
      <c r="H21" s="203"/>
      <c r="I21" s="203"/>
      <c r="J21" s="203"/>
      <c r="K21" s="203"/>
      <c r="L21" s="203"/>
      <c r="M21" s="203"/>
      <c r="N21" s="41"/>
      <c r="O21" s="41"/>
      <c r="P21" s="41"/>
      <c r="Q21" s="41"/>
      <c r="R21" s="41"/>
      <c r="S21" s="41"/>
      <c r="T21" s="41"/>
      <c r="U21" s="41"/>
      <c r="V21" s="41"/>
      <c r="W21" s="41"/>
      <c r="X21" s="41"/>
      <c r="Y21" s="41"/>
      <c r="Z21" s="41"/>
      <c r="AA21" s="41"/>
      <c r="AB21" s="41"/>
      <c r="AC21" s="71"/>
      <c r="AD21" s="71"/>
    </row>
    <row r="22" spans="1:30" s="64" customFormat="1" ht="15" customHeight="1">
      <c r="A22" s="202"/>
      <c r="B22" s="203"/>
      <c r="C22" s="203"/>
      <c r="D22" s="203"/>
      <c r="E22" s="203"/>
      <c r="F22" s="203"/>
      <c r="G22" s="203"/>
      <c r="H22" s="203"/>
      <c r="I22" s="203"/>
      <c r="J22" s="203"/>
      <c r="K22" s="203"/>
      <c r="L22" s="203"/>
      <c r="M22" s="203"/>
      <c r="N22" s="41"/>
      <c r="O22" s="41"/>
      <c r="P22" s="41"/>
      <c r="Q22" s="41"/>
      <c r="R22" s="41"/>
      <c r="S22" s="41"/>
      <c r="T22" s="41"/>
      <c r="U22" s="41"/>
      <c r="V22" s="41"/>
      <c r="W22" s="41"/>
      <c r="X22" s="41"/>
      <c r="Y22" s="41"/>
      <c r="Z22" s="41"/>
      <c r="AA22" s="41"/>
      <c r="AB22" s="41"/>
      <c r="AC22" s="71"/>
      <c r="AD22" s="71"/>
    </row>
    <row r="23" spans="1:30" s="111" customFormat="1" ht="17.25" customHeight="1">
      <c r="A23" s="63" t="s">
        <v>337</v>
      </c>
      <c r="B23" s="63"/>
      <c r="C23" s="63"/>
      <c r="D23" s="63"/>
      <c r="E23" s="63"/>
      <c r="F23" s="63"/>
      <c r="G23" s="63"/>
      <c r="H23" s="63"/>
      <c r="I23" s="63"/>
      <c r="J23" s="63"/>
      <c r="K23" s="63"/>
      <c r="L23" s="63"/>
      <c r="M23" s="63"/>
      <c r="O23" s="63"/>
      <c r="P23" s="63"/>
      <c r="Q23" s="63"/>
      <c r="R23" s="63"/>
      <c r="S23" s="63"/>
      <c r="T23" s="63"/>
      <c r="U23" s="63"/>
      <c r="V23" s="63"/>
      <c r="W23" s="63"/>
      <c r="X23" s="63"/>
      <c r="Y23" s="63"/>
      <c r="Z23" s="63"/>
      <c r="AA23" s="63"/>
      <c r="AB23" s="63"/>
      <c r="AC23" s="256"/>
      <c r="AD23" s="188"/>
    </row>
    <row r="24" spans="1:30" s="64" customFormat="1" ht="15" customHeight="1">
      <c r="A24" s="65"/>
      <c r="B24" s="65"/>
      <c r="C24" s="65"/>
      <c r="D24" s="65"/>
      <c r="E24" s="65"/>
      <c r="F24" s="65"/>
      <c r="G24" s="65"/>
      <c r="H24" s="65"/>
      <c r="I24" s="65"/>
      <c r="J24" s="65"/>
      <c r="K24" s="65"/>
      <c r="L24" s="65"/>
      <c r="M24" s="65"/>
      <c r="N24" s="516" t="s">
        <v>68</v>
      </c>
      <c r="O24" s="516" t="s">
        <v>69</v>
      </c>
      <c r="P24" s="516" t="s">
        <v>70</v>
      </c>
      <c r="Q24" s="546" t="s">
        <v>71</v>
      </c>
      <c r="R24" s="523" t="s">
        <v>72</v>
      </c>
      <c r="S24" s="523" t="s">
        <v>73</v>
      </c>
      <c r="T24" s="516" t="s">
        <v>74</v>
      </c>
      <c r="U24" s="516" t="s">
        <v>75</v>
      </c>
      <c r="V24" s="516" t="s">
        <v>76</v>
      </c>
      <c r="W24" s="516" t="s">
        <v>77</v>
      </c>
      <c r="X24" s="516" t="s">
        <v>78</v>
      </c>
      <c r="Y24" s="516" t="s">
        <v>79</v>
      </c>
      <c r="Z24" s="516" t="s">
        <v>182</v>
      </c>
      <c r="AA24" s="532" t="s">
        <v>301</v>
      </c>
      <c r="AB24" s="532" t="s">
        <v>343</v>
      </c>
      <c r="AC24" s="147" t="s">
        <v>80</v>
      </c>
      <c r="AD24" s="148"/>
    </row>
    <row r="25" spans="1:30" s="64" customFormat="1" ht="16.5" thickBot="1">
      <c r="A25" s="66"/>
      <c r="B25" s="66"/>
      <c r="C25" s="66"/>
      <c r="D25" s="66"/>
      <c r="E25" s="66"/>
      <c r="F25" s="66"/>
      <c r="G25" s="66"/>
      <c r="H25" s="66"/>
      <c r="I25" s="66"/>
      <c r="J25" s="66"/>
      <c r="K25" s="66"/>
      <c r="L25" s="66"/>
      <c r="M25" s="66"/>
      <c r="N25" s="518"/>
      <c r="O25" s="518"/>
      <c r="P25" s="518"/>
      <c r="Q25" s="547"/>
      <c r="R25" s="524"/>
      <c r="S25" s="524"/>
      <c r="T25" s="518"/>
      <c r="U25" s="518"/>
      <c r="V25" s="518"/>
      <c r="W25" s="518"/>
      <c r="X25" s="518"/>
      <c r="Y25" s="518"/>
      <c r="Z25" s="551"/>
      <c r="AA25" s="548"/>
      <c r="AB25" s="548"/>
      <c r="AC25" s="67" t="s">
        <v>81</v>
      </c>
      <c r="AD25" s="68" t="s">
        <v>82</v>
      </c>
    </row>
    <row r="26" spans="1:30" s="64" customFormat="1" ht="15" customHeight="1" thickTop="1">
      <c r="A26" s="176" t="s">
        <v>89</v>
      </c>
      <c r="B26" s="176"/>
      <c r="C26" s="176"/>
      <c r="D26" s="176"/>
      <c r="E26" s="176"/>
      <c r="F26" s="176"/>
      <c r="G26" s="176"/>
      <c r="H26" s="176"/>
      <c r="I26" s="176"/>
      <c r="J26" s="176"/>
      <c r="K26" s="176"/>
      <c r="L26" s="176"/>
      <c r="M26" s="176"/>
      <c r="O26" s="41"/>
      <c r="P26" s="41"/>
      <c r="Q26" s="204"/>
      <c r="R26" s="41"/>
      <c r="S26" s="41"/>
      <c r="T26" s="41"/>
      <c r="V26" s="41"/>
      <c r="W26" s="187"/>
      <c r="X26" s="41"/>
      <c r="Y26" s="41"/>
      <c r="AB26" s="187" t="s">
        <v>90</v>
      </c>
      <c r="AC26" s="194"/>
      <c r="AD26" s="71"/>
    </row>
    <row r="27" spans="2:30" s="64" customFormat="1" ht="15" customHeight="1">
      <c r="B27" s="73" t="s">
        <v>84</v>
      </c>
      <c r="C27" s="73"/>
      <c r="D27" s="73"/>
      <c r="E27" s="73"/>
      <c r="F27" s="73"/>
      <c r="G27" s="73"/>
      <c r="H27" s="73"/>
      <c r="I27" s="73"/>
      <c r="J27" s="73"/>
      <c r="K27" s="73"/>
      <c r="L27" s="73"/>
      <c r="M27" s="73"/>
      <c r="N27" s="205">
        <v>5063</v>
      </c>
      <c r="O27" s="205">
        <v>5064</v>
      </c>
      <c r="P27" s="205">
        <v>5055</v>
      </c>
      <c r="Q27" s="206">
        <v>5057</v>
      </c>
      <c r="R27" s="205">
        <v>5078.4</v>
      </c>
      <c r="S27" s="205">
        <v>5095</v>
      </c>
      <c r="T27" s="205">
        <v>5116.9</v>
      </c>
      <c r="U27" s="205">
        <v>5144</v>
      </c>
      <c r="V27" s="205">
        <v>5169</v>
      </c>
      <c r="W27" s="205">
        <v>5194</v>
      </c>
      <c r="X27" s="205">
        <v>5222</v>
      </c>
      <c r="Y27" s="156">
        <v>5255</v>
      </c>
      <c r="Z27" s="60">
        <v>5314</v>
      </c>
      <c r="AA27" s="60">
        <v>5328</v>
      </c>
      <c r="AB27" s="60">
        <v>5348</v>
      </c>
      <c r="AC27" s="463">
        <f>(AB27-AA27)/AA27*100</f>
        <v>0.37537537537537535</v>
      </c>
      <c r="AD27" s="464">
        <f>(AB27-W27)/W27*100</f>
        <v>2.964959568733154</v>
      </c>
    </row>
    <row r="28" spans="2:30" s="64" customFormat="1" ht="15" customHeight="1">
      <c r="B28" s="73" t="s">
        <v>85</v>
      </c>
      <c r="C28" s="73"/>
      <c r="D28" s="73"/>
      <c r="E28" s="73"/>
      <c r="F28" s="73"/>
      <c r="G28" s="73"/>
      <c r="H28" s="73"/>
      <c r="I28" s="73"/>
      <c r="J28" s="73"/>
      <c r="K28" s="73"/>
      <c r="L28" s="73"/>
      <c r="M28" s="73"/>
      <c r="N28" s="193">
        <v>56960</v>
      </c>
      <c r="O28" s="193">
        <v>57149</v>
      </c>
      <c r="P28" s="193">
        <v>57622</v>
      </c>
      <c r="Q28" s="207">
        <v>57850</v>
      </c>
      <c r="R28" s="193">
        <v>58132</v>
      </c>
      <c r="S28" s="205">
        <v>58511</v>
      </c>
      <c r="T28" s="205">
        <v>58843</v>
      </c>
      <c r="U28" s="208">
        <v>59227</v>
      </c>
      <c r="V28" s="208">
        <v>59263</v>
      </c>
      <c r="W28" s="208">
        <v>60003</v>
      </c>
      <c r="X28" s="208">
        <v>60462</v>
      </c>
      <c r="Y28" s="209">
        <v>61426</v>
      </c>
      <c r="Z28" s="210">
        <v>61881</v>
      </c>
      <c r="AA28" s="210">
        <v>62276</v>
      </c>
      <c r="AB28" s="210">
        <v>62756</v>
      </c>
      <c r="AC28" s="463">
        <f>(AB28-AA28)/AA28*100</f>
        <v>0.770762412486351</v>
      </c>
      <c r="AD28" s="464">
        <f>(AB28-W28)/W28*100</f>
        <v>4.588103928136927</v>
      </c>
    </row>
    <row r="29" spans="1:30" s="64" customFormat="1" ht="15" customHeight="1">
      <c r="A29" s="73"/>
      <c r="B29" s="73"/>
      <c r="C29" s="73"/>
      <c r="D29" s="73"/>
      <c r="E29" s="73"/>
      <c r="F29" s="73"/>
      <c r="G29" s="73"/>
      <c r="H29" s="73"/>
      <c r="I29" s="73"/>
      <c r="J29" s="73"/>
      <c r="K29" s="73"/>
      <c r="L29" s="73"/>
      <c r="M29" s="73"/>
      <c r="N29" s="193"/>
      <c r="O29" s="193"/>
      <c r="P29" s="211"/>
      <c r="Q29" s="212"/>
      <c r="R29" s="211"/>
      <c r="S29" s="211"/>
      <c r="T29" s="211"/>
      <c r="U29" s="213"/>
      <c r="V29" s="213"/>
      <c r="W29" s="213"/>
      <c r="X29" s="213"/>
      <c r="Y29" s="213"/>
      <c r="Z29" s="213"/>
      <c r="AA29" s="213"/>
      <c r="AB29" s="213"/>
      <c r="AC29" s="214"/>
      <c r="AD29" s="187"/>
    </row>
    <row r="30" spans="1:30" s="64" customFormat="1" ht="15" customHeight="1">
      <c r="A30" s="63" t="s">
        <v>100</v>
      </c>
      <c r="B30" s="63"/>
      <c r="C30" s="63"/>
      <c r="D30" s="63"/>
      <c r="E30" s="63"/>
      <c r="F30" s="63"/>
      <c r="G30" s="63"/>
      <c r="H30" s="63"/>
      <c r="I30" s="63"/>
      <c r="J30" s="63"/>
      <c r="K30" s="63"/>
      <c r="L30" s="63"/>
      <c r="M30" s="63"/>
      <c r="O30" s="41"/>
      <c r="P30" s="41"/>
      <c r="Q30" s="215"/>
      <c r="R30" s="41"/>
      <c r="S30" s="41"/>
      <c r="T30" s="74"/>
      <c r="U30" s="74"/>
      <c r="V30" s="41"/>
      <c r="W30" s="69"/>
      <c r="X30" s="41"/>
      <c r="Y30" s="41"/>
      <c r="AB30" s="69" t="s">
        <v>183</v>
      </c>
      <c r="AC30" s="214"/>
      <c r="AD30" s="187"/>
    </row>
    <row r="31" spans="2:30" s="64" customFormat="1" ht="15" customHeight="1">
      <c r="B31" s="73" t="s">
        <v>84</v>
      </c>
      <c r="C31" s="73"/>
      <c r="D31" s="73"/>
      <c r="E31" s="73"/>
      <c r="F31" s="73"/>
      <c r="G31" s="73"/>
      <c r="H31" s="73"/>
      <c r="I31" s="73"/>
      <c r="J31" s="73"/>
      <c r="K31" s="73"/>
      <c r="L31" s="73"/>
      <c r="M31" s="73"/>
      <c r="N31" s="216">
        <f aca="true" t="shared" si="7" ref="N31:Z31">N5/N27*1000</f>
        <v>72.94889235631048</v>
      </c>
      <c r="O31" s="216">
        <f t="shared" si="7"/>
        <v>72.60359024486571</v>
      </c>
      <c r="P31" s="216">
        <f t="shared" si="7"/>
        <v>73.89468367952522</v>
      </c>
      <c r="Q31" s="217">
        <f t="shared" si="7"/>
        <v>72.95207791180542</v>
      </c>
      <c r="R31" s="216">
        <f t="shared" si="7"/>
        <v>70.69155639571518</v>
      </c>
      <c r="S31" s="216">
        <f t="shared" si="7"/>
        <v>73.40529931305201</v>
      </c>
      <c r="T31" s="216">
        <f t="shared" si="7"/>
        <v>75.24086849459634</v>
      </c>
      <c r="U31" s="216">
        <f t="shared" si="7"/>
        <v>77.17729393468119</v>
      </c>
      <c r="V31" s="216">
        <f t="shared" si="7"/>
        <v>74.6759527955117</v>
      </c>
      <c r="W31" s="216">
        <f t="shared" si="7"/>
        <v>72.39122063919908</v>
      </c>
      <c r="X31" s="216">
        <f t="shared" si="7"/>
        <v>66.25813864419762</v>
      </c>
      <c r="Y31" s="216">
        <f t="shared" si="7"/>
        <v>64.31969552806851</v>
      </c>
      <c r="Z31" s="216">
        <f t="shared" si="7"/>
        <v>61.535566428302594</v>
      </c>
      <c r="AA31" s="216">
        <f>AA5/AA27*1000</f>
        <v>62.12462462462462</v>
      </c>
      <c r="AB31" s="216">
        <f>AB5/AB27*1000</f>
        <v>61.8922961854899</v>
      </c>
      <c r="AC31" s="154">
        <f>(AB31-AA31)/AA31*100</f>
        <v>-0.37397157816006615</v>
      </c>
      <c r="AD31" s="155">
        <f>(AB31-W31)/W31*100</f>
        <v>-14.503035535256775</v>
      </c>
    </row>
    <row r="32" spans="2:30" s="64" customFormat="1" ht="15" customHeight="1">
      <c r="B32" s="73" t="s">
        <v>85</v>
      </c>
      <c r="C32" s="73"/>
      <c r="D32" s="73"/>
      <c r="E32" s="73"/>
      <c r="F32" s="73"/>
      <c r="G32" s="73"/>
      <c r="H32" s="73"/>
      <c r="I32" s="73"/>
      <c r="J32" s="73"/>
      <c r="K32" s="73"/>
      <c r="L32" s="73"/>
      <c r="M32" s="73"/>
      <c r="N32" s="216">
        <f aca="true" t="shared" si="8" ref="N32:Z32">N17/N28*1000</f>
        <v>46.57654494382023</v>
      </c>
      <c r="O32" s="216">
        <f t="shared" si="8"/>
        <v>45.88006789270153</v>
      </c>
      <c r="P32" s="216">
        <f t="shared" si="8"/>
        <v>45.451390094061296</v>
      </c>
      <c r="Q32" s="217">
        <f t="shared" si="8"/>
        <v>44.770959377700954</v>
      </c>
      <c r="R32" s="216">
        <f t="shared" si="8"/>
        <v>44.90839514024214</v>
      </c>
      <c r="S32" s="216">
        <f t="shared" si="8"/>
        <v>44.818126532059296</v>
      </c>
      <c r="T32" s="216">
        <f t="shared" si="8"/>
        <v>44.696638064309205</v>
      </c>
      <c r="U32" s="216">
        <f t="shared" si="8"/>
        <v>44.736180321013414</v>
      </c>
      <c r="V32" s="216">
        <f t="shared" si="8"/>
        <v>44.72734673685979</v>
      </c>
      <c r="W32" s="216">
        <f t="shared" si="8"/>
        <v>43.66907519087536</v>
      </c>
      <c r="X32" s="216">
        <f t="shared" si="8"/>
        <v>42.85213667458526</v>
      </c>
      <c r="Y32" s="216">
        <f t="shared" si="8"/>
        <v>41.637550279825575</v>
      </c>
      <c r="Z32" s="216">
        <f t="shared" si="8"/>
        <v>40.94279020633254</v>
      </c>
      <c r="AA32" s="216">
        <f>AA17/AA28*1000</f>
        <v>40.57391009076809</v>
      </c>
      <c r="AB32" s="216">
        <f>AB17/AB28*1000</f>
        <v>39.94497821777057</v>
      </c>
      <c r="AC32" s="154">
        <f>(AB32-AA32)/AA32*100</f>
        <v>-1.550089384016805</v>
      </c>
      <c r="AD32" s="155">
        <f>(AB32-W32)/W32*100</f>
        <v>-8.527995971581605</v>
      </c>
    </row>
    <row r="33" spans="2:30" s="64" customFormat="1" ht="15" customHeight="1">
      <c r="B33" s="73"/>
      <c r="C33" s="73"/>
      <c r="D33" s="73"/>
      <c r="E33" s="73"/>
      <c r="F33" s="73"/>
      <c r="G33" s="73"/>
      <c r="H33" s="73"/>
      <c r="I33" s="73"/>
      <c r="J33" s="73"/>
      <c r="K33" s="73"/>
      <c r="L33" s="73"/>
      <c r="M33" s="73"/>
      <c r="N33" s="75"/>
      <c r="O33" s="75"/>
      <c r="P33" s="75"/>
      <c r="Q33" s="218"/>
      <c r="R33" s="75"/>
      <c r="S33" s="75"/>
      <c r="T33" s="75"/>
      <c r="U33" s="75"/>
      <c r="V33" s="75"/>
      <c r="W33" s="75"/>
      <c r="X33" s="75"/>
      <c r="Y33" s="75"/>
      <c r="Z33" s="75"/>
      <c r="AA33" s="75"/>
      <c r="AB33" s="75"/>
      <c r="AC33" s="214"/>
      <c r="AD33" s="187"/>
    </row>
    <row r="34" spans="1:30" s="64" customFormat="1" ht="15" customHeight="1" thickBot="1">
      <c r="A34" s="72" t="s">
        <v>91</v>
      </c>
      <c r="B34" s="76"/>
      <c r="C34" s="76"/>
      <c r="D34" s="76"/>
      <c r="E34" s="76"/>
      <c r="F34" s="76"/>
      <c r="G34" s="76"/>
      <c r="H34" s="76"/>
      <c r="I34" s="76"/>
      <c r="J34" s="76"/>
      <c r="K34" s="76"/>
      <c r="L34" s="76"/>
      <c r="M34" s="76"/>
      <c r="N34" s="219">
        <f aca="true" t="shared" si="9" ref="N34:Z34">N31/N32</f>
        <v>1.5662151935979813</v>
      </c>
      <c r="O34" s="219">
        <f t="shared" si="9"/>
        <v>1.5824647516795693</v>
      </c>
      <c r="P34" s="219">
        <f t="shared" si="9"/>
        <v>1.6257959003366178</v>
      </c>
      <c r="Q34" s="220">
        <f t="shared" si="9"/>
        <v>1.629450852199978</v>
      </c>
      <c r="R34" s="219">
        <f t="shared" si="9"/>
        <v>1.5741278701889951</v>
      </c>
      <c r="S34" s="219">
        <f t="shared" si="9"/>
        <v>1.6378484553686943</v>
      </c>
      <c r="T34" s="219">
        <f t="shared" si="9"/>
        <v>1.6833675138237536</v>
      </c>
      <c r="U34" s="219">
        <f t="shared" si="9"/>
        <v>1.725165031544492</v>
      </c>
      <c r="V34" s="219">
        <f t="shared" si="9"/>
        <v>1.6695815478357288</v>
      </c>
      <c r="W34" s="219">
        <f t="shared" si="9"/>
        <v>1.6577227780249673</v>
      </c>
      <c r="X34" s="219">
        <f t="shared" si="9"/>
        <v>1.5462038485351417</v>
      </c>
      <c r="Y34" s="219">
        <f t="shared" si="9"/>
        <v>1.544752155105364</v>
      </c>
      <c r="Z34" s="219">
        <f t="shared" si="9"/>
        <v>1.5029646518518176</v>
      </c>
      <c r="AA34" s="219">
        <f>AA31/AA32</f>
        <v>1.531147096388919</v>
      </c>
      <c r="AB34" s="219">
        <f>AB31/AB32</f>
        <v>1.5494387266421261</v>
      </c>
      <c r="AC34" s="221">
        <f>(AB34-AA34)/AA34*100</f>
        <v>1.1946357274455393</v>
      </c>
      <c r="AD34" s="222">
        <f>(AB34-W34)/W34*100</f>
        <v>-6.5320964891278255</v>
      </c>
    </row>
    <row r="35" spans="1:30" s="64" customFormat="1" ht="15" customHeight="1">
      <c r="A35" s="81" t="s">
        <v>311</v>
      </c>
      <c r="B35" s="41"/>
      <c r="C35" s="41"/>
      <c r="D35" s="41"/>
      <c r="E35" s="41"/>
      <c r="F35" s="41"/>
      <c r="G35" s="41"/>
      <c r="H35" s="41"/>
      <c r="I35" s="41"/>
      <c r="J35" s="41"/>
      <c r="K35" s="41"/>
      <c r="L35" s="41"/>
      <c r="M35" s="41"/>
      <c r="N35" s="427"/>
      <c r="O35" s="427"/>
      <c r="P35" s="427"/>
      <c r="Q35" s="427"/>
      <c r="R35" s="427"/>
      <c r="S35" s="427"/>
      <c r="T35" s="427"/>
      <c r="U35" s="427"/>
      <c r="V35" s="427"/>
      <c r="W35" s="427"/>
      <c r="X35" s="427"/>
      <c r="Y35" s="427"/>
      <c r="Z35" s="427"/>
      <c r="AA35" s="427"/>
      <c r="AB35" s="427"/>
      <c r="AC35" s="155"/>
      <c r="AD35" s="155"/>
    </row>
    <row r="36" spans="1:30" s="64" customFormat="1" ht="15" customHeight="1">
      <c r="A36" s="171" t="s">
        <v>88</v>
      </c>
      <c r="B36" s="172"/>
      <c r="C36" s="172"/>
      <c r="D36" s="172"/>
      <c r="E36" s="172"/>
      <c r="F36" s="172"/>
      <c r="G36" s="172"/>
      <c r="H36" s="172"/>
      <c r="I36" s="172"/>
      <c r="J36" s="172"/>
      <c r="K36" s="172"/>
      <c r="L36" s="172"/>
      <c r="M36" s="172"/>
      <c r="N36" s="173"/>
      <c r="O36" s="173"/>
      <c r="P36" s="173"/>
      <c r="Q36" s="173"/>
      <c r="R36" s="173"/>
      <c r="S36" s="173"/>
      <c r="T36" s="173"/>
      <c r="U36" s="173"/>
      <c r="V36" s="173"/>
      <c r="W36" s="173"/>
      <c r="X36" s="173"/>
      <c r="Y36" s="173"/>
      <c r="Z36" s="173"/>
      <c r="AA36" s="173"/>
      <c r="AB36" s="173"/>
      <c r="AC36" s="71"/>
      <c r="AD36" s="71"/>
    </row>
    <row r="37" spans="1:30" s="64" customFormat="1" ht="27" customHeight="1">
      <c r="A37" s="544" t="s">
        <v>171</v>
      </c>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row>
    <row r="38" spans="1:32" s="177" customFormat="1" ht="15" customHeight="1">
      <c r="A38" s="223"/>
      <c r="B38" s="223"/>
      <c r="C38" s="223"/>
      <c r="D38" s="223"/>
      <c r="E38" s="223"/>
      <c r="F38" s="223"/>
      <c r="G38" s="223"/>
      <c r="H38" s="223"/>
      <c r="I38" s="223"/>
      <c r="J38" s="223"/>
      <c r="K38" s="223"/>
      <c r="L38" s="223"/>
      <c r="M38" s="223"/>
      <c r="O38" s="223"/>
      <c r="P38" s="223"/>
      <c r="Q38" s="223"/>
      <c r="R38" s="223"/>
      <c r="S38" s="223"/>
      <c r="T38" s="223"/>
      <c r="U38" s="223"/>
      <c r="V38" s="223"/>
      <c r="W38" s="223"/>
      <c r="X38" s="223"/>
      <c r="Y38" s="223"/>
      <c r="Z38" s="223"/>
      <c r="AA38" s="223"/>
      <c r="AB38" s="223"/>
      <c r="AC38" s="223"/>
      <c r="AD38" s="223"/>
      <c r="AE38" s="223"/>
      <c r="AF38" s="223"/>
    </row>
    <row r="39" spans="1:22" s="112" customFormat="1" ht="18.75">
      <c r="A39" s="176" t="s">
        <v>238</v>
      </c>
      <c r="B39" s="111"/>
      <c r="C39" s="111"/>
      <c r="D39" s="111"/>
      <c r="E39" s="111"/>
      <c r="F39" s="111"/>
      <c r="G39" s="111"/>
      <c r="H39" s="111"/>
      <c r="I39" s="111"/>
      <c r="J39" s="111"/>
      <c r="K39" s="111"/>
      <c r="L39" s="111"/>
      <c r="M39" s="111"/>
      <c r="N39" s="111"/>
      <c r="O39" s="111"/>
      <c r="P39" s="111"/>
      <c r="Q39" s="111"/>
      <c r="R39" s="111"/>
      <c r="S39" s="111"/>
      <c r="T39" s="111"/>
      <c r="U39" s="111"/>
      <c r="V39" s="111"/>
    </row>
    <row r="40" spans="1:30" s="177" customFormat="1" ht="15.75">
      <c r="A40" s="521"/>
      <c r="B40" s="253"/>
      <c r="C40" s="253"/>
      <c r="D40" s="253"/>
      <c r="E40" s="253"/>
      <c r="F40" s="253"/>
      <c r="G40" s="253"/>
      <c r="H40" s="253"/>
      <c r="I40" s="253"/>
      <c r="J40" s="253"/>
      <c r="K40" s="253"/>
      <c r="L40" s="253"/>
      <c r="M40" s="253"/>
      <c r="N40" s="253"/>
      <c r="O40" s="253"/>
      <c r="P40" s="253"/>
      <c r="Q40" s="253"/>
      <c r="R40" s="523" t="s">
        <v>72</v>
      </c>
      <c r="S40" s="516" t="s">
        <v>73</v>
      </c>
      <c r="T40" s="516" t="s">
        <v>74</v>
      </c>
      <c r="U40" s="516" t="s">
        <v>75</v>
      </c>
      <c r="V40" s="516" t="s">
        <v>76</v>
      </c>
      <c r="W40" s="516" t="s">
        <v>77</v>
      </c>
      <c r="X40" s="516" t="s">
        <v>78</v>
      </c>
      <c r="Y40" s="516" t="s">
        <v>79</v>
      </c>
      <c r="Z40" s="516" t="s">
        <v>182</v>
      </c>
      <c r="AA40" s="532" t="s">
        <v>301</v>
      </c>
      <c r="AB40" s="532" t="s">
        <v>343</v>
      </c>
      <c r="AC40" s="147" t="s">
        <v>80</v>
      </c>
      <c r="AD40" s="148"/>
    </row>
    <row r="41" spans="1:30" s="177" customFormat="1" ht="18" customHeight="1" thickBot="1">
      <c r="A41" s="522"/>
      <c r="B41" s="254"/>
      <c r="C41" s="254"/>
      <c r="D41" s="254"/>
      <c r="E41" s="254"/>
      <c r="F41" s="254"/>
      <c r="G41" s="254"/>
      <c r="H41" s="254"/>
      <c r="I41" s="254"/>
      <c r="J41" s="254"/>
      <c r="K41" s="254"/>
      <c r="L41" s="254"/>
      <c r="M41" s="254"/>
      <c r="N41" s="254"/>
      <c r="O41" s="254"/>
      <c r="P41" s="254"/>
      <c r="Q41" s="254"/>
      <c r="R41" s="524"/>
      <c r="S41" s="518"/>
      <c r="T41" s="518"/>
      <c r="U41" s="518"/>
      <c r="V41" s="518"/>
      <c r="W41" s="518"/>
      <c r="X41" s="518"/>
      <c r="Y41" s="534"/>
      <c r="Z41" s="534"/>
      <c r="AA41" s="548"/>
      <c r="AB41" s="548"/>
      <c r="AC41" s="67" t="s">
        <v>81</v>
      </c>
      <c r="AD41" s="68" t="s">
        <v>82</v>
      </c>
    </row>
    <row r="42" spans="1:30" s="177" customFormat="1" ht="15.75" thickTop="1">
      <c r="A42" s="64"/>
      <c r="B42" s="64"/>
      <c r="C42" s="64"/>
      <c r="D42" s="64"/>
      <c r="E42" s="64"/>
      <c r="F42" s="64"/>
      <c r="G42" s="64"/>
      <c r="H42" s="64"/>
      <c r="I42" s="64"/>
      <c r="J42" s="64"/>
      <c r="K42" s="64"/>
      <c r="L42" s="64"/>
      <c r="M42" s="64"/>
      <c r="N42" s="64"/>
      <c r="O42" s="64"/>
      <c r="P42" s="64"/>
      <c r="Q42" s="64"/>
      <c r="R42" s="64"/>
      <c r="S42" s="64"/>
      <c r="T42" s="64"/>
      <c r="U42" s="64"/>
      <c r="V42" s="64"/>
      <c r="AB42" s="142" t="s">
        <v>92</v>
      </c>
      <c r="AC42" s="108"/>
      <c r="AD42" s="64"/>
    </row>
    <row r="43" spans="1:43" s="177" customFormat="1" ht="18.75">
      <c r="A43" s="64" t="s">
        <v>427</v>
      </c>
      <c r="B43" s="64"/>
      <c r="C43" s="111"/>
      <c r="D43" s="111"/>
      <c r="E43" s="111"/>
      <c r="F43" s="111"/>
      <c r="G43" s="111"/>
      <c r="H43" s="111"/>
      <c r="I43" s="111"/>
      <c r="J43" s="111"/>
      <c r="K43" s="111"/>
      <c r="L43" s="111"/>
      <c r="M43" s="111"/>
      <c r="N43" s="111"/>
      <c r="O43" s="111"/>
      <c r="P43" s="111"/>
      <c r="Q43" s="111"/>
      <c r="R43" s="143">
        <v>55.2</v>
      </c>
      <c r="S43" s="143">
        <v>55.8</v>
      </c>
      <c r="T43" s="143">
        <v>56.1</v>
      </c>
      <c r="U43" s="143">
        <v>51.3</v>
      </c>
      <c r="V43" s="143">
        <v>55.1</v>
      </c>
      <c r="W43" s="143">
        <v>57.8</v>
      </c>
      <c r="X43" s="143">
        <v>55</v>
      </c>
      <c r="Y43" s="143">
        <v>55</v>
      </c>
      <c r="Z43" s="143">
        <v>54</v>
      </c>
      <c r="AA43" s="143">
        <v>56</v>
      </c>
      <c r="AB43" s="143">
        <v>57</v>
      </c>
      <c r="AC43" s="463">
        <f>(AB43-AA43)/AA43*100</f>
        <v>1.7857142857142856</v>
      </c>
      <c r="AD43" s="464">
        <f>(AB43-W43)/W43*100</f>
        <v>-1.3840830449826942</v>
      </c>
      <c r="AE43" s="179"/>
      <c r="AF43" s="179"/>
      <c r="AG43" s="179"/>
      <c r="AH43" s="179"/>
      <c r="AI43" s="179"/>
      <c r="AJ43" s="179"/>
      <c r="AK43" s="179"/>
      <c r="AL43" s="179"/>
      <c r="AM43" s="179"/>
      <c r="AN43" s="179"/>
      <c r="AO43" s="179"/>
      <c r="AP43" s="179"/>
      <c r="AQ43" s="179"/>
    </row>
    <row r="44" spans="1:39" s="177" customFormat="1" ht="18.75">
      <c r="A44" s="64" t="s">
        <v>428</v>
      </c>
      <c r="B44" s="64"/>
      <c r="C44" s="111"/>
      <c r="D44" s="111"/>
      <c r="E44" s="111"/>
      <c r="F44" s="111"/>
      <c r="G44" s="111"/>
      <c r="H44" s="111"/>
      <c r="I44" s="111"/>
      <c r="J44" s="111"/>
      <c r="K44" s="111"/>
      <c r="L44" s="111"/>
      <c r="M44" s="111"/>
      <c r="N44" s="111"/>
      <c r="O44" s="111"/>
      <c r="P44" s="111"/>
      <c r="Q44" s="111"/>
      <c r="R44" s="143">
        <v>37.9</v>
      </c>
      <c r="S44" s="143">
        <v>38.7</v>
      </c>
      <c r="T44" s="143">
        <v>39</v>
      </c>
      <c r="U44" s="143">
        <v>32.1</v>
      </c>
      <c r="V44" s="143">
        <v>26.8</v>
      </c>
      <c r="W44" s="143">
        <v>38</v>
      </c>
      <c r="X44" s="143">
        <v>37</v>
      </c>
      <c r="Y44" s="143">
        <v>33</v>
      </c>
      <c r="Z44" s="143">
        <v>33</v>
      </c>
      <c r="AA44" s="143">
        <v>32</v>
      </c>
      <c r="AB44" s="143">
        <v>32</v>
      </c>
      <c r="AC44" s="463">
        <f>(AB44-AA44)/AA44*100</f>
        <v>0</v>
      </c>
      <c r="AD44" s="464">
        <f>(AB44-W44)/W44*100</f>
        <v>-15.789473684210526</v>
      </c>
      <c r="AE44" s="179"/>
      <c r="AF44" s="179"/>
      <c r="AG44" s="179"/>
      <c r="AH44" s="179"/>
      <c r="AI44" s="179"/>
      <c r="AJ44" s="179"/>
      <c r="AK44" s="179"/>
      <c r="AL44" s="179"/>
      <c r="AM44" s="179"/>
    </row>
    <row r="45" spans="1:39" s="177" customFormat="1" ht="18.75">
      <c r="A45" s="64" t="s">
        <v>333</v>
      </c>
      <c r="B45" s="64"/>
      <c r="C45" s="111"/>
      <c r="D45" s="111"/>
      <c r="E45" s="111"/>
      <c r="F45" s="111"/>
      <c r="G45" s="111"/>
      <c r="H45" s="111"/>
      <c r="I45" s="111"/>
      <c r="J45" s="111"/>
      <c r="K45" s="111"/>
      <c r="L45" s="111"/>
      <c r="M45" s="111"/>
      <c r="N45" s="111"/>
      <c r="O45" s="111"/>
      <c r="P45" s="111"/>
      <c r="Q45" s="111"/>
      <c r="R45" s="143">
        <v>103</v>
      </c>
      <c r="S45" s="143">
        <v>108.7</v>
      </c>
      <c r="T45" s="143">
        <v>111</v>
      </c>
      <c r="U45" s="143">
        <v>117.3</v>
      </c>
      <c r="V45" s="143">
        <v>117.7</v>
      </c>
      <c r="W45" s="143">
        <v>105.5</v>
      </c>
      <c r="X45" s="143">
        <v>104</v>
      </c>
      <c r="Y45" s="143">
        <v>102</v>
      </c>
      <c r="Z45" s="143">
        <v>101</v>
      </c>
      <c r="AA45" s="143">
        <v>104</v>
      </c>
      <c r="AB45" s="143">
        <v>103</v>
      </c>
      <c r="AC45" s="463">
        <f>(AB45-AA45)/AA45*100</f>
        <v>-0.9615384615384616</v>
      </c>
      <c r="AD45" s="464">
        <f>(AB45-W45)/W45*100</f>
        <v>-2.3696682464454977</v>
      </c>
      <c r="AE45" s="179"/>
      <c r="AF45" s="179"/>
      <c r="AG45" s="179"/>
      <c r="AH45" s="179"/>
      <c r="AI45" s="179"/>
      <c r="AJ45" s="179"/>
      <c r="AK45" s="179"/>
      <c r="AL45" s="179"/>
      <c r="AM45" s="179"/>
    </row>
    <row r="46" spans="1:39" s="177" customFormat="1" ht="18.75">
      <c r="A46" s="64" t="s">
        <v>429</v>
      </c>
      <c r="B46" s="64"/>
      <c r="C46" s="111"/>
      <c r="D46" s="111"/>
      <c r="E46" s="111"/>
      <c r="F46" s="111"/>
      <c r="G46" s="111"/>
      <c r="H46" s="111"/>
      <c r="I46" s="111"/>
      <c r="J46" s="111"/>
      <c r="K46" s="111"/>
      <c r="L46" s="111"/>
      <c r="M46" s="111"/>
      <c r="N46" s="111"/>
      <c r="O46" s="111"/>
      <c r="P46" s="111"/>
      <c r="Q46" s="111"/>
      <c r="R46" s="143">
        <v>163.1</v>
      </c>
      <c r="S46" s="143">
        <v>171</v>
      </c>
      <c r="T46" s="143">
        <v>178.2</v>
      </c>
      <c r="U46" s="143">
        <v>188.7</v>
      </c>
      <c r="V46" s="143">
        <v>185.9</v>
      </c>
      <c r="W46" s="143">
        <v>175.3</v>
      </c>
      <c r="X46" s="143">
        <v>151</v>
      </c>
      <c r="Y46" s="143">
        <v>148</v>
      </c>
      <c r="Z46" s="143">
        <v>139</v>
      </c>
      <c r="AA46" s="143">
        <v>141</v>
      </c>
      <c r="AB46" s="143">
        <v>139</v>
      </c>
      <c r="AC46" s="463">
        <f>(AB46-AA46)/AA46*100</f>
        <v>-1.4184397163120568</v>
      </c>
      <c r="AD46" s="464">
        <f>(AB46-W46)/W46*100</f>
        <v>-20.70735881346264</v>
      </c>
      <c r="AE46" s="179"/>
      <c r="AF46" s="179"/>
      <c r="AG46" s="179"/>
      <c r="AH46" s="179"/>
      <c r="AI46" s="179"/>
      <c r="AJ46" s="179"/>
      <c r="AK46" s="179"/>
      <c r="AL46" s="179"/>
      <c r="AM46" s="179"/>
    </row>
    <row r="47" spans="1:39" s="177" customFormat="1" ht="16.5" thickBot="1">
      <c r="A47" s="72" t="s">
        <v>84</v>
      </c>
      <c r="B47" s="72"/>
      <c r="C47" s="72"/>
      <c r="D47" s="72"/>
      <c r="E47" s="72"/>
      <c r="F47" s="72"/>
      <c r="G47" s="72"/>
      <c r="H47" s="72"/>
      <c r="I47" s="72"/>
      <c r="J47" s="72"/>
      <c r="K47" s="72"/>
      <c r="L47" s="72"/>
      <c r="M47" s="72"/>
      <c r="N47" s="72"/>
      <c r="O47" s="72"/>
      <c r="P47" s="72"/>
      <c r="Q47" s="72"/>
      <c r="R47" s="145">
        <v>359.2</v>
      </c>
      <c r="S47" s="145">
        <v>374.1</v>
      </c>
      <c r="T47" s="145">
        <v>384.3</v>
      </c>
      <c r="U47" s="145">
        <v>389.4</v>
      </c>
      <c r="V47" s="145">
        <v>385.6</v>
      </c>
      <c r="W47" s="145">
        <v>376.5</v>
      </c>
      <c r="X47" s="145">
        <v>346.27</v>
      </c>
      <c r="Y47" s="145">
        <v>337.94</v>
      </c>
      <c r="Z47" s="145">
        <v>326.92</v>
      </c>
      <c r="AA47" s="145">
        <v>330.49</v>
      </c>
      <c r="AB47" s="145">
        <v>331</v>
      </c>
      <c r="AC47" s="465">
        <f>(AB47-AA47)/AA47*100</f>
        <v>0.15431631819419372</v>
      </c>
      <c r="AD47" s="466">
        <f>(AB47-W47)/W47*100</f>
        <v>-12.084993359893758</v>
      </c>
      <c r="AE47" s="179"/>
      <c r="AF47" s="179"/>
      <c r="AG47" s="179"/>
      <c r="AH47" s="179"/>
      <c r="AI47" s="179"/>
      <c r="AJ47" s="179"/>
      <c r="AK47" s="179"/>
      <c r="AL47" s="179"/>
      <c r="AM47" s="179"/>
    </row>
    <row r="48" spans="1:39" s="177" customFormat="1" ht="15.75">
      <c r="A48" s="81" t="s">
        <v>311</v>
      </c>
      <c r="B48" s="63"/>
      <c r="C48" s="63"/>
      <c r="D48" s="63"/>
      <c r="E48" s="63"/>
      <c r="F48" s="63"/>
      <c r="G48" s="63"/>
      <c r="H48" s="63"/>
      <c r="I48" s="63"/>
      <c r="J48" s="63"/>
      <c r="K48" s="63"/>
      <c r="L48" s="63"/>
      <c r="M48" s="63"/>
      <c r="N48" s="63"/>
      <c r="O48" s="63"/>
      <c r="P48" s="63"/>
      <c r="Q48" s="63"/>
      <c r="R48" s="428"/>
      <c r="S48" s="428"/>
      <c r="T48" s="428"/>
      <c r="U48" s="428"/>
      <c r="V48" s="428"/>
      <c r="W48" s="428"/>
      <c r="X48" s="428"/>
      <c r="Y48" s="428"/>
      <c r="Z48" s="428"/>
      <c r="AA48" s="428"/>
      <c r="AB48" s="428"/>
      <c r="AC48" s="155"/>
      <c r="AD48" s="155"/>
      <c r="AE48" s="179"/>
      <c r="AF48" s="179"/>
      <c r="AG48" s="179"/>
      <c r="AH48" s="179"/>
      <c r="AI48" s="179"/>
      <c r="AJ48" s="179"/>
      <c r="AK48" s="179"/>
      <c r="AL48" s="179"/>
      <c r="AM48" s="179"/>
    </row>
    <row r="49" spans="1:30" s="177" customFormat="1" ht="17.25" customHeight="1">
      <c r="A49" s="527" t="s">
        <v>168</v>
      </c>
      <c r="B49" s="527"/>
      <c r="C49" s="527"/>
      <c r="D49" s="527"/>
      <c r="E49" s="527"/>
      <c r="F49" s="527"/>
      <c r="G49" s="527"/>
      <c r="H49" s="527"/>
      <c r="I49" s="527"/>
      <c r="J49" s="527"/>
      <c r="K49" s="527"/>
      <c r="L49" s="527"/>
      <c r="M49" s="527"/>
      <c r="N49" s="527"/>
      <c r="O49" s="527"/>
      <c r="P49" s="527"/>
      <c r="Q49" s="527"/>
      <c r="R49" s="527"/>
      <c r="S49" s="527"/>
      <c r="T49" s="527"/>
      <c r="U49" s="527"/>
      <c r="V49" s="527"/>
      <c r="W49" s="527"/>
      <c r="X49" s="527"/>
      <c r="Y49" s="527"/>
      <c r="Z49" s="527"/>
      <c r="AA49" s="527"/>
      <c r="AB49" s="527"/>
      <c r="AC49" s="527"/>
      <c r="AD49" s="527"/>
    </row>
    <row r="50" spans="1:30" s="177" customFormat="1" ht="26.25" customHeight="1">
      <c r="A50" s="537" t="s">
        <v>178</v>
      </c>
      <c r="B50" s="537"/>
      <c r="C50" s="537"/>
      <c r="D50" s="537"/>
      <c r="E50" s="537"/>
      <c r="F50" s="537"/>
      <c r="G50" s="537"/>
      <c r="H50" s="537"/>
      <c r="I50" s="537"/>
      <c r="J50" s="537"/>
      <c r="K50" s="537"/>
      <c r="L50" s="537"/>
      <c r="M50" s="537"/>
      <c r="N50" s="537"/>
      <c r="O50" s="537"/>
      <c r="P50" s="537"/>
      <c r="Q50" s="537"/>
      <c r="R50" s="537"/>
      <c r="S50" s="537"/>
      <c r="T50" s="537"/>
      <c r="U50" s="537"/>
      <c r="V50" s="537"/>
      <c r="W50" s="537"/>
      <c r="X50" s="537"/>
      <c r="Y50" s="537"/>
      <c r="Z50" s="537"/>
      <c r="AA50" s="537"/>
      <c r="AB50" s="537"/>
      <c r="AC50" s="537"/>
      <c r="AD50" s="537"/>
    </row>
    <row r="51" spans="1:30" ht="13.5">
      <c r="A51" s="531" t="s">
        <v>314</v>
      </c>
      <c r="B51" s="527"/>
      <c r="C51" s="527"/>
      <c r="D51" s="527"/>
      <c r="E51" s="527"/>
      <c r="F51" s="527"/>
      <c r="G51" s="527"/>
      <c r="H51" s="527"/>
      <c r="I51" s="527"/>
      <c r="J51" s="527"/>
      <c r="K51" s="527"/>
      <c r="L51" s="527"/>
      <c r="M51" s="527"/>
      <c r="N51" s="527"/>
      <c r="O51" s="527"/>
      <c r="P51" s="527"/>
      <c r="Q51" s="527"/>
      <c r="R51" s="527"/>
      <c r="S51" s="527"/>
      <c r="T51" s="527"/>
      <c r="U51" s="527"/>
      <c r="V51" s="527"/>
      <c r="W51" s="527"/>
      <c r="X51" s="527"/>
      <c r="Y51" s="527"/>
      <c r="Z51" s="527"/>
      <c r="AA51" s="527"/>
      <c r="AB51" s="527"/>
      <c r="AC51" s="527"/>
      <c r="AD51" s="527"/>
    </row>
    <row r="52" spans="1:30" ht="13.5">
      <c r="A52" s="527" t="s">
        <v>315</v>
      </c>
      <c r="B52" s="527"/>
      <c r="C52" s="527"/>
      <c r="D52" s="527"/>
      <c r="E52" s="527"/>
      <c r="F52" s="527"/>
      <c r="G52" s="527"/>
      <c r="H52" s="527"/>
      <c r="I52" s="527"/>
      <c r="J52" s="527"/>
      <c r="K52" s="527"/>
      <c r="L52" s="527"/>
      <c r="M52" s="527"/>
      <c r="N52" s="527"/>
      <c r="O52" s="527"/>
      <c r="P52" s="527"/>
      <c r="Q52" s="527"/>
      <c r="R52" s="527"/>
      <c r="S52" s="527"/>
      <c r="T52" s="527"/>
      <c r="U52" s="527"/>
      <c r="V52" s="527"/>
      <c r="W52" s="527"/>
      <c r="X52" s="527"/>
      <c r="Y52" s="527"/>
      <c r="Z52" s="527"/>
      <c r="AA52" s="527"/>
      <c r="AB52" s="527"/>
      <c r="AC52" s="527"/>
      <c r="AD52" s="527"/>
    </row>
    <row r="53" spans="1:30" ht="13.5">
      <c r="A53" s="527" t="s">
        <v>316</v>
      </c>
      <c r="B53" s="527"/>
      <c r="C53" s="527"/>
      <c r="D53" s="527"/>
      <c r="E53" s="527"/>
      <c r="F53" s="527"/>
      <c r="G53" s="527"/>
      <c r="H53" s="527"/>
      <c r="I53" s="527"/>
      <c r="J53" s="527"/>
      <c r="K53" s="527"/>
      <c r="L53" s="527"/>
      <c r="M53" s="527"/>
      <c r="N53" s="527"/>
      <c r="O53" s="527"/>
      <c r="P53" s="527"/>
      <c r="Q53" s="527"/>
      <c r="R53" s="527"/>
      <c r="S53" s="527"/>
      <c r="T53" s="527"/>
      <c r="U53" s="527"/>
      <c r="V53" s="527"/>
      <c r="W53" s="527"/>
      <c r="X53" s="527"/>
      <c r="Y53" s="527"/>
      <c r="Z53" s="527"/>
      <c r="AA53" s="527"/>
      <c r="AB53" s="527"/>
      <c r="AC53" s="527"/>
      <c r="AD53" s="527"/>
    </row>
    <row r="54" spans="1:30" ht="13.5">
      <c r="A54" s="527" t="s">
        <v>317</v>
      </c>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row>
  </sheetData>
  <sheetProtection/>
  <mergeCells count="61">
    <mergeCell ref="Y2:Y3"/>
    <mergeCell ref="R24:R25"/>
    <mergeCell ref="AB2:AB3"/>
    <mergeCell ref="S2:S3"/>
    <mergeCell ref="J2:J3"/>
    <mergeCell ref="K2:K3"/>
    <mergeCell ref="L2:L3"/>
    <mergeCell ref="X2:X3"/>
    <mergeCell ref="T2:T3"/>
    <mergeCell ref="AA2:AA3"/>
    <mergeCell ref="Z2:Z3"/>
    <mergeCell ref="AA40:AA41"/>
    <mergeCell ref="Z24:Z25"/>
    <mergeCell ref="Y24:Y25"/>
    <mergeCell ref="C2:C3"/>
    <mergeCell ref="D2:D3"/>
    <mergeCell ref="I2:I3"/>
    <mergeCell ref="V40:V41"/>
    <mergeCell ref="S24:S25"/>
    <mergeCell ref="O2:O3"/>
    <mergeCell ref="W2:W3"/>
    <mergeCell ref="A52:AD52"/>
    <mergeCell ref="U24:U25"/>
    <mergeCell ref="W40:W41"/>
    <mergeCell ref="A51:AD51"/>
    <mergeCell ref="AB24:AB25"/>
    <mergeCell ref="Q2:Q3"/>
    <mergeCell ref="W24:W25"/>
    <mergeCell ref="U40:U41"/>
    <mergeCell ref="Y40:Y41"/>
    <mergeCell ref="AB40:AB41"/>
    <mergeCell ref="AA24:AA25"/>
    <mergeCell ref="T24:T25"/>
    <mergeCell ref="R40:R41"/>
    <mergeCell ref="A50:AD50"/>
    <mergeCell ref="V24:V25"/>
    <mergeCell ref="V2:V3"/>
    <mergeCell ref="S40:S41"/>
    <mergeCell ref="O24:O25"/>
    <mergeCell ref="P24:P25"/>
    <mergeCell ref="H2:H3"/>
    <mergeCell ref="N2:N3"/>
    <mergeCell ref="N24:N25"/>
    <mergeCell ref="A54:AD54"/>
    <mergeCell ref="A40:A41"/>
    <mergeCell ref="A20:AD20"/>
    <mergeCell ref="A37:AD37"/>
    <mergeCell ref="Z40:Z41"/>
    <mergeCell ref="A49:AD49"/>
    <mergeCell ref="A53:AD53"/>
    <mergeCell ref="X24:X25"/>
    <mergeCell ref="X40:X41"/>
    <mergeCell ref="T40:T41"/>
    <mergeCell ref="E2:E3"/>
    <mergeCell ref="U2:U3"/>
    <mergeCell ref="P2:P3"/>
    <mergeCell ref="Q24:Q25"/>
    <mergeCell ref="F2:F3"/>
    <mergeCell ref="R2:R3"/>
    <mergeCell ref="G2:G3"/>
    <mergeCell ref="M2:M3"/>
  </mergeCells>
  <printOptions/>
  <pageMargins left="0.7" right="0.7" top="0.75" bottom="0.75" header="0.3" footer="0.3"/>
  <pageSetup fitToHeight="1" fitToWidth="1" horizontalDpi="600" verticalDpi="600" orientation="portrait" paperSize="9" scale="52" r:id="rId1"/>
  <headerFooter>
    <oddHeader>&amp;R&amp;"Arial,Bold"&amp;16BUS AND COACH TRAVEL</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N101"/>
  <sheetViews>
    <sheetView zoomScale="75" zoomScaleNormal="75" zoomScalePageLayoutView="55" workbookViewId="0" topLeftCell="A1">
      <selection activeCell="Y39" sqref="Y39"/>
    </sheetView>
  </sheetViews>
  <sheetFormatPr defaultColWidth="9.140625" defaultRowHeight="12.75"/>
  <cols>
    <col min="1" max="1" width="10.140625" style="81" customWidth="1"/>
    <col min="2" max="2" width="10.7109375" style="95" hidden="1" customWidth="1"/>
    <col min="3" max="3" width="14.28125" style="95" customWidth="1"/>
    <col min="4" max="14" width="11.57421875" style="95" hidden="1" customWidth="1"/>
    <col min="15" max="18" width="11.140625" style="95" hidden="1" customWidth="1"/>
    <col min="19" max="20" width="11.140625" style="95" customWidth="1"/>
    <col min="21" max="21" width="11.140625" style="81" customWidth="1"/>
    <col min="22" max="26" width="11.140625" style="95" customWidth="1"/>
    <col min="27" max="27" width="10.140625" style="95" bestFit="1" customWidth="1"/>
    <col min="28" max="29" width="10.140625" style="95" customWidth="1"/>
    <col min="30" max="30" width="9.57421875" style="95" bestFit="1" customWidth="1"/>
    <col min="31" max="31" width="11.28125" style="95" customWidth="1"/>
    <col min="32" max="16384" width="9.140625" style="95" customWidth="1"/>
  </cols>
  <sheetData>
    <row r="1" spans="1:31" s="64" customFormat="1" ht="21.75" customHeight="1" thickBot="1">
      <c r="A1" s="72" t="s">
        <v>338</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row>
    <row r="2" spans="1:31" s="64" customFormat="1" ht="21.75" customHeight="1">
      <c r="A2" s="63"/>
      <c r="B2" s="41"/>
      <c r="C2" s="41"/>
      <c r="D2" s="552" t="s">
        <v>192</v>
      </c>
      <c r="E2" s="553" t="s">
        <v>193</v>
      </c>
      <c r="F2" s="552" t="s">
        <v>194</v>
      </c>
      <c r="G2" s="553" t="s">
        <v>195</v>
      </c>
      <c r="H2" s="552" t="s">
        <v>196</v>
      </c>
      <c r="I2" s="553" t="s">
        <v>197</v>
      </c>
      <c r="J2" s="552" t="s">
        <v>198</v>
      </c>
      <c r="K2" s="553" t="s">
        <v>199</v>
      </c>
      <c r="L2" s="552" t="s">
        <v>200</v>
      </c>
      <c r="M2" s="553" t="s">
        <v>201</v>
      </c>
      <c r="N2" s="552" t="s">
        <v>202</v>
      </c>
      <c r="O2" s="553" t="s">
        <v>68</v>
      </c>
      <c r="P2" s="552" t="s">
        <v>69</v>
      </c>
      <c r="Q2" s="553" t="s">
        <v>70</v>
      </c>
      <c r="R2" s="557" t="s">
        <v>71</v>
      </c>
      <c r="S2" s="535" t="s">
        <v>72</v>
      </c>
      <c r="T2" s="535" t="s">
        <v>73</v>
      </c>
      <c r="U2" s="532" t="s">
        <v>74</v>
      </c>
      <c r="V2" s="532" t="s">
        <v>75</v>
      </c>
      <c r="W2" s="532" t="s">
        <v>76</v>
      </c>
      <c r="X2" s="532" t="s">
        <v>77</v>
      </c>
      <c r="Y2" s="532" t="s">
        <v>78</v>
      </c>
      <c r="Z2" s="532" t="s">
        <v>79</v>
      </c>
      <c r="AA2" s="553" t="s">
        <v>182</v>
      </c>
      <c r="AB2" s="516" t="s">
        <v>301</v>
      </c>
      <c r="AC2" s="516" t="s">
        <v>343</v>
      </c>
      <c r="AD2" s="554" t="s">
        <v>80</v>
      </c>
      <c r="AE2" s="555"/>
    </row>
    <row r="3" spans="1:31" s="92" customFormat="1" ht="21" customHeight="1" thickBot="1">
      <c r="A3" s="138"/>
      <c r="B3" s="138"/>
      <c r="C3" s="138"/>
      <c r="D3" s="536"/>
      <c r="E3" s="533"/>
      <c r="F3" s="536"/>
      <c r="G3" s="533"/>
      <c r="H3" s="536"/>
      <c r="I3" s="533"/>
      <c r="J3" s="536"/>
      <c r="K3" s="533"/>
      <c r="L3" s="536"/>
      <c r="M3" s="533"/>
      <c r="N3" s="536"/>
      <c r="O3" s="533"/>
      <c r="P3" s="536"/>
      <c r="Q3" s="533"/>
      <c r="R3" s="543"/>
      <c r="S3" s="536"/>
      <c r="T3" s="536"/>
      <c r="U3" s="533"/>
      <c r="V3" s="533"/>
      <c r="W3" s="533"/>
      <c r="X3" s="533"/>
      <c r="Y3" s="533"/>
      <c r="Z3" s="533"/>
      <c r="AA3" s="538"/>
      <c r="AB3" s="518"/>
      <c r="AC3" s="518"/>
      <c r="AD3" s="67" t="s">
        <v>81</v>
      </c>
      <c r="AE3" s="68" t="s">
        <v>82</v>
      </c>
    </row>
    <row r="4" spans="1:30" ht="12.75" customHeight="1" thickTop="1">
      <c r="A4" s="93"/>
      <c r="B4" s="81"/>
      <c r="C4" s="81"/>
      <c r="D4" s="81"/>
      <c r="E4" s="81"/>
      <c r="F4" s="81"/>
      <c r="G4" s="81"/>
      <c r="H4" s="81"/>
      <c r="I4" s="81"/>
      <c r="J4" s="81"/>
      <c r="K4" s="81"/>
      <c r="L4" s="81"/>
      <c r="M4" s="81"/>
      <c r="N4" s="81"/>
      <c r="O4" s="94"/>
      <c r="P4" s="94"/>
      <c r="Q4" s="94"/>
      <c r="R4" s="470"/>
      <c r="S4" s="94"/>
      <c r="T4" s="94"/>
      <c r="U4" s="94"/>
      <c r="V4" s="94"/>
      <c r="W4" s="94"/>
      <c r="X4" s="94"/>
      <c r="Y4" s="94"/>
      <c r="Z4" s="94"/>
      <c r="AB4" s="94"/>
      <c r="AC4" s="94" t="s">
        <v>191</v>
      </c>
      <c r="AD4" s="136"/>
    </row>
    <row r="5" spans="1:31" ht="15" customHeight="1">
      <c r="A5" s="41" t="s">
        <v>203</v>
      </c>
      <c r="B5" s="41"/>
      <c r="C5" s="41"/>
      <c r="D5" s="41">
        <v>13</v>
      </c>
      <c r="E5" s="41">
        <v>12.5</v>
      </c>
      <c r="F5" s="41">
        <v>12.9</v>
      </c>
      <c r="G5" s="41">
        <v>12.6</v>
      </c>
      <c r="H5" s="41">
        <v>12.6</v>
      </c>
      <c r="I5" s="41">
        <v>12.1</v>
      </c>
      <c r="J5" s="41">
        <v>12.3</v>
      </c>
      <c r="K5" s="41">
        <v>12.1</v>
      </c>
      <c r="L5" s="41">
        <v>12.4</v>
      </c>
      <c r="M5" s="41">
        <v>12.2</v>
      </c>
      <c r="N5" s="41">
        <v>12.8</v>
      </c>
      <c r="O5" s="77">
        <v>13.3</v>
      </c>
      <c r="P5" s="77">
        <v>13.5</v>
      </c>
      <c r="Q5" s="77">
        <v>13.4</v>
      </c>
      <c r="R5" s="298">
        <v>13.6</v>
      </c>
      <c r="S5" s="75">
        <v>10.3430150772947</v>
      </c>
      <c r="T5" s="77">
        <v>10.6206849047619</v>
      </c>
      <c r="U5" s="77">
        <v>10.851236411764699</v>
      </c>
      <c r="V5" s="77">
        <v>11.542165216011</v>
      </c>
      <c r="W5" s="96">
        <v>11.4070163567251</v>
      </c>
      <c r="X5" s="96">
        <v>11.1204117347915</v>
      </c>
      <c r="Y5" s="96">
        <v>10.8156734285714</v>
      </c>
      <c r="Z5" s="96">
        <v>10.780769271062299</v>
      </c>
      <c r="AA5" s="96">
        <v>10.3085686373626</v>
      </c>
      <c r="AB5" s="96">
        <v>10.4654135957541</v>
      </c>
      <c r="AC5" s="96">
        <v>10.3848396358543</v>
      </c>
      <c r="AD5" s="154">
        <f>(AC5-AB5)/AB5*100</f>
        <v>-0.7699070768926836</v>
      </c>
      <c r="AE5" s="155">
        <f>(AC5-X5)/X5*100</f>
        <v>-6.614612088830096</v>
      </c>
    </row>
    <row r="6" spans="1:30" ht="15" customHeight="1">
      <c r="A6" s="41" t="s">
        <v>204</v>
      </c>
      <c r="B6" s="41"/>
      <c r="C6" s="41"/>
      <c r="D6" s="41"/>
      <c r="E6" s="41"/>
      <c r="F6" s="41"/>
      <c r="G6" s="41"/>
      <c r="H6" s="41"/>
      <c r="I6" s="41"/>
      <c r="J6" s="41"/>
      <c r="K6" s="41"/>
      <c r="L6" s="41"/>
      <c r="M6" s="41"/>
      <c r="N6" s="41"/>
      <c r="O6" s="77"/>
      <c r="P6" s="77"/>
      <c r="Q6" s="77"/>
      <c r="R6" s="298"/>
      <c r="S6" s="75"/>
      <c r="T6" s="77"/>
      <c r="U6" s="77"/>
      <c r="V6" s="77"/>
      <c r="W6" s="77"/>
      <c r="X6" s="77"/>
      <c r="Y6" s="77"/>
      <c r="Z6" s="77"/>
      <c r="AA6" s="77"/>
      <c r="AB6" s="77"/>
      <c r="AC6" s="77"/>
      <c r="AD6" s="137"/>
    </row>
    <row r="7" spans="1:31" ht="15" customHeight="1">
      <c r="A7" s="97" t="s">
        <v>205</v>
      </c>
      <c r="B7" s="41"/>
      <c r="C7" s="41"/>
      <c r="D7" s="41">
        <v>4.1</v>
      </c>
      <c r="E7" s="41">
        <v>4</v>
      </c>
      <c r="F7" s="41">
        <v>3.9</v>
      </c>
      <c r="G7" s="41">
        <v>3.6</v>
      </c>
      <c r="H7" s="41">
        <v>3.6</v>
      </c>
      <c r="I7" s="41">
        <v>3.5</v>
      </c>
      <c r="J7" s="41">
        <v>3.1</v>
      </c>
      <c r="K7" s="41">
        <v>3</v>
      </c>
      <c r="L7" s="41">
        <v>2.8</v>
      </c>
      <c r="M7" s="41">
        <v>2.8</v>
      </c>
      <c r="N7" s="41">
        <v>2.5</v>
      </c>
      <c r="O7" s="77">
        <v>2.5</v>
      </c>
      <c r="P7" s="77">
        <v>2.8</v>
      </c>
      <c r="Q7" s="77">
        <v>2.6</v>
      </c>
      <c r="R7" s="298">
        <v>2.8</v>
      </c>
      <c r="S7" s="75">
        <v>2.0276102367149798</v>
      </c>
      <c r="T7" s="77">
        <v>2.08097268253968</v>
      </c>
      <c r="U7" s="77">
        <v>2.21733185620915</v>
      </c>
      <c r="V7" s="77">
        <v>2.3973444037267098</v>
      </c>
      <c r="W7" s="96">
        <v>2.1955847017543904</v>
      </c>
      <c r="X7" s="96">
        <v>2.34663731214399</v>
      </c>
      <c r="Y7" s="96">
        <v>2.1637933809523804</v>
      </c>
      <c r="Z7" s="96">
        <v>2.25687356776557</v>
      </c>
      <c r="AA7" s="96">
        <v>2.16881413553114</v>
      </c>
      <c r="AB7" s="96">
        <v>2.15243778298688</v>
      </c>
      <c r="AC7" s="96">
        <v>2.0856006844071</v>
      </c>
      <c r="AD7" s="154">
        <f>(AC7-AB7)/AB7*100</f>
        <v>-3.105181441622546</v>
      </c>
      <c r="AE7" s="155">
        <f>(AC7-X7)/X7*100</f>
        <v>-11.123859080651703</v>
      </c>
    </row>
    <row r="8" spans="1:31" ht="15" customHeight="1">
      <c r="A8" s="97" t="s">
        <v>206</v>
      </c>
      <c r="B8" s="41"/>
      <c r="C8" s="41"/>
      <c r="D8" s="41">
        <v>2.7</v>
      </c>
      <c r="E8" s="41">
        <v>2.7</v>
      </c>
      <c r="F8" s="41">
        <v>2.5</v>
      </c>
      <c r="G8" s="41">
        <v>2.2</v>
      </c>
      <c r="H8" s="41">
        <v>2.3</v>
      </c>
      <c r="I8" s="41">
        <v>2</v>
      </c>
      <c r="J8" s="41">
        <v>1.9</v>
      </c>
      <c r="K8" s="41">
        <v>1.9</v>
      </c>
      <c r="L8" s="41">
        <v>1.8</v>
      </c>
      <c r="M8" s="41">
        <v>1.8</v>
      </c>
      <c r="N8" s="41">
        <v>1.8</v>
      </c>
      <c r="O8" s="77">
        <v>1.7</v>
      </c>
      <c r="P8" s="77">
        <v>2.2</v>
      </c>
      <c r="Q8" s="77">
        <v>1.9</v>
      </c>
      <c r="R8" s="298">
        <v>2.1</v>
      </c>
      <c r="S8" s="75">
        <v>1.37466654727398</v>
      </c>
      <c r="T8" s="77">
        <v>1.38116787301587</v>
      </c>
      <c r="U8" s="77">
        <v>1.48525218954248</v>
      </c>
      <c r="V8" s="77">
        <v>1.5688048033126298</v>
      </c>
      <c r="W8" s="96">
        <v>1.64593005847953</v>
      </c>
      <c r="X8" s="96">
        <v>1.14034146684894</v>
      </c>
      <c r="Y8" s="96">
        <v>1.1271546190476198</v>
      </c>
      <c r="Z8" s="96">
        <v>1.4394381025641</v>
      </c>
      <c r="AA8" s="96">
        <v>1.4134452527472499</v>
      </c>
      <c r="AB8" s="96">
        <v>1.47246449918915</v>
      </c>
      <c r="AC8" s="96">
        <v>1.35396604388422</v>
      </c>
      <c r="AD8" s="154">
        <f>(AC8-AB8)/AB8*100</f>
        <v>-8.047627319380817</v>
      </c>
      <c r="AE8" s="155">
        <f>(AC8-X8)/X8*100</f>
        <v>18.733386730693947</v>
      </c>
    </row>
    <row r="9" spans="1:31" ht="15" customHeight="1">
      <c r="A9" s="97" t="s">
        <v>207</v>
      </c>
      <c r="B9" s="41"/>
      <c r="C9" s="41"/>
      <c r="D9" s="41">
        <v>6.8</v>
      </c>
      <c r="E9" s="41">
        <v>6.7</v>
      </c>
      <c r="F9" s="41">
        <v>6.4</v>
      </c>
      <c r="G9" s="41">
        <v>5.8</v>
      </c>
      <c r="H9" s="41">
        <v>5.9</v>
      </c>
      <c r="I9" s="41">
        <v>5.5</v>
      </c>
      <c r="J9" s="41">
        <v>5</v>
      </c>
      <c r="K9" s="41">
        <v>4.9</v>
      </c>
      <c r="L9" s="41">
        <v>4.5</v>
      </c>
      <c r="M9" s="41">
        <v>4.6</v>
      </c>
      <c r="N9" s="41">
        <v>4.3</v>
      </c>
      <c r="O9" s="77">
        <v>4.2</v>
      </c>
      <c r="P9" s="77">
        <v>5</v>
      </c>
      <c r="Q9" s="77">
        <v>4.4</v>
      </c>
      <c r="R9" s="298">
        <v>4.9</v>
      </c>
      <c r="S9" s="75">
        <v>3.40227678398896</v>
      </c>
      <c r="T9" s="77">
        <v>3.4621405555555502</v>
      </c>
      <c r="U9" s="77">
        <v>3.7025840457516295</v>
      </c>
      <c r="V9" s="77">
        <v>3.9661492070393396</v>
      </c>
      <c r="W9" s="96">
        <v>3.8415147602339204</v>
      </c>
      <c r="X9" s="96">
        <v>3.4869787789929303</v>
      </c>
      <c r="Y9" s="96">
        <v>3.290948</v>
      </c>
      <c r="Z9" s="96">
        <v>3.69631167032967</v>
      </c>
      <c r="AA9" s="96">
        <v>3.58225938827839</v>
      </c>
      <c r="AB9" s="96">
        <v>3.62490228217603</v>
      </c>
      <c r="AC9" s="96">
        <v>3.43956672829132</v>
      </c>
      <c r="AD9" s="154">
        <f>(AC9-AB9)/AB9*100</f>
        <v>-5.112842759817882</v>
      </c>
      <c r="AE9" s="155">
        <f>(AC9-X9)/X9*100</f>
        <v>-1.359688535738766</v>
      </c>
    </row>
    <row r="10" spans="1:30" ht="15" customHeight="1">
      <c r="A10" s="41"/>
      <c r="B10" s="41"/>
      <c r="C10" s="41"/>
      <c r="D10" s="41"/>
      <c r="E10" s="41"/>
      <c r="F10" s="41"/>
      <c r="G10" s="41"/>
      <c r="H10" s="41"/>
      <c r="I10" s="41"/>
      <c r="J10" s="41"/>
      <c r="K10" s="41"/>
      <c r="L10" s="41"/>
      <c r="M10" s="41"/>
      <c r="N10" s="41"/>
      <c r="O10" s="77"/>
      <c r="P10" s="77"/>
      <c r="Q10" s="77"/>
      <c r="R10" s="298"/>
      <c r="S10" s="75"/>
      <c r="T10" s="77"/>
      <c r="U10" s="77"/>
      <c r="V10" s="77"/>
      <c r="W10" s="77"/>
      <c r="X10" s="77"/>
      <c r="Y10" s="77"/>
      <c r="Z10" s="77"/>
      <c r="AA10" s="77"/>
      <c r="AB10" s="77"/>
      <c r="AC10" s="77"/>
      <c r="AD10" s="137"/>
    </row>
    <row r="11" spans="1:31" ht="15" customHeight="1" thickBot="1">
      <c r="A11" s="72" t="s">
        <v>208</v>
      </c>
      <c r="B11" s="72"/>
      <c r="C11" s="72"/>
      <c r="D11" s="72">
        <v>19.8</v>
      </c>
      <c r="E11" s="72">
        <v>19.3</v>
      </c>
      <c r="F11" s="72">
        <v>19.4</v>
      </c>
      <c r="G11" s="72">
        <v>18.4</v>
      </c>
      <c r="H11" s="72">
        <v>18.5</v>
      </c>
      <c r="I11" s="72">
        <v>17.6</v>
      </c>
      <c r="J11" s="72">
        <v>17.3</v>
      </c>
      <c r="K11" s="72">
        <v>17</v>
      </c>
      <c r="L11" s="72">
        <v>17</v>
      </c>
      <c r="M11" s="72">
        <v>16.7</v>
      </c>
      <c r="N11" s="72">
        <v>17.1</v>
      </c>
      <c r="O11" s="98">
        <v>17.5</v>
      </c>
      <c r="P11" s="98">
        <v>18.5</v>
      </c>
      <c r="Q11" s="98">
        <v>17.8</v>
      </c>
      <c r="R11" s="299">
        <v>18.5</v>
      </c>
      <c r="S11" s="98">
        <v>13.74529186128366</v>
      </c>
      <c r="T11" s="98">
        <v>14.08282546031745</v>
      </c>
      <c r="U11" s="98">
        <v>14.553820457516329</v>
      </c>
      <c r="V11" s="98">
        <v>15.50831442305034</v>
      </c>
      <c r="W11" s="99">
        <v>15.24853111695902</v>
      </c>
      <c r="X11" s="99">
        <v>14.60739051378443</v>
      </c>
      <c r="Y11" s="99">
        <v>14.1066214285714</v>
      </c>
      <c r="Z11" s="99">
        <v>14.477080941391971</v>
      </c>
      <c r="AA11" s="99">
        <v>13.890828025640989</v>
      </c>
      <c r="AB11" s="99">
        <v>14.09031587793013</v>
      </c>
      <c r="AC11" s="99">
        <v>13.82440636414562</v>
      </c>
      <c r="AD11" s="221">
        <f>(AC11-AB11)/AB11*100</f>
        <v>-1.8871792235758793</v>
      </c>
      <c r="AE11" s="222">
        <f>(AC11-X11)/X11*100</f>
        <v>-5.360191807701304</v>
      </c>
    </row>
    <row r="12" spans="1:31" ht="15" customHeight="1">
      <c r="A12" s="81" t="s">
        <v>311</v>
      </c>
      <c r="B12" s="63"/>
      <c r="C12" s="63"/>
      <c r="D12" s="63"/>
      <c r="E12" s="63"/>
      <c r="F12" s="63"/>
      <c r="G12" s="63"/>
      <c r="H12" s="63"/>
      <c r="I12" s="63"/>
      <c r="J12" s="63"/>
      <c r="K12" s="63"/>
      <c r="L12" s="63"/>
      <c r="M12" s="63"/>
      <c r="N12" s="63"/>
      <c r="O12" s="429"/>
      <c r="P12" s="429"/>
      <c r="Q12" s="429"/>
      <c r="R12" s="429"/>
      <c r="S12" s="429"/>
      <c r="T12" s="429"/>
      <c r="U12" s="429"/>
      <c r="V12" s="429"/>
      <c r="W12" s="430"/>
      <c r="X12" s="430"/>
      <c r="Y12" s="430"/>
      <c r="Z12" s="430"/>
      <c r="AA12" s="430"/>
      <c r="AB12" s="430"/>
      <c r="AC12" s="430"/>
      <c r="AD12" s="155"/>
      <c r="AE12" s="155"/>
    </row>
    <row r="13" spans="1:21" ht="12.75" customHeight="1">
      <c r="A13" s="84" t="s">
        <v>209</v>
      </c>
      <c r="B13" s="81"/>
      <c r="C13" s="81"/>
      <c r="D13" s="81"/>
      <c r="E13" s="81"/>
      <c r="F13" s="81"/>
      <c r="G13" s="81"/>
      <c r="H13" s="81"/>
      <c r="I13" s="81"/>
      <c r="J13" s="81"/>
      <c r="K13" s="81"/>
      <c r="L13" s="81"/>
      <c r="M13" s="81"/>
      <c r="N13" s="81"/>
      <c r="O13" s="81"/>
      <c r="P13" s="81"/>
      <c r="Q13" s="81"/>
      <c r="R13" s="81"/>
      <c r="S13" s="81"/>
      <c r="U13" s="95"/>
    </row>
    <row r="14" spans="1:21" ht="12.75" customHeight="1">
      <c r="A14" s="84" t="s">
        <v>210</v>
      </c>
      <c r="B14" s="81"/>
      <c r="C14" s="81"/>
      <c r="D14" s="81"/>
      <c r="E14" s="81"/>
      <c r="F14" s="81"/>
      <c r="G14" s="81"/>
      <c r="H14" s="81"/>
      <c r="I14" s="81"/>
      <c r="J14" s="81"/>
      <c r="K14" s="81"/>
      <c r="L14" s="81"/>
      <c r="M14" s="81"/>
      <c r="N14" s="81"/>
      <c r="O14" s="81"/>
      <c r="P14" s="81"/>
      <c r="Q14" s="81"/>
      <c r="R14" s="81"/>
      <c r="S14" s="81"/>
      <c r="U14" s="95"/>
    </row>
    <row r="15" spans="1:21" ht="12.75" customHeight="1">
      <c r="A15" s="84" t="s">
        <v>211</v>
      </c>
      <c r="S15" s="81"/>
      <c r="U15" s="95"/>
    </row>
    <row r="16" spans="1:29" ht="15">
      <c r="A16" s="84" t="s">
        <v>212</v>
      </c>
      <c r="B16" s="64"/>
      <c r="C16" s="64"/>
      <c r="D16" s="64"/>
      <c r="E16" s="64"/>
      <c r="F16" s="64"/>
      <c r="G16" s="64"/>
      <c r="H16" s="64"/>
      <c r="I16" s="64"/>
      <c r="J16" s="64"/>
      <c r="K16" s="64"/>
      <c r="L16" s="64"/>
      <c r="M16" s="64"/>
      <c r="N16" s="64"/>
      <c r="O16" s="64"/>
      <c r="P16" s="64"/>
      <c r="Q16" s="64"/>
      <c r="R16" s="64"/>
      <c r="S16" s="41"/>
      <c r="T16" s="64"/>
      <c r="U16" s="64"/>
      <c r="V16" s="64"/>
      <c r="W16" s="64"/>
      <c r="X16" s="64"/>
      <c r="Y16" s="64"/>
      <c r="Z16" s="64"/>
      <c r="AA16" s="64"/>
      <c r="AB16" s="64"/>
      <c r="AC16" s="64"/>
    </row>
    <row r="17" spans="1:26" s="64" customFormat="1" ht="12.75" customHeight="1">
      <c r="A17" s="41"/>
      <c r="N17" s="100"/>
      <c r="O17" s="100"/>
      <c r="P17" s="100"/>
      <c r="Q17" s="100"/>
      <c r="R17" s="100"/>
      <c r="S17" s="101"/>
      <c r="T17" s="100"/>
      <c r="U17" s="100"/>
      <c r="V17" s="100"/>
      <c r="W17" s="100"/>
      <c r="X17" s="100"/>
      <c r="Z17" s="102"/>
    </row>
    <row r="18" spans="1:31" s="64" customFormat="1" ht="19.5" customHeight="1" hidden="1" thickBot="1">
      <c r="A18" s="72" t="s">
        <v>220</v>
      </c>
      <c r="B18" s="76"/>
      <c r="C18" s="76"/>
      <c r="D18" s="76"/>
      <c r="E18" s="76"/>
      <c r="F18" s="76"/>
      <c r="G18" s="76"/>
      <c r="H18" s="76"/>
      <c r="I18" s="76"/>
      <c r="J18" s="76"/>
      <c r="K18" s="76"/>
      <c r="L18" s="76"/>
      <c r="M18" s="76"/>
      <c r="N18" s="76"/>
      <c r="O18" s="76"/>
      <c r="P18" s="76"/>
      <c r="Q18" s="76"/>
      <c r="R18" s="76"/>
      <c r="S18" s="53"/>
      <c r="T18" s="76"/>
      <c r="U18" s="76"/>
      <c r="V18" s="76"/>
      <c r="W18" s="76"/>
      <c r="X18" s="53"/>
      <c r="Y18" s="76"/>
      <c r="Z18" s="53"/>
      <c r="AA18" s="403"/>
      <c r="AC18" s="404" t="s">
        <v>213</v>
      </c>
      <c r="AD18" s="560"/>
      <c r="AE18" s="561"/>
    </row>
    <row r="19" spans="1:31" s="64" customFormat="1" ht="27.75" customHeight="1" hidden="1">
      <c r="A19" s="63"/>
      <c r="B19" s="63"/>
      <c r="C19" s="63"/>
      <c r="D19" s="63"/>
      <c r="E19" s="63"/>
      <c r="F19" s="63"/>
      <c r="G19" s="63"/>
      <c r="H19" s="63"/>
      <c r="I19" s="74">
        <v>1995</v>
      </c>
      <c r="J19" s="74">
        <v>1996</v>
      </c>
      <c r="K19" s="74">
        <v>1997</v>
      </c>
      <c r="L19" s="74">
        <v>1998</v>
      </c>
      <c r="M19" s="74">
        <v>1999</v>
      </c>
      <c r="N19" s="74">
        <v>2000</v>
      </c>
      <c r="O19" s="74">
        <v>2001</v>
      </c>
      <c r="P19" s="74">
        <v>2002</v>
      </c>
      <c r="Q19" s="556">
        <v>2003</v>
      </c>
      <c r="R19" s="556">
        <v>2004</v>
      </c>
      <c r="S19" s="556">
        <v>2005</v>
      </c>
      <c r="T19" s="556">
        <v>2006</v>
      </c>
      <c r="U19" s="556">
        <v>2007</v>
      </c>
      <c r="V19" s="556">
        <v>2008</v>
      </c>
      <c r="W19" s="556">
        <v>2009</v>
      </c>
      <c r="X19" s="556">
        <v>2010</v>
      </c>
      <c r="Y19" s="556">
        <v>2011</v>
      </c>
      <c r="Z19" s="556">
        <v>2012</v>
      </c>
      <c r="AA19" s="556">
        <v>2013</v>
      </c>
      <c r="AB19" s="556">
        <v>2014</v>
      </c>
      <c r="AC19" s="556">
        <v>2015</v>
      </c>
      <c r="AD19" s="554" t="s">
        <v>80</v>
      </c>
      <c r="AE19" s="555"/>
    </row>
    <row r="20" spans="1:31" s="64" customFormat="1" ht="27.75" customHeight="1" hidden="1" thickBot="1">
      <c r="A20" s="66"/>
      <c r="B20" s="66"/>
      <c r="C20" s="66"/>
      <c r="D20" s="66"/>
      <c r="E20" s="66"/>
      <c r="F20" s="66"/>
      <c r="G20" s="66"/>
      <c r="H20" s="66"/>
      <c r="I20" s="139"/>
      <c r="J20" s="139"/>
      <c r="K20" s="139"/>
      <c r="L20" s="139"/>
      <c r="M20" s="139"/>
      <c r="N20" s="139"/>
      <c r="O20" s="139"/>
      <c r="P20" s="139"/>
      <c r="Q20" s="522"/>
      <c r="R20" s="522"/>
      <c r="S20" s="522"/>
      <c r="T20" s="522"/>
      <c r="U20" s="522"/>
      <c r="V20" s="522"/>
      <c r="W20" s="522"/>
      <c r="X20" s="522"/>
      <c r="Y20" s="522"/>
      <c r="Z20" s="522"/>
      <c r="AA20" s="522"/>
      <c r="AB20" s="522"/>
      <c r="AC20" s="522"/>
      <c r="AD20" s="67" t="s">
        <v>81</v>
      </c>
      <c r="AE20" s="68" t="s">
        <v>82</v>
      </c>
    </row>
    <row r="21" spans="1:31" s="64" customFormat="1" ht="15" customHeight="1" hidden="1" thickTop="1">
      <c r="A21" s="41"/>
      <c r="B21" s="41"/>
      <c r="C21" s="41"/>
      <c r="D21" s="41"/>
      <c r="E21" s="41"/>
      <c r="F21" s="41"/>
      <c r="G21" s="41"/>
      <c r="H21" s="41"/>
      <c r="I21" s="41"/>
      <c r="J21" s="41"/>
      <c r="K21" s="41"/>
      <c r="L21" s="41"/>
      <c r="M21" s="41"/>
      <c r="N21" s="41"/>
      <c r="Y21" s="103"/>
      <c r="Z21" s="103"/>
      <c r="AD21" s="108"/>
      <c r="AE21" s="41"/>
    </row>
    <row r="22" spans="1:31" s="64" customFormat="1" ht="15" customHeight="1" hidden="1">
      <c r="A22" s="63" t="s">
        <v>214</v>
      </c>
      <c r="B22" s="41"/>
      <c r="C22" s="41"/>
      <c r="D22" s="41"/>
      <c r="E22" s="41"/>
      <c r="F22" s="41"/>
      <c r="G22" s="41"/>
      <c r="H22" s="41"/>
      <c r="I22" s="41"/>
      <c r="J22" s="41"/>
      <c r="K22" s="41"/>
      <c r="L22" s="41"/>
      <c r="M22" s="41"/>
      <c r="N22" s="41"/>
      <c r="Y22" s="103"/>
      <c r="Z22" s="103"/>
      <c r="AD22" s="78"/>
      <c r="AE22" s="79"/>
    </row>
    <row r="23" spans="1:31" s="64" customFormat="1" ht="15" customHeight="1" hidden="1">
      <c r="A23" s="41" t="s">
        <v>102</v>
      </c>
      <c r="B23" s="41"/>
      <c r="C23" s="41"/>
      <c r="D23" s="41"/>
      <c r="E23" s="41"/>
      <c r="F23" s="41"/>
      <c r="G23" s="41"/>
      <c r="H23" s="41"/>
      <c r="I23" s="104">
        <f aca="true" t="shared" si="0" ref="I23:P24">I38/$P38*100</f>
        <v>75.08021390374331</v>
      </c>
      <c r="J23" s="104">
        <f t="shared" si="0"/>
        <v>77.43315508021391</v>
      </c>
      <c r="K23" s="104">
        <f t="shared" si="0"/>
        <v>83.20855614973262</v>
      </c>
      <c r="L23" s="104">
        <f t="shared" si="0"/>
        <v>89.94652406417111</v>
      </c>
      <c r="M23" s="104">
        <f t="shared" si="0"/>
        <v>93.58288770053476</v>
      </c>
      <c r="N23" s="104">
        <f t="shared" si="0"/>
        <v>95.8288770053476</v>
      </c>
      <c r="O23" s="104">
        <f t="shared" si="0"/>
        <v>98.6096256684492</v>
      </c>
      <c r="P23" s="104">
        <f t="shared" si="0"/>
        <v>100</v>
      </c>
      <c r="Q23" s="104">
        <f aca="true" t="shared" si="1" ref="Q23:AA24">Q38/$P38*100</f>
        <v>102.7807486631016</v>
      </c>
      <c r="R23" s="104">
        <f t="shared" si="1"/>
        <v>103.85026737967912</v>
      </c>
      <c r="S23" s="104">
        <f t="shared" si="1"/>
        <v>106.95187165775401</v>
      </c>
      <c r="T23" s="104">
        <f t="shared" si="1"/>
        <v>112.41252663317958</v>
      </c>
      <c r="U23" s="104">
        <f t="shared" si="1"/>
        <v>119.13678411527064</v>
      </c>
      <c r="V23" s="104">
        <f t="shared" si="1"/>
        <v>124.75937179304952</v>
      </c>
      <c r="W23" s="104">
        <f t="shared" si="1"/>
        <v>135.28482856414038</v>
      </c>
      <c r="X23" s="104">
        <f t="shared" si="1"/>
        <v>138.55032441418336</v>
      </c>
      <c r="Y23" s="104">
        <f t="shared" si="1"/>
        <v>141.36224509149395</v>
      </c>
      <c r="Z23" s="104">
        <f t="shared" si="1"/>
        <v>148.78028115401824</v>
      </c>
      <c r="AA23" s="104">
        <f>AA38/$P38*100</f>
        <v>155.20130222622421</v>
      </c>
      <c r="AB23" s="104">
        <f>AB38/$P38*100</f>
        <v>160.21612919319358</v>
      </c>
      <c r="AC23" s="104">
        <f>AC38/$P38*100</f>
        <v>163.86018012729875</v>
      </c>
      <c r="AD23" s="154">
        <f aca="true" t="shared" si="2" ref="AD23:AD28">(AC23-AB23)/AB23*100</f>
        <v>2.2744594769925173</v>
      </c>
      <c r="AE23" s="155">
        <f aca="true" t="shared" si="3" ref="AE23:AE28">(AC23-X23)/X23*100</f>
        <v>18.267626452792644</v>
      </c>
    </row>
    <row r="24" spans="1:31" s="64" customFormat="1" ht="15" customHeight="1" hidden="1">
      <c r="A24" s="41" t="s">
        <v>103</v>
      </c>
      <c r="B24" s="41"/>
      <c r="C24" s="41"/>
      <c r="D24" s="41"/>
      <c r="E24" s="41"/>
      <c r="F24" s="41"/>
      <c r="G24" s="41"/>
      <c r="H24" s="41"/>
      <c r="I24" s="104">
        <f t="shared" si="0"/>
        <v>74.7685185185185</v>
      </c>
      <c r="J24" s="104">
        <f t="shared" si="0"/>
        <v>78.24074074074073</v>
      </c>
      <c r="K24" s="104">
        <f t="shared" si="0"/>
        <v>82.29166666666666</v>
      </c>
      <c r="L24" s="104">
        <f t="shared" si="0"/>
        <v>86.68981481481481</v>
      </c>
      <c r="M24" s="104">
        <f t="shared" si="0"/>
        <v>90.62499999999999</v>
      </c>
      <c r="N24" s="104">
        <f t="shared" si="0"/>
        <v>93.63425925925925</v>
      </c>
      <c r="O24" s="104">
        <f t="shared" si="0"/>
        <v>97.33796296296295</v>
      </c>
      <c r="P24" s="104">
        <f t="shared" si="0"/>
        <v>100</v>
      </c>
      <c r="Q24" s="104">
        <f t="shared" si="1"/>
        <v>103.24074074074075</v>
      </c>
      <c r="R24" s="104">
        <f t="shared" si="1"/>
        <v>108.10185185185186</v>
      </c>
      <c r="S24" s="104">
        <f t="shared" si="1"/>
        <v>115.74074074074075</v>
      </c>
      <c r="T24" s="104">
        <f t="shared" si="1"/>
        <v>126.80571171352595</v>
      </c>
      <c r="U24" s="104">
        <f t="shared" si="1"/>
        <v>123.77145704304155</v>
      </c>
      <c r="V24" s="104">
        <f t="shared" si="1"/>
        <v>130.7527303926182</v>
      </c>
      <c r="W24" s="104">
        <f t="shared" si="1"/>
        <v>142.54394478078456</v>
      </c>
      <c r="X24" s="104">
        <f t="shared" si="1"/>
        <v>144.3308371743995</v>
      </c>
      <c r="Y24" s="104">
        <f t="shared" si="1"/>
        <v>150.86408919037072</v>
      </c>
      <c r="Z24" s="104">
        <f t="shared" si="1"/>
        <v>160.706205390625</v>
      </c>
      <c r="AA24" s="104">
        <f t="shared" si="1"/>
        <v>168.2954529008839</v>
      </c>
      <c r="AB24" s="104">
        <f>AB39/$P39*100</f>
        <v>173.4236222237898</v>
      </c>
      <c r="AC24" s="104">
        <f>AC39/$P39*100</f>
        <v>179.74877443461165</v>
      </c>
      <c r="AD24" s="154">
        <f t="shared" si="2"/>
        <v>3.647226444538057</v>
      </c>
      <c r="AE24" s="155">
        <f t="shared" si="3"/>
        <v>24.539410948898972</v>
      </c>
    </row>
    <row r="25" spans="1:31" s="64" customFormat="1" ht="15" customHeight="1" hidden="1">
      <c r="A25" s="41"/>
      <c r="B25" s="41"/>
      <c r="C25" s="41"/>
      <c r="D25" s="41"/>
      <c r="E25" s="41"/>
      <c r="F25" s="41"/>
      <c r="G25" s="41"/>
      <c r="H25" s="41"/>
      <c r="I25" s="105"/>
      <c r="J25" s="105"/>
      <c r="K25" s="105"/>
      <c r="L25" s="105"/>
      <c r="M25" s="105"/>
      <c r="N25" s="105"/>
      <c r="O25" s="105"/>
      <c r="P25" s="105"/>
      <c r="Q25" s="105"/>
      <c r="R25" s="105"/>
      <c r="S25" s="105"/>
      <c r="T25" s="105"/>
      <c r="U25" s="105"/>
      <c r="V25" s="105"/>
      <c r="W25" s="105"/>
      <c r="X25" s="105"/>
      <c r="Y25" s="105"/>
      <c r="Z25" s="105"/>
      <c r="AA25" s="105"/>
      <c r="AB25" s="105"/>
      <c r="AC25" s="105"/>
      <c r="AD25" s="106"/>
      <c r="AE25" s="71"/>
    </row>
    <row r="26" spans="1:31" s="64" customFormat="1" ht="15" customHeight="1" hidden="1">
      <c r="A26" s="63" t="s">
        <v>339</v>
      </c>
      <c r="B26" s="41"/>
      <c r="C26" s="41"/>
      <c r="D26" s="41"/>
      <c r="E26" s="41"/>
      <c r="F26" s="41"/>
      <c r="G26" s="41"/>
      <c r="H26" s="41"/>
      <c r="I26" s="107"/>
      <c r="J26" s="107"/>
      <c r="K26" s="107"/>
      <c r="L26" s="107"/>
      <c r="M26" s="107"/>
      <c r="N26" s="107"/>
      <c r="O26" s="107"/>
      <c r="P26" s="107"/>
      <c r="Q26" s="107"/>
      <c r="R26" s="107"/>
      <c r="S26" s="107"/>
      <c r="T26" s="107"/>
      <c r="U26" s="107"/>
      <c r="V26" s="107"/>
      <c r="W26" s="107"/>
      <c r="X26" s="107"/>
      <c r="Y26" s="107"/>
      <c r="Z26" s="107"/>
      <c r="AA26" s="107"/>
      <c r="AB26" s="107"/>
      <c r="AC26" s="107"/>
      <c r="AD26" s="108"/>
      <c r="AE26" s="41"/>
    </row>
    <row r="27" spans="1:31" s="64" customFormat="1" ht="15" customHeight="1" hidden="1">
      <c r="A27" s="64" t="s">
        <v>102</v>
      </c>
      <c r="I27" s="104">
        <f aca="true" t="shared" si="4" ref="I27:O28">I42/$P42*100</f>
        <v>88.83447600391774</v>
      </c>
      <c r="J27" s="104">
        <f t="shared" si="4"/>
        <v>89.22624877571009</v>
      </c>
      <c r="K27" s="104">
        <f t="shared" si="4"/>
        <v>93.33986287952987</v>
      </c>
      <c r="L27" s="104">
        <f t="shared" si="4"/>
        <v>97.64936336924585</v>
      </c>
      <c r="M27" s="104">
        <f t="shared" si="4"/>
        <v>99.51028403525955</v>
      </c>
      <c r="N27" s="104">
        <f t="shared" si="4"/>
        <v>99.31439764936339</v>
      </c>
      <c r="O27" s="104">
        <f t="shared" si="4"/>
        <v>99.90205680705192</v>
      </c>
      <c r="P27" s="104">
        <f>P42/$P42*100</f>
        <v>100</v>
      </c>
      <c r="Q27" s="104">
        <f aca="true" t="shared" si="5" ref="Q27:AA28">Q42/$P42*100</f>
        <v>99.60822722820765</v>
      </c>
      <c r="R27" s="104">
        <f t="shared" si="5"/>
        <v>98.1390793339863</v>
      </c>
      <c r="S27" s="104">
        <f t="shared" si="5"/>
        <v>97.94319294809011</v>
      </c>
      <c r="T27" s="104">
        <f t="shared" si="5"/>
        <v>100.56826245051538</v>
      </c>
      <c r="U27" s="104">
        <f t="shared" si="5"/>
        <v>101.6824098273426</v>
      </c>
      <c r="V27" s="104">
        <f t="shared" si="5"/>
        <v>102.61559307973617</v>
      </c>
      <c r="W27" s="104">
        <f t="shared" si="5"/>
        <v>111.6941551218694</v>
      </c>
      <c r="X27" s="104">
        <f t="shared" si="5"/>
        <v>109.51814083158655</v>
      </c>
      <c r="Y27" s="104">
        <f t="shared" si="5"/>
        <v>106.06969633433032</v>
      </c>
      <c r="Z27" s="104">
        <f t="shared" si="5"/>
        <v>107.7878331144424</v>
      </c>
      <c r="AA27" s="104">
        <f t="shared" si="5"/>
        <v>108.86804507544817</v>
      </c>
      <c r="AB27" s="104">
        <f>AB42/$P42*100</f>
        <v>109.69520905401274</v>
      </c>
      <c r="AC27" s="104">
        <f>AC42/$P42*100</f>
        <v>111.1865360065011</v>
      </c>
      <c r="AD27" s="154">
        <f t="shared" si="2"/>
        <v>1.3595187659964723</v>
      </c>
      <c r="AE27" s="155">
        <f t="shared" si="3"/>
        <v>1.5233961809853536</v>
      </c>
    </row>
    <row r="28" spans="1:31" s="64" customFormat="1" ht="15" customHeight="1" hidden="1" thickBot="1">
      <c r="A28" s="76" t="s">
        <v>103</v>
      </c>
      <c r="B28" s="76"/>
      <c r="C28" s="76"/>
      <c r="D28" s="76"/>
      <c r="E28" s="76"/>
      <c r="F28" s="76"/>
      <c r="G28" s="76"/>
      <c r="H28" s="76"/>
      <c r="I28" s="109">
        <f t="shared" si="4"/>
        <v>88.5471898197243</v>
      </c>
      <c r="J28" s="109">
        <f t="shared" si="4"/>
        <v>90.13785790031814</v>
      </c>
      <c r="K28" s="109">
        <f t="shared" si="4"/>
        <v>92.47083775185578</v>
      </c>
      <c r="L28" s="109">
        <f t="shared" si="4"/>
        <v>94.06150583244963</v>
      </c>
      <c r="M28" s="109">
        <f t="shared" si="4"/>
        <v>96.39448568398728</v>
      </c>
      <c r="N28" s="109">
        <f t="shared" si="4"/>
        <v>97.03075291622481</v>
      </c>
      <c r="O28" s="109">
        <f t="shared" si="4"/>
        <v>98.72746553552491</v>
      </c>
      <c r="P28" s="109">
        <f>P43/$P43*100</f>
        <v>100</v>
      </c>
      <c r="Q28" s="109">
        <f t="shared" si="5"/>
        <v>100.10604453870626</v>
      </c>
      <c r="R28" s="109">
        <f t="shared" si="5"/>
        <v>102.2269353128314</v>
      </c>
      <c r="S28" s="109">
        <f t="shared" si="5"/>
        <v>106.04453870625663</v>
      </c>
      <c r="T28" s="109">
        <f t="shared" si="5"/>
        <v>113.5014041512503</v>
      </c>
      <c r="U28" s="109">
        <f t="shared" si="5"/>
        <v>105.6906677570039</v>
      </c>
      <c r="V28" s="109">
        <f t="shared" si="5"/>
        <v>107.59872566953707</v>
      </c>
      <c r="W28" s="109">
        <f t="shared" si="5"/>
        <v>117.74603893465083</v>
      </c>
      <c r="X28" s="109">
        <f t="shared" si="5"/>
        <v>114.14419439645074</v>
      </c>
      <c r="Y28" s="109">
        <f t="shared" si="5"/>
        <v>113.25566844785683</v>
      </c>
      <c r="Z28" s="109">
        <f t="shared" si="5"/>
        <v>116.48585555066421</v>
      </c>
      <c r="AA28" s="109">
        <f t="shared" si="5"/>
        <v>118.11189205656174</v>
      </c>
      <c r="AB28" s="109">
        <f>AB43/$P43*100</f>
        <v>118.79710545462645</v>
      </c>
      <c r="AC28" s="109">
        <f>AC43/$P43*100</f>
        <v>122.02839272092139</v>
      </c>
      <c r="AD28" s="221">
        <f t="shared" si="2"/>
        <v>2.720005048884886</v>
      </c>
      <c r="AE28" s="222">
        <f t="shared" si="3"/>
        <v>6.907226746098793</v>
      </c>
    </row>
    <row r="29" spans="1:31" s="64" customFormat="1" ht="15" customHeight="1" hidden="1">
      <c r="A29" s="81" t="s">
        <v>311</v>
      </c>
      <c r="B29" s="41"/>
      <c r="C29" s="41"/>
      <c r="D29" s="41"/>
      <c r="E29" s="41"/>
      <c r="F29" s="41"/>
      <c r="G29" s="41"/>
      <c r="H29" s="41"/>
      <c r="I29" s="104"/>
      <c r="J29" s="104"/>
      <c r="K29" s="104"/>
      <c r="L29" s="104"/>
      <c r="M29" s="104"/>
      <c r="N29" s="104"/>
      <c r="O29" s="104"/>
      <c r="P29" s="104"/>
      <c r="Q29" s="104"/>
      <c r="R29" s="104"/>
      <c r="S29" s="104"/>
      <c r="T29" s="104"/>
      <c r="U29" s="104"/>
      <c r="V29" s="104"/>
      <c r="W29" s="104"/>
      <c r="X29" s="104"/>
      <c r="Y29" s="104"/>
      <c r="Z29" s="104"/>
      <c r="AA29" s="104"/>
      <c r="AB29" s="104"/>
      <c r="AC29" s="104"/>
      <c r="AD29" s="155"/>
      <c r="AE29" s="155"/>
    </row>
    <row r="30" spans="1:26" s="64" customFormat="1" ht="15" customHeight="1" hidden="1">
      <c r="A30" s="81" t="s">
        <v>216</v>
      </c>
      <c r="B30" s="41"/>
      <c r="C30" s="41"/>
      <c r="D30" s="41"/>
      <c r="E30" s="41"/>
      <c r="F30" s="41"/>
      <c r="G30" s="41"/>
      <c r="H30" s="41"/>
      <c r="I30" s="41"/>
      <c r="J30" s="41"/>
      <c r="K30" s="41"/>
      <c r="L30" s="41"/>
      <c r="M30" s="41"/>
      <c r="N30" s="75"/>
      <c r="O30" s="75"/>
      <c r="P30" s="75"/>
      <c r="Q30" s="75"/>
      <c r="R30" s="75"/>
      <c r="S30" s="75"/>
      <c r="T30" s="75"/>
      <c r="U30" s="75"/>
      <c r="V30" s="75"/>
      <c r="W30" s="75"/>
      <c r="X30" s="75"/>
      <c r="Y30" s="103"/>
      <c r="Z30" s="103"/>
    </row>
    <row r="31" spans="1:26" s="64" customFormat="1" ht="15" customHeight="1" hidden="1">
      <c r="A31" s="81" t="s">
        <v>217</v>
      </c>
      <c r="B31" s="41"/>
      <c r="C31" s="41"/>
      <c r="D31" s="41"/>
      <c r="E31" s="41"/>
      <c r="F31" s="41"/>
      <c r="G31" s="41"/>
      <c r="H31" s="41"/>
      <c r="I31" s="41"/>
      <c r="J31" s="41"/>
      <c r="K31" s="41"/>
      <c r="L31" s="41"/>
      <c r="M31" s="41"/>
      <c r="N31" s="75"/>
      <c r="O31" s="75"/>
      <c r="P31" s="75"/>
      <c r="Q31" s="75"/>
      <c r="R31" s="75"/>
      <c r="S31" s="75"/>
      <c r="T31" s="75"/>
      <c r="U31" s="75"/>
      <c r="V31" s="75"/>
      <c r="W31" s="75"/>
      <c r="X31" s="75"/>
      <c r="Y31" s="103"/>
      <c r="Z31" s="103"/>
    </row>
    <row r="32" spans="1:26" s="64" customFormat="1" ht="15">
      <c r="A32" s="81"/>
      <c r="B32" s="81"/>
      <c r="C32" s="41"/>
      <c r="D32" s="41"/>
      <c r="E32" s="41"/>
      <c r="F32" s="41"/>
      <c r="G32" s="41"/>
      <c r="H32" s="41"/>
      <c r="I32" s="41"/>
      <c r="J32" s="41"/>
      <c r="K32" s="41"/>
      <c r="L32" s="41"/>
      <c r="M32" s="41"/>
      <c r="N32" s="75"/>
      <c r="O32" s="75"/>
      <c r="P32" s="75"/>
      <c r="Q32" s="75"/>
      <c r="R32" s="75"/>
      <c r="S32" s="75"/>
      <c r="T32" s="75"/>
      <c r="U32" s="75"/>
      <c r="V32" s="75"/>
      <c r="W32" s="75"/>
      <c r="X32" s="75"/>
      <c r="Y32" s="103"/>
      <c r="Z32" s="103"/>
    </row>
    <row r="33" spans="1:31" s="64" customFormat="1" ht="20.25" customHeight="1" thickBot="1">
      <c r="A33" s="72" t="s">
        <v>220</v>
      </c>
      <c r="B33" s="76"/>
      <c r="C33" s="76"/>
      <c r="D33" s="76"/>
      <c r="E33" s="76"/>
      <c r="F33" s="76"/>
      <c r="G33" s="76"/>
      <c r="H33" s="76"/>
      <c r="I33" s="76"/>
      <c r="J33" s="76"/>
      <c r="K33" s="76"/>
      <c r="L33" s="76"/>
      <c r="M33" s="76"/>
      <c r="N33" s="487"/>
      <c r="O33" s="487"/>
      <c r="P33" s="487"/>
      <c r="Q33" s="487"/>
      <c r="R33" s="487"/>
      <c r="S33" s="487"/>
      <c r="T33" s="487"/>
      <c r="U33" s="487"/>
      <c r="V33" s="487"/>
      <c r="W33" s="487"/>
      <c r="X33" s="487"/>
      <c r="Y33" s="53"/>
      <c r="Z33" s="53"/>
      <c r="AA33" s="53"/>
      <c r="AB33" s="76"/>
      <c r="AC33" s="488" t="s">
        <v>218</v>
      </c>
      <c r="AD33" s="76"/>
      <c r="AE33" s="76"/>
    </row>
    <row r="34" spans="1:31" s="64" customFormat="1" ht="27" customHeight="1">
      <c r="A34" s="492"/>
      <c r="B34" s="493"/>
      <c r="C34" s="493"/>
      <c r="D34" s="493"/>
      <c r="E34" s="493"/>
      <c r="F34" s="493"/>
      <c r="G34" s="493"/>
      <c r="H34" s="493"/>
      <c r="I34" s="493"/>
      <c r="J34" s="493"/>
      <c r="K34" s="493"/>
      <c r="L34" s="493"/>
      <c r="M34" s="493"/>
      <c r="N34" s="494"/>
      <c r="O34" s="494"/>
      <c r="P34" s="494"/>
      <c r="Q34" s="494"/>
      <c r="R34" s="494"/>
      <c r="S34" s="494"/>
      <c r="T34" s="494"/>
      <c r="U34" s="494"/>
      <c r="V34" s="494"/>
      <c r="W34" s="494"/>
      <c r="X34" s="494"/>
      <c r="Y34" s="495"/>
      <c r="Z34" s="495"/>
      <c r="AA34" s="495"/>
      <c r="AB34" s="493"/>
      <c r="AC34" s="496"/>
      <c r="AD34" s="554" t="s">
        <v>80</v>
      </c>
      <c r="AE34" s="555"/>
    </row>
    <row r="35" spans="1:31" s="64" customFormat="1" ht="15" customHeight="1" thickBot="1">
      <c r="A35" s="497"/>
      <c r="B35" s="498"/>
      <c r="C35" s="498"/>
      <c r="D35" s="498"/>
      <c r="E35" s="498"/>
      <c r="F35" s="498"/>
      <c r="G35" s="498"/>
      <c r="H35" s="498"/>
      <c r="I35" s="498"/>
      <c r="J35" s="498"/>
      <c r="K35" s="498"/>
      <c r="L35" s="498"/>
      <c r="M35" s="498"/>
      <c r="N35" s="139">
        <v>2000</v>
      </c>
      <c r="O35" s="139">
        <v>2001</v>
      </c>
      <c r="P35" s="139">
        <v>2002</v>
      </c>
      <c r="Q35" s="139">
        <v>2003</v>
      </c>
      <c r="R35" s="139">
        <v>2004</v>
      </c>
      <c r="S35" s="139">
        <v>2005</v>
      </c>
      <c r="T35" s="139">
        <v>2006</v>
      </c>
      <c r="U35" s="139">
        <v>2007</v>
      </c>
      <c r="V35" s="139">
        <v>2008</v>
      </c>
      <c r="W35" s="139">
        <v>2009</v>
      </c>
      <c r="X35" s="139">
        <v>2010</v>
      </c>
      <c r="Y35" s="139">
        <v>2011</v>
      </c>
      <c r="Z35" s="139">
        <v>2012</v>
      </c>
      <c r="AA35" s="139">
        <v>2013</v>
      </c>
      <c r="AB35" s="139">
        <v>2014</v>
      </c>
      <c r="AC35" s="499">
        <v>2015</v>
      </c>
      <c r="AD35" s="67" t="s">
        <v>81</v>
      </c>
      <c r="AE35" s="68" t="s">
        <v>82</v>
      </c>
    </row>
    <row r="36" spans="1:31" s="64" customFormat="1" ht="15" customHeight="1" thickTop="1">
      <c r="A36" s="81"/>
      <c r="B36" s="41"/>
      <c r="C36" s="41"/>
      <c r="D36" s="41"/>
      <c r="E36" s="41"/>
      <c r="F36" s="41"/>
      <c r="G36" s="41"/>
      <c r="H36" s="41"/>
      <c r="I36" s="41"/>
      <c r="J36" s="41"/>
      <c r="K36" s="41"/>
      <c r="L36" s="41"/>
      <c r="M36" s="41"/>
      <c r="N36" s="74"/>
      <c r="O36" s="74"/>
      <c r="P36" s="74"/>
      <c r="Q36" s="74"/>
      <c r="R36" s="74"/>
      <c r="S36" s="74"/>
      <c r="T36" s="74"/>
      <c r="U36" s="74"/>
      <c r="V36" s="74"/>
      <c r="W36" s="74"/>
      <c r="X36" s="74"/>
      <c r="Y36" s="74"/>
      <c r="Z36" s="74"/>
      <c r="AA36" s="74"/>
      <c r="AB36" s="74"/>
      <c r="AC36" s="490"/>
      <c r="AD36" s="108"/>
      <c r="AE36" s="41"/>
    </row>
    <row r="37" spans="1:31" s="64" customFormat="1" ht="15" customHeight="1">
      <c r="A37" s="63" t="s">
        <v>214</v>
      </c>
      <c r="B37" s="41"/>
      <c r="C37" s="41"/>
      <c r="D37" s="41"/>
      <c r="E37" s="41"/>
      <c r="F37" s="41"/>
      <c r="G37" s="41"/>
      <c r="H37" s="41"/>
      <c r="I37" s="41"/>
      <c r="J37" s="41"/>
      <c r="K37" s="41"/>
      <c r="L37" s="41"/>
      <c r="M37" s="41"/>
      <c r="N37" s="74"/>
      <c r="O37" s="74"/>
      <c r="P37" s="74"/>
      <c r="Q37" s="74"/>
      <c r="R37" s="74"/>
      <c r="S37" s="74"/>
      <c r="T37" s="74"/>
      <c r="U37" s="74"/>
      <c r="V37" s="74"/>
      <c r="W37" s="74"/>
      <c r="X37" s="74"/>
      <c r="Y37" s="74"/>
      <c r="Z37" s="74"/>
      <c r="AC37" s="158"/>
      <c r="AD37" s="78"/>
      <c r="AE37" s="79"/>
    </row>
    <row r="38" spans="1:31" s="64" customFormat="1" ht="15" customHeight="1">
      <c r="A38" s="41" t="s">
        <v>84</v>
      </c>
      <c r="B38" s="41"/>
      <c r="I38" s="64">
        <v>70.2</v>
      </c>
      <c r="J38" s="64">
        <v>72.4</v>
      </c>
      <c r="K38" s="64">
        <v>77.8</v>
      </c>
      <c r="L38" s="64">
        <v>84.1</v>
      </c>
      <c r="M38" s="64">
        <v>87.5</v>
      </c>
      <c r="N38" s="75">
        <v>89.6</v>
      </c>
      <c r="O38" s="75">
        <v>92.2</v>
      </c>
      <c r="P38" s="75">
        <v>93.5</v>
      </c>
      <c r="Q38" s="75">
        <v>96.1</v>
      </c>
      <c r="R38" s="75">
        <v>97.1</v>
      </c>
      <c r="S38" s="75">
        <v>100</v>
      </c>
      <c r="T38" s="75">
        <v>105.1057124020229</v>
      </c>
      <c r="U38" s="75">
        <v>111.39289314777805</v>
      </c>
      <c r="V38" s="75">
        <v>116.6500126265013</v>
      </c>
      <c r="W38" s="75">
        <v>126.49131470747126</v>
      </c>
      <c r="X38" s="75">
        <v>129.54455332726144</v>
      </c>
      <c r="Y38" s="77">
        <v>132.17369916054682</v>
      </c>
      <c r="Z38" s="77">
        <v>139.10956287900706</v>
      </c>
      <c r="AA38" s="77">
        <v>145.11321758151965</v>
      </c>
      <c r="AB38" s="77">
        <v>149.802080795636</v>
      </c>
      <c r="AC38" s="489">
        <v>153.20926841902434</v>
      </c>
      <c r="AD38" s="154">
        <f>(AC38-AB38)/AB38*100</f>
        <v>2.274459476992532</v>
      </c>
      <c r="AE38" s="155">
        <f>(AC38-X38)/X38*100</f>
        <v>18.26762645279266</v>
      </c>
    </row>
    <row r="39" spans="1:31" s="64" customFormat="1" ht="15" customHeight="1">
      <c r="A39" s="41" t="s">
        <v>85</v>
      </c>
      <c r="B39" s="41"/>
      <c r="I39" s="64">
        <v>64.6</v>
      </c>
      <c r="J39" s="64">
        <v>67.6</v>
      </c>
      <c r="K39" s="64">
        <v>71.1</v>
      </c>
      <c r="L39" s="64">
        <v>74.9</v>
      </c>
      <c r="M39" s="64">
        <v>78.3</v>
      </c>
      <c r="N39" s="75">
        <v>80.9</v>
      </c>
      <c r="O39" s="75">
        <v>84.1</v>
      </c>
      <c r="P39" s="75">
        <v>86.4</v>
      </c>
      <c r="Q39" s="75">
        <v>89.2</v>
      </c>
      <c r="R39" s="75">
        <v>93.4</v>
      </c>
      <c r="S39" s="75">
        <v>100</v>
      </c>
      <c r="T39" s="75">
        <v>109.56013492048643</v>
      </c>
      <c r="U39" s="75">
        <v>106.93853888518791</v>
      </c>
      <c r="V39" s="75">
        <v>112.97035905922212</v>
      </c>
      <c r="W39" s="75">
        <v>123.15796829059786</v>
      </c>
      <c r="X39" s="75">
        <v>124.70184331868117</v>
      </c>
      <c r="Y39" s="77">
        <v>130.3465730604803</v>
      </c>
      <c r="Z39" s="77">
        <v>138.8501614575</v>
      </c>
      <c r="AA39" s="77">
        <v>145.4072713063637</v>
      </c>
      <c r="AB39" s="77">
        <v>149.8380096013544</v>
      </c>
      <c r="AC39" s="489">
        <v>155.30294111150448</v>
      </c>
      <c r="AD39" s="154">
        <f>(AC39-AB39)/AB39*100</f>
        <v>3.647226444538063</v>
      </c>
      <c r="AE39" s="155">
        <f>(AC39-X39)/X39*100</f>
        <v>24.53941094889899</v>
      </c>
    </row>
    <row r="40" spans="1:31" s="64" customFormat="1" ht="15" customHeight="1">
      <c r="A40" s="81"/>
      <c r="B40" s="41"/>
      <c r="C40" s="41"/>
      <c r="D40" s="41"/>
      <c r="E40" s="41"/>
      <c r="F40" s="41"/>
      <c r="G40" s="41"/>
      <c r="H40" s="41"/>
      <c r="I40" s="41"/>
      <c r="J40" s="41"/>
      <c r="K40" s="41"/>
      <c r="L40" s="41"/>
      <c r="M40" s="41"/>
      <c r="N40" s="75"/>
      <c r="O40" s="75"/>
      <c r="P40" s="75"/>
      <c r="Q40" s="75"/>
      <c r="R40" s="75"/>
      <c r="S40" s="75"/>
      <c r="T40" s="75"/>
      <c r="U40" s="75"/>
      <c r="V40" s="75"/>
      <c r="W40" s="75"/>
      <c r="X40" s="75"/>
      <c r="Y40" s="103"/>
      <c r="Z40" s="103"/>
      <c r="AC40" s="158"/>
      <c r="AD40" s="106"/>
      <c r="AE40" s="71"/>
    </row>
    <row r="41" spans="1:31" s="64" customFormat="1" ht="15" customHeight="1">
      <c r="A41" s="63" t="s">
        <v>215</v>
      </c>
      <c r="B41" s="41"/>
      <c r="C41" s="41"/>
      <c r="D41" s="41"/>
      <c r="E41" s="41"/>
      <c r="F41" s="41"/>
      <c r="G41" s="41"/>
      <c r="H41" s="41"/>
      <c r="I41" s="41"/>
      <c r="J41" s="41"/>
      <c r="K41" s="41"/>
      <c r="L41" s="41"/>
      <c r="M41" s="41"/>
      <c r="N41" s="75"/>
      <c r="O41" s="75"/>
      <c r="P41" s="75"/>
      <c r="Q41" s="75"/>
      <c r="R41" s="75"/>
      <c r="S41" s="75"/>
      <c r="T41" s="75"/>
      <c r="U41" s="75"/>
      <c r="V41" s="75"/>
      <c r="W41" s="75"/>
      <c r="X41" s="75"/>
      <c r="Y41" s="103"/>
      <c r="Z41" s="103"/>
      <c r="AC41" s="158"/>
      <c r="AD41" s="108"/>
      <c r="AE41" s="41"/>
    </row>
    <row r="42" spans="1:31" s="64" customFormat="1" ht="15" customHeight="1">
      <c r="A42" s="41" t="s">
        <v>84</v>
      </c>
      <c r="B42" s="41"/>
      <c r="C42" s="41"/>
      <c r="D42" s="41"/>
      <c r="E42" s="41"/>
      <c r="F42" s="41"/>
      <c r="G42" s="41"/>
      <c r="H42" s="41"/>
      <c r="I42" s="41">
        <v>90.7</v>
      </c>
      <c r="J42" s="41">
        <v>91.1</v>
      </c>
      <c r="K42" s="41">
        <v>95.3</v>
      </c>
      <c r="L42" s="41">
        <v>99.7</v>
      </c>
      <c r="M42" s="41">
        <v>101.6</v>
      </c>
      <c r="N42" s="75">
        <v>101.4</v>
      </c>
      <c r="O42" s="75">
        <v>102</v>
      </c>
      <c r="P42" s="75">
        <v>102.1</v>
      </c>
      <c r="Q42" s="75">
        <v>101.7</v>
      </c>
      <c r="R42" s="75">
        <v>100.2</v>
      </c>
      <c r="S42" s="75">
        <v>100</v>
      </c>
      <c r="T42" s="75">
        <v>102.6801959619762</v>
      </c>
      <c r="U42" s="75">
        <v>103.81774043371679</v>
      </c>
      <c r="V42" s="75">
        <v>104.77052053441064</v>
      </c>
      <c r="W42" s="75">
        <v>114.03973237942864</v>
      </c>
      <c r="X42" s="75">
        <v>111.81802178904987</v>
      </c>
      <c r="Y42" s="77">
        <v>108.29715995735125</v>
      </c>
      <c r="Z42" s="77">
        <v>110.05137760984567</v>
      </c>
      <c r="AA42" s="77">
        <v>111.15427402203257</v>
      </c>
      <c r="AB42" s="77">
        <v>111.99880844414699</v>
      </c>
      <c r="AC42" s="489">
        <v>113.52145326263762</v>
      </c>
      <c r="AD42" s="154">
        <f>(AC42-AB42)/AB42*100</f>
        <v>1.359518765996484</v>
      </c>
      <c r="AE42" s="155">
        <f>(AC42-X42)/X42*100</f>
        <v>1.5233961809853531</v>
      </c>
    </row>
    <row r="43" spans="1:31" s="64" customFormat="1" ht="14.25" customHeight="1" thickBot="1">
      <c r="A43" s="76" t="s">
        <v>85</v>
      </c>
      <c r="B43" s="76"/>
      <c r="C43" s="76"/>
      <c r="D43" s="76"/>
      <c r="E43" s="76"/>
      <c r="F43" s="76"/>
      <c r="G43" s="76"/>
      <c r="H43" s="76"/>
      <c r="I43" s="76">
        <v>83.5</v>
      </c>
      <c r="J43" s="76">
        <v>85</v>
      </c>
      <c r="K43" s="76">
        <v>87.2</v>
      </c>
      <c r="L43" s="76">
        <v>88.7</v>
      </c>
      <c r="M43" s="76">
        <v>90.9</v>
      </c>
      <c r="N43" s="487">
        <v>91.5</v>
      </c>
      <c r="O43" s="487">
        <v>93.1</v>
      </c>
      <c r="P43" s="487">
        <v>94.3</v>
      </c>
      <c r="Q43" s="487">
        <v>94.4</v>
      </c>
      <c r="R43" s="487">
        <v>96.4</v>
      </c>
      <c r="S43" s="487">
        <v>100</v>
      </c>
      <c r="T43" s="487">
        <v>107.03182411462903</v>
      </c>
      <c r="U43" s="487">
        <v>99.66629969485466</v>
      </c>
      <c r="V43" s="487">
        <v>101.46559830637345</v>
      </c>
      <c r="W43" s="487">
        <v>111.03451471537572</v>
      </c>
      <c r="X43" s="487">
        <v>107.63797531585304</v>
      </c>
      <c r="Y43" s="487">
        <v>106.800095346329</v>
      </c>
      <c r="Z43" s="487">
        <v>109.84616178427635</v>
      </c>
      <c r="AA43" s="487">
        <v>111.37951420933771</v>
      </c>
      <c r="AB43" s="487">
        <v>112.02567044371274</v>
      </c>
      <c r="AC43" s="491">
        <v>115.07277433582885</v>
      </c>
      <c r="AD43" s="221">
        <f>(AC43-AB43)/AB43*100</f>
        <v>2.7200050488848704</v>
      </c>
      <c r="AE43" s="222">
        <f>(AC43-X43)/X43*100</f>
        <v>6.907226746098788</v>
      </c>
    </row>
    <row r="44" spans="1:31" s="64" customFormat="1" ht="14.25" customHeight="1">
      <c r="A44" s="81" t="s">
        <v>311</v>
      </c>
      <c r="B44" s="41"/>
      <c r="C44" s="41"/>
      <c r="D44" s="41"/>
      <c r="E44" s="41"/>
      <c r="F44" s="41"/>
      <c r="G44" s="41"/>
      <c r="H44" s="41"/>
      <c r="I44" s="41"/>
      <c r="J44" s="41"/>
      <c r="K44" s="41"/>
      <c r="L44" s="41"/>
      <c r="M44" s="41"/>
      <c r="N44" s="75"/>
      <c r="O44" s="75"/>
      <c r="P44" s="75"/>
      <c r="Q44" s="75"/>
      <c r="R44" s="75"/>
      <c r="S44" s="75"/>
      <c r="T44" s="75"/>
      <c r="U44" s="75"/>
      <c r="V44" s="75"/>
      <c r="W44" s="75"/>
      <c r="X44" s="75"/>
      <c r="Y44" s="41"/>
      <c r="Z44" s="41"/>
      <c r="AA44" s="75"/>
      <c r="AB44" s="75"/>
      <c r="AC44" s="75"/>
      <c r="AD44" s="155"/>
      <c r="AE44" s="155"/>
    </row>
    <row r="45" spans="1:31" s="64" customFormat="1" ht="14.25" customHeight="1">
      <c r="A45" s="81" t="s">
        <v>216</v>
      </c>
      <c r="B45" s="41"/>
      <c r="C45" s="41"/>
      <c r="D45" s="41"/>
      <c r="E45" s="41"/>
      <c r="F45" s="41"/>
      <c r="G45" s="41"/>
      <c r="H45" s="41"/>
      <c r="I45" s="41"/>
      <c r="J45" s="41"/>
      <c r="K45" s="41"/>
      <c r="L45" s="41"/>
      <c r="M45" s="41"/>
      <c r="N45" s="75"/>
      <c r="O45" s="75"/>
      <c r="P45" s="75"/>
      <c r="Q45" s="75"/>
      <c r="R45" s="75"/>
      <c r="S45" s="75"/>
      <c r="T45" s="75"/>
      <c r="U45" s="75"/>
      <c r="V45" s="75"/>
      <c r="W45" s="75"/>
      <c r="X45" s="75"/>
      <c r="Y45" s="41"/>
      <c r="Z45" s="41"/>
      <c r="AA45" s="75"/>
      <c r="AB45" s="75"/>
      <c r="AC45" s="75"/>
      <c r="AD45" s="155"/>
      <c r="AE45" s="155"/>
    </row>
    <row r="46" spans="1:29" s="64" customFormat="1" ht="15" customHeight="1">
      <c r="A46" s="81" t="s">
        <v>217</v>
      </c>
      <c r="B46" s="41"/>
      <c r="C46" s="41"/>
      <c r="D46" s="41"/>
      <c r="E46" s="41"/>
      <c r="F46" s="41"/>
      <c r="G46" s="41"/>
      <c r="H46" s="41"/>
      <c r="I46" s="41"/>
      <c r="J46" s="41"/>
      <c r="K46" s="41"/>
      <c r="L46" s="41"/>
      <c r="M46" s="41"/>
      <c r="N46" s="75"/>
      <c r="O46" s="75"/>
      <c r="P46" s="75"/>
      <c r="Q46" s="75"/>
      <c r="R46" s="75"/>
      <c r="S46" s="75"/>
      <c r="T46" s="75"/>
      <c r="U46" s="75"/>
      <c r="V46" s="75"/>
      <c r="W46" s="75"/>
      <c r="X46" s="75"/>
      <c r="AA46" s="77"/>
      <c r="AB46" s="77"/>
      <c r="AC46" s="77"/>
    </row>
    <row r="47" spans="1:29" s="64" customFormat="1" ht="15" customHeight="1">
      <c r="A47" s="81"/>
      <c r="B47" s="41"/>
      <c r="C47" s="41"/>
      <c r="D47" s="41"/>
      <c r="E47" s="41"/>
      <c r="F47" s="41"/>
      <c r="G47" s="41"/>
      <c r="H47" s="41"/>
      <c r="I47" s="41"/>
      <c r="J47" s="41"/>
      <c r="K47" s="41"/>
      <c r="L47" s="41"/>
      <c r="M47" s="41"/>
      <c r="N47" s="75"/>
      <c r="O47" s="75"/>
      <c r="P47" s="75"/>
      <c r="Q47" s="75"/>
      <c r="R47" s="75"/>
      <c r="S47" s="75"/>
      <c r="T47" s="75"/>
      <c r="U47" s="75"/>
      <c r="V47" s="75"/>
      <c r="W47" s="75"/>
      <c r="X47" s="75"/>
      <c r="AA47" s="77"/>
      <c r="AB47" s="77"/>
      <c r="AC47" s="77"/>
    </row>
    <row r="48" spans="1:21" ht="18.75">
      <c r="A48" s="111" t="s">
        <v>221</v>
      </c>
      <c r="G48" s="112" t="s">
        <v>184</v>
      </c>
      <c r="K48" s="113"/>
      <c r="L48" s="81"/>
      <c r="U48" s="95"/>
    </row>
    <row r="49" spans="1:32" s="92" customFormat="1" ht="15.75" customHeight="1">
      <c r="A49" s="65"/>
      <c r="B49" s="523" t="s">
        <v>72</v>
      </c>
      <c r="C49" s="114"/>
      <c r="D49" s="114"/>
      <c r="E49" s="114"/>
      <c r="F49" s="114"/>
      <c r="G49" s="114"/>
      <c r="H49" s="114"/>
      <c r="I49" s="114"/>
      <c r="J49" s="114"/>
      <c r="K49" s="114"/>
      <c r="L49" s="114"/>
      <c r="M49" s="114"/>
      <c r="N49" s="114"/>
      <c r="O49" s="114"/>
      <c r="P49" s="114"/>
      <c r="Q49" s="114"/>
      <c r="R49" s="459"/>
      <c r="S49" s="114"/>
      <c r="T49" s="516" t="s">
        <v>73</v>
      </c>
      <c r="U49" s="516" t="s">
        <v>74</v>
      </c>
      <c r="V49" s="516" t="s">
        <v>75</v>
      </c>
      <c r="W49" s="516" t="s">
        <v>76</v>
      </c>
      <c r="X49" s="516" t="s">
        <v>77</v>
      </c>
      <c r="Y49" s="516" t="s">
        <v>78</v>
      </c>
      <c r="Z49" s="516" t="s">
        <v>79</v>
      </c>
      <c r="AA49" s="516" t="s">
        <v>182</v>
      </c>
      <c r="AB49" s="516" t="s">
        <v>301</v>
      </c>
      <c r="AC49" s="516" t="s">
        <v>343</v>
      </c>
      <c r="AD49" s="558" t="s">
        <v>80</v>
      </c>
      <c r="AE49" s="559"/>
      <c r="AF49" s="115"/>
    </row>
    <row r="50" spans="1:32" s="92" customFormat="1" ht="15.75" customHeight="1" thickBot="1">
      <c r="A50" s="66"/>
      <c r="B50" s="524"/>
      <c r="C50" s="116"/>
      <c r="D50" s="116"/>
      <c r="E50" s="116"/>
      <c r="F50" s="116"/>
      <c r="G50" s="116"/>
      <c r="H50" s="116"/>
      <c r="I50" s="116"/>
      <c r="J50" s="116"/>
      <c r="K50" s="116"/>
      <c r="L50" s="116"/>
      <c r="M50" s="116"/>
      <c r="N50" s="116"/>
      <c r="O50" s="116"/>
      <c r="P50" s="116"/>
      <c r="Q50" s="116"/>
      <c r="R50" s="460"/>
      <c r="S50" s="116"/>
      <c r="T50" s="518"/>
      <c r="U50" s="518"/>
      <c r="V50" s="518"/>
      <c r="W50" s="518"/>
      <c r="X50" s="518"/>
      <c r="Y50" s="518"/>
      <c r="Z50" s="518"/>
      <c r="AA50" s="518"/>
      <c r="AB50" s="518"/>
      <c r="AC50" s="518"/>
      <c r="AD50" s="67" t="s">
        <v>81</v>
      </c>
      <c r="AE50" s="68" t="s">
        <v>82</v>
      </c>
      <c r="AF50" s="115"/>
    </row>
    <row r="51" spans="1:34" ht="16.5" thickTop="1">
      <c r="A51" s="80" t="s">
        <v>431</v>
      </c>
      <c r="B51" s="64"/>
      <c r="C51" s="64"/>
      <c r="D51" s="64"/>
      <c r="E51" s="64"/>
      <c r="F51" s="64"/>
      <c r="G51" s="64"/>
      <c r="H51" s="64"/>
      <c r="I51" s="64"/>
      <c r="J51" s="64"/>
      <c r="K51" s="64"/>
      <c r="L51" s="64"/>
      <c r="M51" s="64"/>
      <c r="N51" s="64"/>
      <c r="O51" s="64"/>
      <c r="P51" s="64"/>
      <c r="Q51" s="64"/>
      <c r="S51" s="64"/>
      <c r="T51" s="64"/>
      <c r="U51" s="64"/>
      <c r="V51" s="69"/>
      <c r="W51" s="64"/>
      <c r="Z51" s="69"/>
      <c r="AA51" s="69"/>
      <c r="AC51" s="69" t="s">
        <v>110</v>
      </c>
      <c r="AD51" s="78"/>
      <c r="AE51" s="79"/>
      <c r="AF51" s="81"/>
      <c r="AH51" s="81"/>
    </row>
    <row r="52" spans="1:34" ht="15">
      <c r="A52" s="73" t="s">
        <v>84</v>
      </c>
      <c r="B52" s="70">
        <v>137</v>
      </c>
      <c r="C52" s="70"/>
      <c r="D52" s="70"/>
      <c r="E52" s="70"/>
      <c r="F52" s="70"/>
      <c r="G52" s="70"/>
      <c r="H52" s="70"/>
      <c r="I52" s="70"/>
      <c r="J52" s="70"/>
      <c r="K52" s="70"/>
      <c r="L52" s="70"/>
      <c r="M52" s="70"/>
      <c r="N52" s="70"/>
      <c r="O52" s="70"/>
      <c r="P52" s="70"/>
      <c r="Q52" s="70"/>
      <c r="S52" s="70"/>
      <c r="T52" s="70">
        <v>136.23291272517167</v>
      </c>
      <c r="U52" s="70">
        <v>148.68282094914872</v>
      </c>
      <c r="V52" s="70">
        <v>146.86782325344475</v>
      </c>
      <c r="W52" s="70">
        <v>163.0922346194659</v>
      </c>
      <c r="X52" s="70">
        <v>165.0043268550573</v>
      </c>
      <c r="Y52" s="70">
        <v>169.56104646571157</v>
      </c>
      <c r="Z52" s="70">
        <v>187.1102171883113</v>
      </c>
      <c r="AA52" s="70">
        <v>187.3819855261186</v>
      </c>
      <c r="AB52" s="70">
        <v>184.40464364825422</v>
      </c>
      <c r="AC52" s="70">
        <v>183.07346446238154</v>
      </c>
      <c r="AD52" s="154">
        <f>(AC52-AB52)/AB52*100</f>
        <v>-0.7218794275115248</v>
      </c>
      <c r="AE52" s="155">
        <f>(AC52-X52)/X52*100</f>
        <v>10.950705324955813</v>
      </c>
      <c r="AF52" s="81"/>
      <c r="AH52" s="117"/>
    </row>
    <row r="53" spans="1:34" ht="18">
      <c r="A53" s="73" t="s">
        <v>177</v>
      </c>
      <c r="B53" s="70">
        <v>151</v>
      </c>
      <c r="C53" s="70"/>
      <c r="D53" s="70"/>
      <c r="E53" s="70"/>
      <c r="F53" s="70"/>
      <c r="G53" s="70"/>
      <c r="H53" s="70"/>
      <c r="I53" s="70"/>
      <c r="J53" s="70"/>
      <c r="K53" s="70"/>
      <c r="L53" s="70"/>
      <c r="M53" s="70"/>
      <c r="N53" s="70"/>
      <c r="O53" s="70"/>
      <c r="P53" s="70"/>
      <c r="Q53" s="70"/>
      <c r="S53" s="70"/>
      <c r="T53" s="70">
        <v>157.57676469357878</v>
      </c>
      <c r="U53" s="70">
        <v>171.66999718673011</v>
      </c>
      <c r="V53" s="70">
        <v>174.92020161601866</v>
      </c>
      <c r="W53" s="70">
        <v>181.86202936646103</v>
      </c>
      <c r="X53" s="70">
        <v>185.26297135649926</v>
      </c>
      <c r="Y53" s="70">
        <v>183.15673163001125</v>
      </c>
      <c r="Z53" s="70">
        <v>189.4749411029103</v>
      </c>
      <c r="AA53" s="70">
        <v>191.2190462058123</v>
      </c>
      <c r="AB53" s="70">
        <v>192.0534276599395</v>
      </c>
      <c r="AC53" s="70">
        <v>192.60513711926933</v>
      </c>
      <c r="AD53" s="154">
        <f>(AC53-AB53)/AB53*100</f>
        <v>0.2872687387317636</v>
      </c>
      <c r="AE53" s="155">
        <f>(AC53-X53)/X53*100</f>
        <v>3.9631048282398678</v>
      </c>
      <c r="AF53" s="81"/>
      <c r="AH53" s="42"/>
    </row>
    <row r="54" spans="1:34" ht="15">
      <c r="A54" s="118"/>
      <c r="B54" s="110"/>
      <c r="C54" s="110"/>
      <c r="D54" s="110"/>
      <c r="E54" s="110"/>
      <c r="F54" s="110"/>
      <c r="G54" s="110"/>
      <c r="H54" s="110"/>
      <c r="I54" s="110"/>
      <c r="J54" s="110"/>
      <c r="K54" s="110"/>
      <c r="L54" s="110"/>
      <c r="M54" s="110"/>
      <c r="N54" s="110"/>
      <c r="O54" s="110"/>
      <c r="P54" s="110"/>
      <c r="Q54" s="110"/>
      <c r="R54" s="110"/>
      <c r="S54" s="110"/>
      <c r="T54" s="110"/>
      <c r="U54" s="110"/>
      <c r="V54" s="110"/>
      <c r="W54" s="110"/>
      <c r="X54" s="110"/>
      <c r="Y54" s="110"/>
      <c r="Z54" s="110"/>
      <c r="AA54" s="110"/>
      <c r="AB54" s="110"/>
      <c r="AC54" s="110"/>
      <c r="AD54" s="119"/>
      <c r="AE54" s="120"/>
      <c r="AF54" s="81"/>
      <c r="AH54" s="45"/>
    </row>
    <row r="55" spans="1:34" ht="15">
      <c r="A55" s="81" t="s">
        <v>311</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195"/>
      <c r="AE55" s="71"/>
      <c r="AF55" s="81"/>
      <c r="AH55" s="45"/>
    </row>
    <row r="56" spans="1:21" ht="13.5">
      <c r="A56" s="82" t="s">
        <v>179</v>
      </c>
      <c r="B56" s="81"/>
      <c r="C56" s="81"/>
      <c r="D56" s="81"/>
      <c r="E56" s="81"/>
      <c r="F56" s="81"/>
      <c r="G56" s="81"/>
      <c r="H56" s="81"/>
      <c r="I56" s="81"/>
      <c r="J56" s="81"/>
      <c r="K56" s="121"/>
      <c r="L56" s="121"/>
      <c r="M56" s="81"/>
      <c r="U56" s="95"/>
    </row>
    <row r="57" spans="1:31" ht="25.5" customHeight="1">
      <c r="A57" s="531" t="s">
        <v>178</v>
      </c>
      <c r="B57" s="531"/>
      <c r="C57" s="531"/>
      <c r="D57" s="531"/>
      <c r="E57" s="531"/>
      <c r="F57" s="531"/>
      <c r="G57" s="531"/>
      <c r="H57" s="531"/>
      <c r="I57" s="531"/>
      <c r="J57" s="531"/>
      <c r="K57" s="531"/>
      <c r="L57" s="531"/>
      <c r="M57" s="531"/>
      <c r="N57" s="531"/>
      <c r="O57" s="531"/>
      <c r="P57" s="531"/>
      <c r="Q57" s="531"/>
      <c r="R57" s="531"/>
      <c r="S57" s="531"/>
      <c r="T57" s="531"/>
      <c r="U57" s="531"/>
      <c r="V57" s="531"/>
      <c r="W57" s="531"/>
      <c r="X57" s="531"/>
      <c r="Y57" s="531"/>
      <c r="Z57" s="531"/>
      <c r="AA57" s="531"/>
      <c r="AB57" s="531"/>
      <c r="AC57" s="531"/>
      <c r="AD57" s="531"/>
      <c r="AE57" s="531"/>
    </row>
    <row r="58" spans="1:31" ht="28.5" customHeight="1">
      <c r="A58" s="562" t="s">
        <v>180</v>
      </c>
      <c r="B58" s="562"/>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row>
    <row r="59" spans="1:21" ht="14.25">
      <c r="A59" s="122"/>
      <c r="K59" s="113"/>
      <c r="L59" s="113"/>
      <c r="M59" s="81"/>
      <c r="U59" s="95"/>
    </row>
    <row r="60" spans="1:21" ht="18.75">
      <c r="A60" s="111" t="s">
        <v>222</v>
      </c>
      <c r="G60" s="112" t="s">
        <v>184</v>
      </c>
      <c r="K60" s="113"/>
      <c r="L60" s="113"/>
      <c r="U60" s="95"/>
    </row>
    <row r="61" spans="1:31" ht="15.75" customHeight="1">
      <c r="A61" s="65"/>
      <c r="B61" s="523" t="s">
        <v>72</v>
      </c>
      <c r="C61" s="114"/>
      <c r="D61" s="114"/>
      <c r="E61" s="114"/>
      <c r="F61" s="114"/>
      <c r="G61" s="114"/>
      <c r="H61" s="114"/>
      <c r="I61" s="114"/>
      <c r="J61" s="114"/>
      <c r="K61" s="114"/>
      <c r="L61" s="114"/>
      <c r="M61" s="114"/>
      <c r="N61" s="114"/>
      <c r="O61" s="114"/>
      <c r="P61" s="114"/>
      <c r="Q61" s="114"/>
      <c r="R61" s="459"/>
      <c r="S61" s="114"/>
      <c r="T61" s="516" t="s">
        <v>73</v>
      </c>
      <c r="U61" s="516" t="s">
        <v>74</v>
      </c>
      <c r="V61" s="516" t="s">
        <v>75</v>
      </c>
      <c r="W61" s="516" t="s">
        <v>76</v>
      </c>
      <c r="X61" s="516" t="s">
        <v>77</v>
      </c>
      <c r="Y61" s="516" t="s">
        <v>78</v>
      </c>
      <c r="Z61" s="516" t="s">
        <v>79</v>
      </c>
      <c r="AA61" s="516" t="s">
        <v>182</v>
      </c>
      <c r="AB61" s="516" t="s">
        <v>301</v>
      </c>
      <c r="AC61" s="516" t="s">
        <v>343</v>
      </c>
      <c r="AD61" s="558" t="s">
        <v>80</v>
      </c>
      <c r="AE61" s="559"/>
    </row>
    <row r="62" spans="1:31" ht="16.5" customHeight="1" thickBot="1">
      <c r="A62" s="66"/>
      <c r="B62" s="524"/>
      <c r="C62" s="116"/>
      <c r="D62" s="116"/>
      <c r="E62" s="116"/>
      <c r="F62" s="116"/>
      <c r="G62" s="116"/>
      <c r="H62" s="116"/>
      <c r="I62" s="116"/>
      <c r="J62" s="116"/>
      <c r="K62" s="116"/>
      <c r="L62" s="116"/>
      <c r="M62" s="116"/>
      <c r="N62" s="116"/>
      <c r="O62" s="116"/>
      <c r="P62" s="116"/>
      <c r="Q62" s="116"/>
      <c r="R62" s="460"/>
      <c r="S62" s="116"/>
      <c r="T62" s="518"/>
      <c r="U62" s="518"/>
      <c r="V62" s="518"/>
      <c r="W62" s="518"/>
      <c r="X62" s="518"/>
      <c r="Y62" s="518"/>
      <c r="Z62" s="518"/>
      <c r="AA62" s="518"/>
      <c r="AB62" s="518"/>
      <c r="AC62" s="518"/>
      <c r="AD62" s="67" t="s">
        <v>81</v>
      </c>
      <c r="AE62" s="68" t="s">
        <v>82</v>
      </c>
    </row>
    <row r="63" spans="1:31" ht="16.5" thickTop="1">
      <c r="A63" s="80" t="s">
        <v>430</v>
      </c>
      <c r="B63" s="64"/>
      <c r="C63" s="64"/>
      <c r="D63" s="64"/>
      <c r="E63" s="64"/>
      <c r="F63" s="64"/>
      <c r="G63" s="64"/>
      <c r="H63" s="64"/>
      <c r="I63" s="64"/>
      <c r="J63" s="64"/>
      <c r="K63" s="64"/>
      <c r="L63" s="64"/>
      <c r="M63" s="64"/>
      <c r="N63" s="64"/>
      <c r="O63" s="64"/>
      <c r="P63" s="64"/>
      <c r="Q63" s="64"/>
      <c r="S63" s="64"/>
      <c r="T63" s="74"/>
      <c r="U63" s="64"/>
      <c r="V63" s="69"/>
      <c r="W63" s="69"/>
      <c r="Z63" s="69"/>
      <c r="AA63" s="69"/>
      <c r="AC63" s="69" t="s">
        <v>111</v>
      </c>
      <c r="AD63" s="78"/>
      <c r="AE63" s="79"/>
    </row>
    <row r="64" spans="1:34" ht="15">
      <c r="A64" s="73" t="s">
        <v>84</v>
      </c>
      <c r="B64" s="70">
        <v>106</v>
      </c>
      <c r="C64" s="70"/>
      <c r="D64" s="70"/>
      <c r="E64" s="70"/>
      <c r="F64" s="70"/>
      <c r="G64" s="70"/>
      <c r="H64" s="70"/>
      <c r="I64" s="70"/>
      <c r="J64" s="70"/>
      <c r="K64" s="70"/>
      <c r="L64" s="70"/>
      <c r="M64" s="70"/>
      <c r="N64" s="70"/>
      <c r="O64" s="70"/>
      <c r="P64" s="70"/>
      <c r="Q64" s="70"/>
      <c r="S64" s="70"/>
      <c r="T64" s="70">
        <v>108.14477877856667</v>
      </c>
      <c r="U64" s="70">
        <v>118.59820366793132</v>
      </c>
      <c r="V64" s="70">
        <v>119.36588763150056</v>
      </c>
      <c r="W64" s="70">
        <v>129.8519908367592</v>
      </c>
      <c r="X64" s="70">
        <v>135.15052291454143</v>
      </c>
      <c r="Y64" s="70">
        <v>135.5812050948467</v>
      </c>
      <c r="Z64" s="70">
        <v>144.2825483052252</v>
      </c>
      <c r="AA64" s="70">
        <v>144.48296857940556</v>
      </c>
      <c r="AB64" s="70">
        <v>143.57180637441016</v>
      </c>
      <c r="AC64" s="70">
        <v>145.4379630842139</v>
      </c>
      <c r="AD64" s="154">
        <f>(AC64-AB64)/AB64*100</f>
        <v>1.2998072232490565</v>
      </c>
      <c r="AE64" s="155">
        <f>(AC64-X64)/X64*100</f>
        <v>7.611838968745562</v>
      </c>
      <c r="AH64" s="70"/>
    </row>
    <row r="65" spans="1:34" ht="18">
      <c r="A65" s="73" t="s">
        <v>177</v>
      </c>
      <c r="B65" s="70">
        <v>114</v>
      </c>
      <c r="C65" s="70"/>
      <c r="D65" s="70"/>
      <c r="E65" s="70"/>
      <c r="F65" s="70"/>
      <c r="G65" s="70"/>
      <c r="H65" s="70"/>
      <c r="I65" s="70"/>
      <c r="J65" s="70"/>
      <c r="K65" s="70"/>
      <c r="L65" s="70"/>
      <c r="M65" s="70"/>
      <c r="N65" s="70"/>
      <c r="O65" s="70"/>
      <c r="P65" s="70"/>
      <c r="Q65" s="70"/>
      <c r="S65" s="70"/>
      <c r="T65" s="70">
        <v>120.17639785960402</v>
      </c>
      <c r="U65" s="70">
        <v>126.77210596211732</v>
      </c>
      <c r="V65" s="70">
        <v>127.34638152016323</v>
      </c>
      <c r="W65" s="70">
        <v>130.3589423361561</v>
      </c>
      <c r="X65" s="70">
        <v>133.25404596423567</v>
      </c>
      <c r="Y65" s="70">
        <v>132.29247778092238</v>
      </c>
      <c r="Z65" s="70">
        <v>135.91937358295885</v>
      </c>
      <c r="AA65" s="70">
        <v>139.34512447622566</v>
      </c>
      <c r="AB65" s="70">
        <v>138.2424458121281</v>
      </c>
      <c r="AC65" s="70">
        <v>139.41414345011077</v>
      </c>
      <c r="AD65" s="154">
        <f>(AC65-AB65)/AB65*100</f>
        <v>0.8475672078133045</v>
      </c>
      <c r="AE65" s="155">
        <f>(AC65-X65)/X65*100</f>
        <v>4.6228220999221445</v>
      </c>
      <c r="AH65" s="70"/>
    </row>
    <row r="66" spans="1:31" ht="15">
      <c r="A66" s="118"/>
      <c r="B66" s="110"/>
      <c r="C66" s="110"/>
      <c r="D66" s="110"/>
      <c r="E66" s="110"/>
      <c r="F66" s="110"/>
      <c r="G66" s="110"/>
      <c r="H66" s="110"/>
      <c r="I66" s="110"/>
      <c r="J66" s="110"/>
      <c r="K66" s="110"/>
      <c r="L66" s="110"/>
      <c r="M66" s="110"/>
      <c r="N66" s="110"/>
      <c r="O66" s="110"/>
      <c r="P66" s="110"/>
      <c r="Q66" s="110"/>
      <c r="R66" s="110"/>
      <c r="S66" s="110"/>
      <c r="T66" s="110"/>
      <c r="U66" s="110"/>
      <c r="V66" s="110"/>
      <c r="W66" s="110"/>
      <c r="X66" s="110"/>
      <c r="Y66" s="110"/>
      <c r="Z66" s="110"/>
      <c r="AA66" s="110"/>
      <c r="AB66" s="110"/>
      <c r="AC66" s="110"/>
      <c r="AD66" s="119"/>
      <c r="AE66" s="120"/>
    </row>
    <row r="67" spans="1:31" ht="15">
      <c r="A67" s="81" t="s">
        <v>311</v>
      </c>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195"/>
      <c r="AE67" s="71"/>
    </row>
    <row r="68" spans="1:21" ht="13.5">
      <c r="A68" s="82" t="s">
        <v>179</v>
      </c>
      <c r="B68" s="81"/>
      <c r="C68" s="81"/>
      <c r="D68" s="81"/>
      <c r="E68" s="81"/>
      <c r="F68" s="81"/>
      <c r="G68" s="81"/>
      <c r="H68" s="81"/>
      <c r="I68" s="81"/>
      <c r="J68" s="81"/>
      <c r="K68" s="121"/>
      <c r="L68" s="121"/>
      <c r="U68" s="95"/>
    </row>
    <row r="69" spans="1:31" ht="27" customHeight="1">
      <c r="A69" s="531" t="s">
        <v>178</v>
      </c>
      <c r="B69" s="531"/>
      <c r="C69" s="531"/>
      <c r="D69" s="531"/>
      <c r="E69" s="531"/>
      <c r="F69" s="531"/>
      <c r="G69" s="531"/>
      <c r="H69" s="531"/>
      <c r="I69" s="531"/>
      <c r="J69" s="531"/>
      <c r="K69" s="531"/>
      <c r="L69" s="531"/>
      <c r="M69" s="531"/>
      <c r="N69" s="531"/>
      <c r="O69" s="531"/>
      <c r="P69" s="531"/>
      <c r="Q69" s="531"/>
      <c r="R69" s="531"/>
      <c r="S69" s="531"/>
      <c r="T69" s="531"/>
      <c r="U69" s="531"/>
      <c r="V69" s="531"/>
      <c r="W69" s="531"/>
      <c r="X69" s="531"/>
      <c r="Y69" s="531"/>
      <c r="Z69" s="531"/>
      <c r="AA69" s="531"/>
      <c r="AB69" s="531"/>
      <c r="AC69" s="531"/>
      <c r="AD69" s="531"/>
      <c r="AE69" s="531"/>
    </row>
    <row r="70" spans="1:31" ht="26.25" customHeight="1">
      <c r="A70" s="562" t="s">
        <v>180</v>
      </c>
      <c r="B70" s="562"/>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row>
    <row r="71" spans="1:29" s="64" customFormat="1" ht="15" customHeight="1">
      <c r="A71" s="81"/>
      <c r="B71" s="41"/>
      <c r="O71" s="75"/>
      <c r="P71" s="75"/>
      <c r="Q71" s="75"/>
      <c r="R71" s="75"/>
      <c r="S71" s="75"/>
      <c r="T71" s="75"/>
      <c r="U71" s="75"/>
      <c r="V71" s="75"/>
      <c r="W71" s="75"/>
      <c r="X71" s="75"/>
      <c r="Y71" s="75"/>
      <c r="Z71" s="75"/>
      <c r="AA71" s="103"/>
      <c r="AB71" s="103"/>
      <c r="AC71" s="103"/>
    </row>
    <row r="72" spans="1:29" s="64" customFormat="1" ht="15" customHeight="1">
      <c r="A72" s="81"/>
      <c r="B72" s="41"/>
      <c r="C72" s="41"/>
      <c r="D72" s="41"/>
      <c r="E72" s="41"/>
      <c r="F72" s="41"/>
      <c r="G72" s="41"/>
      <c r="H72" s="41"/>
      <c r="I72" s="41"/>
      <c r="J72" s="41"/>
      <c r="K72" s="41"/>
      <c r="L72" s="41"/>
      <c r="M72" s="41"/>
      <c r="N72" s="41"/>
      <c r="O72" s="75"/>
      <c r="P72" s="75"/>
      <c r="Q72" s="75"/>
      <c r="R72" s="75"/>
      <c r="S72" s="75"/>
      <c r="T72" s="75"/>
      <c r="U72" s="75"/>
      <c r="V72" s="75"/>
      <c r="W72" s="75"/>
      <c r="X72" s="75"/>
      <c r="Y72" s="75"/>
      <c r="Z72" s="75"/>
      <c r="AA72" s="103"/>
      <c r="AB72" s="103"/>
      <c r="AC72" s="103"/>
    </row>
    <row r="73" spans="1:29" s="64" customFormat="1" ht="15" customHeight="1">
      <c r="A73" s="81"/>
      <c r="B73" s="41"/>
      <c r="C73" s="41"/>
      <c r="D73" s="41"/>
      <c r="E73" s="41"/>
      <c r="F73" s="41"/>
      <c r="G73" s="41"/>
      <c r="H73" s="41"/>
      <c r="I73" s="41"/>
      <c r="J73" s="41"/>
      <c r="K73" s="41"/>
      <c r="L73" s="41"/>
      <c r="M73" s="41"/>
      <c r="N73" s="41"/>
      <c r="O73" s="75"/>
      <c r="P73" s="75"/>
      <c r="Q73" s="75"/>
      <c r="R73" s="75"/>
      <c r="S73" s="75"/>
      <c r="T73" s="75"/>
      <c r="U73" s="75"/>
      <c r="V73" s="75"/>
      <c r="W73" s="75"/>
      <c r="X73" s="75"/>
      <c r="Y73" s="75"/>
      <c r="Z73" s="75"/>
      <c r="AA73" s="103"/>
      <c r="AB73" s="103"/>
      <c r="AC73" s="103"/>
    </row>
    <row r="74" spans="1:29" s="64" customFormat="1" ht="15" customHeight="1">
      <c r="A74" s="81"/>
      <c r="B74" s="41"/>
      <c r="C74" s="41"/>
      <c r="D74" s="41"/>
      <c r="E74" s="41"/>
      <c r="F74" s="41"/>
      <c r="G74" s="41"/>
      <c r="H74" s="41"/>
      <c r="I74" s="41"/>
      <c r="J74" s="41"/>
      <c r="K74" s="41"/>
      <c r="L74" s="41"/>
      <c r="M74" s="41"/>
      <c r="N74" s="41"/>
      <c r="O74" s="75"/>
      <c r="P74" s="75"/>
      <c r="Q74" s="75"/>
      <c r="R74" s="75"/>
      <c r="S74" s="75"/>
      <c r="T74" s="75"/>
      <c r="U74" s="75"/>
      <c r="V74" s="75"/>
      <c r="W74" s="75"/>
      <c r="X74" s="75"/>
      <c r="Y74" s="75"/>
      <c r="Z74" s="75"/>
      <c r="AA74" s="103"/>
      <c r="AB74" s="103"/>
      <c r="AC74" s="103"/>
    </row>
    <row r="75" spans="1:29" s="64" customFormat="1" ht="15" customHeight="1">
      <c r="A75" s="81"/>
      <c r="B75" s="41"/>
      <c r="C75" s="41"/>
      <c r="D75" s="41"/>
      <c r="E75" s="41"/>
      <c r="F75" s="41"/>
      <c r="G75" s="41"/>
      <c r="H75" s="41"/>
      <c r="I75" s="41"/>
      <c r="J75" s="41"/>
      <c r="K75" s="41"/>
      <c r="L75" s="41"/>
      <c r="M75" s="41"/>
      <c r="N75" s="41"/>
      <c r="O75" s="75"/>
      <c r="P75" s="75"/>
      <c r="Q75" s="75"/>
      <c r="R75" s="75"/>
      <c r="S75" s="75"/>
      <c r="T75" s="75"/>
      <c r="U75" s="75"/>
      <c r="V75" s="75"/>
      <c r="W75" s="75"/>
      <c r="X75" s="75"/>
      <c r="Y75" s="75"/>
      <c r="Z75" s="75"/>
      <c r="AA75" s="103"/>
      <c r="AB75" s="103"/>
      <c r="AC75" s="103"/>
    </row>
    <row r="76" spans="1:29" s="64" customFormat="1" ht="15" customHeight="1">
      <c r="A76" s="81"/>
      <c r="B76" s="41"/>
      <c r="C76" s="41"/>
      <c r="D76" s="41"/>
      <c r="E76" s="41"/>
      <c r="F76" s="41"/>
      <c r="G76" s="41"/>
      <c r="H76" s="41"/>
      <c r="I76" s="41"/>
      <c r="J76" s="41"/>
      <c r="K76" s="41"/>
      <c r="L76" s="41"/>
      <c r="M76" s="41"/>
      <c r="N76" s="41"/>
      <c r="O76" s="75"/>
      <c r="P76" s="75"/>
      <c r="Q76" s="75"/>
      <c r="R76" s="75"/>
      <c r="S76" s="75"/>
      <c r="T76" s="75"/>
      <c r="U76" s="75"/>
      <c r="V76" s="75"/>
      <c r="W76" s="75"/>
      <c r="X76" s="75"/>
      <c r="Y76" s="75"/>
      <c r="Z76" s="75"/>
      <c r="AA76" s="103"/>
      <c r="AB76" s="103"/>
      <c r="AC76" s="103"/>
    </row>
    <row r="77" spans="1:29" s="64" customFormat="1" ht="15" customHeight="1">
      <c r="A77" s="81"/>
      <c r="B77" s="41"/>
      <c r="C77" s="41"/>
      <c r="D77" s="41"/>
      <c r="E77" s="41"/>
      <c r="F77" s="41"/>
      <c r="G77" s="41"/>
      <c r="H77" s="41"/>
      <c r="I77" s="41"/>
      <c r="J77" s="41"/>
      <c r="K77" s="41"/>
      <c r="L77" s="41"/>
      <c r="M77" s="41"/>
      <c r="N77" s="41"/>
      <c r="O77" s="75"/>
      <c r="P77" s="75"/>
      <c r="Q77" s="75"/>
      <c r="R77" s="75"/>
      <c r="S77" s="75"/>
      <c r="T77" s="75"/>
      <c r="U77" s="75"/>
      <c r="V77" s="75"/>
      <c r="W77" s="75"/>
      <c r="X77" s="75"/>
      <c r="Y77" s="75"/>
      <c r="Z77" s="75"/>
      <c r="AA77" s="103"/>
      <c r="AB77" s="103"/>
      <c r="AC77" s="103"/>
    </row>
    <row r="78" spans="1:29" s="64" customFormat="1" ht="15" customHeight="1">
      <c r="A78" s="81"/>
      <c r="B78" s="41"/>
      <c r="O78" s="41"/>
      <c r="P78" s="41"/>
      <c r="Q78" s="41"/>
      <c r="R78" s="41"/>
      <c r="S78" s="75"/>
      <c r="T78" s="75"/>
      <c r="U78" s="75"/>
      <c r="V78" s="75"/>
      <c r="W78" s="75"/>
      <c r="X78" s="75"/>
      <c r="Y78" s="75"/>
      <c r="Z78" s="75"/>
      <c r="AA78" s="103"/>
      <c r="AB78" s="103"/>
      <c r="AC78" s="103"/>
    </row>
    <row r="79" spans="2:26" ht="15">
      <c r="B79" s="81"/>
      <c r="C79" s="41"/>
      <c r="D79" s="41"/>
      <c r="E79" s="41"/>
      <c r="F79" s="41"/>
      <c r="G79" s="41"/>
      <c r="H79" s="41"/>
      <c r="I79" s="41"/>
      <c r="J79" s="41"/>
      <c r="K79" s="41"/>
      <c r="L79" s="41"/>
      <c r="M79" s="41"/>
      <c r="N79" s="41"/>
      <c r="O79" s="81"/>
      <c r="P79" s="81"/>
      <c r="Q79" s="81"/>
      <c r="R79" s="81"/>
      <c r="S79" s="81"/>
      <c r="T79" s="81"/>
      <c r="V79" s="81"/>
      <c r="W79" s="81"/>
      <c r="X79" s="81"/>
      <c r="Y79" s="81"/>
      <c r="Z79" s="81"/>
    </row>
    <row r="80" spans="2:30" ht="12.75">
      <c r="B80" s="81"/>
      <c r="C80" s="81"/>
      <c r="D80" s="81"/>
      <c r="E80" s="81"/>
      <c r="F80" s="81"/>
      <c r="G80" s="81"/>
      <c r="H80" s="81"/>
      <c r="I80" s="81"/>
      <c r="J80" s="81"/>
      <c r="K80" s="81"/>
      <c r="L80" s="81"/>
      <c r="M80" s="81"/>
      <c r="N80" s="81"/>
      <c r="O80" s="123"/>
      <c r="P80" s="123"/>
      <c r="Q80" s="123"/>
      <c r="R80" s="123"/>
      <c r="S80" s="123"/>
      <c r="T80" s="123"/>
      <c r="U80" s="123"/>
      <c r="V80" s="123"/>
      <c r="W80" s="123"/>
      <c r="X80" s="123"/>
      <c r="Y80" s="123"/>
      <c r="Z80" s="123"/>
      <c r="AA80" s="124"/>
      <c r="AB80" s="124"/>
      <c r="AC80" s="124"/>
      <c r="AD80" s="125"/>
    </row>
    <row r="81" spans="2:40" ht="12.75">
      <c r="B81" s="81"/>
      <c r="C81" s="81"/>
      <c r="D81" s="81"/>
      <c r="E81" s="81"/>
      <c r="F81" s="81"/>
      <c r="G81" s="81"/>
      <c r="H81" s="81"/>
      <c r="I81" s="81"/>
      <c r="J81" s="81"/>
      <c r="K81" s="81"/>
      <c r="L81" s="81"/>
      <c r="M81" s="81"/>
      <c r="N81" s="81"/>
      <c r="O81" s="126"/>
      <c r="P81" s="126"/>
      <c r="Q81" s="126"/>
      <c r="R81" s="126"/>
      <c r="S81" s="126"/>
      <c r="T81" s="126"/>
      <c r="U81" s="126"/>
      <c r="V81" s="126"/>
      <c r="W81" s="126"/>
      <c r="X81" s="126"/>
      <c r="Y81" s="126"/>
      <c r="Z81" s="126"/>
      <c r="AA81" s="127"/>
      <c r="AB81" s="127"/>
      <c r="AC81" s="127"/>
      <c r="AD81" s="127"/>
      <c r="AE81" s="127"/>
      <c r="AF81" s="127"/>
      <c r="AG81" s="127"/>
      <c r="AH81" s="127"/>
      <c r="AI81" s="127"/>
      <c r="AJ81" s="127"/>
      <c r="AK81" s="127"/>
      <c r="AL81" s="127"/>
      <c r="AM81" s="127"/>
      <c r="AN81" s="127"/>
    </row>
    <row r="82" spans="2:26" ht="12.75">
      <c r="B82" s="81"/>
      <c r="C82" s="81"/>
      <c r="D82" s="81"/>
      <c r="E82" s="81"/>
      <c r="F82" s="81"/>
      <c r="G82" s="81"/>
      <c r="H82" s="81"/>
      <c r="I82" s="81"/>
      <c r="J82" s="81"/>
      <c r="K82" s="81"/>
      <c r="L82" s="81"/>
      <c r="M82" s="81"/>
      <c r="N82" s="81"/>
      <c r="O82" s="85"/>
      <c r="P82" s="85"/>
      <c r="Q82" s="85"/>
      <c r="R82" s="85"/>
      <c r="S82" s="85"/>
      <c r="T82" s="85"/>
      <c r="U82" s="85"/>
      <c r="V82" s="85"/>
      <c r="W82" s="85"/>
      <c r="X82" s="85"/>
      <c r="Y82" s="85"/>
      <c r="Z82" s="85"/>
    </row>
    <row r="83" spans="2:26" ht="16.5">
      <c r="B83" s="81"/>
      <c r="C83" s="128"/>
      <c r="D83" s="128"/>
      <c r="E83" s="128"/>
      <c r="F83" s="128"/>
      <c r="G83" s="128"/>
      <c r="H83" s="128"/>
      <c r="I83" s="128"/>
      <c r="J83" s="128"/>
      <c r="K83" s="128"/>
      <c r="L83" s="128"/>
      <c r="M83" s="128"/>
      <c r="N83" s="128"/>
      <c r="O83" s="41"/>
      <c r="P83" s="41"/>
      <c r="Q83" s="41"/>
      <c r="R83" s="41"/>
      <c r="S83" s="41"/>
      <c r="T83" s="41"/>
      <c r="U83" s="41"/>
      <c r="V83" s="41"/>
      <c r="W83" s="41"/>
      <c r="X83" s="41"/>
      <c r="Y83" s="41"/>
      <c r="Z83" s="41"/>
    </row>
    <row r="84" spans="2:26" ht="15.75">
      <c r="B84" s="81"/>
      <c r="C84" s="41"/>
      <c r="D84" s="41"/>
      <c r="E84" s="41"/>
      <c r="F84" s="41"/>
      <c r="G84" s="41"/>
      <c r="H84" s="41"/>
      <c r="I84" s="41"/>
      <c r="J84" s="41"/>
      <c r="K84" s="41"/>
      <c r="L84" s="41"/>
      <c r="M84" s="41"/>
      <c r="N84" s="41"/>
      <c r="O84" s="129"/>
      <c r="P84" s="129"/>
      <c r="Q84" s="129"/>
      <c r="R84" s="129"/>
      <c r="S84" s="129"/>
      <c r="T84" s="129"/>
      <c r="U84" s="129"/>
      <c r="V84" s="129"/>
      <c r="W84" s="129"/>
      <c r="X84" s="129"/>
      <c r="Y84" s="129"/>
      <c r="Z84" s="129"/>
    </row>
    <row r="85" spans="2:26" ht="15">
      <c r="B85" s="81"/>
      <c r="C85" s="41"/>
      <c r="D85" s="41"/>
      <c r="E85" s="41"/>
      <c r="F85" s="41"/>
      <c r="G85" s="41"/>
      <c r="H85" s="41"/>
      <c r="I85" s="41"/>
      <c r="J85" s="41"/>
      <c r="K85" s="41"/>
      <c r="L85" s="41"/>
      <c r="M85" s="41"/>
      <c r="N85" s="41"/>
      <c r="O85" s="41"/>
      <c r="P85" s="41"/>
      <c r="Q85" s="41"/>
      <c r="R85" s="41"/>
      <c r="S85" s="69"/>
      <c r="T85" s="69"/>
      <c r="U85" s="69"/>
      <c r="V85" s="41"/>
      <c r="W85" s="94"/>
      <c r="X85" s="94"/>
      <c r="Y85" s="94"/>
      <c r="Z85" s="94"/>
    </row>
    <row r="86" spans="3:26" ht="15">
      <c r="C86" s="130"/>
      <c r="D86" s="130"/>
      <c r="E86" s="130"/>
      <c r="F86" s="130"/>
      <c r="G86" s="130"/>
      <c r="H86" s="130"/>
      <c r="I86" s="130"/>
      <c r="J86" s="130"/>
      <c r="K86" s="130"/>
      <c r="L86" s="130"/>
      <c r="M86" s="130"/>
      <c r="N86" s="130"/>
      <c r="O86" s="56"/>
      <c r="P86" s="56"/>
      <c r="Q86" s="56"/>
      <c r="R86" s="56"/>
      <c r="S86" s="56"/>
      <c r="T86" s="56"/>
      <c r="U86" s="56"/>
      <c r="V86" s="96"/>
      <c r="W86" s="96"/>
      <c r="X86" s="96"/>
      <c r="Y86" s="96"/>
      <c r="Z86" s="96"/>
    </row>
    <row r="87" spans="3:26" ht="15">
      <c r="C87" s="131"/>
      <c r="D87" s="131"/>
      <c r="E87" s="131"/>
      <c r="F87" s="131"/>
      <c r="G87" s="131"/>
      <c r="H87" s="131"/>
      <c r="I87" s="131"/>
      <c r="J87" s="131"/>
      <c r="K87" s="131"/>
      <c r="L87" s="131"/>
      <c r="M87" s="131"/>
      <c r="N87" s="131"/>
      <c r="O87" s="64"/>
      <c r="P87" s="64"/>
      <c r="Q87" s="64"/>
      <c r="R87" s="64"/>
      <c r="S87" s="64"/>
      <c r="T87" s="64"/>
      <c r="U87" s="64"/>
      <c r="V87" s="64"/>
      <c r="W87" s="64"/>
      <c r="X87" s="64"/>
      <c r="Y87" s="64"/>
      <c r="Z87" s="64"/>
    </row>
    <row r="88" spans="3:26" ht="15">
      <c r="C88" s="132"/>
      <c r="D88" s="132"/>
      <c r="E88" s="132"/>
      <c r="F88" s="132"/>
      <c r="G88" s="132"/>
      <c r="H88" s="132"/>
      <c r="I88" s="132"/>
      <c r="J88" s="132"/>
      <c r="K88" s="132"/>
      <c r="L88" s="132"/>
      <c r="M88" s="132"/>
      <c r="N88" s="132"/>
      <c r="O88" s="64"/>
      <c r="P88" s="64"/>
      <c r="Q88" s="64"/>
      <c r="R88" s="64"/>
      <c r="S88" s="64"/>
      <c r="T88" s="64"/>
      <c r="U88" s="64"/>
      <c r="V88" s="64"/>
      <c r="W88" s="64"/>
      <c r="X88" s="64"/>
      <c r="Y88" s="64"/>
      <c r="Z88" s="64"/>
    </row>
    <row r="89" spans="3:26" ht="15">
      <c r="C89" s="130"/>
      <c r="D89" s="130"/>
      <c r="E89" s="130"/>
      <c r="F89" s="130"/>
      <c r="G89" s="130"/>
      <c r="H89" s="130"/>
      <c r="I89" s="130"/>
      <c r="J89" s="130"/>
      <c r="K89" s="130"/>
      <c r="L89" s="130"/>
      <c r="M89" s="130"/>
      <c r="N89" s="130"/>
      <c r="O89" s="133"/>
      <c r="P89" s="133"/>
      <c r="Q89" s="41"/>
      <c r="R89" s="64"/>
      <c r="S89" s="41"/>
      <c r="T89" s="41"/>
      <c r="U89" s="75"/>
      <c r="V89" s="75"/>
      <c r="W89" s="75"/>
      <c r="X89" s="75"/>
      <c r="Y89" s="75"/>
      <c r="Z89" s="75"/>
    </row>
    <row r="90" spans="3:26" ht="15">
      <c r="C90" s="132"/>
      <c r="D90" s="132"/>
      <c r="E90" s="132"/>
      <c r="F90" s="132"/>
      <c r="G90" s="132"/>
      <c r="H90" s="132"/>
      <c r="I90" s="132"/>
      <c r="J90" s="132"/>
      <c r="K90" s="132"/>
      <c r="L90" s="132"/>
      <c r="M90" s="132"/>
      <c r="N90" s="132"/>
      <c r="O90" s="64"/>
      <c r="P90" s="64"/>
      <c r="Q90" s="41"/>
      <c r="R90" s="41"/>
      <c r="S90" s="41"/>
      <c r="T90" s="41"/>
      <c r="U90" s="75"/>
      <c r="V90" s="75"/>
      <c r="W90" s="75"/>
      <c r="X90" s="75"/>
      <c r="Y90" s="75"/>
      <c r="Z90" s="75"/>
    </row>
    <row r="91" spans="3:26" ht="15">
      <c r="C91" s="132"/>
      <c r="D91" s="132"/>
      <c r="E91" s="132"/>
      <c r="F91" s="132"/>
      <c r="G91" s="132"/>
      <c r="H91" s="132"/>
      <c r="I91" s="132"/>
      <c r="J91" s="132"/>
      <c r="K91" s="132"/>
      <c r="L91" s="132"/>
      <c r="M91" s="132"/>
      <c r="N91" s="132"/>
      <c r="O91" s="64"/>
      <c r="P91" s="64"/>
      <c r="Q91" s="41"/>
      <c r="R91" s="41"/>
      <c r="S91" s="41"/>
      <c r="T91" s="41"/>
      <c r="U91" s="75"/>
      <c r="V91" s="75"/>
      <c r="W91" s="75"/>
      <c r="X91" s="75"/>
      <c r="Y91" s="75"/>
      <c r="Z91" s="75"/>
    </row>
    <row r="92" spans="3:26" ht="15">
      <c r="C92" s="132"/>
      <c r="D92" s="132"/>
      <c r="E92" s="132"/>
      <c r="F92" s="132"/>
      <c r="G92" s="132"/>
      <c r="H92" s="132"/>
      <c r="I92" s="132"/>
      <c r="J92" s="132"/>
      <c r="K92" s="132"/>
      <c r="L92" s="132"/>
      <c r="M92" s="132"/>
      <c r="N92" s="132"/>
      <c r="O92" s="64"/>
      <c r="P92" s="64"/>
      <c r="Q92" s="41"/>
      <c r="R92" s="41"/>
      <c r="S92" s="41"/>
      <c r="T92" s="75"/>
      <c r="U92" s="75"/>
      <c r="V92" s="75"/>
      <c r="W92" s="75"/>
      <c r="X92" s="75"/>
      <c r="Y92" s="75"/>
      <c r="Z92" s="75"/>
    </row>
    <row r="93" spans="3:26" ht="15">
      <c r="C93" s="132"/>
      <c r="D93" s="132"/>
      <c r="E93" s="132"/>
      <c r="F93" s="132"/>
      <c r="G93" s="132"/>
      <c r="H93" s="132"/>
      <c r="I93" s="132"/>
      <c r="J93" s="132"/>
      <c r="K93" s="132"/>
      <c r="L93" s="132"/>
      <c r="M93" s="132"/>
      <c r="N93" s="132"/>
      <c r="O93" s="64"/>
      <c r="P93" s="64"/>
      <c r="Q93" s="41"/>
      <c r="R93" s="41"/>
      <c r="S93" s="75"/>
      <c r="T93" s="75"/>
      <c r="U93" s="75"/>
      <c r="V93" s="75"/>
      <c r="W93" s="75"/>
      <c r="X93" s="75"/>
      <c r="Y93" s="75"/>
      <c r="Z93" s="75"/>
    </row>
    <row r="94" spans="3:26" ht="15">
      <c r="C94" s="64"/>
      <c r="D94" s="64"/>
      <c r="E94" s="64"/>
      <c r="F94" s="64"/>
      <c r="G94" s="64"/>
      <c r="H94" s="64"/>
      <c r="I94" s="64"/>
      <c r="J94" s="64"/>
      <c r="K94" s="64"/>
      <c r="L94" s="64"/>
      <c r="M94" s="64"/>
      <c r="N94" s="64"/>
      <c r="O94" s="64"/>
      <c r="P94" s="64"/>
      <c r="Q94" s="41"/>
      <c r="R94" s="41"/>
      <c r="S94" s="41"/>
      <c r="T94" s="41"/>
      <c r="U94" s="75"/>
      <c r="V94" s="75"/>
      <c r="W94" s="75"/>
      <c r="X94" s="75"/>
      <c r="Y94" s="75"/>
      <c r="Z94" s="75"/>
    </row>
    <row r="95" spans="3:26" ht="15">
      <c r="C95" s="73"/>
      <c r="D95" s="73"/>
      <c r="E95" s="73"/>
      <c r="F95" s="73"/>
      <c r="G95" s="73"/>
      <c r="H95" s="73"/>
      <c r="I95" s="73"/>
      <c r="J95" s="73"/>
      <c r="K95" s="73"/>
      <c r="L95" s="73"/>
      <c r="M95" s="73"/>
      <c r="N95" s="73"/>
      <c r="O95" s="64"/>
      <c r="P95" s="64"/>
      <c r="Q95" s="41"/>
      <c r="R95" s="41"/>
      <c r="S95" s="41"/>
      <c r="T95" s="41"/>
      <c r="U95" s="75"/>
      <c r="V95" s="75"/>
      <c r="W95" s="75"/>
      <c r="X95" s="75"/>
      <c r="Y95" s="75"/>
      <c r="Z95" s="75"/>
    </row>
    <row r="96" spans="3:26" ht="15">
      <c r="C96" s="97"/>
      <c r="D96" s="97"/>
      <c r="E96" s="97"/>
      <c r="F96" s="97"/>
      <c r="G96" s="97"/>
      <c r="H96" s="97"/>
      <c r="I96" s="97"/>
      <c r="J96" s="97"/>
      <c r="K96" s="97"/>
      <c r="L96" s="97"/>
      <c r="M96" s="97"/>
      <c r="N96" s="97"/>
      <c r="O96" s="64"/>
      <c r="P96" s="64"/>
      <c r="Q96" s="41"/>
      <c r="R96" s="41"/>
      <c r="S96" s="41"/>
      <c r="T96" s="41"/>
      <c r="U96" s="75"/>
      <c r="V96" s="75"/>
      <c r="W96" s="75"/>
      <c r="X96" s="75"/>
      <c r="Y96" s="75"/>
      <c r="Z96" s="75"/>
    </row>
    <row r="97" spans="3:26" ht="15">
      <c r="C97" s="97"/>
      <c r="D97" s="97"/>
      <c r="E97" s="97"/>
      <c r="F97" s="97"/>
      <c r="G97" s="97"/>
      <c r="H97" s="97"/>
      <c r="I97" s="97"/>
      <c r="J97" s="97"/>
      <c r="K97" s="97"/>
      <c r="L97" s="97"/>
      <c r="M97" s="97"/>
      <c r="N97" s="97"/>
      <c r="O97" s="41"/>
      <c r="P97" s="41"/>
      <c r="Q97" s="41"/>
      <c r="R97" s="133"/>
      <c r="S97" s="133"/>
      <c r="T97" s="133"/>
      <c r="U97" s="77"/>
      <c r="V97" s="77"/>
      <c r="W97" s="77"/>
      <c r="X97" s="77"/>
      <c r="Y97" s="77"/>
      <c r="Z97" s="77"/>
    </row>
    <row r="98" spans="3:29" ht="15">
      <c r="C98" s="97"/>
      <c r="D98" s="97"/>
      <c r="E98" s="97"/>
      <c r="F98" s="97"/>
      <c r="G98" s="97"/>
      <c r="H98" s="97"/>
      <c r="I98" s="97"/>
      <c r="J98" s="97"/>
      <c r="K98" s="97"/>
      <c r="L98" s="97"/>
      <c r="M98" s="97"/>
      <c r="N98" s="97"/>
      <c r="O98" s="41"/>
      <c r="P98" s="41"/>
      <c r="Q98" s="41"/>
      <c r="R98" s="41"/>
      <c r="S98" s="41"/>
      <c r="T98" s="41"/>
      <c r="U98" s="75"/>
      <c r="V98" s="75"/>
      <c r="W98" s="75"/>
      <c r="X98" s="75"/>
      <c r="Y98" s="75"/>
      <c r="Z98" s="75"/>
      <c r="AA98" s="81"/>
      <c r="AB98" s="81"/>
      <c r="AC98" s="81"/>
    </row>
    <row r="99" spans="3:29" ht="15">
      <c r="C99" s="97"/>
      <c r="D99" s="97"/>
      <c r="E99" s="97"/>
      <c r="F99" s="97"/>
      <c r="G99" s="97"/>
      <c r="H99" s="97"/>
      <c r="I99" s="97"/>
      <c r="J99" s="97"/>
      <c r="K99" s="97"/>
      <c r="L99" s="97"/>
      <c r="M99" s="97"/>
      <c r="N99" s="97"/>
      <c r="O99" s="134"/>
      <c r="P99" s="134"/>
      <c r="Q99" s="134"/>
      <c r="R99" s="134"/>
      <c r="S99" s="41"/>
      <c r="T99" s="41"/>
      <c r="U99" s="41"/>
      <c r="V99" s="41"/>
      <c r="W99" s="41"/>
      <c r="X99" s="41"/>
      <c r="Y99" s="41"/>
      <c r="Z99" s="41"/>
      <c r="AA99" s="81"/>
      <c r="AB99" s="81"/>
      <c r="AC99" s="81"/>
    </row>
    <row r="100" spans="3:29" ht="12.75">
      <c r="C100" s="81"/>
      <c r="D100" s="81"/>
      <c r="E100" s="81"/>
      <c r="F100" s="81"/>
      <c r="G100" s="81"/>
      <c r="H100" s="81"/>
      <c r="I100" s="81"/>
      <c r="J100" s="81"/>
      <c r="K100" s="81"/>
      <c r="L100" s="81"/>
      <c r="M100" s="81"/>
      <c r="N100" s="81"/>
      <c r="O100" s="85"/>
      <c r="P100" s="85"/>
      <c r="Q100" s="85"/>
      <c r="R100" s="85"/>
      <c r="S100" s="85"/>
      <c r="T100" s="85"/>
      <c r="U100" s="85"/>
      <c r="V100" s="85"/>
      <c r="W100" s="85"/>
      <c r="X100" s="85"/>
      <c r="Y100" s="85"/>
      <c r="Z100" s="85"/>
      <c r="AA100" s="81"/>
      <c r="AB100" s="81"/>
      <c r="AC100" s="81"/>
    </row>
    <row r="101" spans="3:29" ht="12.75">
      <c r="C101" s="81"/>
      <c r="D101" s="81"/>
      <c r="E101" s="81"/>
      <c r="F101" s="81"/>
      <c r="G101" s="81"/>
      <c r="H101" s="81"/>
      <c r="I101" s="81"/>
      <c r="J101" s="81"/>
      <c r="K101" s="81"/>
      <c r="L101" s="81"/>
      <c r="M101" s="81"/>
      <c r="N101" s="81"/>
      <c r="O101" s="81"/>
      <c r="P101" s="81"/>
      <c r="Q101" s="135"/>
      <c r="R101" s="135"/>
      <c r="S101" s="135"/>
      <c r="T101" s="135"/>
      <c r="U101" s="135"/>
      <c r="V101" s="135"/>
      <c r="W101" s="135"/>
      <c r="X101" s="135"/>
      <c r="Y101" s="135"/>
      <c r="Z101" s="135"/>
      <c r="AA101" s="81"/>
      <c r="AB101" s="81"/>
      <c r="AC101" s="81"/>
    </row>
  </sheetData>
  <sheetProtection/>
  <mergeCells count="71">
    <mergeCell ref="X19:X20"/>
    <mergeCell ref="Y19:Y20"/>
    <mergeCell ref="AB19:AB20"/>
    <mergeCell ref="AA19:AA20"/>
    <mergeCell ref="A57:AE57"/>
    <mergeCell ref="A58:AE58"/>
    <mergeCell ref="AD34:AE34"/>
    <mergeCell ref="AC19:AC20"/>
    <mergeCell ref="AD19:AE19"/>
    <mergeCell ref="AD49:AE49"/>
    <mergeCell ref="AC49:AC50"/>
    <mergeCell ref="U19:U20"/>
    <mergeCell ref="V19:V20"/>
    <mergeCell ref="W19:W20"/>
    <mergeCell ref="A69:AE69"/>
    <mergeCell ref="A70:AE70"/>
    <mergeCell ref="B61:B62"/>
    <mergeCell ref="T61:T62"/>
    <mergeCell ref="U61:U62"/>
    <mergeCell ref="V61:V62"/>
    <mergeCell ref="AC61:AC62"/>
    <mergeCell ref="AD61:AE61"/>
    <mergeCell ref="AB61:AB62"/>
    <mergeCell ref="W61:W62"/>
    <mergeCell ref="AB49:AB50"/>
    <mergeCell ref="AD18:AE18"/>
    <mergeCell ref="X61:X62"/>
    <mergeCell ref="Y61:Y62"/>
    <mergeCell ref="Z61:Z62"/>
    <mergeCell ref="AA61:AA62"/>
    <mergeCell ref="Y49:Y50"/>
    <mergeCell ref="Z49:Z50"/>
    <mergeCell ref="AA49:AA50"/>
    <mergeCell ref="X49:X50"/>
    <mergeCell ref="B49:B50"/>
    <mergeCell ref="T49:T50"/>
    <mergeCell ref="U49:U50"/>
    <mergeCell ref="V49:V50"/>
    <mergeCell ref="W49:W50"/>
    <mergeCell ref="Z19:Z20"/>
    <mergeCell ref="Q19:Q20"/>
    <mergeCell ref="R19:R20"/>
    <mergeCell ref="S19:S20"/>
    <mergeCell ref="T19:T20"/>
    <mergeCell ref="Q2:Q3"/>
    <mergeCell ref="R2:R3"/>
    <mergeCell ref="S2:S3"/>
    <mergeCell ref="T2:T3"/>
    <mergeCell ref="U2:U3"/>
    <mergeCell ref="V2:V3"/>
    <mergeCell ref="W2:W3"/>
    <mergeCell ref="X2:X3"/>
    <mergeCell ref="Y2:Y3"/>
    <mergeCell ref="Z2:Z3"/>
    <mergeCell ref="AA2:AA3"/>
    <mergeCell ref="AD2:AE2"/>
    <mergeCell ref="AB2:AB3"/>
    <mergeCell ref="AC2:AC3"/>
    <mergeCell ref="D2:D3"/>
    <mergeCell ref="E2:E3"/>
    <mergeCell ref="F2:F3"/>
    <mergeCell ref="G2:G3"/>
    <mergeCell ref="H2:H3"/>
    <mergeCell ref="I2:I3"/>
    <mergeCell ref="P2:P3"/>
    <mergeCell ref="J2:J3"/>
    <mergeCell ref="K2:K3"/>
    <mergeCell ref="L2:L3"/>
    <mergeCell ref="M2:M3"/>
    <mergeCell ref="N2:N3"/>
    <mergeCell ref="O2:O3"/>
  </mergeCells>
  <printOptions horizontalCentered="1"/>
  <pageMargins left="0.7480314960629921" right="0.7480314960629921" top="0.984251968503937" bottom="0" header="0.4330708661417323" footer="0.2362204724409449"/>
  <pageSetup fitToHeight="1" fitToWidth="1" horizontalDpi="600" verticalDpi="600" orientation="portrait" paperSize="9" scale="49" r:id="rId2"/>
  <headerFooter alignWithMargins="0">
    <oddHeader>&amp;R&amp;"Arial,Bold"&amp;16BUS AND COACH TRAVEL</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Y108"/>
  <sheetViews>
    <sheetView zoomScale="75" zoomScaleNormal="75" zoomScalePageLayoutView="0" workbookViewId="0" topLeftCell="A1">
      <selection activeCell="Y44" sqref="Y44"/>
    </sheetView>
  </sheetViews>
  <sheetFormatPr defaultColWidth="9.140625" defaultRowHeight="12.75"/>
  <cols>
    <col min="1" max="1" width="5.421875" style="16" customWidth="1"/>
    <col min="2" max="2" width="37.57421875" style="16" customWidth="1"/>
    <col min="3" max="11" width="10.00390625" style="16" hidden="1" customWidth="1"/>
    <col min="12" max="12" width="0.85546875" style="16" hidden="1" customWidth="1"/>
    <col min="13" max="13" width="7.8515625" style="16" hidden="1" customWidth="1"/>
    <col min="14" max="14" width="10.7109375" style="16" hidden="1" customWidth="1"/>
    <col min="15" max="15" width="17.28125" style="16" hidden="1" customWidth="1"/>
    <col min="16" max="16" width="14.8515625" style="16" hidden="1" customWidth="1"/>
    <col min="17" max="17" width="10.00390625" style="16" hidden="1" customWidth="1"/>
    <col min="18" max="20" width="11.28125" style="16" customWidth="1"/>
    <col min="21" max="23" width="11.140625" style="16" customWidth="1"/>
    <col min="24" max="26" width="11.28125" style="16" customWidth="1"/>
    <col min="27" max="27" width="2.57421875" style="16" customWidth="1"/>
    <col min="28" max="28" width="11.28125" style="16" customWidth="1"/>
    <col min="29" max="29" width="2.57421875" style="16" customWidth="1"/>
    <col min="30" max="30" width="12.00390625" style="16" customWidth="1"/>
    <col min="31" max="31" width="9.00390625" style="21" customWidth="1"/>
    <col min="32" max="32" width="9.8515625" style="21" customWidth="1"/>
    <col min="33" max="33" width="14.57421875" style="16" hidden="1" customWidth="1"/>
    <col min="34" max="34" width="7.421875" style="16" hidden="1" customWidth="1"/>
    <col min="35" max="35" width="8.8515625" style="16" hidden="1" customWidth="1"/>
    <col min="36" max="36" width="3.8515625" style="16" hidden="1" customWidth="1"/>
    <col min="37" max="37" width="8.57421875" style="16" hidden="1" customWidth="1"/>
    <col min="38" max="38" width="4.00390625" style="16" hidden="1" customWidth="1"/>
    <col min="39" max="39" width="9.140625" style="16" customWidth="1"/>
    <col min="40" max="40" width="16.8515625" style="16" customWidth="1"/>
    <col min="41" max="16384" width="9.140625" style="16" customWidth="1"/>
  </cols>
  <sheetData>
    <row r="1" spans="1:37" s="15" customFormat="1" ht="19.5" customHeight="1">
      <c r="A1" s="15" t="s">
        <v>239</v>
      </c>
      <c r="R1" s="381"/>
      <c r="S1" s="381"/>
      <c r="T1" s="381"/>
      <c r="U1" s="381"/>
      <c r="V1" s="381"/>
      <c r="W1" s="381"/>
      <c r="X1" s="257"/>
      <c r="Y1" s="257"/>
      <c r="AG1" s="257"/>
      <c r="AH1" s="257"/>
      <c r="AI1" s="257"/>
      <c r="AJ1" s="257"/>
      <c r="AK1" s="257"/>
    </row>
    <row r="2" spans="1:38" ht="15" customHeight="1">
      <c r="A2" s="23"/>
      <c r="B2" s="23"/>
      <c r="C2" s="563" t="s">
        <v>192</v>
      </c>
      <c r="D2" s="563" t="s">
        <v>193</v>
      </c>
      <c r="E2" s="563" t="s">
        <v>194</v>
      </c>
      <c r="F2" s="563" t="s">
        <v>195</v>
      </c>
      <c r="G2" s="563" t="s">
        <v>196</v>
      </c>
      <c r="H2" s="563" t="s">
        <v>197</v>
      </c>
      <c r="I2" s="563" t="s">
        <v>198</v>
      </c>
      <c r="J2" s="563" t="s">
        <v>199</v>
      </c>
      <c r="K2" s="563" t="s">
        <v>200</v>
      </c>
      <c r="L2" s="563" t="s">
        <v>201</v>
      </c>
      <c r="M2" s="563" t="s">
        <v>202</v>
      </c>
      <c r="N2" s="563" t="s">
        <v>68</v>
      </c>
      <c r="O2" s="563" t="s">
        <v>69</v>
      </c>
      <c r="P2" s="563" t="s">
        <v>70</v>
      </c>
      <c r="Q2" s="563" t="s">
        <v>71</v>
      </c>
      <c r="R2" s="565" t="s">
        <v>72</v>
      </c>
      <c r="S2" s="567" t="s">
        <v>73</v>
      </c>
      <c r="T2" s="567" t="s">
        <v>74</v>
      </c>
      <c r="U2" s="567" t="s">
        <v>75</v>
      </c>
      <c r="V2" s="567" t="s">
        <v>76</v>
      </c>
      <c r="W2" s="567" t="s">
        <v>77</v>
      </c>
      <c r="X2" s="567" t="s">
        <v>78</v>
      </c>
      <c r="Y2" s="569" t="s">
        <v>79</v>
      </c>
      <c r="Z2" s="569" t="s">
        <v>182</v>
      </c>
      <c r="AA2" s="419"/>
      <c r="AB2" s="567" t="s">
        <v>301</v>
      </c>
      <c r="AC2" s="418"/>
      <c r="AD2" s="567" t="s">
        <v>343</v>
      </c>
      <c r="AE2" s="17" t="s">
        <v>80</v>
      </c>
      <c r="AF2" s="18"/>
      <c r="AJ2" s="21"/>
      <c r="AK2" s="21"/>
      <c r="AL2" s="21"/>
    </row>
    <row r="3" spans="1:38" ht="16.5" thickBot="1">
      <c r="A3" s="24"/>
      <c r="B3" s="24"/>
      <c r="C3" s="564"/>
      <c r="D3" s="564"/>
      <c r="E3" s="564"/>
      <c r="F3" s="564"/>
      <c r="G3" s="564"/>
      <c r="H3" s="564"/>
      <c r="I3" s="564"/>
      <c r="J3" s="564"/>
      <c r="K3" s="564"/>
      <c r="L3" s="564"/>
      <c r="M3" s="564"/>
      <c r="N3" s="564"/>
      <c r="O3" s="564"/>
      <c r="P3" s="564"/>
      <c r="Q3" s="564"/>
      <c r="R3" s="566"/>
      <c r="S3" s="568"/>
      <c r="T3" s="568"/>
      <c r="U3" s="568"/>
      <c r="V3" s="568"/>
      <c r="W3" s="568"/>
      <c r="X3" s="568"/>
      <c r="Y3" s="570"/>
      <c r="Z3" s="570"/>
      <c r="AA3" s="420"/>
      <c r="AB3" s="573"/>
      <c r="AC3" s="421"/>
      <c r="AD3" s="573"/>
      <c r="AE3" s="19" t="s">
        <v>81</v>
      </c>
      <c r="AF3" s="25" t="s">
        <v>82</v>
      </c>
      <c r="AJ3" s="21"/>
      <c r="AK3" s="21"/>
      <c r="AL3" s="21"/>
    </row>
    <row r="4" spans="1:38" ht="16.5" thickTop="1">
      <c r="A4" s="15" t="s">
        <v>101</v>
      </c>
      <c r="B4" s="15"/>
      <c r="C4" s="15"/>
      <c r="D4" s="15"/>
      <c r="E4" s="15"/>
      <c r="F4" s="15"/>
      <c r="G4" s="15"/>
      <c r="H4" s="15"/>
      <c r="I4" s="15"/>
      <c r="J4" s="15"/>
      <c r="K4" s="15"/>
      <c r="L4" s="15"/>
      <c r="M4" s="15"/>
      <c r="N4" s="15"/>
      <c r="O4" s="15"/>
      <c r="P4" s="15"/>
      <c r="Q4" s="15"/>
      <c r="R4" s="377"/>
      <c r="S4" s="377"/>
      <c r="T4" s="377"/>
      <c r="V4" s="26"/>
      <c r="Y4" s="26"/>
      <c r="AB4" s="26" t="s">
        <v>104</v>
      </c>
      <c r="AC4" s="26"/>
      <c r="AD4" s="26"/>
      <c r="AE4" s="27"/>
      <c r="AF4" s="28"/>
      <c r="AJ4" s="21"/>
      <c r="AK4" s="21"/>
      <c r="AL4" s="21"/>
    </row>
    <row r="5" spans="1:38" ht="15.75">
      <c r="A5" s="382" t="s">
        <v>265</v>
      </c>
      <c r="B5" s="15"/>
      <c r="C5" s="15"/>
      <c r="D5" s="15"/>
      <c r="E5" s="15"/>
      <c r="F5" s="15"/>
      <c r="G5" s="15"/>
      <c r="H5" s="15"/>
      <c r="I5" s="15"/>
      <c r="J5" s="15"/>
      <c r="K5" s="15"/>
      <c r="L5" s="15"/>
      <c r="M5" s="15"/>
      <c r="N5" s="15"/>
      <c r="O5" s="15"/>
      <c r="P5" s="15"/>
      <c r="Q5" s="15"/>
      <c r="R5" s="377"/>
      <c r="S5" s="377"/>
      <c r="T5" s="377"/>
      <c r="V5" s="26"/>
      <c r="Y5" s="26"/>
      <c r="Z5" s="26"/>
      <c r="AA5" s="26"/>
      <c r="AB5" s="26"/>
      <c r="AC5" s="26"/>
      <c r="AD5" s="26"/>
      <c r="AE5" s="27"/>
      <c r="AF5" s="28"/>
      <c r="AJ5" s="21"/>
      <c r="AK5" s="21"/>
      <c r="AL5" s="21"/>
    </row>
    <row r="6" spans="2:39" ht="15" customHeight="1">
      <c r="B6" s="30" t="s">
        <v>219</v>
      </c>
      <c r="C6" s="40">
        <v>236</v>
      </c>
      <c r="D6" s="40">
        <v>248</v>
      </c>
      <c r="E6" s="40">
        <v>261</v>
      </c>
      <c r="F6" s="40">
        <v>267</v>
      </c>
      <c r="G6" s="40">
        <v>279</v>
      </c>
      <c r="H6" s="40">
        <v>295</v>
      </c>
      <c r="I6" s="40">
        <v>293</v>
      </c>
      <c r="J6" s="40">
        <v>290</v>
      </c>
      <c r="K6" s="40">
        <v>296</v>
      </c>
      <c r="L6" s="40">
        <v>300</v>
      </c>
      <c r="M6" s="40">
        <v>312</v>
      </c>
      <c r="N6" s="40">
        <v>332</v>
      </c>
      <c r="O6" s="40">
        <v>321</v>
      </c>
      <c r="P6" s="40">
        <v>354</v>
      </c>
      <c r="Q6" s="91">
        <v>358</v>
      </c>
      <c r="R6" s="372">
        <v>274.280668842615</v>
      </c>
      <c r="S6" s="372">
        <v>296.775974306503</v>
      </c>
      <c r="T6" s="372">
        <v>297.62668001746897</v>
      </c>
      <c r="U6" s="378">
        <v>319.55293701606297</v>
      </c>
      <c r="V6" s="378">
        <v>336.715664840086</v>
      </c>
      <c r="W6" s="378">
        <v>330.872501067714</v>
      </c>
      <c r="X6" s="378">
        <v>328.999546800533</v>
      </c>
      <c r="Y6" s="20">
        <v>339.563876824782</v>
      </c>
      <c r="Z6" s="20">
        <v>350.69465115956</v>
      </c>
      <c r="AA6" s="20"/>
      <c r="AB6" s="20">
        <v>363.30922621466306</v>
      </c>
      <c r="AC6" s="20"/>
      <c r="AD6" s="20">
        <v>356.873773786037</v>
      </c>
      <c r="AE6" s="412">
        <f>(AD6-AB6)/AB6*100</f>
        <v>-1.771342967443281</v>
      </c>
      <c r="AF6" s="383">
        <f>(AD6-W6)/W6*100</f>
        <v>7.858396401761356</v>
      </c>
      <c r="AJ6" s="21"/>
      <c r="AK6" s="21"/>
      <c r="AL6" s="21"/>
      <c r="AM6" s="409"/>
    </row>
    <row r="7" spans="2:39" ht="15" customHeight="1">
      <c r="B7" s="30" t="s">
        <v>283</v>
      </c>
      <c r="C7" s="30"/>
      <c r="D7" s="30"/>
      <c r="E7" s="30"/>
      <c r="F7" s="30"/>
      <c r="G7" s="30"/>
      <c r="H7" s="30"/>
      <c r="I7" s="30"/>
      <c r="J7" s="30"/>
      <c r="K7" s="30"/>
      <c r="L7" s="30"/>
      <c r="M7" s="30"/>
      <c r="N7" s="30"/>
      <c r="O7" s="30"/>
      <c r="P7" s="30"/>
      <c r="Q7" s="30"/>
      <c r="R7" s="372">
        <v>2674.223511140762</v>
      </c>
      <c r="S7" s="372">
        <v>2844.973600780511</v>
      </c>
      <c r="T7" s="372">
        <v>2857.940041865626</v>
      </c>
      <c r="U7" s="33">
        <v>2973.868018750022</v>
      </c>
      <c r="V7" s="33">
        <v>3070.658560688188</v>
      </c>
      <c r="W7" s="33">
        <v>3158.095032395326</v>
      </c>
      <c r="X7" s="33">
        <v>3301.0864111686665</v>
      </c>
      <c r="Y7" s="32">
        <v>3444.3355610459607</v>
      </c>
      <c r="Z7" s="32">
        <v>3575.40965612262</v>
      </c>
      <c r="AA7" s="32"/>
      <c r="AB7" s="32">
        <v>3705.48893938732</v>
      </c>
      <c r="AC7" s="32"/>
      <c r="AD7" s="32">
        <v>3762.695359540764</v>
      </c>
      <c r="AE7" s="412">
        <f>(AD7-AB7)/AB7*100</f>
        <v>1.5438291974203746</v>
      </c>
      <c r="AF7" s="383">
        <f>(AD7-W7)/W7*100</f>
        <v>19.144462751865497</v>
      </c>
      <c r="AJ7" s="21"/>
      <c r="AK7" s="21"/>
      <c r="AL7" s="21"/>
      <c r="AM7" s="409"/>
    </row>
    <row r="8" spans="1:39" ht="15" customHeight="1">
      <c r="A8" s="382" t="s">
        <v>269</v>
      </c>
      <c r="B8" s="30"/>
      <c r="C8" s="30"/>
      <c r="D8" s="30"/>
      <c r="E8" s="30"/>
      <c r="F8" s="30"/>
      <c r="G8" s="30"/>
      <c r="H8" s="30"/>
      <c r="I8" s="30"/>
      <c r="J8" s="30"/>
      <c r="K8" s="30"/>
      <c r="L8" s="30"/>
      <c r="M8" s="30"/>
      <c r="N8" s="30"/>
      <c r="O8" s="30"/>
      <c r="P8" s="30"/>
      <c r="Q8" s="30"/>
      <c r="AE8" s="412"/>
      <c r="AF8" s="383"/>
      <c r="AJ8" s="21"/>
      <c r="AK8" s="21"/>
      <c r="AL8" s="21"/>
      <c r="AM8" s="409"/>
    </row>
    <row r="9" spans="2:39" ht="15" customHeight="1">
      <c r="B9" s="30" t="s">
        <v>84</v>
      </c>
      <c r="C9" s="30"/>
      <c r="D9" s="30"/>
      <c r="E9" s="30"/>
      <c r="F9" s="30"/>
      <c r="G9" s="30"/>
      <c r="H9" s="30"/>
      <c r="I9" s="30"/>
      <c r="J9" s="30"/>
      <c r="K9" s="30"/>
      <c r="L9" s="30"/>
      <c r="M9" s="30"/>
      <c r="N9" s="30"/>
      <c r="O9" s="30"/>
      <c r="P9" s="30"/>
      <c r="Q9" s="30"/>
      <c r="R9" s="373">
        <f>R58</f>
        <v>184</v>
      </c>
      <c r="S9" s="472">
        <f>S58</f>
        <v>197</v>
      </c>
      <c r="T9" s="373">
        <f aca="true" t="shared" si="0" ref="T9:AB9">T57</f>
        <v>262</v>
      </c>
      <c r="U9" s="373">
        <f t="shared" si="0"/>
        <v>276</v>
      </c>
      <c r="V9" s="373">
        <f t="shared" si="0"/>
        <v>296</v>
      </c>
      <c r="W9" s="373">
        <f t="shared" si="0"/>
        <v>312</v>
      </c>
      <c r="X9" s="373">
        <f t="shared" si="0"/>
        <v>294.5</v>
      </c>
      <c r="Y9" s="373">
        <f t="shared" si="0"/>
        <v>299.13599999999997</v>
      </c>
      <c r="Z9" s="373">
        <f t="shared" si="0"/>
        <v>308.526</v>
      </c>
      <c r="AA9" s="454" t="s">
        <v>321</v>
      </c>
      <c r="AB9" s="373">
        <f t="shared" si="0"/>
        <v>297.95</v>
      </c>
      <c r="AC9" s="454" t="s">
        <v>321</v>
      </c>
      <c r="AD9" s="373">
        <f>AD57</f>
        <v>297.315</v>
      </c>
      <c r="AE9" s="412">
        <f>(AD9-AB9)/AB9*100</f>
        <v>-0.2131230072159728</v>
      </c>
      <c r="AF9" s="383">
        <f>(AD9-W9)/W9*100</f>
        <v>-4.70673076923077</v>
      </c>
      <c r="AJ9" s="21"/>
      <c r="AK9" s="21"/>
      <c r="AL9" s="21"/>
      <c r="AM9" s="409"/>
    </row>
    <row r="10" spans="1:39" ht="15" customHeight="1">
      <c r="A10" s="382" t="s">
        <v>270</v>
      </c>
      <c r="B10" s="30"/>
      <c r="C10" s="30"/>
      <c r="D10" s="30"/>
      <c r="E10" s="30"/>
      <c r="F10" s="30"/>
      <c r="G10" s="30"/>
      <c r="H10" s="30"/>
      <c r="I10" s="30"/>
      <c r="J10" s="30"/>
      <c r="K10" s="30"/>
      <c r="L10" s="30"/>
      <c r="M10" s="30"/>
      <c r="N10" s="30"/>
      <c r="O10" s="30"/>
      <c r="P10" s="30"/>
      <c r="Q10" s="30"/>
      <c r="R10" s="372"/>
      <c r="S10" s="372"/>
      <c r="T10" s="372"/>
      <c r="U10" s="372"/>
      <c r="V10" s="372"/>
      <c r="W10" s="372"/>
      <c r="X10" s="372"/>
      <c r="Y10" s="372"/>
      <c r="Z10" s="372"/>
      <c r="AA10" s="372"/>
      <c r="AB10" s="372"/>
      <c r="AC10" s="372"/>
      <c r="AD10" s="372"/>
      <c r="AE10" s="412"/>
      <c r="AF10" s="383"/>
      <c r="AJ10" s="21"/>
      <c r="AK10" s="21"/>
      <c r="AL10" s="21"/>
      <c r="AM10" s="409"/>
    </row>
    <row r="11" spans="2:39" ht="15" customHeight="1">
      <c r="B11" s="30" t="s">
        <v>84</v>
      </c>
      <c r="C11" s="30"/>
      <c r="D11" s="30"/>
      <c r="E11" s="30"/>
      <c r="F11" s="30"/>
      <c r="G11" s="30"/>
      <c r="H11" s="30"/>
      <c r="I11" s="30"/>
      <c r="J11" s="30"/>
      <c r="K11" s="30"/>
      <c r="L11" s="30"/>
      <c r="M11" s="30"/>
      <c r="N11" s="30"/>
      <c r="O11" s="30"/>
      <c r="P11" s="30"/>
      <c r="Q11" s="30"/>
      <c r="R11" s="372">
        <v>458</v>
      </c>
      <c r="S11" s="472">
        <f aca="true" t="shared" si="1" ref="S11:AB11">S9+S6</f>
        <v>493.775974306503</v>
      </c>
      <c r="T11" s="372">
        <v>559</v>
      </c>
      <c r="U11" s="372">
        <v>597</v>
      </c>
      <c r="V11" s="373">
        <f t="shared" si="1"/>
        <v>632.715664840086</v>
      </c>
      <c r="W11" s="373">
        <f t="shared" si="1"/>
        <v>642.872501067714</v>
      </c>
      <c r="X11" s="373">
        <f t="shared" si="1"/>
        <v>623.4995468005329</v>
      </c>
      <c r="Y11" s="372">
        <v>640</v>
      </c>
      <c r="Z11" s="373">
        <f t="shared" si="1"/>
        <v>659.22065115956</v>
      </c>
      <c r="AA11" s="454" t="s">
        <v>321</v>
      </c>
      <c r="AB11" s="373">
        <f t="shared" si="1"/>
        <v>661.259226214663</v>
      </c>
      <c r="AC11" s="454" t="s">
        <v>321</v>
      </c>
      <c r="AD11" s="373">
        <f>AD9+AD6</f>
        <v>654.188773786037</v>
      </c>
      <c r="AE11" s="412">
        <f>(AD11-AB11)/AB11*100</f>
        <v>-1.0692406469850542</v>
      </c>
      <c r="AF11" s="383">
        <f>(AD11-W11)/W11*100</f>
        <v>1.7602670357696772</v>
      </c>
      <c r="AJ11" s="21"/>
      <c r="AK11" s="21"/>
      <c r="AL11" s="21"/>
      <c r="AM11" s="409"/>
    </row>
    <row r="12" spans="1:39" ht="15" customHeight="1">
      <c r="A12" s="30"/>
      <c r="B12" s="30"/>
      <c r="C12" s="30"/>
      <c r="D12" s="30"/>
      <c r="E12" s="30"/>
      <c r="F12" s="30"/>
      <c r="G12" s="30"/>
      <c r="H12" s="30"/>
      <c r="I12" s="30"/>
      <c r="J12" s="30"/>
      <c r="K12" s="30"/>
      <c r="L12" s="30"/>
      <c r="M12" s="30"/>
      <c r="N12" s="30"/>
      <c r="O12" s="30"/>
      <c r="P12" s="30"/>
      <c r="Q12" s="30"/>
      <c r="R12" s="377"/>
      <c r="S12" s="377"/>
      <c r="T12" s="377"/>
      <c r="U12" s="377"/>
      <c r="V12" s="377"/>
      <c r="W12" s="377"/>
      <c r="X12" s="377"/>
      <c r="Y12" s="32"/>
      <c r="AE12" s="412"/>
      <c r="AF12" s="383"/>
      <c r="AJ12" s="21"/>
      <c r="AK12" s="21"/>
      <c r="AL12" s="21"/>
      <c r="AM12" s="409"/>
    </row>
    <row r="13" spans="1:39" ht="15" customHeight="1">
      <c r="A13" s="29" t="s">
        <v>388</v>
      </c>
      <c r="B13" s="34"/>
      <c r="C13" s="34"/>
      <c r="D13" s="34"/>
      <c r="E13" s="34"/>
      <c r="F13" s="34"/>
      <c r="G13" s="34"/>
      <c r="H13" s="34"/>
      <c r="I13" s="34"/>
      <c r="J13" s="34"/>
      <c r="K13" s="34"/>
      <c r="L13" s="34"/>
      <c r="M13" s="34"/>
      <c r="N13" s="34"/>
      <c r="O13" s="34"/>
      <c r="P13" s="34"/>
      <c r="Q13" s="34"/>
      <c r="R13" s="377"/>
      <c r="S13" s="377"/>
      <c r="T13" s="377"/>
      <c r="U13" s="377"/>
      <c r="V13" s="377"/>
      <c r="W13" s="377"/>
      <c r="X13" s="377"/>
      <c r="Y13" s="409"/>
      <c r="AE13" s="412"/>
      <c r="AF13" s="383"/>
      <c r="AJ13" s="21"/>
      <c r="AK13" s="21"/>
      <c r="AL13" s="21"/>
      <c r="AM13" s="409"/>
    </row>
    <row r="14" spans="1:39" ht="15" customHeight="1">
      <c r="A14" s="382" t="s">
        <v>265</v>
      </c>
      <c r="B14" s="34"/>
      <c r="C14" s="34"/>
      <c r="D14" s="34"/>
      <c r="E14" s="34"/>
      <c r="F14" s="34"/>
      <c r="G14" s="34"/>
      <c r="H14" s="34"/>
      <c r="I14" s="34"/>
      <c r="J14" s="34"/>
      <c r="K14" s="34"/>
      <c r="L14" s="34"/>
      <c r="M14" s="34"/>
      <c r="N14" s="34"/>
      <c r="O14" s="34"/>
      <c r="P14" s="34"/>
      <c r="Q14" s="34"/>
      <c r="R14" s="377"/>
      <c r="S14" s="377"/>
      <c r="T14" s="377"/>
      <c r="U14" s="377"/>
      <c r="V14" s="377"/>
      <c r="W14" s="377"/>
      <c r="X14" s="377"/>
      <c r="Y14" s="32"/>
      <c r="AE14" s="412"/>
      <c r="AF14" s="383"/>
      <c r="AJ14" s="21"/>
      <c r="AK14" s="21"/>
      <c r="AL14" s="21"/>
      <c r="AM14" s="409"/>
    </row>
    <row r="15" spans="2:39" ht="15" customHeight="1">
      <c r="B15" s="30" t="s">
        <v>84</v>
      </c>
      <c r="C15" s="383">
        <f aca="true" t="shared" si="2" ref="C15:Q15">ROUND(C6*($Z$31/C31),1)</f>
        <v>442</v>
      </c>
      <c r="D15" s="383">
        <f t="shared" si="2"/>
        <v>428.8</v>
      </c>
      <c r="E15" s="383">
        <f t="shared" si="2"/>
        <v>426.6</v>
      </c>
      <c r="F15" s="383">
        <f t="shared" si="2"/>
        <v>425.3</v>
      </c>
      <c r="G15" s="383">
        <f t="shared" si="2"/>
        <v>434.2</v>
      </c>
      <c r="H15" s="383">
        <f t="shared" si="2"/>
        <v>453.7</v>
      </c>
      <c r="I15" s="383">
        <f t="shared" si="2"/>
        <v>437.5</v>
      </c>
      <c r="J15" s="383">
        <f t="shared" si="2"/>
        <v>415.7</v>
      </c>
      <c r="K15" s="383">
        <f t="shared" si="2"/>
        <v>417.8</v>
      </c>
      <c r="L15" s="383">
        <f t="shared" si="2"/>
        <v>415.5</v>
      </c>
      <c r="M15" s="383">
        <f t="shared" si="2"/>
        <v>428.6</v>
      </c>
      <c r="N15" s="383">
        <f t="shared" si="2"/>
        <v>445.7</v>
      </c>
      <c r="O15" s="383">
        <f t="shared" si="2"/>
        <v>425.1</v>
      </c>
      <c r="P15" s="383">
        <f t="shared" si="2"/>
        <v>456.8</v>
      </c>
      <c r="Q15" s="424">
        <f t="shared" si="2"/>
        <v>450.3</v>
      </c>
      <c r="R15" s="410">
        <f aca="true" t="shared" si="3" ref="R15:AB15">ROUND(R6*($AD$31/R$31),1)</f>
        <v>346.5</v>
      </c>
      <c r="S15" s="410">
        <f t="shared" si="3"/>
        <v>364.3</v>
      </c>
      <c r="T15" s="410">
        <f t="shared" si="3"/>
        <v>354.8</v>
      </c>
      <c r="U15" s="410">
        <f t="shared" si="3"/>
        <v>370.4</v>
      </c>
      <c r="V15" s="410">
        <f t="shared" si="3"/>
        <v>380.2</v>
      </c>
      <c r="W15" s="410">
        <f t="shared" si="3"/>
        <v>365</v>
      </c>
      <c r="X15" s="410">
        <f t="shared" si="3"/>
        <v>352.4</v>
      </c>
      <c r="Y15" s="410">
        <f t="shared" si="3"/>
        <v>358.1</v>
      </c>
      <c r="Z15" s="410">
        <f t="shared" si="3"/>
        <v>363.2</v>
      </c>
      <c r="AA15" s="410"/>
      <c r="AB15" s="410">
        <f t="shared" si="3"/>
        <v>368.5</v>
      </c>
      <c r="AC15" s="410"/>
      <c r="AD15" s="410">
        <f>ROUND(AD6*($AD$31/AD$31),1)</f>
        <v>356.9</v>
      </c>
      <c r="AE15" s="412">
        <f>(AD15-AB15)/AB15*100</f>
        <v>-3.147896879240169</v>
      </c>
      <c r="AF15" s="383">
        <f>(AD15-W15)/W15*100</f>
        <v>-2.219178082191787</v>
      </c>
      <c r="AJ15" s="21"/>
      <c r="AK15" s="21"/>
      <c r="AL15" s="21"/>
      <c r="AM15" s="409"/>
    </row>
    <row r="16" spans="2:39" ht="15" customHeight="1">
      <c r="B16" s="30" t="s">
        <v>85</v>
      </c>
      <c r="C16" s="30"/>
      <c r="D16" s="30"/>
      <c r="E16" s="30"/>
      <c r="F16" s="30"/>
      <c r="G16" s="30"/>
      <c r="H16" s="30"/>
      <c r="I16" s="30"/>
      <c r="J16" s="30"/>
      <c r="K16" s="30"/>
      <c r="L16" s="30"/>
      <c r="M16" s="30"/>
      <c r="N16" s="30"/>
      <c r="O16" s="30"/>
      <c r="P16" s="30"/>
      <c r="Q16" s="30"/>
      <c r="R16" s="410">
        <f aca="true" t="shared" si="4" ref="R16:AB16">ROUND(R7*($AD$31/R$31),1)</f>
        <v>3378.5</v>
      </c>
      <c r="S16" s="410">
        <f t="shared" si="4"/>
        <v>3492.1</v>
      </c>
      <c r="T16" s="410">
        <f t="shared" si="4"/>
        <v>3407.3</v>
      </c>
      <c r="U16" s="410">
        <f t="shared" si="4"/>
        <v>3447.2</v>
      </c>
      <c r="V16" s="410">
        <f t="shared" si="4"/>
        <v>3467.6</v>
      </c>
      <c r="W16" s="410">
        <f t="shared" si="4"/>
        <v>3483.9</v>
      </c>
      <c r="X16" s="410">
        <f t="shared" si="4"/>
        <v>3535.6</v>
      </c>
      <c r="Y16" s="410">
        <f t="shared" si="4"/>
        <v>3632.6</v>
      </c>
      <c r="Z16" s="410">
        <f t="shared" si="4"/>
        <v>3703</v>
      </c>
      <c r="AA16" s="410"/>
      <c r="AB16" s="410">
        <f t="shared" si="4"/>
        <v>3758.5</v>
      </c>
      <c r="AC16" s="410"/>
      <c r="AD16" s="410">
        <f>ROUND(AD7*($AD$31/AD$31),1)</f>
        <v>3762.7</v>
      </c>
      <c r="AE16" s="412">
        <f>(AD16-AB16)/AB16*100</f>
        <v>0.11174670746307884</v>
      </c>
      <c r="AF16" s="383">
        <f>(AD16-W16)/W16*100</f>
        <v>8.00252590487671</v>
      </c>
      <c r="AJ16" s="21"/>
      <c r="AK16" s="21"/>
      <c r="AL16" s="21"/>
      <c r="AM16" s="409"/>
    </row>
    <row r="17" spans="1:40" ht="15" customHeight="1">
      <c r="A17" s="382" t="s">
        <v>269</v>
      </c>
      <c r="B17" s="30"/>
      <c r="C17" s="30"/>
      <c r="D17" s="30"/>
      <c r="E17" s="30"/>
      <c r="F17" s="30"/>
      <c r="G17" s="30"/>
      <c r="H17" s="30"/>
      <c r="I17" s="30"/>
      <c r="J17" s="30"/>
      <c r="K17" s="30"/>
      <c r="L17" s="30"/>
      <c r="M17" s="30"/>
      <c r="N17" s="30"/>
      <c r="O17" s="30"/>
      <c r="P17" s="30"/>
      <c r="Q17" s="30"/>
      <c r="R17" s="33"/>
      <c r="S17" s="33"/>
      <c r="T17" s="33"/>
      <c r="U17" s="14"/>
      <c r="V17" s="14"/>
      <c r="W17" s="14"/>
      <c r="X17" s="14"/>
      <c r="Y17" s="32"/>
      <c r="AE17" s="412"/>
      <c r="AF17" s="383"/>
      <c r="AJ17" s="21"/>
      <c r="AK17" s="21"/>
      <c r="AL17" s="21"/>
      <c r="AM17" s="409"/>
      <c r="AN17" s="408" t="s">
        <v>305</v>
      </c>
    </row>
    <row r="18" spans="2:39" ht="15" customHeight="1">
      <c r="B18" s="30" t="s">
        <v>84</v>
      </c>
      <c r="C18" s="30"/>
      <c r="D18" s="30"/>
      <c r="E18" s="30"/>
      <c r="F18" s="30"/>
      <c r="G18" s="30"/>
      <c r="H18" s="30"/>
      <c r="I18" s="30"/>
      <c r="J18" s="30"/>
      <c r="K18" s="30"/>
      <c r="L18" s="30"/>
      <c r="M18" s="30"/>
      <c r="N18" s="30"/>
      <c r="O18" s="30"/>
      <c r="P18" s="30"/>
      <c r="Q18" s="30"/>
      <c r="R18" s="374">
        <f>R87</f>
        <v>232.5</v>
      </c>
      <c r="S18" s="472">
        <f>S87</f>
        <v>241.8</v>
      </c>
      <c r="T18" s="373">
        <f aca="true" t="shared" si="5" ref="T18:Z18">T86</f>
        <v>312.4</v>
      </c>
      <c r="U18" s="373">
        <f t="shared" si="5"/>
        <v>319.9</v>
      </c>
      <c r="V18" s="373">
        <f t="shared" si="5"/>
        <v>334.3</v>
      </c>
      <c r="W18" s="373">
        <f t="shared" si="5"/>
        <v>344.2</v>
      </c>
      <c r="X18" s="373">
        <f t="shared" si="5"/>
        <v>315.4</v>
      </c>
      <c r="Y18" s="373">
        <f t="shared" si="5"/>
        <v>315.5</v>
      </c>
      <c r="Z18" s="373">
        <f t="shared" si="5"/>
        <v>319.5</v>
      </c>
      <c r="AA18" s="454" t="s">
        <v>321</v>
      </c>
      <c r="AB18" s="373">
        <f>AB86</f>
        <v>302.2</v>
      </c>
      <c r="AC18" s="454" t="s">
        <v>321</v>
      </c>
      <c r="AD18" s="373">
        <f>AD86</f>
        <v>297.3</v>
      </c>
      <c r="AE18" s="412">
        <f>(AD18-AB18)/AB18*100</f>
        <v>-1.6214427531436062</v>
      </c>
      <c r="AF18" s="383">
        <f>(AD18-W18)/W18*100</f>
        <v>-13.62579895409645</v>
      </c>
      <c r="AJ18" s="21"/>
      <c r="AK18" s="21"/>
      <c r="AL18" s="21"/>
      <c r="AM18" s="409"/>
    </row>
    <row r="19" spans="1:39" ht="15" customHeight="1">
      <c r="A19" s="382" t="s">
        <v>270</v>
      </c>
      <c r="B19" s="30"/>
      <c r="C19" s="30"/>
      <c r="D19" s="30"/>
      <c r="E19" s="30"/>
      <c r="F19" s="30"/>
      <c r="G19" s="30"/>
      <c r="H19" s="30"/>
      <c r="I19" s="30"/>
      <c r="J19" s="30"/>
      <c r="K19" s="30"/>
      <c r="L19" s="30"/>
      <c r="M19" s="30"/>
      <c r="N19" s="30"/>
      <c r="O19" s="30"/>
      <c r="P19" s="30"/>
      <c r="Q19" s="30"/>
      <c r="R19" s="33"/>
      <c r="S19" s="33"/>
      <c r="T19" s="33"/>
      <c r="U19" s="14"/>
      <c r="V19" s="14"/>
      <c r="W19" s="14"/>
      <c r="X19" s="14"/>
      <c r="Y19" s="32"/>
      <c r="AE19" s="412"/>
      <c r="AF19" s="383"/>
      <c r="AJ19" s="21"/>
      <c r="AK19" s="21"/>
      <c r="AL19" s="21"/>
      <c r="AM19" s="409"/>
    </row>
    <row r="20" spans="1:39" ht="15" customHeight="1" thickBot="1">
      <c r="A20" s="22"/>
      <c r="B20" s="384" t="s">
        <v>84</v>
      </c>
      <c r="C20" s="384"/>
      <c r="D20" s="384"/>
      <c r="E20" s="384"/>
      <c r="F20" s="384"/>
      <c r="G20" s="384"/>
      <c r="H20" s="384"/>
      <c r="I20" s="384"/>
      <c r="J20" s="384"/>
      <c r="K20" s="384"/>
      <c r="L20" s="384"/>
      <c r="M20" s="384"/>
      <c r="N20" s="384"/>
      <c r="O20" s="384"/>
      <c r="P20" s="384"/>
      <c r="Q20" s="384"/>
      <c r="R20" s="375">
        <f>R18+R15</f>
        <v>579</v>
      </c>
      <c r="S20" s="473">
        <f aca="true" t="shared" si="6" ref="S20:AB20">S18+S15</f>
        <v>606.1</v>
      </c>
      <c r="T20" s="375">
        <f t="shared" si="6"/>
        <v>667.2</v>
      </c>
      <c r="U20" s="375">
        <f t="shared" si="6"/>
        <v>690.3</v>
      </c>
      <c r="V20" s="375">
        <f t="shared" si="6"/>
        <v>714.5</v>
      </c>
      <c r="W20" s="375">
        <f t="shared" si="6"/>
        <v>709.2</v>
      </c>
      <c r="X20" s="375">
        <f t="shared" si="6"/>
        <v>667.8</v>
      </c>
      <c r="Y20" s="375">
        <f t="shared" si="6"/>
        <v>673.6</v>
      </c>
      <c r="Z20" s="375">
        <f t="shared" si="6"/>
        <v>682.7</v>
      </c>
      <c r="AA20" s="455" t="s">
        <v>321</v>
      </c>
      <c r="AB20" s="375">
        <f t="shared" si="6"/>
        <v>670.7</v>
      </c>
      <c r="AC20" s="455" t="s">
        <v>321</v>
      </c>
      <c r="AD20" s="473">
        <f>AD18+AD15</f>
        <v>654.2</v>
      </c>
      <c r="AE20" s="413">
        <f>(AD20-AB20)/AB20*100</f>
        <v>-2.4601162964067393</v>
      </c>
      <c r="AF20" s="411">
        <f>(AD20-W20)/W20*100</f>
        <v>-7.75521714608009</v>
      </c>
      <c r="AJ20" s="21"/>
      <c r="AK20" s="21"/>
      <c r="AL20" s="21"/>
      <c r="AM20" s="409"/>
    </row>
    <row r="21" spans="1:39" ht="15" customHeight="1">
      <c r="A21" s="81" t="s">
        <v>311</v>
      </c>
      <c r="B21" s="30"/>
      <c r="C21" s="30"/>
      <c r="D21" s="30"/>
      <c r="E21" s="30"/>
      <c r="F21" s="30"/>
      <c r="G21" s="30"/>
      <c r="H21" s="30"/>
      <c r="I21" s="30"/>
      <c r="J21" s="30"/>
      <c r="K21" s="30"/>
      <c r="L21" s="30"/>
      <c r="M21" s="30"/>
      <c r="N21" s="30"/>
      <c r="O21" s="30"/>
      <c r="P21" s="30"/>
      <c r="Q21" s="30"/>
      <c r="R21" s="374"/>
      <c r="S21" s="374"/>
      <c r="T21" s="374"/>
      <c r="U21" s="374"/>
      <c r="V21" s="374"/>
      <c r="W21" s="374"/>
      <c r="X21" s="374"/>
      <c r="Y21" s="374"/>
      <c r="Z21" s="374"/>
      <c r="AA21" s="374"/>
      <c r="AB21" s="374"/>
      <c r="AC21" s="374"/>
      <c r="AD21" s="374"/>
      <c r="AE21" s="383"/>
      <c r="AF21" s="383"/>
      <c r="AJ21" s="21"/>
      <c r="AK21" s="21"/>
      <c r="AL21" s="21"/>
      <c r="AM21" s="409"/>
    </row>
    <row r="22" spans="1:37" ht="15">
      <c r="A22" s="571" t="s">
        <v>266</v>
      </c>
      <c r="B22" s="571"/>
      <c r="C22" s="571"/>
      <c r="D22" s="571"/>
      <c r="E22" s="571"/>
      <c r="F22" s="571"/>
      <c r="G22" s="571"/>
      <c r="H22" s="571"/>
      <c r="I22" s="571"/>
      <c r="J22" s="571"/>
      <c r="K22" s="571"/>
      <c r="L22" s="571"/>
      <c r="M22" s="571"/>
      <c r="N22" s="571"/>
      <c r="O22" s="571"/>
      <c r="P22" s="571"/>
      <c r="Q22" s="571"/>
      <c r="R22" s="571"/>
      <c r="S22" s="571"/>
      <c r="T22" s="571"/>
      <c r="U22" s="571"/>
      <c r="V22" s="571"/>
      <c r="W22" s="571"/>
      <c r="X22" s="571"/>
      <c r="Y22" s="571"/>
      <c r="AE22" s="16"/>
      <c r="AF22" s="16"/>
      <c r="AG22" s="21"/>
      <c r="AH22" s="21"/>
      <c r="AI22" s="21"/>
      <c r="AJ22" s="21"/>
      <c r="AK22" s="21"/>
    </row>
    <row r="23" spans="1:37" ht="27" customHeight="1">
      <c r="A23" s="571" t="s">
        <v>267</v>
      </c>
      <c r="B23" s="578"/>
      <c r="C23" s="578"/>
      <c r="D23" s="578"/>
      <c r="E23" s="578"/>
      <c r="F23" s="578"/>
      <c r="G23" s="578"/>
      <c r="H23" s="578"/>
      <c r="I23" s="578"/>
      <c r="J23" s="578"/>
      <c r="K23" s="578"/>
      <c r="L23" s="578"/>
      <c r="M23" s="578"/>
      <c r="N23" s="578"/>
      <c r="O23" s="578"/>
      <c r="P23" s="578"/>
      <c r="Q23" s="578"/>
      <c r="R23" s="578"/>
      <c r="S23" s="578"/>
      <c r="T23" s="578"/>
      <c r="U23" s="578"/>
      <c r="V23" s="578"/>
      <c r="W23" s="578"/>
      <c r="X23" s="578"/>
      <c r="Y23" s="578"/>
      <c r="Z23" s="578"/>
      <c r="AA23" s="578"/>
      <c r="AB23" s="578"/>
      <c r="AC23" s="578"/>
      <c r="AD23" s="578"/>
      <c r="AE23" s="578"/>
      <c r="AF23" s="16"/>
      <c r="AG23" s="21"/>
      <c r="AH23" s="21"/>
      <c r="AI23" s="21"/>
      <c r="AJ23" s="21"/>
      <c r="AK23" s="21"/>
    </row>
    <row r="24" spans="1:37" ht="27" customHeight="1">
      <c r="A24" s="571" t="s">
        <v>268</v>
      </c>
      <c r="B24" s="571"/>
      <c r="C24" s="571"/>
      <c r="D24" s="571"/>
      <c r="E24" s="571"/>
      <c r="F24" s="571"/>
      <c r="G24" s="571"/>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21"/>
      <c r="AH24" s="21"/>
      <c r="AI24" s="21"/>
      <c r="AJ24" s="21"/>
      <c r="AK24" s="21"/>
    </row>
    <row r="25" spans="1:37" ht="27" customHeight="1">
      <c r="A25" s="571" t="s">
        <v>274</v>
      </c>
      <c r="B25" s="571"/>
      <c r="C25" s="571"/>
      <c r="D25" s="571"/>
      <c r="E25" s="571"/>
      <c r="F25" s="571"/>
      <c r="G25" s="571"/>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21"/>
      <c r="AH25" s="21"/>
      <c r="AI25" s="21"/>
      <c r="AJ25" s="21"/>
      <c r="AK25" s="21"/>
    </row>
    <row r="26" spans="1:37" ht="15" customHeight="1">
      <c r="A26" s="36" t="s">
        <v>282</v>
      </c>
      <c r="B26" s="385"/>
      <c r="C26" s="385"/>
      <c r="D26" s="385"/>
      <c r="E26" s="385"/>
      <c r="F26" s="385"/>
      <c r="G26" s="385"/>
      <c r="H26" s="385"/>
      <c r="I26" s="385"/>
      <c r="J26" s="385"/>
      <c r="K26" s="385"/>
      <c r="L26" s="385"/>
      <c r="M26" s="385"/>
      <c r="N26" s="385"/>
      <c r="O26" s="385"/>
      <c r="P26" s="385"/>
      <c r="Q26" s="385"/>
      <c r="R26" s="386"/>
      <c r="S26" s="386"/>
      <c r="T26" s="386"/>
      <c r="U26" s="386"/>
      <c r="V26" s="386"/>
      <c r="W26" s="386"/>
      <c r="X26" s="387"/>
      <c r="Y26" s="387"/>
      <c r="AE26" s="16"/>
      <c r="AF26" s="16"/>
      <c r="AG26" s="21"/>
      <c r="AH26" s="21"/>
      <c r="AI26" s="21"/>
      <c r="AJ26" s="21"/>
      <c r="AK26" s="21"/>
    </row>
    <row r="27" spans="1:37" ht="15" customHeight="1">
      <c r="A27" s="36" t="s">
        <v>320</v>
      </c>
      <c r="B27" s="385"/>
      <c r="C27" s="385"/>
      <c r="D27" s="385"/>
      <c r="E27" s="385"/>
      <c r="F27" s="385"/>
      <c r="G27" s="385"/>
      <c r="H27" s="385"/>
      <c r="I27" s="385"/>
      <c r="J27" s="385"/>
      <c r="K27" s="385"/>
      <c r="L27" s="385"/>
      <c r="M27" s="385"/>
      <c r="N27" s="385"/>
      <c r="O27" s="385"/>
      <c r="P27" s="385"/>
      <c r="Q27" s="385"/>
      <c r="R27" s="386"/>
      <c r="S27" s="386"/>
      <c r="T27" s="386"/>
      <c r="U27" s="386"/>
      <c r="V27" s="386"/>
      <c r="W27" s="386"/>
      <c r="X27" s="387"/>
      <c r="Y27" s="387"/>
      <c r="AE27" s="16"/>
      <c r="AF27" s="16"/>
      <c r="AG27" s="21"/>
      <c r="AH27" s="21"/>
      <c r="AI27" s="21"/>
      <c r="AJ27" s="21"/>
      <c r="AK27" s="21"/>
    </row>
    <row r="28" spans="1:37" ht="15" customHeight="1">
      <c r="A28" s="36" t="s">
        <v>310</v>
      </c>
      <c r="B28" s="385"/>
      <c r="C28" s="385"/>
      <c r="D28" s="385"/>
      <c r="E28" s="385"/>
      <c r="F28" s="385"/>
      <c r="G28" s="385"/>
      <c r="H28" s="385"/>
      <c r="I28" s="385"/>
      <c r="J28" s="385"/>
      <c r="K28" s="385"/>
      <c r="L28" s="385"/>
      <c r="M28" s="385"/>
      <c r="N28" s="385"/>
      <c r="O28" s="385"/>
      <c r="P28" s="385"/>
      <c r="Q28" s="385"/>
      <c r="R28" s="386"/>
      <c r="S28" s="386"/>
      <c r="T28" s="386"/>
      <c r="U28" s="386"/>
      <c r="V28" s="386"/>
      <c r="W28" s="386"/>
      <c r="X28" s="387"/>
      <c r="Y28" s="387"/>
      <c r="AE28" s="16"/>
      <c r="AF28" s="16"/>
      <c r="AG28" s="21"/>
      <c r="AH28" s="21"/>
      <c r="AI28" s="21"/>
      <c r="AJ28" s="21"/>
      <c r="AK28" s="21"/>
    </row>
    <row r="29" spans="1:40" ht="15" customHeight="1">
      <c r="A29" s="36"/>
      <c r="B29" s="385"/>
      <c r="C29" s="385"/>
      <c r="D29" s="385"/>
      <c r="E29" s="385"/>
      <c r="F29" s="385"/>
      <c r="G29" s="385"/>
      <c r="H29" s="385"/>
      <c r="I29" s="385"/>
      <c r="J29" s="385"/>
      <c r="K29" s="385"/>
      <c r="L29" s="385"/>
      <c r="M29" s="385"/>
      <c r="N29" s="385"/>
      <c r="O29" s="385"/>
      <c r="P29" s="385"/>
      <c r="Q29" s="385"/>
      <c r="R29" s="386"/>
      <c r="S29" s="386"/>
      <c r="T29" s="386"/>
      <c r="U29" s="386"/>
      <c r="V29" s="386"/>
      <c r="W29" s="386"/>
      <c r="X29" s="387"/>
      <c r="Y29" s="387"/>
      <c r="AE29" s="16"/>
      <c r="AF29" s="16"/>
      <c r="AG29" s="21"/>
      <c r="AH29" s="21"/>
      <c r="AI29" s="21"/>
      <c r="AJ29" s="21"/>
      <c r="AK29" s="21"/>
      <c r="AN29" s="408" t="s">
        <v>385</v>
      </c>
    </row>
    <row r="30" spans="1:37" ht="15" customHeight="1" hidden="1">
      <c r="A30" s="36"/>
      <c r="B30" s="385"/>
      <c r="C30" s="385"/>
      <c r="D30" s="385"/>
      <c r="E30" s="385"/>
      <c r="F30" s="385"/>
      <c r="G30" s="385"/>
      <c r="H30" s="385"/>
      <c r="I30" s="385"/>
      <c r="J30" s="385"/>
      <c r="K30" s="385"/>
      <c r="L30" s="385"/>
      <c r="M30" s="385"/>
      <c r="N30" s="385"/>
      <c r="O30" s="385"/>
      <c r="P30" s="385"/>
      <c r="Q30" s="385"/>
      <c r="R30" s="386"/>
      <c r="S30" s="386"/>
      <c r="T30" s="386"/>
      <c r="U30" s="386"/>
      <c r="V30" s="386"/>
      <c r="W30" s="386"/>
      <c r="X30" s="387"/>
      <c r="Y30" s="387"/>
      <c r="AE30" s="16"/>
      <c r="AF30" s="16"/>
      <c r="AG30" s="21"/>
      <c r="AH30" s="21"/>
      <c r="AI30" s="21"/>
      <c r="AJ30" s="21"/>
      <c r="AK30" s="21"/>
    </row>
    <row r="31" spans="1:37" ht="2.25" customHeight="1">
      <c r="A31" s="36" t="s">
        <v>386</v>
      </c>
      <c r="B31" s="385"/>
      <c r="C31" s="500">
        <v>51.553</v>
      </c>
      <c r="D31" s="500">
        <v>55.838</v>
      </c>
      <c r="E31" s="500">
        <v>59.067</v>
      </c>
      <c r="F31" s="500">
        <v>60.613</v>
      </c>
      <c r="G31" s="500">
        <v>62.042</v>
      </c>
      <c r="H31" s="500">
        <v>62.776</v>
      </c>
      <c r="I31" s="500">
        <v>64.671</v>
      </c>
      <c r="J31" s="500">
        <v>67.361</v>
      </c>
      <c r="K31" s="500">
        <v>68.413</v>
      </c>
      <c r="L31" s="500">
        <v>69.715</v>
      </c>
      <c r="M31" s="500">
        <v>70.293</v>
      </c>
      <c r="N31" s="500">
        <v>71.926</v>
      </c>
      <c r="O31" s="500">
        <v>72.913</v>
      </c>
      <c r="P31" s="500">
        <v>74.819</v>
      </c>
      <c r="Q31" s="500">
        <v>76.761</v>
      </c>
      <c r="R31" s="386">
        <v>79.154</v>
      </c>
      <c r="S31" s="386">
        <v>81.469</v>
      </c>
      <c r="T31" s="386">
        <v>83.877</v>
      </c>
      <c r="U31" s="386">
        <v>86.268</v>
      </c>
      <c r="V31" s="386">
        <v>88.553</v>
      </c>
      <c r="W31" s="386">
        <v>90.647</v>
      </c>
      <c r="X31" s="387">
        <v>93.368</v>
      </c>
      <c r="Y31" s="387">
        <v>94.818</v>
      </c>
      <c r="Z31" s="16">
        <v>96.555</v>
      </c>
      <c r="AB31" s="16">
        <v>98.589</v>
      </c>
      <c r="AD31" s="16">
        <v>100</v>
      </c>
      <c r="AE31" s="16"/>
      <c r="AF31" s="16"/>
      <c r="AG31" s="21"/>
      <c r="AH31" s="21"/>
      <c r="AI31" s="21"/>
      <c r="AJ31" s="21"/>
      <c r="AK31" s="21"/>
    </row>
    <row r="32" spans="1:37" ht="1.5" customHeight="1">
      <c r="A32" s="36"/>
      <c r="B32" s="385"/>
      <c r="C32" s="385"/>
      <c r="D32" s="385"/>
      <c r="E32" s="385"/>
      <c r="F32" s="385"/>
      <c r="G32" s="385"/>
      <c r="H32" s="385"/>
      <c r="I32" s="385"/>
      <c r="J32" s="385"/>
      <c r="K32" s="385"/>
      <c r="L32" s="385"/>
      <c r="M32" s="385"/>
      <c r="N32" s="385"/>
      <c r="O32" s="385"/>
      <c r="P32" s="385"/>
      <c r="Q32" s="385"/>
      <c r="R32" s="386"/>
      <c r="S32" s="386"/>
      <c r="T32" s="386"/>
      <c r="U32" s="386"/>
      <c r="V32" s="386"/>
      <c r="W32" s="386"/>
      <c r="X32" s="387"/>
      <c r="Y32" s="387"/>
      <c r="AE32" s="16"/>
      <c r="AF32" s="16"/>
      <c r="AG32" s="21"/>
      <c r="AH32" s="21"/>
      <c r="AI32" s="21"/>
      <c r="AJ32" s="21"/>
      <c r="AK32" s="21"/>
    </row>
    <row r="33" spans="1:32" s="15" customFormat="1" ht="15" customHeight="1">
      <c r="A33" s="15" t="s">
        <v>240</v>
      </c>
      <c r="AE33" s="257"/>
      <c r="AF33" s="257"/>
    </row>
    <row r="34" spans="1:32" ht="15" customHeight="1">
      <c r="A34" s="23"/>
      <c r="B34" s="23"/>
      <c r="C34" s="23"/>
      <c r="D34" s="23"/>
      <c r="E34" s="23"/>
      <c r="F34" s="23"/>
      <c r="G34" s="23"/>
      <c r="H34" s="23"/>
      <c r="I34" s="23"/>
      <c r="J34" s="23"/>
      <c r="K34" s="23"/>
      <c r="L34" s="23"/>
      <c r="M34" s="23"/>
      <c r="N34" s="23"/>
      <c r="O34" s="23"/>
      <c r="P34" s="23"/>
      <c r="Q34" s="23"/>
      <c r="R34" s="565" t="s">
        <v>72</v>
      </c>
      <c r="S34" s="567" t="s">
        <v>73</v>
      </c>
      <c r="T34" s="567" t="s">
        <v>74</v>
      </c>
      <c r="U34" s="567" t="s">
        <v>75</v>
      </c>
      <c r="V34" s="567" t="s">
        <v>76</v>
      </c>
      <c r="W34" s="567" t="s">
        <v>77</v>
      </c>
      <c r="X34" s="567" t="s">
        <v>78</v>
      </c>
      <c r="Y34" s="567" t="s">
        <v>79</v>
      </c>
      <c r="Z34" s="567" t="s">
        <v>182</v>
      </c>
      <c r="AA34" s="418"/>
      <c r="AB34" s="567" t="s">
        <v>301</v>
      </c>
      <c r="AC34" s="418"/>
      <c r="AD34" s="567" t="s">
        <v>343</v>
      </c>
      <c r="AE34" s="17" t="s">
        <v>80</v>
      </c>
      <c r="AF34" s="18"/>
    </row>
    <row r="35" spans="1:32" ht="21.75" customHeight="1" thickBot="1">
      <c r="A35" s="24"/>
      <c r="B35" s="24"/>
      <c r="C35" s="24"/>
      <c r="D35" s="24"/>
      <c r="E35" s="24"/>
      <c r="F35" s="24"/>
      <c r="G35" s="24"/>
      <c r="H35" s="24"/>
      <c r="I35" s="24"/>
      <c r="J35" s="24"/>
      <c r="K35" s="24"/>
      <c r="L35" s="24"/>
      <c r="M35" s="24"/>
      <c r="N35" s="24"/>
      <c r="O35" s="24"/>
      <c r="P35" s="24"/>
      <c r="Q35" s="24"/>
      <c r="R35" s="566"/>
      <c r="S35" s="568"/>
      <c r="T35" s="568"/>
      <c r="U35" s="568"/>
      <c r="V35" s="568"/>
      <c r="W35" s="568"/>
      <c r="X35" s="568"/>
      <c r="Y35" s="573"/>
      <c r="Z35" s="573"/>
      <c r="AA35" s="421"/>
      <c r="AB35" s="573"/>
      <c r="AC35" s="421"/>
      <c r="AD35" s="573"/>
      <c r="AE35" s="19" t="s">
        <v>81</v>
      </c>
      <c r="AF35" s="25" t="s">
        <v>82</v>
      </c>
    </row>
    <row r="36" spans="1:32" ht="18.75" customHeight="1" thickTop="1">
      <c r="A36" s="15" t="s">
        <v>105</v>
      </c>
      <c r="B36" s="15"/>
      <c r="C36" s="15"/>
      <c r="D36" s="15"/>
      <c r="E36" s="15"/>
      <c r="F36" s="15"/>
      <c r="G36" s="15"/>
      <c r="H36" s="15"/>
      <c r="I36" s="15"/>
      <c r="J36" s="15"/>
      <c r="K36" s="15"/>
      <c r="L36" s="15"/>
      <c r="M36" s="15"/>
      <c r="N36" s="15"/>
      <c r="O36" s="15"/>
      <c r="P36" s="15"/>
      <c r="Q36" s="15"/>
      <c r="T36" s="26"/>
      <c r="V36" s="26"/>
      <c r="AE36" s="27"/>
      <c r="AF36" s="28"/>
    </row>
    <row r="37" spans="1:32" ht="15" customHeight="1">
      <c r="A37" s="15"/>
      <c r="B37" s="15"/>
      <c r="C37" s="15"/>
      <c r="D37" s="15"/>
      <c r="E37" s="15"/>
      <c r="F37" s="15"/>
      <c r="G37" s="15"/>
      <c r="H37" s="15"/>
      <c r="I37" s="15"/>
      <c r="J37" s="15"/>
      <c r="K37" s="15"/>
      <c r="L37" s="15"/>
      <c r="M37" s="15"/>
      <c r="N37" s="15"/>
      <c r="O37" s="15"/>
      <c r="P37" s="15"/>
      <c r="Q37" s="15"/>
      <c r="T37" s="26"/>
      <c r="U37" s="26"/>
      <c r="V37" s="26"/>
      <c r="W37" s="26"/>
      <c r="X37" s="26"/>
      <c r="Y37" s="26"/>
      <c r="Z37" s="26"/>
      <c r="AB37" s="26" t="s">
        <v>104</v>
      </c>
      <c r="AC37" s="26"/>
      <c r="AD37" s="26"/>
      <c r="AE37" s="27"/>
      <c r="AF37" s="28"/>
    </row>
    <row r="38" spans="2:51" ht="18.75">
      <c r="B38" s="29" t="s">
        <v>330</v>
      </c>
      <c r="C38" s="29"/>
      <c r="D38" s="29"/>
      <c r="E38" s="29"/>
      <c r="F38" s="29"/>
      <c r="G38" s="29"/>
      <c r="H38" s="29"/>
      <c r="I38" s="29"/>
      <c r="J38" s="29"/>
      <c r="K38" s="29"/>
      <c r="L38" s="29"/>
      <c r="M38" s="29"/>
      <c r="N38" s="29"/>
      <c r="O38" s="29"/>
      <c r="P38" s="29"/>
      <c r="Q38" s="29"/>
      <c r="T38" s="26"/>
      <c r="U38" s="26"/>
      <c r="V38" s="26"/>
      <c r="W38" s="26"/>
      <c r="X38" s="26"/>
      <c r="Y38" s="26"/>
      <c r="Z38" s="26"/>
      <c r="AB38" s="26"/>
      <c r="AC38" s="26"/>
      <c r="AD38" s="26"/>
      <c r="AE38" s="412"/>
      <c r="AF38" s="383"/>
      <c r="AO38" s="16" t="s">
        <v>389</v>
      </c>
      <c r="AP38" s="16" t="s">
        <v>390</v>
      </c>
      <c r="AQ38" s="16" t="s">
        <v>391</v>
      </c>
      <c r="AR38" s="16" t="s">
        <v>392</v>
      </c>
      <c r="AS38" s="16" t="s">
        <v>393</v>
      </c>
      <c r="AT38" s="16" t="s">
        <v>394</v>
      </c>
      <c r="AU38" s="16" t="s">
        <v>395</v>
      </c>
      <c r="AV38" s="16" t="s">
        <v>396</v>
      </c>
      <c r="AW38" s="16" t="s">
        <v>397</v>
      </c>
      <c r="AX38" s="16" t="s">
        <v>398</v>
      </c>
      <c r="AY38" s="16" t="s">
        <v>399</v>
      </c>
    </row>
    <row r="39" spans="2:40" ht="15" customHeight="1">
      <c r="B39" s="30" t="s">
        <v>329</v>
      </c>
      <c r="C39" s="30"/>
      <c r="D39" s="30"/>
      <c r="E39" s="30"/>
      <c r="F39" s="30"/>
      <c r="G39" s="30"/>
      <c r="H39" s="30"/>
      <c r="I39" s="30"/>
      <c r="J39" s="30"/>
      <c r="K39" s="30"/>
      <c r="L39" s="30"/>
      <c r="M39" s="30"/>
      <c r="N39" s="30"/>
      <c r="O39" s="30"/>
      <c r="P39" s="30"/>
      <c r="Q39" s="30"/>
      <c r="R39" s="31">
        <v>38.052</v>
      </c>
      <c r="S39" s="31">
        <v>45.029</v>
      </c>
      <c r="T39" s="31">
        <v>48</v>
      </c>
      <c r="U39" s="456">
        <v>53.023</v>
      </c>
      <c r="V39" s="31">
        <v>53.385</v>
      </c>
      <c r="W39" s="31">
        <v>61.312</v>
      </c>
      <c r="X39" s="31">
        <v>57.347</v>
      </c>
      <c r="Y39" s="31">
        <v>58.253</v>
      </c>
      <c r="Z39" s="33">
        <v>58.526</v>
      </c>
      <c r="AA39" s="33"/>
      <c r="AB39" s="33">
        <v>59</v>
      </c>
      <c r="AC39" s="33"/>
      <c r="AD39" s="33">
        <v>57.315</v>
      </c>
      <c r="AE39" s="412">
        <f>(AD39-AB39)/AB39*100</f>
        <v>-2.8559322033898344</v>
      </c>
      <c r="AF39" s="383">
        <f>(AD39-W39)/W39*100</f>
        <v>-6.519115344467641</v>
      </c>
      <c r="AN39" s="16" t="s">
        <v>400</v>
      </c>
    </row>
    <row r="40" spans="2:51" ht="15" customHeight="1">
      <c r="B40" s="16" t="s">
        <v>276</v>
      </c>
      <c r="R40" s="32">
        <v>994.730369140625</v>
      </c>
      <c r="S40" s="32">
        <v>1089.1422300000002</v>
      </c>
      <c r="T40" s="32">
        <v>1159.53312</v>
      </c>
      <c r="U40" s="32">
        <v>1217.1580499999998</v>
      </c>
      <c r="V40" s="32">
        <v>1341.6663199999998</v>
      </c>
      <c r="W40" s="32">
        <v>1317.97859</v>
      </c>
      <c r="X40" s="32">
        <v>1145.15514</v>
      </c>
      <c r="Y40" s="32">
        <v>1084.16701</v>
      </c>
      <c r="Z40" s="14">
        <v>1038.31473</v>
      </c>
      <c r="AA40" s="14"/>
      <c r="AB40" s="14">
        <v>1093.63363</v>
      </c>
      <c r="AC40" s="14"/>
      <c r="AD40" s="379">
        <f>AY40+AD39</f>
        <v>1071.04718</v>
      </c>
      <c r="AE40" s="412">
        <f>(AD40-AB40)/AB40*100</f>
        <v>-2.0652665920670357</v>
      </c>
      <c r="AF40" s="383">
        <f>(AD40-W40)/W40*100</f>
        <v>-18.735616183264398</v>
      </c>
      <c r="AM40" s="16" t="s">
        <v>401</v>
      </c>
      <c r="AN40" s="16" t="s">
        <v>402</v>
      </c>
      <c r="AO40" s="16">
        <v>956.73037</v>
      </c>
      <c r="AP40" s="16">
        <v>1044.1132300000002</v>
      </c>
      <c r="AQ40" s="16">
        <v>1111.53312</v>
      </c>
      <c r="AR40" s="16">
        <v>1164.1350499999999</v>
      </c>
      <c r="AS40" s="16">
        <v>1288.2813199999998</v>
      </c>
      <c r="AT40" s="16">
        <v>1256.66659</v>
      </c>
      <c r="AU40" s="16">
        <v>1087.80814</v>
      </c>
      <c r="AV40" s="16">
        <v>1025.91401</v>
      </c>
      <c r="AW40" s="16">
        <v>979.78873</v>
      </c>
      <c r="AX40" s="16">
        <v>1036.50563</v>
      </c>
      <c r="AY40" s="16">
        <v>1013.73218</v>
      </c>
    </row>
    <row r="41" spans="2:51" ht="15" customHeight="1">
      <c r="B41" s="16" t="s">
        <v>277</v>
      </c>
      <c r="R41" s="32">
        <v>439.22936914062507</v>
      </c>
      <c r="S41" s="32">
        <v>493.0962300000001</v>
      </c>
      <c r="T41" s="32">
        <v>542.77412</v>
      </c>
      <c r="U41" s="32">
        <v>555.3510499999998</v>
      </c>
      <c r="V41" s="32">
        <v>616.7423199999998</v>
      </c>
      <c r="W41" s="32">
        <v>625.80459</v>
      </c>
      <c r="X41" s="32">
        <v>580.7611400000001</v>
      </c>
      <c r="Y41" s="32">
        <v>565.3010099999999</v>
      </c>
      <c r="Z41" s="14">
        <v>537.61473</v>
      </c>
      <c r="AA41" s="14"/>
      <c r="AB41" s="14">
        <v>538.31363</v>
      </c>
      <c r="AC41" s="14"/>
      <c r="AD41" s="379">
        <f>AD40-AY45</f>
        <v>484.16918</v>
      </c>
      <c r="AE41" s="412">
        <f>(AD41-AB41)/AB41*100</f>
        <v>-10.058160704569193</v>
      </c>
      <c r="AF41" s="383">
        <f>(AD41-W41)/W41*100</f>
        <v>-22.632529748623288</v>
      </c>
      <c r="AM41" s="16" t="s">
        <v>401</v>
      </c>
      <c r="AN41" s="16" t="s">
        <v>403</v>
      </c>
      <c r="AO41" s="16">
        <v>526.3187109999999</v>
      </c>
      <c r="AP41" s="16">
        <v>528.252698</v>
      </c>
      <c r="AQ41" s="16">
        <v>775.8086639999999</v>
      </c>
      <c r="AR41" s="16">
        <v>863.855579</v>
      </c>
      <c r="AS41" s="16">
        <v>991.8166259999999</v>
      </c>
      <c r="AT41" s="16">
        <v>1036.60405</v>
      </c>
      <c r="AU41" s="16">
        <v>1072.4578000000001</v>
      </c>
      <c r="AV41" s="16">
        <v>1066.49644898</v>
      </c>
      <c r="AW41" s="16">
        <v>1083.6382899999999</v>
      </c>
      <c r="AX41" s="16">
        <v>1113.7334589999998</v>
      </c>
      <c r="AY41" s="16">
        <v>1123.2557779899998</v>
      </c>
    </row>
    <row r="42" spans="18:51" ht="15" customHeight="1">
      <c r="R42" s="32"/>
      <c r="S42" s="32"/>
      <c r="T42" s="32"/>
      <c r="U42" s="32"/>
      <c r="V42" s="32"/>
      <c r="W42" s="32"/>
      <c r="X42" s="32"/>
      <c r="Y42" s="32"/>
      <c r="Z42" s="14"/>
      <c r="AA42" s="14"/>
      <c r="AB42" s="14"/>
      <c r="AC42" s="14"/>
      <c r="AD42" s="14"/>
      <c r="AE42" s="38"/>
      <c r="AF42" s="39"/>
      <c r="AN42" s="16" t="s">
        <v>404</v>
      </c>
      <c r="AO42" s="16">
        <v>362.5602100000001</v>
      </c>
      <c r="AP42" s="16">
        <v>378.11154386</v>
      </c>
      <c r="AQ42" s="16">
        <v>382.08825149000006</v>
      </c>
      <c r="AR42" s="16">
        <v>411.23630548999995</v>
      </c>
      <c r="AS42" s="16">
        <v>441.17585868000003</v>
      </c>
      <c r="AT42" s="16">
        <v>451.15</v>
      </c>
      <c r="AU42" s="16">
        <v>442.3599999999999</v>
      </c>
      <c r="AV42" s="16">
        <v>451.7024715700008</v>
      </c>
      <c r="AW42" s="16">
        <v>363.87824517999957</v>
      </c>
      <c r="AX42" s="16">
        <v>298.46833321</v>
      </c>
      <c r="AY42" s="16">
        <v>251.06418580000002</v>
      </c>
    </row>
    <row r="43" spans="2:32" ht="15.75">
      <c r="B43" s="29" t="s">
        <v>106</v>
      </c>
      <c r="C43" s="29"/>
      <c r="D43" s="29"/>
      <c r="E43" s="29"/>
      <c r="F43" s="29"/>
      <c r="G43" s="29"/>
      <c r="H43" s="29"/>
      <c r="I43" s="29"/>
      <c r="J43" s="29"/>
      <c r="K43" s="29"/>
      <c r="L43" s="29"/>
      <c r="M43" s="29"/>
      <c r="N43" s="29"/>
      <c r="O43" s="29"/>
      <c r="P43" s="29"/>
      <c r="Q43" s="29"/>
      <c r="R43" s="32"/>
      <c r="S43" s="32"/>
      <c r="T43" s="32"/>
      <c r="U43" s="32"/>
      <c r="V43" s="32"/>
      <c r="W43" s="32"/>
      <c r="X43" s="32"/>
      <c r="Y43" s="32"/>
      <c r="Z43" s="14"/>
      <c r="AA43" s="14"/>
      <c r="AB43" s="14"/>
      <c r="AC43" s="14"/>
      <c r="AD43" s="14"/>
      <c r="AE43" s="412"/>
      <c r="AF43" s="383"/>
    </row>
    <row r="44" spans="2:40" ht="15" customHeight="1">
      <c r="B44" s="30" t="s">
        <v>174</v>
      </c>
      <c r="C44" s="30"/>
      <c r="D44" s="30"/>
      <c r="E44" s="30"/>
      <c r="F44" s="30"/>
      <c r="G44" s="30"/>
      <c r="H44" s="30"/>
      <c r="I44" s="30"/>
      <c r="J44" s="30"/>
      <c r="K44" s="30"/>
      <c r="L44" s="30"/>
      <c r="M44" s="30"/>
      <c r="N44" s="30"/>
      <c r="O44" s="30"/>
      <c r="P44" s="30"/>
      <c r="Q44" s="30"/>
      <c r="R44" s="33" t="s">
        <v>43</v>
      </c>
      <c r="S44" s="474" t="s">
        <v>43</v>
      </c>
      <c r="T44" s="31">
        <v>155</v>
      </c>
      <c r="U44" s="31">
        <v>163</v>
      </c>
      <c r="V44" s="31">
        <v>180</v>
      </c>
      <c r="W44" s="31">
        <v>187</v>
      </c>
      <c r="X44" s="31">
        <v>175</v>
      </c>
      <c r="Y44" s="31">
        <v>181.136</v>
      </c>
      <c r="Z44" s="33">
        <v>197</v>
      </c>
      <c r="AA44" s="422" t="s">
        <v>309</v>
      </c>
      <c r="AB44" s="33">
        <v>189</v>
      </c>
      <c r="AC44" s="422" t="s">
        <v>309</v>
      </c>
      <c r="AD44" s="33">
        <v>189</v>
      </c>
      <c r="AE44" s="412">
        <f aca="true" t="shared" si="7" ref="AE44:AE49">(AD44-AB44)/AB44*100</f>
        <v>0</v>
      </c>
      <c r="AF44" s="383">
        <f aca="true" t="shared" si="8" ref="AF44:AF49">(AD44-W44)/W44*100</f>
        <v>1.06951871657754</v>
      </c>
      <c r="AN44" s="16" t="s">
        <v>400</v>
      </c>
    </row>
    <row r="45" spans="1:51" ht="15" customHeight="1">
      <c r="A45" s="275"/>
      <c r="B45" s="30" t="s">
        <v>108</v>
      </c>
      <c r="R45" s="16">
        <v>90</v>
      </c>
      <c r="S45" s="475">
        <v>95</v>
      </c>
      <c r="T45" s="16">
        <v>166</v>
      </c>
      <c r="U45" s="16">
        <v>173</v>
      </c>
      <c r="V45" s="16">
        <v>193</v>
      </c>
      <c r="W45" s="16">
        <v>202</v>
      </c>
      <c r="X45" s="16">
        <v>183</v>
      </c>
      <c r="Y45" s="16">
        <v>188</v>
      </c>
      <c r="Z45" s="377">
        <v>199</v>
      </c>
      <c r="AA45" s="423" t="s">
        <v>309</v>
      </c>
      <c r="AB45" s="377">
        <v>190</v>
      </c>
      <c r="AC45" s="422" t="s">
        <v>309</v>
      </c>
      <c r="AD45" s="377">
        <v>190</v>
      </c>
      <c r="AE45" s="412">
        <f t="shared" si="7"/>
        <v>0</v>
      </c>
      <c r="AF45" s="383">
        <f t="shared" si="8"/>
        <v>-5.9405940594059405</v>
      </c>
      <c r="AI45" s="32"/>
      <c r="AJ45" s="32"/>
      <c r="AK45" s="32"/>
      <c r="AL45" s="32"/>
      <c r="AN45" s="16" t="s">
        <v>405</v>
      </c>
      <c r="AO45" s="16">
        <v>555.501</v>
      </c>
      <c r="AP45" s="16">
        <v>596.046</v>
      </c>
      <c r="AQ45" s="16">
        <v>616.759</v>
      </c>
      <c r="AR45" s="16">
        <v>661.807</v>
      </c>
      <c r="AS45" s="16">
        <v>724.924</v>
      </c>
      <c r="AT45" s="16">
        <v>692.174</v>
      </c>
      <c r="AU45" s="16">
        <v>564.394</v>
      </c>
      <c r="AV45" s="16">
        <v>518.866</v>
      </c>
      <c r="AW45" s="16">
        <v>500.7</v>
      </c>
      <c r="AX45" s="16">
        <v>555.32</v>
      </c>
      <c r="AY45" s="16">
        <v>586.878</v>
      </c>
    </row>
    <row r="46" spans="1:51" ht="15" customHeight="1">
      <c r="A46" s="275"/>
      <c r="B46" s="16" t="s">
        <v>278</v>
      </c>
      <c r="R46" s="14" t="s">
        <v>43</v>
      </c>
      <c r="S46" s="476" t="s">
        <v>43</v>
      </c>
      <c r="T46" s="32">
        <v>931</v>
      </c>
      <c r="U46" s="32">
        <v>1027</v>
      </c>
      <c r="V46" s="32">
        <v>1172</v>
      </c>
      <c r="W46" s="32">
        <v>1224</v>
      </c>
      <c r="X46" s="32">
        <v>1246</v>
      </c>
      <c r="Y46" s="32">
        <v>1247.7415685199999</v>
      </c>
      <c r="Z46" s="32">
        <v>1282.03829</v>
      </c>
      <c r="AA46" s="300"/>
      <c r="AB46" s="32">
        <v>1303.7334589999998</v>
      </c>
      <c r="AC46" s="300"/>
      <c r="AD46" s="300">
        <f>AD44+AY41</f>
        <v>1312.2557779899998</v>
      </c>
      <c r="AE46" s="412">
        <f t="shared" si="7"/>
        <v>0.6536856848436557</v>
      </c>
      <c r="AF46" s="383">
        <f t="shared" si="8"/>
        <v>7.21043937826796</v>
      </c>
      <c r="AI46" s="32"/>
      <c r="AJ46" s="32"/>
      <c r="AK46" s="32"/>
      <c r="AL46" s="32"/>
      <c r="AM46" s="16" t="s">
        <v>401</v>
      </c>
      <c r="AN46" s="16" t="s">
        <v>406</v>
      </c>
      <c r="AO46" s="16">
        <v>138.21</v>
      </c>
      <c r="AP46" s="16">
        <v>151</v>
      </c>
      <c r="AQ46" s="16">
        <v>162</v>
      </c>
      <c r="AR46" s="16">
        <v>176</v>
      </c>
      <c r="AS46" s="16">
        <v>181</v>
      </c>
      <c r="AT46" s="16">
        <v>183</v>
      </c>
      <c r="AU46" s="16">
        <v>192.4</v>
      </c>
      <c r="AV46" s="16">
        <v>209.758288</v>
      </c>
      <c r="AW46" s="16">
        <v>220.066487</v>
      </c>
      <c r="AX46" s="16">
        <v>234.179706</v>
      </c>
      <c r="AY46" s="16">
        <v>239.1759</v>
      </c>
    </row>
    <row r="47" spans="2:51" ht="15.75" customHeight="1">
      <c r="B47" s="16" t="s">
        <v>279</v>
      </c>
      <c r="R47" s="14" t="s">
        <v>43</v>
      </c>
      <c r="S47" s="476" t="s">
        <v>43</v>
      </c>
      <c r="T47" s="32">
        <v>769</v>
      </c>
      <c r="U47" s="32">
        <v>851</v>
      </c>
      <c r="V47" s="32">
        <v>991</v>
      </c>
      <c r="W47" s="32">
        <v>1041</v>
      </c>
      <c r="X47" s="32">
        <v>1055</v>
      </c>
      <c r="Y47" s="37">
        <v>1037.7415685199999</v>
      </c>
      <c r="Z47" s="32">
        <v>1061.971803</v>
      </c>
      <c r="AA47" s="300"/>
      <c r="AB47" s="32">
        <v>1069.5537529999997</v>
      </c>
      <c r="AC47" s="300"/>
      <c r="AD47" s="300">
        <f>AD46-AY46</f>
        <v>1073.0798779899999</v>
      </c>
      <c r="AE47" s="412">
        <f t="shared" si="7"/>
        <v>0.32968188649796637</v>
      </c>
      <c r="AF47" s="383">
        <f t="shared" si="8"/>
        <v>3.0816405369836586</v>
      </c>
      <c r="AM47" s="16" t="s">
        <v>401</v>
      </c>
      <c r="AN47" s="16" t="s">
        <v>407</v>
      </c>
      <c r="AO47" s="16">
        <v>90.748</v>
      </c>
      <c r="AP47" s="16">
        <v>95</v>
      </c>
      <c r="AQ47" s="16">
        <v>96.6</v>
      </c>
      <c r="AR47" s="16">
        <v>103</v>
      </c>
      <c r="AS47" s="16">
        <v>113</v>
      </c>
      <c r="AT47" s="16">
        <v>112</v>
      </c>
      <c r="AU47" s="16">
        <v>107.8</v>
      </c>
      <c r="AV47" s="16">
        <v>110.64684940000002</v>
      </c>
      <c r="AW47" s="16">
        <v>87.12897723</v>
      </c>
      <c r="AX47" s="16">
        <v>42.17405836</v>
      </c>
      <c r="AY47" s="16">
        <v>0</v>
      </c>
    </row>
    <row r="48" spans="2:32" ht="15.75" customHeight="1">
      <c r="B48" s="16" t="s">
        <v>280</v>
      </c>
      <c r="R48" s="32">
        <v>616.318707875</v>
      </c>
      <c r="S48" s="471">
        <v>623.252698</v>
      </c>
      <c r="T48" s="32">
        <v>941.8086674374999</v>
      </c>
      <c r="U48" s="32">
        <v>1036.8555771249999</v>
      </c>
      <c r="V48" s="32">
        <v>1184.8166225625</v>
      </c>
      <c r="W48" s="32">
        <v>1238.6040465625001</v>
      </c>
      <c r="X48" s="32">
        <v>1254.0578040624998</v>
      </c>
      <c r="Y48" s="32">
        <v>1254.49607098</v>
      </c>
      <c r="Z48" s="14">
        <v>1283.6382899999999</v>
      </c>
      <c r="AA48" s="14"/>
      <c r="AB48" s="14">
        <v>1305.7334589999998</v>
      </c>
      <c r="AC48" s="379"/>
      <c r="AD48" s="379">
        <f>AD45+AY41</f>
        <v>1313.2557779899998</v>
      </c>
      <c r="AE48" s="412">
        <f t="shared" si="7"/>
        <v>0.5760991217733689</v>
      </c>
      <c r="AF48" s="383">
        <f t="shared" si="8"/>
        <v>6.027086027587331</v>
      </c>
    </row>
    <row r="49" spans="2:32" ht="15.75" customHeight="1">
      <c r="B49" s="16" t="s">
        <v>281</v>
      </c>
      <c r="R49" s="32">
        <v>478.10870787499994</v>
      </c>
      <c r="S49" s="471">
        <v>472.252698</v>
      </c>
      <c r="T49" s="32">
        <v>779.8086674374999</v>
      </c>
      <c r="U49" s="32">
        <v>860.8555771249999</v>
      </c>
      <c r="V49" s="32">
        <v>1003.8166225625</v>
      </c>
      <c r="W49" s="32">
        <v>1055.6040465625001</v>
      </c>
      <c r="X49" s="32">
        <v>1063.0578040624998</v>
      </c>
      <c r="Y49" s="32">
        <v>1044.73807098</v>
      </c>
      <c r="Z49" s="14">
        <v>1063.5718029999998</v>
      </c>
      <c r="AA49" s="14"/>
      <c r="AB49" s="14">
        <v>1071.5537529999997</v>
      </c>
      <c r="AC49" s="379"/>
      <c r="AD49" s="379">
        <f>AD48-AY46</f>
        <v>1074.0798779899999</v>
      </c>
      <c r="AE49" s="412">
        <f t="shared" si="7"/>
        <v>0.23574412230164613</v>
      </c>
      <c r="AF49" s="383">
        <f t="shared" si="8"/>
        <v>1.7502615197113924</v>
      </c>
    </row>
    <row r="50" spans="18:32" ht="15" customHeight="1">
      <c r="R50" s="32"/>
      <c r="S50" s="32"/>
      <c r="T50" s="32"/>
      <c r="U50" s="32"/>
      <c r="V50" s="32"/>
      <c r="W50" s="32"/>
      <c r="Z50" s="377"/>
      <c r="AA50" s="377"/>
      <c r="AB50" s="377"/>
      <c r="AC50" s="377"/>
      <c r="AD50" s="377"/>
      <c r="AE50" s="38"/>
      <c r="AF50" s="39"/>
    </row>
    <row r="51" spans="2:32" ht="18.75">
      <c r="B51" s="29" t="s">
        <v>176</v>
      </c>
      <c r="C51" s="29"/>
      <c r="D51" s="29"/>
      <c r="E51" s="29"/>
      <c r="F51" s="29"/>
      <c r="G51" s="29"/>
      <c r="H51" s="29"/>
      <c r="I51" s="29"/>
      <c r="J51" s="29"/>
      <c r="K51" s="29"/>
      <c r="L51" s="29"/>
      <c r="M51" s="29"/>
      <c r="N51" s="29"/>
      <c r="O51" s="29"/>
      <c r="P51" s="29"/>
      <c r="Q51" s="29"/>
      <c r="R51" s="32"/>
      <c r="S51" s="32"/>
      <c r="T51" s="32"/>
      <c r="U51" s="32"/>
      <c r="V51" s="32"/>
      <c r="W51" s="32"/>
      <c r="X51" s="32"/>
      <c r="Y51" s="32"/>
      <c r="Z51" s="14"/>
      <c r="AA51" s="14"/>
      <c r="AB51" s="14"/>
      <c r="AC51" s="14"/>
      <c r="AD51" s="14"/>
      <c r="AE51" s="412"/>
      <c r="AF51" s="383"/>
    </row>
    <row r="52" spans="2:32" ht="15" customHeight="1">
      <c r="B52" s="30" t="s">
        <v>84</v>
      </c>
      <c r="C52" s="30"/>
      <c r="D52" s="30"/>
      <c r="E52" s="30"/>
      <c r="F52" s="30"/>
      <c r="G52" s="30"/>
      <c r="H52" s="30"/>
      <c r="I52" s="30"/>
      <c r="J52" s="30"/>
      <c r="K52" s="30"/>
      <c r="L52" s="30"/>
      <c r="M52" s="30"/>
      <c r="N52" s="30"/>
      <c r="O52" s="30"/>
      <c r="P52" s="30"/>
      <c r="Q52" s="30"/>
      <c r="R52" s="14">
        <v>56</v>
      </c>
      <c r="S52" s="14">
        <v>57</v>
      </c>
      <c r="T52" s="14">
        <v>59</v>
      </c>
      <c r="U52" s="14">
        <v>60</v>
      </c>
      <c r="V52" s="14">
        <v>63</v>
      </c>
      <c r="W52" s="14">
        <v>64</v>
      </c>
      <c r="X52" s="14">
        <v>62.5</v>
      </c>
      <c r="Y52" s="14">
        <v>60</v>
      </c>
      <c r="Z52" s="14">
        <v>53</v>
      </c>
      <c r="AA52" s="422" t="s">
        <v>309</v>
      </c>
      <c r="AB52" s="14">
        <v>49.95</v>
      </c>
      <c r="AC52" s="14"/>
      <c r="AD52" s="14">
        <v>51</v>
      </c>
      <c r="AE52" s="412">
        <f>(AD52-AB52)/AB52*100</f>
        <v>2.1021021021020965</v>
      </c>
      <c r="AF52" s="383">
        <f>(AD52-W52)/W52*100</f>
        <v>-20.3125</v>
      </c>
    </row>
    <row r="53" spans="2:32" ht="15" customHeight="1">
      <c r="B53" s="16" t="s">
        <v>426</v>
      </c>
      <c r="R53" s="32">
        <v>418.5602100000001</v>
      </c>
      <c r="S53" s="32">
        <v>435.11154386</v>
      </c>
      <c r="T53" s="32">
        <v>440.8882514900001</v>
      </c>
      <c r="U53" s="32">
        <v>472.23630549</v>
      </c>
      <c r="V53" s="32">
        <v>504.17585868000003</v>
      </c>
      <c r="W53" s="32">
        <v>515.15</v>
      </c>
      <c r="X53" s="32">
        <v>504.8599999999999</v>
      </c>
      <c r="Y53" s="32">
        <v>511.7210915700008</v>
      </c>
      <c r="Z53" s="14">
        <v>414.5882451799995</v>
      </c>
      <c r="AA53" s="14"/>
      <c r="AB53" s="14">
        <v>348.41833320999996</v>
      </c>
      <c r="AC53" s="14"/>
      <c r="AD53" s="513" t="s">
        <v>306</v>
      </c>
      <c r="AE53" s="502" t="s">
        <v>306</v>
      </c>
      <c r="AF53" s="501" t="s">
        <v>306</v>
      </c>
    </row>
    <row r="54" spans="2:32" ht="15" customHeight="1">
      <c r="B54" s="16" t="s">
        <v>408</v>
      </c>
      <c r="R54" s="20">
        <v>327.8122100000001</v>
      </c>
      <c r="S54" s="20">
        <v>340.11154386</v>
      </c>
      <c r="T54" s="20">
        <v>344.2882514900001</v>
      </c>
      <c r="U54" s="20">
        <v>369.23630549</v>
      </c>
      <c r="V54" s="20">
        <v>391.17585868000003</v>
      </c>
      <c r="W54" s="20">
        <v>403.15</v>
      </c>
      <c r="X54" s="20">
        <v>397.0599999999999</v>
      </c>
      <c r="Y54" s="20">
        <v>401.0742421700008</v>
      </c>
      <c r="Z54" s="378">
        <v>327.45926794999946</v>
      </c>
      <c r="AA54" s="378"/>
      <c r="AB54" s="378">
        <v>306.24427484999995</v>
      </c>
      <c r="AC54" s="378"/>
      <c r="AD54" s="513">
        <f>AD52+AY42</f>
        <v>302.0641858</v>
      </c>
      <c r="AE54" s="412">
        <f>(AD54-AB54)/AB54*100</f>
        <v>-1.3649525536591223</v>
      </c>
      <c r="AF54" s="383">
        <f>(AD54-W54)/W54*100</f>
        <v>-25.07399583281656</v>
      </c>
    </row>
    <row r="55" spans="2:32" ht="15" customHeight="1">
      <c r="B55" s="30"/>
      <c r="C55" s="30"/>
      <c r="D55" s="30"/>
      <c r="E55" s="30"/>
      <c r="F55" s="30"/>
      <c r="G55" s="30"/>
      <c r="H55" s="30"/>
      <c r="I55" s="30"/>
      <c r="J55" s="30"/>
      <c r="K55" s="30"/>
      <c r="L55" s="30"/>
      <c r="M55" s="30"/>
      <c r="N55" s="30"/>
      <c r="O55" s="30"/>
      <c r="P55" s="30"/>
      <c r="Q55" s="30"/>
      <c r="Z55" s="377"/>
      <c r="AA55" s="377"/>
      <c r="AB55" s="377"/>
      <c r="AC55" s="377"/>
      <c r="AD55" s="377"/>
      <c r="AE55" s="412"/>
      <c r="AF55" s="383"/>
    </row>
    <row r="56" spans="2:32" ht="18.75">
      <c r="B56" s="29" t="s">
        <v>284</v>
      </c>
      <c r="C56" s="29"/>
      <c r="D56" s="29"/>
      <c r="E56" s="29"/>
      <c r="F56" s="29"/>
      <c r="G56" s="29"/>
      <c r="H56" s="29"/>
      <c r="I56" s="29"/>
      <c r="J56" s="29"/>
      <c r="K56" s="29"/>
      <c r="L56" s="29"/>
      <c r="M56" s="29"/>
      <c r="N56" s="29"/>
      <c r="O56" s="29"/>
      <c r="P56" s="29"/>
      <c r="Q56" s="29"/>
      <c r="R56" s="32"/>
      <c r="S56" s="32"/>
      <c r="T56" s="32"/>
      <c r="U56" s="32"/>
      <c r="V56" s="32"/>
      <c r="W56" s="32"/>
      <c r="X56" s="32"/>
      <c r="Y56" s="32"/>
      <c r="Z56" s="14"/>
      <c r="AA56" s="14"/>
      <c r="AB56" s="14"/>
      <c r="AC56" s="14"/>
      <c r="AD56" s="14"/>
      <c r="AE56" s="412"/>
      <c r="AF56" s="383"/>
    </row>
    <row r="57" spans="2:39" ht="15" customHeight="1">
      <c r="B57" s="30" t="s">
        <v>107</v>
      </c>
      <c r="C57" s="30"/>
      <c r="D57" s="30"/>
      <c r="E57" s="30"/>
      <c r="F57" s="30"/>
      <c r="G57" s="30"/>
      <c r="H57" s="30"/>
      <c r="I57" s="30"/>
      <c r="J57" s="30"/>
      <c r="K57" s="30"/>
      <c r="L57" s="30"/>
      <c r="M57" s="30"/>
      <c r="N57" s="30"/>
      <c r="O57" s="30"/>
      <c r="P57" s="30"/>
      <c r="Q57" s="30"/>
      <c r="R57" s="14" t="s">
        <v>43</v>
      </c>
      <c r="S57" s="14" t="s">
        <v>43</v>
      </c>
      <c r="T57" s="32">
        <v>262</v>
      </c>
      <c r="U57" s="32">
        <v>276</v>
      </c>
      <c r="V57" s="32">
        <v>296</v>
      </c>
      <c r="W57" s="32">
        <v>312</v>
      </c>
      <c r="X57" s="32">
        <v>294.5</v>
      </c>
      <c r="Y57" s="32">
        <v>299.13599999999997</v>
      </c>
      <c r="Z57" s="379">
        <f>Z39+Z44+Z52</f>
        <v>308.526</v>
      </c>
      <c r="AA57" s="422" t="s">
        <v>309</v>
      </c>
      <c r="AB57" s="379">
        <f>AB39+AB44+AB52</f>
        <v>297.95</v>
      </c>
      <c r="AC57" s="422" t="s">
        <v>309</v>
      </c>
      <c r="AD57" s="379">
        <f>AD39+AD44+AD52</f>
        <v>297.315</v>
      </c>
      <c r="AE57" s="412">
        <f>(AD57-AB57)/AB57*100</f>
        <v>-0.2131230072159728</v>
      </c>
      <c r="AF57" s="383">
        <f>(AD57-W57)/W57*100</f>
        <v>-4.70673076923077</v>
      </c>
      <c r="AM57" s="409"/>
    </row>
    <row r="58" spans="2:39" ht="15" customHeight="1">
      <c r="B58" s="30" t="s">
        <v>108</v>
      </c>
      <c r="C58" s="30"/>
      <c r="D58" s="30"/>
      <c r="E58" s="30"/>
      <c r="F58" s="30"/>
      <c r="G58" s="30"/>
      <c r="H58" s="30"/>
      <c r="I58" s="30"/>
      <c r="J58" s="30"/>
      <c r="K58" s="30"/>
      <c r="L58" s="30"/>
      <c r="M58" s="30"/>
      <c r="N58" s="30"/>
      <c r="O58" s="30"/>
      <c r="P58" s="30"/>
      <c r="Q58" s="30"/>
      <c r="R58" s="32">
        <v>184</v>
      </c>
      <c r="S58" s="32">
        <v>197</v>
      </c>
      <c r="T58" s="32">
        <v>273</v>
      </c>
      <c r="U58" s="32">
        <v>286</v>
      </c>
      <c r="V58" s="32">
        <v>309</v>
      </c>
      <c r="W58" s="32">
        <v>327</v>
      </c>
      <c r="X58" s="32">
        <v>302.5</v>
      </c>
      <c r="Y58" s="32">
        <v>306.445</v>
      </c>
      <c r="Z58" s="379">
        <f>Z39+Z45+Z52</f>
        <v>310.526</v>
      </c>
      <c r="AA58" s="422" t="s">
        <v>309</v>
      </c>
      <c r="AB58" s="379">
        <f>AB39+AB45+AB52</f>
        <v>298.95</v>
      </c>
      <c r="AC58" s="422" t="s">
        <v>309</v>
      </c>
      <c r="AD58" s="379">
        <f>AD39+AD45+AD52</f>
        <v>298.315</v>
      </c>
      <c r="AE58" s="412">
        <f>(AD58-AB58)/AB58*100</f>
        <v>-0.21241010202374677</v>
      </c>
      <c r="AF58" s="383">
        <f>(AD58-W58)/W58*100</f>
        <v>-8.77217125382263</v>
      </c>
      <c r="AM58" s="409"/>
    </row>
    <row r="59" spans="2:39" ht="15" customHeight="1">
      <c r="B59" s="16" t="s">
        <v>422</v>
      </c>
      <c r="R59" s="14" t="s">
        <v>43</v>
      </c>
      <c r="S59" s="14" t="s">
        <v>43</v>
      </c>
      <c r="T59" s="32">
        <v>2531.230038068125</v>
      </c>
      <c r="U59" s="32">
        <v>2716.22692949</v>
      </c>
      <c r="V59" s="32">
        <v>3017.273803508125</v>
      </c>
      <c r="W59" s="32">
        <v>3056.4206325</v>
      </c>
      <c r="X59" s="32">
        <v>2895.7259446874996</v>
      </c>
      <c r="Y59" s="32">
        <v>2843.3766600900008</v>
      </c>
      <c r="Z59" s="14">
        <v>2738.5107381799994</v>
      </c>
      <c r="AA59" s="14"/>
      <c r="AB59" s="14">
        <v>2734.9274572100003</v>
      </c>
      <c r="AC59" s="14"/>
      <c r="AD59" s="509">
        <f>SUM(AD57,AY40:AY42)</f>
        <v>2685.36714379</v>
      </c>
      <c r="AE59" s="502" t="s">
        <v>306</v>
      </c>
      <c r="AF59" s="501" t="s">
        <v>306</v>
      </c>
      <c r="AM59" s="409"/>
    </row>
    <row r="60" spans="2:40" ht="15" customHeight="1">
      <c r="B60" s="16" t="s">
        <v>423</v>
      </c>
      <c r="R60" s="14" t="s">
        <v>43</v>
      </c>
      <c r="S60" s="14" t="s">
        <v>43</v>
      </c>
      <c r="T60" s="32">
        <v>1655</v>
      </c>
      <c r="U60" s="32">
        <v>1775</v>
      </c>
      <c r="V60" s="32">
        <v>1998</v>
      </c>
      <c r="W60" s="32">
        <v>2069</v>
      </c>
      <c r="X60" s="32">
        <v>2032.5</v>
      </c>
      <c r="Y60" s="32">
        <v>2004.1058106900007</v>
      </c>
      <c r="Z60" s="14">
        <v>1928.5197609499994</v>
      </c>
      <c r="AA60" s="14"/>
      <c r="AB60" s="14">
        <v>1906.5363988500003</v>
      </c>
      <c r="AC60" s="14"/>
      <c r="AD60" s="513">
        <f>AD39+AD41+AD47+AD54</f>
        <v>1916.62824379</v>
      </c>
      <c r="AE60" s="412">
        <f>(AD60-AB60)/AB60*100</f>
        <v>0.5293287317297968</v>
      </c>
      <c r="AF60" s="383">
        <f>(AD60-W60)/W60*100</f>
        <v>-7.364512141614308</v>
      </c>
      <c r="AM60" s="409"/>
      <c r="AN60" s="32"/>
    </row>
    <row r="61" spans="2:39" ht="15" customHeight="1">
      <c r="B61" s="16" t="s">
        <v>424</v>
      </c>
      <c r="R61" s="32">
        <v>2029.6092870156251</v>
      </c>
      <c r="S61" s="32">
        <v>2147.4774703756248</v>
      </c>
      <c r="T61" s="32">
        <v>2542.4300380681248</v>
      </c>
      <c r="U61" s="32">
        <v>2725.22692949</v>
      </c>
      <c r="V61" s="32">
        <v>3030.2738035081247</v>
      </c>
      <c r="W61" s="32">
        <v>3071.4206325</v>
      </c>
      <c r="X61" s="32">
        <v>2903.7259446874996</v>
      </c>
      <c r="Y61" s="32">
        <v>2850.557542550001</v>
      </c>
      <c r="Z61" s="14">
        <v>2730.1007381799996</v>
      </c>
      <c r="AA61" s="14"/>
      <c r="AB61" s="379">
        <f>2444+AB58</f>
        <v>2742.95</v>
      </c>
      <c r="AC61" s="379"/>
      <c r="AD61" s="509">
        <f>SUM(AD58,AY40:AY42)</f>
        <v>2686.36714379</v>
      </c>
      <c r="AE61" s="502" t="s">
        <v>306</v>
      </c>
      <c r="AF61" s="501" t="s">
        <v>306</v>
      </c>
      <c r="AM61" s="409"/>
    </row>
    <row r="62" spans="2:39" ht="15" customHeight="1">
      <c r="B62" s="16" t="s">
        <v>425</v>
      </c>
      <c r="R62" s="32">
        <v>1245.150287015625</v>
      </c>
      <c r="S62" s="32">
        <v>1305.4314703756247</v>
      </c>
      <c r="T62" s="32">
        <v>1667.0710380681248</v>
      </c>
      <c r="U62" s="32">
        <v>1784.4199294900002</v>
      </c>
      <c r="V62" s="32">
        <v>2011.3498035081248</v>
      </c>
      <c r="W62" s="32">
        <v>2084.2466325</v>
      </c>
      <c r="X62" s="32">
        <v>2040.5319446874996</v>
      </c>
      <c r="Y62" s="32">
        <v>2011.286693150001</v>
      </c>
      <c r="Z62" s="14">
        <v>1920.1097609499996</v>
      </c>
      <c r="AA62" s="14"/>
      <c r="AB62" s="379">
        <f>1616+AB58</f>
        <v>1914.95</v>
      </c>
      <c r="AC62" s="379"/>
      <c r="AD62" s="513">
        <f>AD41+AD49+AD54</f>
        <v>1860.31324379</v>
      </c>
      <c r="AE62" s="412">
        <f>(AD62-AB62)/AB62*100</f>
        <v>-2.853168814329364</v>
      </c>
      <c r="AF62" s="383">
        <f>(AD62-W62)/W62*100</f>
        <v>-10.74409262407673</v>
      </c>
      <c r="AM62" s="409"/>
    </row>
    <row r="63" spans="1:32" ht="15" customHeight="1">
      <c r="A63" s="30"/>
      <c r="B63" s="30"/>
      <c r="C63" s="30"/>
      <c r="D63" s="30"/>
      <c r="E63" s="30"/>
      <c r="F63" s="30"/>
      <c r="G63" s="30"/>
      <c r="H63" s="30"/>
      <c r="I63" s="30"/>
      <c r="J63" s="30"/>
      <c r="K63" s="30"/>
      <c r="L63" s="30"/>
      <c r="M63" s="30"/>
      <c r="N63" s="30"/>
      <c r="O63" s="30"/>
      <c r="P63" s="30"/>
      <c r="Q63" s="30"/>
      <c r="R63" s="32"/>
      <c r="S63" s="32"/>
      <c r="T63" s="32"/>
      <c r="U63" s="32"/>
      <c r="V63" s="32"/>
      <c r="W63" s="32"/>
      <c r="X63" s="32"/>
      <c r="Y63" s="32"/>
      <c r="Z63" s="32"/>
      <c r="AA63" s="32"/>
      <c r="AB63" s="32"/>
      <c r="AC63" s="32"/>
      <c r="AD63" s="32"/>
      <c r="AE63" s="38"/>
      <c r="AF63" s="39"/>
    </row>
    <row r="64" spans="1:32" ht="15" customHeight="1">
      <c r="A64" s="30"/>
      <c r="B64" s="30"/>
      <c r="C64" s="30"/>
      <c r="D64" s="30"/>
      <c r="E64" s="30"/>
      <c r="F64" s="30"/>
      <c r="G64" s="30"/>
      <c r="H64" s="30"/>
      <c r="I64" s="30"/>
      <c r="J64" s="30"/>
      <c r="K64" s="30"/>
      <c r="L64" s="30"/>
      <c r="M64" s="30"/>
      <c r="N64" s="30"/>
      <c r="O64" s="30"/>
      <c r="P64" s="30"/>
      <c r="Q64" s="30"/>
      <c r="R64" s="32"/>
      <c r="S64" s="32"/>
      <c r="T64" s="32"/>
      <c r="U64" s="32"/>
      <c r="V64" s="32"/>
      <c r="W64" s="32"/>
      <c r="X64" s="32"/>
      <c r="Y64" s="32"/>
      <c r="AE64" s="38"/>
      <c r="AF64" s="39"/>
    </row>
    <row r="65" spans="1:32" ht="15" customHeight="1">
      <c r="A65" s="29" t="s">
        <v>387</v>
      </c>
      <c r="B65" s="34"/>
      <c r="C65" s="34"/>
      <c r="D65" s="34"/>
      <c r="E65" s="34"/>
      <c r="F65" s="34"/>
      <c r="G65" s="34"/>
      <c r="H65" s="34"/>
      <c r="I65" s="34"/>
      <c r="J65" s="34"/>
      <c r="K65" s="34"/>
      <c r="L65" s="34"/>
      <c r="M65" s="34"/>
      <c r="N65" s="34"/>
      <c r="O65" s="34"/>
      <c r="P65" s="34"/>
      <c r="Q65" s="34"/>
      <c r="X65" s="32"/>
      <c r="Y65" s="32"/>
      <c r="AE65" s="38"/>
      <c r="AF65" s="39"/>
    </row>
    <row r="66" spans="1:32" ht="15" customHeight="1">
      <c r="A66" s="34"/>
      <c r="B66" s="34"/>
      <c r="C66" s="34"/>
      <c r="D66" s="34"/>
      <c r="E66" s="34"/>
      <c r="F66" s="34"/>
      <c r="G66" s="34"/>
      <c r="H66" s="34"/>
      <c r="I66" s="34"/>
      <c r="J66" s="34"/>
      <c r="K66" s="34"/>
      <c r="L66" s="34"/>
      <c r="M66" s="34"/>
      <c r="N66" s="34"/>
      <c r="O66" s="34"/>
      <c r="P66" s="34"/>
      <c r="Q66" s="34"/>
      <c r="R66" s="32"/>
      <c r="S66" s="32"/>
      <c r="T66" s="32"/>
      <c r="U66" s="32"/>
      <c r="V66" s="32"/>
      <c r="W66" s="32"/>
      <c r="X66" s="32"/>
      <c r="Y66" s="32"/>
      <c r="Z66" s="32"/>
      <c r="AA66" s="32"/>
      <c r="AB66" s="32"/>
      <c r="AC66" s="32"/>
      <c r="AD66" s="32"/>
      <c r="AE66" s="38"/>
      <c r="AF66" s="39"/>
    </row>
    <row r="67" spans="2:32" ht="18.75">
      <c r="B67" s="29" t="s">
        <v>173</v>
      </c>
      <c r="C67" s="29"/>
      <c r="D67" s="29"/>
      <c r="E67" s="29"/>
      <c r="F67" s="29"/>
      <c r="G67" s="29"/>
      <c r="H67" s="29"/>
      <c r="I67" s="29"/>
      <c r="J67" s="29"/>
      <c r="K67" s="29"/>
      <c r="L67" s="29"/>
      <c r="M67" s="29"/>
      <c r="N67" s="29"/>
      <c r="O67" s="29"/>
      <c r="P67" s="29"/>
      <c r="Q67" s="29"/>
      <c r="R67" s="32"/>
      <c r="S67" s="32"/>
      <c r="T67" s="32"/>
      <c r="U67" s="32"/>
      <c r="V67" s="32"/>
      <c r="W67" s="32"/>
      <c r="X67" s="32"/>
      <c r="Y67" s="32"/>
      <c r="Z67" s="32"/>
      <c r="AA67" s="32"/>
      <c r="AB67" s="32"/>
      <c r="AC67" s="32"/>
      <c r="AD67" s="32"/>
      <c r="AE67" s="38"/>
      <c r="AF67" s="39"/>
    </row>
    <row r="68" spans="2:38" ht="15" customHeight="1">
      <c r="B68" s="30" t="s">
        <v>109</v>
      </c>
      <c r="C68" s="30"/>
      <c r="D68" s="30"/>
      <c r="E68" s="30"/>
      <c r="F68" s="30"/>
      <c r="G68" s="30"/>
      <c r="H68" s="30"/>
      <c r="I68" s="30"/>
      <c r="J68" s="30"/>
      <c r="K68" s="30"/>
      <c r="L68" s="30"/>
      <c r="M68" s="30"/>
      <c r="N68" s="30"/>
      <c r="O68" s="30"/>
      <c r="P68" s="30"/>
      <c r="Q68" s="30"/>
      <c r="R68" s="379">
        <f aca="true" t="shared" si="9" ref="R68:AB68">ROUND(R39*($AD$31/R$31),1)</f>
        <v>48.1</v>
      </c>
      <c r="S68" s="379">
        <f t="shared" si="9"/>
        <v>55.3</v>
      </c>
      <c r="T68" s="379">
        <f t="shared" si="9"/>
        <v>57.2</v>
      </c>
      <c r="U68" s="379">
        <f t="shared" si="9"/>
        <v>61.5</v>
      </c>
      <c r="V68" s="379">
        <f t="shared" si="9"/>
        <v>60.3</v>
      </c>
      <c r="W68" s="379">
        <f t="shared" si="9"/>
        <v>67.6</v>
      </c>
      <c r="X68" s="379">
        <f t="shared" si="9"/>
        <v>61.4</v>
      </c>
      <c r="Y68" s="379">
        <f t="shared" si="9"/>
        <v>61.4</v>
      </c>
      <c r="Z68" s="379">
        <f t="shared" si="9"/>
        <v>60.6</v>
      </c>
      <c r="AA68" s="379"/>
      <c r="AB68" s="379">
        <f t="shared" si="9"/>
        <v>59.8</v>
      </c>
      <c r="AC68" s="379"/>
      <c r="AD68" s="379">
        <f>ROUND(AD39*($AD$31/AD$31),1)</f>
        <v>57.3</v>
      </c>
      <c r="AE68" s="412">
        <f>(AD68-AB68)/AB68*100</f>
        <v>-4.1806020066889635</v>
      </c>
      <c r="AF68" s="383">
        <f>(AD68-W68)/W68*100</f>
        <v>-15.236686390532542</v>
      </c>
      <c r="AG68" s="16">
        <v>1.1225612357154084</v>
      </c>
      <c r="AH68" s="16">
        <v>1.095266259227618</v>
      </c>
      <c r="AI68" s="16">
        <v>1.066177646519463</v>
      </c>
      <c r="AJ68" s="16">
        <v>1.0503650018381387</v>
      </c>
      <c r="AK68" s="16">
        <v>1.021335702832164</v>
      </c>
      <c r="AL68" s="16">
        <v>1</v>
      </c>
    </row>
    <row r="69" spans="2:38" ht="15" customHeight="1">
      <c r="B69" s="16" t="s">
        <v>276</v>
      </c>
      <c r="R69" s="300">
        <f aca="true" t="shared" si="10" ref="R69:Z69">ROUND(R40*($AD$31/R$31),1)</f>
        <v>1256.7</v>
      </c>
      <c r="S69" s="300">
        <f t="shared" si="10"/>
        <v>1336.9</v>
      </c>
      <c r="T69" s="300">
        <f t="shared" si="10"/>
        <v>1382.4</v>
      </c>
      <c r="U69" s="300">
        <f t="shared" si="10"/>
        <v>1410.9</v>
      </c>
      <c r="V69" s="300">
        <f t="shared" si="10"/>
        <v>1515.1</v>
      </c>
      <c r="W69" s="300">
        <f t="shared" si="10"/>
        <v>1454</v>
      </c>
      <c r="X69" s="300">
        <f t="shared" si="10"/>
        <v>1226.5</v>
      </c>
      <c r="Y69" s="300">
        <f t="shared" si="10"/>
        <v>1143.4</v>
      </c>
      <c r="Z69" s="379">
        <f t="shared" si="10"/>
        <v>1075.4</v>
      </c>
      <c r="AA69" s="379"/>
      <c r="AB69" s="379">
        <f>ROUND(AB40*($AD$31/AB$31),1)</f>
        <v>1109.3</v>
      </c>
      <c r="AC69" s="379"/>
      <c r="AD69" s="379">
        <f aca="true" t="shared" si="11" ref="AD69:AD91">ROUND(AD40*($AD$31/AD$31),1)</f>
        <v>1071</v>
      </c>
      <c r="AE69" s="412">
        <f>(AD69-AB69)/AB69*100</f>
        <v>-3.4526277832867533</v>
      </c>
      <c r="AF69" s="383">
        <f>(AD69-W69)/W69*100</f>
        <v>-26.341127922971115</v>
      </c>
      <c r="AG69" s="16">
        <v>1.1225612357154084</v>
      </c>
      <c r="AH69" s="16">
        <v>1.095266259227618</v>
      </c>
      <c r="AI69" s="16">
        <v>1.066177646519463</v>
      </c>
      <c r="AJ69" s="16">
        <v>1.0503650018381387</v>
      </c>
      <c r="AK69" s="16">
        <v>1.021335702832164</v>
      </c>
      <c r="AL69" s="16">
        <v>1</v>
      </c>
    </row>
    <row r="70" spans="2:38" ht="15" customHeight="1">
      <c r="B70" s="16" t="s">
        <v>277</v>
      </c>
      <c r="R70" s="300">
        <f aca="true" t="shared" si="12" ref="R70:Z70">ROUND(R41*($AD$31/R$31),1)</f>
        <v>554.9</v>
      </c>
      <c r="S70" s="300">
        <f t="shared" si="12"/>
        <v>605.3</v>
      </c>
      <c r="T70" s="300">
        <f t="shared" si="12"/>
        <v>647.1</v>
      </c>
      <c r="U70" s="300">
        <f t="shared" si="12"/>
        <v>643.8</v>
      </c>
      <c r="V70" s="300">
        <f t="shared" si="12"/>
        <v>696.5</v>
      </c>
      <c r="W70" s="300">
        <f t="shared" si="12"/>
        <v>690.4</v>
      </c>
      <c r="X70" s="300">
        <f t="shared" si="12"/>
        <v>622</v>
      </c>
      <c r="Y70" s="300">
        <f t="shared" si="12"/>
        <v>596.2</v>
      </c>
      <c r="Z70" s="379">
        <f t="shared" si="12"/>
        <v>556.8</v>
      </c>
      <c r="AA70" s="379"/>
      <c r="AB70" s="379">
        <f>ROUND(AB41*($AD$31/AB$31),1)</f>
        <v>546</v>
      </c>
      <c r="AC70" s="379"/>
      <c r="AD70" s="379">
        <f t="shared" si="11"/>
        <v>484.2</v>
      </c>
      <c r="AE70" s="412">
        <f>(AD70-AB70)/AB70*100</f>
        <v>-11.31868131868132</v>
      </c>
      <c r="AF70" s="383">
        <f>(AD70-W70)/W70*100</f>
        <v>-29.866743916570105</v>
      </c>
      <c r="AG70" s="16">
        <v>1.1225612357154084</v>
      </c>
      <c r="AH70" s="16">
        <v>1.095266259227618</v>
      </c>
      <c r="AI70" s="16">
        <v>1.066177646519463</v>
      </c>
      <c r="AJ70" s="16">
        <v>1.0503650018381387</v>
      </c>
      <c r="AK70" s="16">
        <v>1.021335702832164</v>
      </c>
      <c r="AL70" s="16">
        <v>1</v>
      </c>
    </row>
    <row r="71" spans="2:38" ht="15" customHeight="1">
      <c r="B71" s="30"/>
      <c r="C71" s="30"/>
      <c r="D71" s="30"/>
      <c r="E71" s="30"/>
      <c r="F71" s="30"/>
      <c r="G71" s="30"/>
      <c r="H71" s="30"/>
      <c r="I71" s="30"/>
      <c r="J71" s="30"/>
      <c r="K71" s="30"/>
      <c r="L71" s="30"/>
      <c r="M71" s="30"/>
      <c r="N71" s="30"/>
      <c r="O71" s="30"/>
      <c r="P71" s="30"/>
      <c r="Q71" s="30"/>
      <c r="R71" s="32"/>
      <c r="S71" s="32"/>
      <c r="T71" s="32"/>
      <c r="U71" s="32"/>
      <c r="V71" s="32"/>
      <c r="W71" s="32"/>
      <c r="X71" s="32"/>
      <c r="Y71" s="32"/>
      <c r="Z71" s="300"/>
      <c r="AA71" s="300"/>
      <c r="AB71" s="300"/>
      <c r="AC71" s="300"/>
      <c r="AD71" s="300"/>
      <c r="AE71" s="38"/>
      <c r="AF71" s="39"/>
      <c r="AG71" s="16">
        <v>1.1225612357154084</v>
      </c>
      <c r="AH71" s="16">
        <v>1.095266259227618</v>
      </c>
      <c r="AI71" s="16">
        <v>1.066177646519463</v>
      </c>
      <c r="AJ71" s="16">
        <v>1.0503650018381387</v>
      </c>
      <c r="AK71" s="16">
        <v>1.021335702832164</v>
      </c>
      <c r="AL71" s="16">
        <v>1</v>
      </c>
    </row>
    <row r="72" spans="2:39" ht="15.75">
      <c r="B72" s="29" t="s">
        <v>106</v>
      </c>
      <c r="C72" s="29"/>
      <c r="D72" s="29"/>
      <c r="E72" s="29"/>
      <c r="F72" s="29"/>
      <c r="G72" s="29"/>
      <c r="H72" s="29"/>
      <c r="I72" s="29"/>
      <c r="J72" s="29"/>
      <c r="K72" s="29"/>
      <c r="L72" s="29"/>
      <c r="M72" s="29"/>
      <c r="N72" s="29"/>
      <c r="O72" s="29"/>
      <c r="P72" s="29"/>
      <c r="Q72" s="29"/>
      <c r="R72" s="32"/>
      <c r="S72" s="32"/>
      <c r="T72" s="32"/>
      <c r="U72" s="32"/>
      <c r="V72" s="32"/>
      <c r="W72" s="32"/>
      <c r="X72" s="32"/>
      <c r="Y72" s="32"/>
      <c r="Z72" s="300"/>
      <c r="AA72" s="300"/>
      <c r="AB72" s="300"/>
      <c r="AC72" s="300"/>
      <c r="AD72" s="300"/>
      <c r="AE72" s="38"/>
      <c r="AF72" s="39"/>
      <c r="AG72" s="16">
        <v>1.1225612357154084</v>
      </c>
      <c r="AH72" s="16">
        <v>1.095266259227618</v>
      </c>
      <c r="AI72" s="16">
        <v>1.066177646519463</v>
      </c>
      <c r="AJ72" s="16">
        <v>1.0503650018381387</v>
      </c>
      <c r="AK72" s="16">
        <v>1.021335702832164</v>
      </c>
      <c r="AL72" s="16">
        <v>1</v>
      </c>
      <c r="AM72" s="89"/>
    </row>
    <row r="73" spans="2:39" ht="15" customHeight="1">
      <c r="B73" s="30" t="s">
        <v>174</v>
      </c>
      <c r="C73" s="30"/>
      <c r="D73" s="30"/>
      <c r="E73" s="30"/>
      <c r="F73" s="30"/>
      <c r="G73" s="30"/>
      <c r="H73" s="30"/>
      <c r="I73" s="30"/>
      <c r="J73" s="30"/>
      <c r="K73" s="30"/>
      <c r="L73" s="30"/>
      <c r="M73" s="30"/>
      <c r="N73" s="30"/>
      <c r="O73" s="30"/>
      <c r="P73" s="30"/>
      <c r="Q73" s="30"/>
      <c r="R73" s="14" t="s">
        <v>306</v>
      </c>
      <c r="S73" s="476" t="s">
        <v>306</v>
      </c>
      <c r="T73" s="300">
        <f aca="true" t="shared" si="13" ref="T73:Z73">ROUND(T44*($AD$31/T$31),1)</f>
        <v>184.8</v>
      </c>
      <c r="U73" s="300">
        <f t="shared" si="13"/>
        <v>188.9</v>
      </c>
      <c r="V73" s="300">
        <f t="shared" si="13"/>
        <v>203.3</v>
      </c>
      <c r="W73" s="300">
        <f t="shared" si="13"/>
        <v>206.3</v>
      </c>
      <c r="X73" s="300">
        <f t="shared" si="13"/>
        <v>187.4</v>
      </c>
      <c r="Y73" s="300">
        <f t="shared" si="13"/>
        <v>191</v>
      </c>
      <c r="Z73" s="300">
        <f t="shared" si="13"/>
        <v>204</v>
      </c>
      <c r="AA73" s="422" t="s">
        <v>309</v>
      </c>
      <c r="AB73" s="300">
        <f aca="true" t="shared" si="14" ref="AB73:AB78">ROUND(AB44*($AD$31/AB$31),1)</f>
        <v>191.7</v>
      </c>
      <c r="AC73" s="422" t="s">
        <v>309</v>
      </c>
      <c r="AD73" s="379">
        <f t="shared" si="11"/>
        <v>189</v>
      </c>
      <c r="AE73" s="412">
        <f aca="true" t="shared" si="15" ref="AE73:AE78">(AD73-AB73)/AB73*100</f>
        <v>-1.4084507042253462</v>
      </c>
      <c r="AF73" s="383">
        <f aca="true" t="shared" si="16" ref="AF73:AF78">(AD73-W73)/W73*100</f>
        <v>-8.385845855550174</v>
      </c>
      <c r="AG73" s="16">
        <v>1.1225612357154084</v>
      </c>
      <c r="AH73" s="16">
        <v>1.095266259227618</v>
      </c>
      <c r="AI73" s="16">
        <v>1.066177646519463</v>
      </c>
      <c r="AJ73" s="16">
        <v>1.0503650018381387</v>
      </c>
      <c r="AK73" s="16">
        <v>1.021335702832164</v>
      </c>
      <c r="AL73" s="16">
        <v>1</v>
      </c>
      <c r="AM73" s="89"/>
    </row>
    <row r="74" spans="2:39" ht="15" customHeight="1">
      <c r="B74" s="30" t="s">
        <v>175</v>
      </c>
      <c r="C74" s="30"/>
      <c r="D74" s="30"/>
      <c r="E74" s="30"/>
      <c r="F74" s="30"/>
      <c r="G74" s="30"/>
      <c r="H74" s="30"/>
      <c r="I74" s="30"/>
      <c r="J74" s="30"/>
      <c r="K74" s="30"/>
      <c r="L74" s="30"/>
      <c r="M74" s="30"/>
      <c r="N74" s="30"/>
      <c r="O74" s="30"/>
      <c r="P74" s="30"/>
      <c r="Q74" s="30"/>
      <c r="R74" s="300">
        <f aca="true" t="shared" si="17" ref="R74:Z74">ROUND(R45*($AD$31/R$31),1)</f>
        <v>113.7</v>
      </c>
      <c r="S74" s="477">
        <f t="shared" si="17"/>
        <v>116.6</v>
      </c>
      <c r="T74" s="300">
        <f t="shared" si="17"/>
        <v>197.9</v>
      </c>
      <c r="U74" s="300">
        <f t="shared" si="17"/>
        <v>200.5</v>
      </c>
      <c r="V74" s="300">
        <f t="shared" si="17"/>
        <v>217.9</v>
      </c>
      <c r="W74" s="300">
        <f t="shared" si="17"/>
        <v>222.8</v>
      </c>
      <c r="X74" s="300">
        <f t="shared" si="17"/>
        <v>196</v>
      </c>
      <c r="Y74" s="300">
        <f t="shared" si="17"/>
        <v>198.3</v>
      </c>
      <c r="Z74" s="300">
        <f t="shared" si="17"/>
        <v>206.1</v>
      </c>
      <c r="AA74" s="422" t="s">
        <v>309</v>
      </c>
      <c r="AB74" s="300">
        <f t="shared" si="14"/>
        <v>192.7</v>
      </c>
      <c r="AC74" s="422" t="s">
        <v>309</v>
      </c>
      <c r="AD74" s="379">
        <f t="shared" si="11"/>
        <v>190</v>
      </c>
      <c r="AE74" s="412">
        <f t="shared" si="15"/>
        <v>-1.4011416709911722</v>
      </c>
      <c r="AF74" s="383">
        <f t="shared" si="16"/>
        <v>-14.72172351885099</v>
      </c>
      <c r="AG74" s="16">
        <v>1.1225612357154084</v>
      </c>
      <c r="AH74" s="16">
        <v>1.095266259227618</v>
      </c>
      <c r="AI74" s="16">
        <v>1.066177646519463</v>
      </c>
      <c r="AJ74" s="16">
        <v>1.0503650018381387</v>
      </c>
      <c r="AK74" s="16">
        <v>1.021335702832164</v>
      </c>
      <c r="AL74" s="16">
        <v>1</v>
      </c>
      <c r="AM74" s="89"/>
    </row>
    <row r="75" spans="2:39" ht="15" customHeight="1">
      <c r="B75" s="16" t="s">
        <v>278</v>
      </c>
      <c r="R75" s="14" t="s">
        <v>306</v>
      </c>
      <c r="S75" s="476" t="s">
        <v>306</v>
      </c>
      <c r="T75" s="300">
        <f aca="true" t="shared" si="18" ref="T75:Z75">ROUND(T46*($AD$31/T$31),1)</f>
        <v>1110</v>
      </c>
      <c r="U75" s="300">
        <f t="shared" si="18"/>
        <v>1190.5</v>
      </c>
      <c r="V75" s="300">
        <f t="shared" si="18"/>
        <v>1323.5</v>
      </c>
      <c r="W75" s="300">
        <f t="shared" si="18"/>
        <v>1350.3</v>
      </c>
      <c r="X75" s="300">
        <f t="shared" si="18"/>
        <v>1334.5</v>
      </c>
      <c r="Y75" s="300">
        <f t="shared" si="18"/>
        <v>1315.9</v>
      </c>
      <c r="Z75" s="300">
        <f t="shared" si="18"/>
        <v>1327.8</v>
      </c>
      <c r="AA75" s="300"/>
      <c r="AB75" s="300">
        <f t="shared" si="14"/>
        <v>1322.4</v>
      </c>
      <c r="AC75" s="300"/>
      <c r="AD75" s="379">
        <f t="shared" si="11"/>
        <v>1312.3</v>
      </c>
      <c r="AE75" s="412">
        <f t="shared" si="15"/>
        <v>-0.7637628554144084</v>
      </c>
      <c r="AF75" s="383">
        <f t="shared" si="16"/>
        <v>-2.8141894393838407</v>
      </c>
      <c r="AG75" s="16">
        <v>1.12256123571541</v>
      </c>
      <c r="AH75" s="16">
        <v>1.09526625922762</v>
      </c>
      <c r="AI75" s="16">
        <v>1.06617764651946</v>
      </c>
      <c r="AJ75" s="16">
        <v>1.05036500183814</v>
      </c>
      <c r="AK75" s="16">
        <v>1.02133570283216</v>
      </c>
      <c r="AL75" s="16">
        <v>1</v>
      </c>
      <c r="AM75" s="89"/>
    </row>
    <row r="76" spans="2:39" ht="15" customHeight="1">
      <c r="B76" s="16" t="s">
        <v>279</v>
      </c>
      <c r="R76" s="14" t="s">
        <v>306</v>
      </c>
      <c r="S76" s="476" t="s">
        <v>306</v>
      </c>
      <c r="T76" s="300">
        <f aca="true" t="shared" si="19" ref="T76:Z76">ROUND(T47*($AD$31/T$31),1)</f>
        <v>916.8</v>
      </c>
      <c r="U76" s="300">
        <f t="shared" si="19"/>
        <v>986.5</v>
      </c>
      <c r="V76" s="300">
        <f t="shared" si="19"/>
        <v>1119.1</v>
      </c>
      <c r="W76" s="300">
        <f t="shared" si="19"/>
        <v>1148.4</v>
      </c>
      <c r="X76" s="300">
        <f t="shared" si="19"/>
        <v>1129.9</v>
      </c>
      <c r="Y76" s="300">
        <f t="shared" si="19"/>
        <v>1094.5</v>
      </c>
      <c r="Z76" s="300">
        <f t="shared" si="19"/>
        <v>1099.9</v>
      </c>
      <c r="AA76" s="300"/>
      <c r="AB76" s="300">
        <f t="shared" si="14"/>
        <v>1084.9</v>
      </c>
      <c r="AC76" s="300"/>
      <c r="AD76" s="379">
        <f t="shared" si="11"/>
        <v>1073.1</v>
      </c>
      <c r="AE76" s="412">
        <f t="shared" si="15"/>
        <v>-1.0876578486496618</v>
      </c>
      <c r="AF76" s="383">
        <f t="shared" si="16"/>
        <v>-6.556948798328125</v>
      </c>
      <c r="AG76" s="16">
        <v>1.12256123571541</v>
      </c>
      <c r="AH76" s="16">
        <v>1.09526625922762</v>
      </c>
      <c r="AI76" s="16">
        <v>1.06617764651946</v>
      </c>
      <c r="AJ76" s="16">
        <v>1.05036500183814</v>
      </c>
      <c r="AK76" s="16">
        <v>1.02133570283216</v>
      </c>
      <c r="AL76" s="16">
        <v>1</v>
      </c>
      <c r="AM76" s="89"/>
    </row>
    <row r="77" spans="2:39" ht="15" customHeight="1">
      <c r="B77" s="16" t="s">
        <v>280</v>
      </c>
      <c r="R77" s="300">
        <f aca="true" t="shared" si="20" ref="R77:Z77">ROUND(R48*($AD$31/R$31),1)</f>
        <v>778.6</v>
      </c>
      <c r="S77" s="477">
        <f t="shared" si="20"/>
        <v>765</v>
      </c>
      <c r="T77" s="300">
        <f t="shared" si="20"/>
        <v>1122.8</v>
      </c>
      <c r="U77" s="300">
        <f t="shared" si="20"/>
        <v>1201.9</v>
      </c>
      <c r="V77" s="300">
        <f t="shared" si="20"/>
        <v>1338</v>
      </c>
      <c r="W77" s="300">
        <f t="shared" si="20"/>
        <v>1366.4</v>
      </c>
      <c r="X77" s="300">
        <f t="shared" si="20"/>
        <v>1343.1</v>
      </c>
      <c r="Y77" s="300">
        <f t="shared" si="20"/>
        <v>1323.1</v>
      </c>
      <c r="Z77" s="379">
        <f t="shared" si="20"/>
        <v>1329.4</v>
      </c>
      <c r="AA77" s="379"/>
      <c r="AB77" s="379">
        <f t="shared" si="14"/>
        <v>1324.4</v>
      </c>
      <c r="AC77" s="379"/>
      <c r="AD77" s="379">
        <f t="shared" si="11"/>
        <v>1313.3</v>
      </c>
      <c r="AE77" s="412">
        <f t="shared" si="15"/>
        <v>-0.8381153729991042</v>
      </c>
      <c r="AF77" s="383">
        <f t="shared" si="16"/>
        <v>-3.8861241217798694</v>
      </c>
      <c r="AG77" s="16">
        <v>1.12256123571541</v>
      </c>
      <c r="AH77" s="16">
        <v>1.09526625922762</v>
      </c>
      <c r="AI77" s="16">
        <v>1.06617764651946</v>
      </c>
      <c r="AJ77" s="16">
        <v>1.05036500183814</v>
      </c>
      <c r="AK77" s="16">
        <v>1.02133570283216</v>
      </c>
      <c r="AL77" s="16">
        <v>1</v>
      </c>
      <c r="AM77" s="89"/>
    </row>
    <row r="78" spans="2:39" ht="15" customHeight="1">
      <c r="B78" s="16" t="s">
        <v>281</v>
      </c>
      <c r="R78" s="300">
        <f aca="true" t="shared" si="21" ref="R78:Z78">ROUND(R49*($AD$31/R$31),1)</f>
        <v>604</v>
      </c>
      <c r="S78" s="477">
        <f t="shared" si="21"/>
        <v>579.7</v>
      </c>
      <c r="T78" s="300">
        <f t="shared" si="21"/>
        <v>929.7</v>
      </c>
      <c r="U78" s="300">
        <f t="shared" si="21"/>
        <v>997.9</v>
      </c>
      <c r="V78" s="300">
        <f t="shared" si="21"/>
        <v>1133.6</v>
      </c>
      <c r="W78" s="300">
        <f t="shared" si="21"/>
        <v>1164.5</v>
      </c>
      <c r="X78" s="300">
        <f t="shared" si="21"/>
        <v>1138.6</v>
      </c>
      <c r="Y78" s="300">
        <f t="shared" si="21"/>
        <v>1101.8</v>
      </c>
      <c r="Z78" s="379">
        <f t="shared" si="21"/>
        <v>1101.5</v>
      </c>
      <c r="AA78" s="379"/>
      <c r="AB78" s="379">
        <f t="shared" si="14"/>
        <v>1086.9</v>
      </c>
      <c r="AC78" s="379"/>
      <c r="AD78" s="379">
        <f t="shared" si="11"/>
        <v>1074.1</v>
      </c>
      <c r="AE78" s="412">
        <f t="shared" si="15"/>
        <v>-1.1776612383844125</v>
      </c>
      <c r="AF78" s="383">
        <f t="shared" si="16"/>
        <v>-7.762988407041657</v>
      </c>
      <c r="AG78" s="16">
        <v>1.12256123571541</v>
      </c>
      <c r="AH78" s="16">
        <v>1.09526625922762</v>
      </c>
      <c r="AI78" s="16">
        <v>1.06617764651946</v>
      </c>
      <c r="AJ78" s="16">
        <v>1.05036500183814</v>
      </c>
      <c r="AK78" s="16">
        <v>1.02133570283216</v>
      </c>
      <c r="AL78" s="16">
        <v>1</v>
      </c>
      <c r="AM78" s="89"/>
    </row>
    <row r="79" spans="2:39" ht="15" customHeight="1">
      <c r="B79" s="30"/>
      <c r="C79" s="30"/>
      <c r="D79" s="30"/>
      <c r="E79" s="30"/>
      <c r="F79" s="30"/>
      <c r="G79" s="30"/>
      <c r="H79" s="30"/>
      <c r="I79" s="30"/>
      <c r="J79" s="30"/>
      <c r="K79" s="30"/>
      <c r="L79" s="30"/>
      <c r="M79" s="30"/>
      <c r="N79" s="30"/>
      <c r="O79" s="30"/>
      <c r="P79" s="30"/>
      <c r="Q79" s="30"/>
      <c r="R79" s="32"/>
      <c r="S79" s="32"/>
      <c r="T79" s="32"/>
      <c r="U79" s="32"/>
      <c r="V79" s="32"/>
      <c r="W79" s="32"/>
      <c r="X79" s="32"/>
      <c r="Y79" s="32"/>
      <c r="Z79" s="300"/>
      <c r="AA79" s="300"/>
      <c r="AB79" s="300"/>
      <c r="AC79" s="300"/>
      <c r="AD79" s="300"/>
      <c r="AE79" s="38"/>
      <c r="AF79" s="39"/>
      <c r="AG79" s="16">
        <v>1.12256123571541</v>
      </c>
      <c r="AH79" s="16">
        <v>1.09526625922762</v>
      </c>
      <c r="AI79" s="16">
        <v>1.06617764651946</v>
      </c>
      <c r="AJ79" s="16">
        <v>1.05036500183814</v>
      </c>
      <c r="AK79" s="16">
        <v>1.02133570283216</v>
      </c>
      <c r="AL79" s="16">
        <v>1</v>
      </c>
      <c r="AM79" s="89"/>
    </row>
    <row r="80" spans="2:38" ht="18.75">
      <c r="B80" s="29" t="s">
        <v>176</v>
      </c>
      <c r="C80" s="29"/>
      <c r="D80" s="29"/>
      <c r="E80" s="29"/>
      <c r="F80" s="29"/>
      <c r="G80" s="29"/>
      <c r="H80" s="29"/>
      <c r="I80" s="29"/>
      <c r="J80" s="29"/>
      <c r="K80" s="29"/>
      <c r="L80" s="29"/>
      <c r="M80" s="29"/>
      <c r="N80" s="29"/>
      <c r="O80" s="29"/>
      <c r="P80" s="29"/>
      <c r="Q80" s="29"/>
      <c r="R80" s="32"/>
      <c r="S80" s="32"/>
      <c r="T80" s="32"/>
      <c r="U80" s="32"/>
      <c r="V80" s="32"/>
      <c r="W80" s="32"/>
      <c r="X80" s="32"/>
      <c r="Y80" s="32"/>
      <c r="Z80" s="300"/>
      <c r="AA80" s="300"/>
      <c r="AB80" s="300"/>
      <c r="AC80" s="300"/>
      <c r="AD80" s="300"/>
      <c r="AE80" s="38"/>
      <c r="AF80" s="39"/>
      <c r="AG80" s="16">
        <v>1.12256123571541</v>
      </c>
      <c r="AH80" s="16">
        <v>1.09526625922762</v>
      </c>
      <c r="AI80" s="16">
        <v>1.06617764651946</v>
      </c>
      <c r="AJ80" s="16">
        <v>1.05036500183814</v>
      </c>
      <c r="AK80" s="16">
        <v>1.02133570283216</v>
      </c>
      <c r="AL80" s="16">
        <v>1</v>
      </c>
    </row>
    <row r="81" spans="2:38" ht="15" customHeight="1">
      <c r="B81" s="30" t="s">
        <v>84</v>
      </c>
      <c r="C81" s="30"/>
      <c r="D81" s="30"/>
      <c r="E81" s="30"/>
      <c r="F81" s="30"/>
      <c r="G81" s="30"/>
      <c r="H81" s="30"/>
      <c r="I81" s="30"/>
      <c r="J81" s="30"/>
      <c r="K81" s="30"/>
      <c r="L81" s="30"/>
      <c r="M81" s="30"/>
      <c r="N81" s="30"/>
      <c r="O81" s="30"/>
      <c r="P81" s="30"/>
      <c r="Q81" s="30"/>
      <c r="R81" s="300">
        <f aca="true" t="shared" si="22" ref="R81:Z81">ROUND(R52*($AD$31/R$31),1)</f>
        <v>70.7</v>
      </c>
      <c r="S81" s="300">
        <f t="shared" si="22"/>
        <v>70</v>
      </c>
      <c r="T81" s="300">
        <f t="shared" si="22"/>
        <v>70.3</v>
      </c>
      <c r="U81" s="300">
        <f t="shared" si="22"/>
        <v>69.6</v>
      </c>
      <c r="V81" s="300">
        <f t="shared" si="22"/>
        <v>71.1</v>
      </c>
      <c r="W81" s="300">
        <f t="shared" si="22"/>
        <v>70.6</v>
      </c>
      <c r="X81" s="300">
        <f t="shared" si="22"/>
        <v>66.9</v>
      </c>
      <c r="Y81" s="300">
        <f t="shared" si="22"/>
        <v>63.3</v>
      </c>
      <c r="Z81" s="300">
        <f t="shared" si="22"/>
        <v>54.9</v>
      </c>
      <c r="AA81" s="422" t="s">
        <v>309</v>
      </c>
      <c r="AB81" s="300">
        <f>ROUND(AB52*($AD$31/AB$31),1)</f>
        <v>50.7</v>
      </c>
      <c r="AC81" s="300"/>
      <c r="AD81" s="379">
        <f t="shared" si="11"/>
        <v>51</v>
      </c>
      <c r="AE81" s="412">
        <f>(AD81-AB81)/AB81*100</f>
        <v>0.5917159763313553</v>
      </c>
      <c r="AF81" s="383">
        <f>(AD81-W81)/W81*100</f>
        <v>-27.762039660056654</v>
      </c>
      <c r="AG81" s="16">
        <v>1.12256123571541</v>
      </c>
      <c r="AH81" s="16">
        <v>1.09526625922762</v>
      </c>
      <c r="AI81" s="16">
        <v>1.06617764651946</v>
      </c>
      <c r="AJ81" s="16">
        <v>1.05036500183814</v>
      </c>
      <c r="AK81" s="16">
        <v>1.02133570283216</v>
      </c>
      <c r="AL81" s="16">
        <v>1</v>
      </c>
    </row>
    <row r="82" spans="2:38" ht="15" customHeight="1">
      <c r="B82" s="16" t="s">
        <v>426</v>
      </c>
      <c r="R82" s="300">
        <f aca="true" t="shared" si="23" ref="R82:Z82">ROUND(R53*($AD$31/R$31),1)</f>
        <v>528.8</v>
      </c>
      <c r="S82" s="300">
        <f t="shared" si="23"/>
        <v>534.1</v>
      </c>
      <c r="T82" s="300">
        <f t="shared" si="23"/>
        <v>525.6</v>
      </c>
      <c r="U82" s="300">
        <f t="shared" si="23"/>
        <v>547.4</v>
      </c>
      <c r="V82" s="300">
        <f t="shared" si="23"/>
        <v>569.3</v>
      </c>
      <c r="W82" s="300">
        <f t="shared" si="23"/>
        <v>568.3</v>
      </c>
      <c r="X82" s="300">
        <f t="shared" si="23"/>
        <v>540.7</v>
      </c>
      <c r="Y82" s="300">
        <f t="shared" si="23"/>
        <v>539.7</v>
      </c>
      <c r="Z82" s="300">
        <f t="shared" si="23"/>
        <v>429.4</v>
      </c>
      <c r="AA82" s="300"/>
      <c r="AB82" s="300">
        <f>ROUND(AB53*($AD$31/AB$31),1)</f>
        <v>353.4</v>
      </c>
      <c r="AC82" s="300"/>
      <c r="AD82" s="509" t="s">
        <v>306</v>
      </c>
      <c r="AE82" s="502" t="s">
        <v>306</v>
      </c>
      <c r="AF82" s="501" t="s">
        <v>306</v>
      </c>
      <c r="AG82" s="16">
        <v>1.12256123571541</v>
      </c>
      <c r="AH82" s="16">
        <v>1.09526625922762</v>
      </c>
      <c r="AI82" s="16">
        <v>1.06617764651946</v>
      </c>
      <c r="AJ82" s="16">
        <v>1.05036500183814</v>
      </c>
      <c r="AK82" s="16">
        <v>1.02133570283216</v>
      </c>
      <c r="AL82" s="16">
        <v>1</v>
      </c>
    </row>
    <row r="83" spans="2:38" ht="15" customHeight="1">
      <c r="B83" s="16" t="s">
        <v>408</v>
      </c>
      <c r="R83" s="300">
        <f aca="true" t="shared" si="24" ref="R83:Z83">ROUND(R54*($AD$31/R$31),1)</f>
        <v>414.1</v>
      </c>
      <c r="S83" s="300">
        <f t="shared" si="24"/>
        <v>417.5</v>
      </c>
      <c r="T83" s="300">
        <f t="shared" si="24"/>
        <v>410.5</v>
      </c>
      <c r="U83" s="300">
        <f t="shared" si="24"/>
        <v>428</v>
      </c>
      <c r="V83" s="300">
        <f t="shared" si="24"/>
        <v>441.7</v>
      </c>
      <c r="W83" s="300">
        <f t="shared" si="24"/>
        <v>444.7</v>
      </c>
      <c r="X83" s="300">
        <f t="shared" si="24"/>
        <v>425.3</v>
      </c>
      <c r="Y83" s="300">
        <f t="shared" si="24"/>
        <v>423</v>
      </c>
      <c r="Z83" s="300">
        <f t="shared" si="24"/>
        <v>339.1</v>
      </c>
      <c r="AA83" s="300"/>
      <c r="AB83" s="300">
        <f>ROUND(AB54*($AD$31/AB$31),1)</f>
        <v>310.6</v>
      </c>
      <c r="AC83" s="300"/>
      <c r="AD83" s="379">
        <f t="shared" si="11"/>
        <v>302.1</v>
      </c>
      <c r="AE83" s="412">
        <f>(AD83-AB83)/AB83*100</f>
        <v>-2.7366387636831937</v>
      </c>
      <c r="AF83" s="383">
        <f>(AD83-W83)/W83*100</f>
        <v>-32.06656172700696</v>
      </c>
      <c r="AG83" s="16">
        <v>1.12256123571541</v>
      </c>
      <c r="AH83" s="16">
        <v>1.09526625922762</v>
      </c>
      <c r="AI83" s="16">
        <v>1.06617764651946</v>
      </c>
      <c r="AJ83" s="16">
        <v>1.05036500183814</v>
      </c>
      <c r="AK83" s="16">
        <v>1.02133570283216</v>
      </c>
      <c r="AL83" s="16">
        <v>1</v>
      </c>
    </row>
    <row r="84" spans="2:38" ht="15" customHeight="1">
      <c r="B84" s="30"/>
      <c r="C84" s="30"/>
      <c r="D84" s="30"/>
      <c r="E84" s="30"/>
      <c r="F84" s="30"/>
      <c r="G84" s="30"/>
      <c r="H84" s="30"/>
      <c r="I84" s="30"/>
      <c r="J84" s="30"/>
      <c r="K84" s="30"/>
      <c r="L84" s="30"/>
      <c r="M84" s="30"/>
      <c r="N84" s="30"/>
      <c r="O84" s="30"/>
      <c r="P84" s="30"/>
      <c r="Q84" s="30"/>
      <c r="R84" s="32"/>
      <c r="S84" s="32"/>
      <c r="T84" s="32"/>
      <c r="U84" s="32"/>
      <c r="V84" s="32"/>
      <c r="W84" s="32"/>
      <c r="X84" s="32"/>
      <c r="Y84" s="32"/>
      <c r="Z84" s="300"/>
      <c r="AA84" s="300"/>
      <c r="AB84" s="300"/>
      <c r="AC84" s="300"/>
      <c r="AD84" s="300"/>
      <c r="AE84" s="38"/>
      <c r="AF84" s="39"/>
      <c r="AG84" s="16">
        <v>1.12256123571541</v>
      </c>
      <c r="AH84" s="16">
        <v>1.09526625922762</v>
      </c>
      <c r="AI84" s="16">
        <v>1.06617764651946</v>
      </c>
      <c r="AJ84" s="16">
        <v>1.05036500183814</v>
      </c>
      <c r="AK84" s="16">
        <v>1.02133570283216</v>
      </c>
      <c r="AL84" s="16">
        <v>1</v>
      </c>
    </row>
    <row r="85" spans="2:38" ht="18.75">
      <c r="B85" s="29" t="s">
        <v>284</v>
      </c>
      <c r="C85" s="29"/>
      <c r="D85" s="29"/>
      <c r="E85" s="29"/>
      <c r="F85" s="29"/>
      <c r="G85" s="29"/>
      <c r="H85" s="29"/>
      <c r="I85" s="29"/>
      <c r="J85" s="29"/>
      <c r="K85" s="29"/>
      <c r="L85" s="29"/>
      <c r="M85" s="29"/>
      <c r="N85" s="29"/>
      <c r="O85" s="29"/>
      <c r="P85" s="29"/>
      <c r="Q85" s="29"/>
      <c r="R85" s="32"/>
      <c r="S85" s="32"/>
      <c r="T85" s="32"/>
      <c r="U85" s="32"/>
      <c r="V85" s="32"/>
      <c r="W85" s="32"/>
      <c r="X85" s="32"/>
      <c r="Y85" s="32"/>
      <c r="Z85" s="300"/>
      <c r="AA85" s="300"/>
      <c r="AB85" s="300"/>
      <c r="AC85" s="300"/>
      <c r="AD85" s="300"/>
      <c r="AE85" s="38"/>
      <c r="AF85" s="39"/>
      <c r="AG85" s="16">
        <v>1.12256123571541</v>
      </c>
      <c r="AH85" s="16">
        <v>1.09526625922762</v>
      </c>
      <c r="AI85" s="16">
        <v>1.06617764651946</v>
      </c>
      <c r="AJ85" s="16">
        <v>1.05036500183814</v>
      </c>
      <c r="AK85" s="16">
        <v>1.02133570283216</v>
      </c>
      <c r="AL85" s="16">
        <v>1</v>
      </c>
    </row>
    <row r="86" spans="2:39" ht="15" customHeight="1">
      <c r="B86" s="30" t="s">
        <v>107</v>
      </c>
      <c r="C86" s="30"/>
      <c r="D86" s="30"/>
      <c r="E86" s="30"/>
      <c r="F86" s="30"/>
      <c r="G86" s="30"/>
      <c r="H86" s="30"/>
      <c r="I86" s="30"/>
      <c r="J86" s="30"/>
      <c r="K86" s="30"/>
      <c r="L86" s="30"/>
      <c r="M86" s="30"/>
      <c r="N86" s="30"/>
      <c r="O86" s="30"/>
      <c r="P86" s="30"/>
      <c r="Q86" s="30"/>
      <c r="R86" s="14" t="s">
        <v>306</v>
      </c>
      <c r="S86" s="476" t="s">
        <v>306</v>
      </c>
      <c r="T86" s="300">
        <f aca="true" t="shared" si="25" ref="T86:Z86">ROUND(T57*($AD$31/T$31),1)</f>
        <v>312.4</v>
      </c>
      <c r="U86" s="300">
        <f t="shared" si="25"/>
        <v>319.9</v>
      </c>
      <c r="V86" s="300">
        <f t="shared" si="25"/>
        <v>334.3</v>
      </c>
      <c r="W86" s="300">
        <f t="shared" si="25"/>
        <v>344.2</v>
      </c>
      <c r="X86" s="300">
        <f t="shared" si="25"/>
        <v>315.4</v>
      </c>
      <c r="Y86" s="300">
        <f t="shared" si="25"/>
        <v>315.5</v>
      </c>
      <c r="Z86" s="300">
        <f t="shared" si="25"/>
        <v>319.5</v>
      </c>
      <c r="AA86" s="422" t="s">
        <v>309</v>
      </c>
      <c r="AB86" s="300">
        <f aca="true" t="shared" si="26" ref="AB86:AB91">ROUND(AB57*($AD$31/AB$31),1)</f>
        <v>302.2</v>
      </c>
      <c r="AC86" s="422" t="s">
        <v>309</v>
      </c>
      <c r="AD86" s="379">
        <f t="shared" si="11"/>
        <v>297.3</v>
      </c>
      <c r="AE86" s="412">
        <f>(AD86-AB86)/AB86*100</f>
        <v>-1.6214427531436062</v>
      </c>
      <c r="AF86" s="383">
        <f>(AD86-W86)/W86*100</f>
        <v>-13.62579895409645</v>
      </c>
      <c r="AG86" s="16">
        <v>1.12256123571541</v>
      </c>
      <c r="AH86" s="16">
        <v>1.09526625922762</v>
      </c>
      <c r="AI86" s="16">
        <v>1.06617764651946</v>
      </c>
      <c r="AJ86" s="16">
        <v>1.05036500183814</v>
      </c>
      <c r="AK86" s="16">
        <v>1.02133570283216</v>
      </c>
      <c r="AL86" s="16">
        <v>1</v>
      </c>
      <c r="AM86" s="409"/>
    </row>
    <row r="87" spans="2:39" ht="15" customHeight="1">
      <c r="B87" s="30" t="s">
        <v>108</v>
      </c>
      <c r="C87" s="30"/>
      <c r="D87" s="30"/>
      <c r="E87" s="30"/>
      <c r="F87" s="30"/>
      <c r="G87" s="30"/>
      <c r="H87" s="30"/>
      <c r="I87" s="30"/>
      <c r="J87" s="30"/>
      <c r="K87" s="30"/>
      <c r="L87" s="30"/>
      <c r="M87" s="30"/>
      <c r="N87" s="30"/>
      <c r="O87" s="30"/>
      <c r="P87" s="30"/>
      <c r="Q87" s="30"/>
      <c r="R87" s="300">
        <f aca="true" t="shared" si="27" ref="R87:Z87">ROUND(R58*($AD$31/R$31),1)</f>
        <v>232.5</v>
      </c>
      <c r="S87" s="477">
        <f t="shared" si="27"/>
        <v>241.8</v>
      </c>
      <c r="T87" s="300">
        <f t="shared" si="27"/>
        <v>325.5</v>
      </c>
      <c r="U87" s="300">
        <f t="shared" si="27"/>
        <v>331.5</v>
      </c>
      <c r="V87" s="300">
        <f t="shared" si="27"/>
        <v>348.9</v>
      </c>
      <c r="W87" s="300">
        <f t="shared" si="27"/>
        <v>360.7</v>
      </c>
      <c r="X87" s="300">
        <f t="shared" si="27"/>
        <v>324</v>
      </c>
      <c r="Y87" s="300">
        <f t="shared" si="27"/>
        <v>323.2</v>
      </c>
      <c r="Z87" s="300">
        <f t="shared" si="27"/>
        <v>321.6</v>
      </c>
      <c r="AA87" s="422" t="s">
        <v>309</v>
      </c>
      <c r="AB87" s="300">
        <f t="shared" si="26"/>
        <v>303.2</v>
      </c>
      <c r="AC87" s="422" t="s">
        <v>309</v>
      </c>
      <c r="AD87" s="379">
        <f t="shared" si="11"/>
        <v>298.3</v>
      </c>
      <c r="AE87" s="412">
        <f>(AD87-AB87)/AB87*100</f>
        <v>-1.6160949868073804</v>
      </c>
      <c r="AF87" s="383">
        <f>(AD87-W87)/W87*100</f>
        <v>-17.299695037427217</v>
      </c>
      <c r="AG87" s="16">
        <v>1.12256123571541</v>
      </c>
      <c r="AH87" s="16">
        <v>1.09526625922762</v>
      </c>
      <c r="AI87" s="16">
        <v>1.06617764651946</v>
      </c>
      <c r="AJ87" s="16">
        <v>1.05036500183814</v>
      </c>
      <c r="AK87" s="16">
        <v>1.02133570283216</v>
      </c>
      <c r="AL87" s="16">
        <v>1</v>
      </c>
      <c r="AM87" s="409"/>
    </row>
    <row r="88" spans="2:39" ht="15" customHeight="1">
      <c r="B88" s="16" t="s">
        <v>422</v>
      </c>
      <c r="R88" s="14" t="s">
        <v>306</v>
      </c>
      <c r="S88" s="476" t="s">
        <v>306</v>
      </c>
      <c r="T88" s="300">
        <f aca="true" t="shared" si="28" ref="T88:Z88">ROUND(T59*($AD$31/T$31),1)</f>
        <v>3017.8</v>
      </c>
      <c r="U88" s="300">
        <f t="shared" si="28"/>
        <v>3148.6</v>
      </c>
      <c r="V88" s="300">
        <f t="shared" si="28"/>
        <v>3407.3</v>
      </c>
      <c r="W88" s="300">
        <f t="shared" si="28"/>
        <v>3371.8</v>
      </c>
      <c r="X88" s="300">
        <f t="shared" si="28"/>
        <v>3101.4</v>
      </c>
      <c r="Y88" s="300">
        <f t="shared" si="28"/>
        <v>2998.8</v>
      </c>
      <c r="Z88" s="379">
        <f t="shared" si="28"/>
        <v>2836.2</v>
      </c>
      <c r="AA88" s="379"/>
      <c r="AB88" s="379">
        <f t="shared" si="26"/>
        <v>2774.1</v>
      </c>
      <c r="AC88" s="379"/>
      <c r="AD88" s="509">
        <f t="shared" si="11"/>
        <v>2685.4</v>
      </c>
      <c r="AE88" s="502" t="s">
        <v>306</v>
      </c>
      <c r="AF88" s="501" t="s">
        <v>306</v>
      </c>
      <c r="AG88" s="16">
        <v>1.12256123571541</v>
      </c>
      <c r="AH88" s="16">
        <v>1.09526625922762</v>
      </c>
      <c r="AI88" s="16">
        <v>1.06617764651946</v>
      </c>
      <c r="AJ88" s="16">
        <v>1.05036500183814</v>
      </c>
      <c r="AK88" s="16">
        <v>1.02133570283216</v>
      </c>
      <c r="AL88" s="16">
        <v>1</v>
      </c>
      <c r="AM88" s="409"/>
    </row>
    <row r="89" spans="2:39" ht="15" customHeight="1">
      <c r="B89" s="16" t="s">
        <v>423</v>
      </c>
      <c r="R89" s="14" t="s">
        <v>306</v>
      </c>
      <c r="S89" s="476" t="s">
        <v>306</v>
      </c>
      <c r="T89" s="300">
        <f aca="true" t="shared" si="29" ref="T89:Z89">ROUND(T60*($AD$31/T$31),1)</f>
        <v>1973.1</v>
      </c>
      <c r="U89" s="300">
        <f t="shared" si="29"/>
        <v>2057.5</v>
      </c>
      <c r="V89" s="300">
        <f t="shared" si="29"/>
        <v>2256.3</v>
      </c>
      <c r="W89" s="300">
        <f t="shared" si="29"/>
        <v>2282.5</v>
      </c>
      <c r="X89" s="300">
        <f t="shared" si="29"/>
        <v>2176.9</v>
      </c>
      <c r="Y89" s="300">
        <f t="shared" si="29"/>
        <v>2113.6</v>
      </c>
      <c r="Z89" s="379">
        <f t="shared" si="29"/>
        <v>1997.3</v>
      </c>
      <c r="AA89" s="379"/>
      <c r="AB89" s="379">
        <f t="shared" si="26"/>
        <v>1933.8</v>
      </c>
      <c r="AC89" s="379"/>
      <c r="AD89" s="513">
        <f t="shared" si="11"/>
        <v>1916.6</v>
      </c>
      <c r="AE89" s="412">
        <f>(AD89-AB89)/AB89*100</f>
        <v>-0.8894404798841682</v>
      </c>
      <c r="AF89" s="383">
        <f>(AD89-W89)/W89*100</f>
        <v>-16.030668127053673</v>
      </c>
      <c r="AG89" s="16">
        <v>1.12256123571541</v>
      </c>
      <c r="AH89" s="16">
        <v>1.09526625922762</v>
      </c>
      <c r="AI89" s="16">
        <v>1.06617764651946</v>
      </c>
      <c r="AJ89" s="16">
        <v>1.05036500183814</v>
      </c>
      <c r="AK89" s="16">
        <v>1.02133570283216</v>
      </c>
      <c r="AL89" s="16">
        <v>1</v>
      </c>
      <c r="AM89" s="409"/>
    </row>
    <row r="90" spans="2:39" ht="15" customHeight="1">
      <c r="B90" s="16" t="s">
        <v>424</v>
      </c>
      <c r="R90" s="300">
        <f aca="true" t="shared" si="30" ref="R90:Z90">ROUND(R61*($AD$31/R$31),1)</f>
        <v>2564.1</v>
      </c>
      <c r="S90" s="477">
        <f t="shared" si="30"/>
        <v>2635.9</v>
      </c>
      <c r="T90" s="300">
        <f t="shared" si="30"/>
        <v>3031.1</v>
      </c>
      <c r="U90" s="300">
        <f t="shared" si="30"/>
        <v>3159</v>
      </c>
      <c r="V90" s="300">
        <f t="shared" si="30"/>
        <v>3422</v>
      </c>
      <c r="W90" s="300">
        <f t="shared" si="30"/>
        <v>3388.3</v>
      </c>
      <c r="X90" s="300">
        <f t="shared" si="30"/>
        <v>3110</v>
      </c>
      <c r="Y90" s="300">
        <f t="shared" si="30"/>
        <v>3006.3</v>
      </c>
      <c r="Z90" s="379">
        <f t="shared" si="30"/>
        <v>2827.5</v>
      </c>
      <c r="AA90" s="379"/>
      <c r="AB90" s="379">
        <f t="shared" si="26"/>
        <v>2782.2</v>
      </c>
      <c r="AC90" s="379"/>
      <c r="AD90" s="509">
        <f t="shared" si="11"/>
        <v>2686.4</v>
      </c>
      <c r="AE90" s="502" t="s">
        <v>306</v>
      </c>
      <c r="AF90" s="501" t="s">
        <v>306</v>
      </c>
      <c r="AG90" s="16">
        <v>1.12256123571541</v>
      </c>
      <c r="AH90" s="16">
        <v>1.09526625922762</v>
      </c>
      <c r="AI90" s="16">
        <v>1.06617764651946</v>
      </c>
      <c r="AJ90" s="16">
        <v>1.05036500183814</v>
      </c>
      <c r="AK90" s="16">
        <v>1.02133570283216</v>
      </c>
      <c r="AL90" s="16">
        <v>1</v>
      </c>
      <c r="AM90" s="409"/>
    </row>
    <row r="91" spans="1:39" ht="16.5" customHeight="1" thickBot="1">
      <c r="A91" s="22"/>
      <c r="B91" s="22" t="s">
        <v>425</v>
      </c>
      <c r="C91" s="22"/>
      <c r="D91" s="22"/>
      <c r="E91" s="22"/>
      <c r="F91" s="22"/>
      <c r="G91" s="22"/>
      <c r="H91" s="22"/>
      <c r="I91" s="22"/>
      <c r="J91" s="22"/>
      <c r="K91" s="22"/>
      <c r="L91" s="22"/>
      <c r="M91" s="22"/>
      <c r="N91" s="22"/>
      <c r="O91" s="22"/>
      <c r="P91" s="22"/>
      <c r="Q91" s="22"/>
      <c r="R91" s="376">
        <f aca="true" t="shared" si="31" ref="R91:Z91">ROUND(R62*($AD$31/R$31),1)</f>
        <v>1573.1</v>
      </c>
      <c r="S91" s="478">
        <f t="shared" si="31"/>
        <v>1602.4</v>
      </c>
      <c r="T91" s="376">
        <f t="shared" si="31"/>
        <v>1987.5</v>
      </c>
      <c r="U91" s="376">
        <f t="shared" si="31"/>
        <v>2068.5</v>
      </c>
      <c r="V91" s="376">
        <f t="shared" si="31"/>
        <v>2271.4</v>
      </c>
      <c r="W91" s="376">
        <f t="shared" si="31"/>
        <v>2299.3</v>
      </c>
      <c r="X91" s="376">
        <f t="shared" si="31"/>
        <v>2185.5</v>
      </c>
      <c r="Y91" s="376">
        <f t="shared" si="31"/>
        <v>2121.2</v>
      </c>
      <c r="Z91" s="380">
        <f t="shared" si="31"/>
        <v>1988.6</v>
      </c>
      <c r="AA91" s="380"/>
      <c r="AB91" s="380">
        <f t="shared" si="26"/>
        <v>1942.4</v>
      </c>
      <c r="AC91" s="380"/>
      <c r="AD91" s="514">
        <f t="shared" si="11"/>
        <v>1860.3</v>
      </c>
      <c r="AE91" s="510">
        <f>(AD91-AB91)/AB91*100</f>
        <v>-4.226729818780896</v>
      </c>
      <c r="AF91" s="511">
        <f>(AD91-W91)/W91*100</f>
        <v>-19.09276736398035</v>
      </c>
      <c r="AG91" s="16">
        <v>1.12256123571541</v>
      </c>
      <c r="AH91" s="16">
        <v>1.09526625922762</v>
      </c>
      <c r="AI91" s="16">
        <v>1.06617764651946</v>
      </c>
      <c r="AJ91" s="16">
        <v>1.05036500183814</v>
      </c>
      <c r="AK91" s="16">
        <v>1.02133570283216</v>
      </c>
      <c r="AL91" s="16">
        <v>1</v>
      </c>
      <c r="AM91" s="409"/>
    </row>
    <row r="92" spans="1:32" ht="29.25" customHeight="1">
      <c r="A92" s="574" t="s">
        <v>409</v>
      </c>
      <c r="B92" s="575"/>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row>
    <row r="93" spans="1:36" s="35" customFormat="1" ht="13.5" customHeight="1">
      <c r="A93" s="576" t="s">
        <v>410</v>
      </c>
      <c r="B93" s="576"/>
      <c r="C93" s="576"/>
      <c r="D93" s="576"/>
      <c r="E93" s="576"/>
      <c r="F93" s="576"/>
      <c r="G93" s="576"/>
      <c r="H93" s="576"/>
      <c r="I93" s="576"/>
      <c r="J93" s="576"/>
      <c r="K93" s="576"/>
      <c r="L93" s="576"/>
      <c r="M93" s="576"/>
      <c r="N93" s="576"/>
      <c r="O93" s="576"/>
      <c r="P93" s="576"/>
      <c r="Q93" s="576"/>
      <c r="R93" s="576"/>
      <c r="S93" s="576"/>
      <c r="T93" s="576"/>
      <c r="U93" s="576"/>
      <c r="V93" s="576"/>
      <c r="W93" s="576"/>
      <c r="X93" s="576"/>
      <c r="Y93" s="576"/>
      <c r="Z93" s="576"/>
      <c r="AA93" s="576"/>
      <c r="AB93" s="576"/>
      <c r="AC93" s="576"/>
      <c r="AD93" s="576"/>
      <c r="AE93" s="576"/>
      <c r="AF93" s="576"/>
      <c r="AI93" s="90">
        <v>1.1527244642713053</v>
      </c>
      <c r="AJ93" s="35" t="s">
        <v>73</v>
      </c>
    </row>
    <row r="94" spans="1:36" s="35" customFormat="1" ht="16.5" customHeight="1">
      <c r="A94" s="576" t="s">
        <v>411</v>
      </c>
      <c r="B94" s="576"/>
      <c r="C94" s="576"/>
      <c r="D94" s="576"/>
      <c r="E94" s="576"/>
      <c r="F94" s="576"/>
      <c r="G94" s="576"/>
      <c r="H94" s="576"/>
      <c r="I94" s="576"/>
      <c r="J94" s="576"/>
      <c r="K94" s="576"/>
      <c r="L94" s="576"/>
      <c r="M94" s="576"/>
      <c r="N94" s="576"/>
      <c r="O94" s="576"/>
      <c r="P94" s="576"/>
      <c r="Q94" s="576"/>
      <c r="R94" s="576"/>
      <c r="S94" s="576"/>
      <c r="T94" s="576"/>
      <c r="U94" s="576"/>
      <c r="V94" s="576"/>
      <c r="W94" s="576"/>
      <c r="X94" s="576"/>
      <c r="Y94" s="576"/>
      <c r="Z94" s="576"/>
      <c r="AA94" s="576"/>
      <c r="AB94" s="576"/>
      <c r="AC94" s="576"/>
      <c r="AD94" s="576"/>
      <c r="AE94" s="576"/>
      <c r="AF94" s="576"/>
      <c r="AI94" s="90">
        <v>1.1225612357154084</v>
      </c>
      <c r="AJ94" s="35" t="s">
        <v>74</v>
      </c>
    </row>
    <row r="95" spans="1:35" s="35" customFormat="1" ht="15" customHeight="1">
      <c r="A95" s="576" t="s">
        <v>412</v>
      </c>
      <c r="B95" s="577"/>
      <c r="C95" s="577"/>
      <c r="D95" s="577"/>
      <c r="E95" s="577"/>
      <c r="F95" s="577"/>
      <c r="G95" s="577"/>
      <c r="H95" s="577"/>
      <c r="I95" s="577"/>
      <c r="J95" s="577"/>
      <c r="K95" s="577"/>
      <c r="L95" s="577"/>
      <c r="M95" s="577"/>
      <c r="N95" s="577"/>
      <c r="O95" s="577"/>
      <c r="P95" s="577"/>
      <c r="Q95" s="577"/>
      <c r="R95" s="577"/>
      <c r="S95" s="577"/>
      <c r="T95" s="577"/>
      <c r="U95" s="577"/>
      <c r="V95" s="577"/>
      <c r="W95" s="577"/>
      <c r="X95" s="577"/>
      <c r="Y95" s="577"/>
      <c r="Z95" s="504"/>
      <c r="AA95" s="504"/>
      <c r="AB95" s="504"/>
      <c r="AC95" s="504"/>
      <c r="AD95" s="504"/>
      <c r="AE95" s="503"/>
      <c r="AF95" s="503"/>
      <c r="AI95" s="90"/>
    </row>
    <row r="96" spans="1:36" s="35" customFormat="1" ht="17.25" customHeight="1">
      <c r="A96" s="576" t="s">
        <v>413</v>
      </c>
      <c r="B96" s="576"/>
      <c r="C96" s="576"/>
      <c r="D96" s="576"/>
      <c r="E96" s="576"/>
      <c r="F96" s="576"/>
      <c r="G96" s="576"/>
      <c r="H96" s="576"/>
      <c r="I96" s="576"/>
      <c r="J96" s="576"/>
      <c r="K96" s="576"/>
      <c r="L96" s="576"/>
      <c r="M96" s="576"/>
      <c r="N96" s="576"/>
      <c r="O96" s="576"/>
      <c r="P96" s="576"/>
      <c r="Q96" s="576"/>
      <c r="R96" s="576"/>
      <c r="S96" s="576"/>
      <c r="T96" s="576"/>
      <c r="U96" s="576"/>
      <c r="V96" s="576"/>
      <c r="W96" s="576"/>
      <c r="X96" s="576"/>
      <c r="Y96" s="576"/>
      <c r="Z96" s="576"/>
      <c r="AA96" s="576"/>
      <c r="AB96" s="576"/>
      <c r="AC96" s="576"/>
      <c r="AD96" s="576"/>
      <c r="AE96" s="576"/>
      <c r="AF96" s="576"/>
      <c r="AI96" s="90">
        <v>1.095266259227618</v>
      </c>
      <c r="AJ96" s="35" t="s">
        <v>75</v>
      </c>
    </row>
    <row r="97" spans="1:36" s="35" customFormat="1" ht="25.5" customHeight="1">
      <c r="A97" s="576" t="s">
        <v>414</v>
      </c>
      <c r="B97" s="576"/>
      <c r="C97" s="576"/>
      <c r="D97" s="576"/>
      <c r="E97" s="576"/>
      <c r="F97" s="576"/>
      <c r="G97" s="576"/>
      <c r="H97" s="576"/>
      <c r="I97" s="576"/>
      <c r="J97" s="576"/>
      <c r="K97" s="576"/>
      <c r="L97" s="576"/>
      <c r="M97" s="576"/>
      <c r="N97" s="576"/>
      <c r="O97" s="576"/>
      <c r="P97" s="576"/>
      <c r="Q97" s="576"/>
      <c r="R97" s="576"/>
      <c r="S97" s="576"/>
      <c r="T97" s="576"/>
      <c r="U97" s="576"/>
      <c r="V97" s="576"/>
      <c r="W97" s="576"/>
      <c r="X97" s="576"/>
      <c r="Y97" s="576"/>
      <c r="Z97" s="576"/>
      <c r="AA97" s="576"/>
      <c r="AB97" s="576"/>
      <c r="AC97" s="576"/>
      <c r="AD97" s="576"/>
      <c r="AE97" s="576"/>
      <c r="AF97" s="576"/>
      <c r="AI97" s="90">
        <v>1.066177646519463</v>
      </c>
      <c r="AJ97" s="35" t="s">
        <v>76</v>
      </c>
    </row>
    <row r="98" spans="1:35" s="35" customFormat="1" ht="15" customHeight="1">
      <c r="A98" s="500" t="s">
        <v>415</v>
      </c>
      <c r="B98" s="503"/>
      <c r="C98" s="503"/>
      <c r="D98" s="503"/>
      <c r="E98" s="503"/>
      <c r="F98" s="503"/>
      <c r="G98" s="503"/>
      <c r="H98" s="503"/>
      <c r="I98" s="503"/>
      <c r="J98" s="503"/>
      <c r="K98" s="503"/>
      <c r="L98" s="503"/>
      <c r="M98" s="503"/>
      <c r="N98" s="503"/>
      <c r="O98" s="503"/>
      <c r="P98" s="503"/>
      <c r="Q98" s="503"/>
      <c r="R98" s="503"/>
      <c r="S98" s="503"/>
      <c r="T98" s="503"/>
      <c r="U98" s="503"/>
      <c r="V98" s="503"/>
      <c r="W98" s="503"/>
      <c r="X98" s="503"/>
      <c r="Y98" s="503"/>
      <c r="Z98" s="503"/>
      <c r="AA98" s="503"/>
      <c r="AB98" s="503"/>
      <c r="AC98" s="503"/>
      <c r="AD98" s="503"/>
      <c r="AE98" s="503"/>
      <c r="AF98" s="503"/>
      <c r="AI98" s="90"/>
    </row>
    <row r="99" spans="1:36" s="35" customFormat="1" ht="15" customHeight="1">
      <c r="A99" s="505" t="s">
        <v>416</v>
      </c>
      <c r="B99" s="500"/>
      <c r="C99" s="500"/>
      <c r="D99" s="500"/>
      <c r="E99" s="500"/>
      <c r="F99" s="500"/>
      <c r="G99" s="500"/>
      <c r="H99" s="500"/>
      <c r="I99" s="500"/>
      <c r="J99" s="500"/>
      <c r="K99" s="500"/>
      <c r="L99" s="500"/>
      <c r="M99" s="500"/>
      <c r="N99" s="500"/>
      <c r="O99" s="500"/>
      <c r="P99" s="500"/>
      <c r="Q99" s="500"/>
      <c r="AE99" s="506"/>
      <c r="AF99" s="506"/>
      <c r="AI99" s="90">
        <v>1.0503650018381387</v>
      </c>
      <c r="AJ99" s="35" t="s">
        <v>77</v>
      </c>
    </row>
    <row r="100" spans="1:36" s="35" customFormat="1" ht="12.75">
      <c r="A100" s="572" t="s">
        <v>417</v>
      </c>
      <c r="B100" s="572"/>
      <c r="C100" s="572"/>
      <c r="D100" s="572"/>
      <c r="E100" s="572"/>
      <c r="F100" s="572"/>
      <c r="G100" s="572"/>
      <c r="H100" s="572"/>
      <c r="I100" s="572"/>
      <c r="J100" s="572"/>
      <c r="K100" s="572"/>
      <c r="L100" s="572"/>
      <c r="M100" s="572"/>
      <c r="N100" s="572"/>
      <c r="O100" s="572"/>
      <c r="P100" s="572"/>
      <c r="Q100" s="572"/>
      <c r="R100" s="572"/>
      <c r="S100" s="572"/>
      <c r="T100" s="572"/>
      <c r="U100" s="572"/>
      <c r="V100" s="572"/>
      <c r="W100" s="572"/>
      <c r="X100" s="572"/>
      <c r="Y100" s="572"/>
      <c r="Z100" s="572"/>
      <c r="AA100" s="572"/>
      <c r="AB100" s="572"/>
      <c r="AC100" s="572"/>
      <c r="AD100" s="572"/>
      <c r="AE100" s="572"/>
      <c r="AF100" s="572"/>
      <c r="AI100" s="90">
        <v>1.021335702832164</v>
      </c>
      <c r="AJ100" s="35" t="s">
        <v>78</v>
      </c>
    </row>
    <row r="101" spans="1:35" s="35" customFormat="1" ht="12.75">
      <c r="A101" s="500" t="s">
        <v>308</v>
      </c>
      <c r="B101" s="507"/>
      <c r="C101" s="507"/>
      <c r="D101" s="507"/>
      <c r="E101" s="507"/>
      <c r="F101" s="507"/>
      <c r="G101" s="507"/>
      <c r="H101" s="507"/>
      <c r="I101" s="507"/>
      <c r="J101" s="507"/>
      <c r="K101" s="507"/>
      <c r="L101" s="507"/>
      <c r="M101" s="507"/>
      <c r="N101" s="507"/>
      <c r="O101" s="507"/>
      <c r="P101" s="507"/>
      <c r="Q101" s="507"/>
      <c r="R101" s="507"/>
      <c r="S101" s="507"/>
      <c r="T101" s="507"/>
      <c r="U101" s="507"/>
      <c r="V101" s="507"/>
      <c r="W101" s="507"/>
      <c r="X101" s="507"/>
      <c r="Y101" s="507"/>
      <c r="Z101" s="507"/>
      <c r="AA101" s="507"/>
      <c r="AB101" s="507"/>
      <c r="AC101" s="507"/>
      <c r="AD101" s="507"/>
      <c r="AE101" s="507"/>
      <c r="AF101" s="507"/>
      <c r="AI101" s="90"/>
    </row>
    <row r="102" spans="1:36" ht="15" customHeight="1">
      <c r="A102" s="505" t="s">
        <v>418</v>
      </c>
      <c r="B102" s="505"/>
      <c r="C102" s="505"/>
      <c r="D102" s="505"/>
      <c r="E102" s="505"/>
      <c r="F102" s="505"/>
      <c r="G102" s="505"/>
      <c r="H102" s="505"/>
      <c r="I102" s="505"/>
      <c r="J102" s="505"/>
      <c r="K102" s="505"/>
      <c r="L102" s="505"/>
      <c r="M102" s="505"/>
      <c r="N102" s="505"/>
      <c r="O102" s="505"/>
      <c r="P102" s="505"/>
      <c r="Q102" s="505"/>
      <c r="R102" s="35"/>
      <c r="S102" s="35"/>
      <c r="T102" s="35"/>
      <c r="U102" s="35"/>
      <c r="V102" s="35"/>
      <c r="W102" s="35"/>
      <c r="X102" s="35"/>
      <c r="Y102" s="35"/>
      <c r="Z102" s="35"/>
      <c r="AA102" s="35"/>
      <c r="AB102" s="35"/>
      <c r="AC102" s="35"/>
      <c r="AD102" s="35"/>
      <c r="AE102" s="506"/>
      <c r="AF102" s="506"/>
      <c r="AI102" s="90">
        <v>1</v>
      </c>
      <c r="AJ102" s="16" t="s">
        <v>79</v>
      </c>
    </row>
    <row r="103" spans="1:32" ht="15" customHeight="1">
      <c r="A103" s="505" t="s">
        <v>421</v>
      </c>
      <c r="B103" s="35"/>
      <c r="C103" s="35"/>
      <c r="D103" s="35"/>
      <c r="E103" s="35"/>
      <c r="F103" s="35"/>
      <c r="G103" s="35"/>
      <c r="H103" s="35"/>
      <c r="I103" s="35"/>
      <c r="J103" s="35"/>
      <c r="K103" s="35"/>
      <c r="L103" s="35"/>
      <c r="M103" s="35"/>
      <c r="N103" s="35"/>
      <c r="O103" s="35"/>
      <c r="P103" s="35"/>
      <c r="Q103" s="35"/>
      <c r="R103" s="508"/>
      <c r="S103" s="508"/>
      <c r="T103" s="508"/>
      <c r="U103" s="508"/>
      <c r="V103" s="35"/>
      <c r="W103" s="35"/>
      <c r="X103" s="35"/>
      <c r="Y103" s="35"/>
      <c r="Z103" s="35"/>
      <c r="AA103" s="35"/>
      <c r="AB103" s="35"/>
      <c r="AC103" s="35"/>
      <c r="AD103" s="35"/>
      <c r="AE103" s="506"/>
      <c r="AF103" s="506"/>
    </row>
    <row r="104" spans="1:32" ht="15" customHeight="1">
      <c r="A104" s="35" t="s">
        <v>310</v>
      </c>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506"/>
      <c r="AF104" s="506"/>
    </row>
    <row r="105" spans="1:32" ht="15" customHeight="1">
      <c r="A105" s="457" t="s">
        <v>419</v>
      </c>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506"/>
      <c r="AF105" s="506"/>
    </row>
    <row r="106" spans="1:32" ht="15" customHeight="1">
      <c r="A106" s="457" t="s">
        <v>420</v>
      </c>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c r="AA106" s="35"/>
      <c r="AB106" s="35"/>
      <c r="AC106" s="35"/>
      <c r="AD106" s="35"/>
      <c r="AE106" s="506"/>
      <c r="AF106" s="506"/>
    </row>
    <row r="107" ht="15" customHeight="1"/>
    <row r="108" ht="15" customHeight="1">
      <c r="R108" s="371"/>
    </row>
  </sheetData>
  <sheetProtection/>
  <mergeCells count="48">
    <mergeCell ref="AD2:AD3"/>
    <mergeCell ref="A93:AF93"/>
    <mergeCell ref="A94:AF94"/>
    <mergeCell ref="A95:Y95"/>
    <mergeCell ref="A96:AF96"/>
    <mergeCell ref="A97:AF97"/>
    <mergeCell ref="AB2:AB3"/>
    <mergeCell ref="A22:Y22"/>
    <mergeCell ref="A23:AE23"/>
    <mergeCell ref="A24:AF24"/>
    <mergeCell ref="A100:AF100"/>
    <mergeCell ref="W34:W35"/>
    <mergeCell ref="X34:X35"/>
    <mergeCell ref="Y34:Y35"/>
    <mergeCell ref="Z34:Z35"/>
    <mergeCell ref="AB34:AB35"/>
    <mergeCell ref="A92:AF92"/>
    <mergeCell ref="AD34:AD35"/>
    <mergeCell ref="A25:AF25"/>
    <mergeCell ref="R34:R35"/>
    <mergeCell ref="S34:S35"/>
    <mergeCell ref="T34:T35"/>
    <mergeCell ref="U34:U35"/>
    <mergeCell ref="V34:V35"/>
    <mergeCell ref="U2:U3"/>
    <mergeCell ref="V2:V3"/>
    <mergeCell ref="W2:W3"/>
    <mergeCell ref="X2:X3"/>
    <mergeCell ref="Y2:Y3"/>
    <mergeCell ref="Z2:Z3"/>
    <mergeCell ref="O2:O3"/>
    <mergeCell ref="P2:P3"/>
    <mergeCell ref="Q2:Q3"/>
    <mergeCell ref="R2:R3"/>
    <mergeCell ref="S2:S3"/>
    <mergeCell ref="T2:T3"/>
    <mergeCell ref="I2:I3"/>
    <mergeCell ref="J2:J3"/>
    <mergeCell ref="K2:K3"/>
    <mergeCell ref="L2:L3"/>
    <mergeCell ref="M2:M3"/>
    <mergeCell ref="N2:N3"/>
    <mergeCell ref="C2:C3"/>
    <mergeCell ref="D2:D3"/>
    <mergeCell ref="E2:E3"/>
    <mergeCell ref="F2:F3"/>
    <mergeCell ref="G2:G3"/>
    <mergeCell ref="H2: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6" r:id="rId1"/>
  <headerFooter>
    <oddHeader>&amp;R&amp;"Arial,Bold"&amp;18Bus and Coach Travel</oddHeader>
  </headerFooter>
  <colBreaks count="1" manualBreakCount="1">
    <brk id="32" max="65535" man="1"/>
  </colBreaks>
</worksheet>
</file>

<file path=xl/worksheets/sheet7.xml><?xml version="1.0" encoding="utf-8"?>
<worksheet xmlns="http://schemas.openxmlformats.org/spreadsheetml/2006/main" xmlns:r="http://schemas.openxmlformats.org/officeDocument/2006/relationships">
  <sheetPr>
    <pageSetUpPr fitToPage="1"/>
  </sheetPr>
  <dimension ref="A1:R74"/>
  <sheetViews>
    <sheetView zoomScale="88" zoomScaleNormal="88" workbookViewId="0" topLeftCell="A1">
      <selection activeCell="A1" sqref="A1"/>
    </sheetView>
  </sheetViews>
  <sheetFormatPr defaultColWidth="9.140625" defaultRowHeight="12.75"/>
  <cols>
    <col min="1" max="1" width="2.140625" style="7" customWidth="1"/>
    <col min="2" max="2" width="33.7109375" style="7" customWidth="1"/>
    <col min="3" max="5" width="9.140625" style="3" hidden="1" customWidth="1"/>
    <col min="6" max="6" width="10.00390625" style="3" hidden="1" customWidth="1"/>
    <col min="7" max="7" width="9.140625" style="3" hidden="1" customWidth="1"/>
    <col min="8" max="14" width="9.140625" style="3" customWidth="1"/>
    <col min="15" max="15" width="9.140625" style="8" customWidth="1"/>
    <col min="16" max="16" width="9.140625" style="6" customWidth="1"/>
    <col min="17" max="16384" width="9.140625" style="3" customWidth="1"/>
  </cols>
  <sheetData>
    <row r="1" spans="1:16" ht="24" customHeight="1">
      <c r="A1" s="1" t="s">
        <v>340</v>
      </c>
      <c r="B1" s="302"/>
      <c r="C1" s="6"/>
      <c r="D1" s="6"/>
      <c r="E1" s="6"/>
      <c r="F1" s="6"/>
      <c r="G1" s="6"/>
      <c r="H1" s="6"/>
      <c r="I1" s="6"/>
      <c r="J1" s="6"/>
      <c r="K1" s="320"/>
      <c r="L1" s="250"/>
      <c r="M1" s="250"/>
      <c r="N1" s="250"/>
      <c r="O1" s="250"/>
      <c r="P1" s="250"/>
    </row>
    <row r="2" spans="1:18" ht="18.75" customHeight="1" thickBot="1">
      <c r="A2" s="10"/>
      <c r="B2" s="303"/>
      <c r="C2" s="304">
        <v>1999</v>
      </c>
      <c r="D2" s="304">
        <v>2000</v>
      </c>
      <c r="E2" s="304">
        <v>2001</v>
      </c>
      <c r="F2" s="338">
        <v>2002</v>
      </c>
      <c r="G2" s="338">
        <v>2003</v>
      </c>
      <c r="H2" s="338">
        <v>2004</v>
      </c>
      <c r="I2" s="338">
        <v>2005</v>
      </c>
      <c r="J2" s="338">
        <v>2006</v>
      </c>
      <c r="K2" s="343" t="s">
        <v>326</v>
      </c>
      <c r="L2" s="338">
        <v>2008</v>
      </c>
      <c r="M2" s="338">
        <v>2009</v>
      </c>
      <c r="N2" s="338">
        <v>2010</v>
      </c>
      <c r="O2" s="339">
        <v>2011</v>
      </c>
      <c r="P2" s="339">
        <v>2012</v>
      </c>
      <c r="Q2" s="339">
        <v>2013</v>
      </c>
      <c r="R2" s="339">
        <v>2014</v>
      </c>
    </row>
    <row r="3" spans="1:18" ht="16.5" thickTop="1">
      <c r="A3" s="5" t="s">
        <v>11</v>
      </c>
      <c r="B3" s="305"/>
      <c r="C3" s="6"/>
      <c r="D3" s="6"/>
      <c r="E3" s="6"/>
      <c r="F3" s="6"/>
      <c r="G3" s="6"/>
      <c r="H3" s="6"/>
      <c r="I3" s="6"/>
      <c r="J3" s="266"/>
      <c r="K3" s="344"/>
      <c r="L3" s="6"/>
      <c r="M3" s="6"/>
      <c r="N3" s="6"/>
      <c r="O3" s="306"/>
      <c r="R3" s="306" t="s">
        <v>10</v>
      </c>
    </row>
    <row r="4" spans="1:18" ht="15">
      <c r="A4" s="4"/>
      <c r="B4" s="307" t="s">
        <v>12</v>
      </c>
      <c r="C4" s="308">
        <v>36.8</v>
      </c>
      <c r="D4" s="308">
        <v>38</v>
      </c>
      <c r="E4" s="308">
        <v>32.5</v>
      </c>
      <c r="F4" s="321">
        <v>36.4</v>
      </c>
      <c r="G4" s="321">
        <v>37.4</v>
      </c>
      <c r="H4" s="321">
        <v>35.5</v>
      </c>
      <c r="I4" s="321">
        <v>37</v>
      </c>
      <c r="J4" s="325">
        <v>40.7</v>
      </c>
      <c r="K4" s="345">
        <v>38.7</v>
      </c>
      <c r="L4" s="321">
        <v>40.7</v>
      </c>
      <c r="M4" s="321">
        <v>43</v>
      </c>
      <c r="N4" s="321">
        <v>38.4</v>
      </c>
      <c r="O4" s="322">
        <v>41.1</v>
      </c>
      <c r="P4" s="333">
        <v>40.3</v>
      </c>
      <c r="Q4" s="3">
        <v>42</v>
      </c>
      <c r="R4" s="485">
        <v>45.7</v>
      </c>
    </row>
    <row r="5" spans="1:18" ht="15">
      <c r="A5" s="4"/>
      <c r="B5" s="307" t="s">
        <v>13</v>
      </c>
      <c r="C5" s="308">
        <v>63.2</v>
      </c>
      <c r="D5" s="308">
        <v>62</v>
      </c>
      <c r="E5" s="308">
        <v>67.5</v>
      </c>
      <c r="F5" s="321">
        <v>63.6</v>
      </c>
      <c r="G5" s="321">
        <v>62.6</v>
      </c>
      <c r="H5" s="321">
        <v>64.5</v>
      </c>
      <c r="I5" s="321">
        <v>63</v>
      </c>
      <c r="J5" s="325">
        <v>59.3</v>
      </c>
      <c r="K5" s="345">
        <v>61.3</v>
      </c>
      <c r="L5" s="321">
        <v>59.3</v>
      </c>
      <c r="M5" s="321">
        <v>57</v>
      </c>
      <c r="N5" s="321">
        <v>61.6</v>
      </c>
      <c r="O5" s="322">
        <v>58.9</v>
      </c>
      <c r="P5" s="333">
        <v>59.7</v>
      </c>
      <c r="Q5" s="3">
        <v>58</v>
      </c>
      <c r="R5" s="485">
        <v>54.3</v>
      </c>
    </row>
    <row r="6" spans="1:18" ht="1.5" customHeight="1">
      <c r="A6" s="4"/>
      <c r="B6" s="307"/>
      <c r="C6" s="308"/>
      <c r="D6" s="308"/>
      <c r="E6" s="308"/>
      <c r="F6" s="321"/>
      <c r="G6" s="321"/>
      <c r="H6" s="321"/>
      <c r="I6" s="321"/>
      <c r="J6" s="325"/>
      <c r="K6" s="345"/>
      <c r="L6" s="321"/>
      <c r="M6" s="321"/>
      <c r="N6" s="321"/>
      <c r="O6" s="323"/>
      <c r="P6" s="334"/>
      <c r="R6" s="485"/>
    </row>
    <row r="7" spans="1:18" ht="15.75">
      <c r="A7" s="5" t="s">
        <v>14</v>
      </c>
      <c r="B7" s="310"/>
      <c r="C7" s="311"/>
      <c r="D7" s="311"/>
      <c r="E7" s="311"/>
      <c r="F7" s="324"/>
      <c r="G7" s="324"/>
      <c r="H7" s="324"/>
      <c r="I7" s="324"/>
      <c r="J7" s="323"/>
      <c r="K7" s="346"/>
      <c r="L7" s="324"/>
      <c r="M7" s="324"/>
      <c r="N7" s="324"/>
      <c r="O7" s="323"/>
      <c r="P7" s="334"/>
      <c r="R7" s="485"/>
    </row>
    <row r="8" spans="1:18" ht="15">
      <c r="A8" s="4"/>
      <c r="B8" s="312" t="s">
        <v>15</v>
      </c>
      <c r="C8" s="308">
        <v>14.4</v>
      </c>
      <c r="D8" s="308">
        <v>12.8</v>
      </c>
      <c r="E8" s="308">
        <v>10.6</v>
      </c>
      <c r="F8" s="321">
        <v>9.3</v>
      </c>
      <c r="G8" s="321">
        <v>8.5</v>
      </c>
      <c r="H8" s="321">
        <v>10.4</v>
      </c>
      <c r="I8" s="321">
        <v>11.4</v>
      </c>
      <c r="J8" s="325">
        <v>9.8</v>
      </c>
      <c r="K8" s="345">
        <v>10.2</v>
      </c>
      <c r="L8" s="321">
        <v>12.6</v>
      </c>
      <c r="M8" s="321">
        <v>9</v>
      </c>
      <c r="N8" s="321">
        <v>13.1</v>
      </c>
      <c r="O8" s="322">
        <v>10.5</v>
      </c>
      <c r="P8" s="333">
        <v>12.6</v>
      </c>
      <c r="Q8" s="3">
        <v>12</v>
      </c>
      <c r="R8" s="485">
        <v>9.7</v>
      </c>
    </row>
    <row r="9" spans="1:18" ht="15">
      <c r="A9" s="4"/>
      <c r="B9" s="307" t="s">
        <v>16</v>
      </c>
      <c r="C9" s="308">
        <v>15.2</v>
      </c>
      <c r="D9" s="308">
        <v>18.7</v>
      </c>
      <c r="E9" s="308">
        <v>14</v>
      </c>
      <c r="F9" s="321">
        <v>17.1</v>
      </c>
      <c r="G9" s="321">
        <v>15.5</v>
      </c>
      <c r="H9" s="321">
        <v>15.9</v>
      </c>
      <c r="I9" s="321">
        <v>19.1</v>
      </c>
      <c r="J9" s="325">
        <v>19.8</v>
      </c>
      <c r="K9" s="345">
        <v>24.1</v>
      </c>
      <c r="L9" s="321">
        <v>19.9</v>
      </c>
      <c r="M9" s="321">
        <v>22.9</v>
      </c>
      <c r="N9" s="321">
        <v>17.8</v>
      </c>
      <c r="O9" s="322">
        <v>20.8</v>
      </c>
      <c r="P9" s="333">
        <v>19.8</v>
      </c>
      <c r="Q9" s="3">
        <v>20</v>
      </c>
      <c r="R9" s="485">
        <v>22.2</v>
      </c>
    </row>
    <row r="10" spans="1:18" ht="15">
      <c r="A10" s="4"/>
      <c r="B10" s="307" t="s">
        <v>17</v>
      </c>
      <c r="C10" s="308">
        <v>15.7</v>
      </c>
      <c r="D10" s="308">
        <v>14.6</v>
      </c>
      <c r="E10" s="308">
        <v>13.2</v>
      </c>
      <c r="F10" s="321">
        <v>14.3</v>
      </c>
      <c r="G10" s="321">
        <v>12.7</v>
      </c>
      <c r="H10" s="321">
        <v>11.7</v>
      </c>
      <c r="I10" s="321">
        <v>13.6</v>
      </c>
      <c r="J10" s="325">
        <v>15.9</v>
      </c>
      <c r="K10" s="345">
        <v>15.4</v>
      </c>
      <c r="L10" s="321">
        <v>9.3</v>
      </c>
      <c r="M10" s="321">
        <v>15.4</v>
      </c>
      <c r="N10" s="321">
        <v>12.6</v>
      </c>
      <c r="O10" s="322">
        <v>13.9</v>
      </c>
      <c r="P10" s="333">
        <v>13.5</v>
      </c>
      <c r="Q10" s="3">
        <v>12</v>
      </c>
      <c r="R10" s="485">
        <v>14.4</v>
      </c>
    </row>
    <row r="11" spans="1:18" ht="15">
      <c r="A11" s="4"/>
      <c r="B11" s="307" t="s">
        <v>18</v>
      </c>
      <c r="C11" s="308">
        <v>10.8</v>
      </c>
      <c r="D11" s="308">
        <v>14.1</v>
      </c>
      <c r="E11" s="308">
        <v>15.5</v>
      </c>
      <c r="F11" s="321">
        <v>15</v>
      </c>
      <c r="G11" s="321">
        <v>14.3</v>
      </c>
      <c r="H11" s="321">
        <v>13.3</v>
      </c>
      <c r="I11" s="321">
        <v>12.3</v>
      </c>
      <c r="J11" s="325">
        <v>11.2</v>
      </c>
      <c r="K11" s="345">
        <v>12.4</v>
      </c>
      <c r="L11" s="321">
        <v>12.8</v>
      </c>
      <c r="M11" s="321">
        <v>12.1</v>
      </c>
      <c r="N11" s="321">
        <v>14.3</v>
      </c>
      <c r="O11" s="322">
        <v>12.4</v>
      </c>
      <c r="P11" s="333">
        <v>12.6</v>
      </c>
      <c r="Q11" s="3">
        <v>12</v>
      </c>
      <c r="R11" s="485">
        <v>13.9</v>
      </c>
    </row>
    <row r="12" spans="1:18" ht="15">
      <c r="A12" s="4"/>
      <c r="B12" s="307" t="s">
        <v>19</v>
      </c>
      <c r="C12" s="308">
        <v>14.3</v>
      </c>
      <c r="D12" s="308">
        <v>11.6</v>
      </c>
      <c r="E12" s="308">
        <v>16</v>
      </c>
      <c r="F12" s="321">
        <v>15.2</v>
      </c>
      <c r="G12" s="321">
        <v>13.3</v>
      </c>
      <c r="H12" s="321">
        <v>13.9</v>
      </c>
      <c r="I12" s="321">
        <v>10.5</v>
      </c>
      <c r="J12" s="325">
        <v>13.4</v>
      </c>
      <c r="K12" s="345">
        <v>10.7</v>
      </c>
      <c r="L12" s="321">
        <v>14.4</v>
      </c>
      <c r="M12" s="321">
        <v>12.5</v>
      </c>
      <c r="N12" s="321">
        <v>11.6</v>
      </c>
      <c r="O12" s="322">
        <v>12.1</v>
      </c>
      <c r="P12" s="333">
        <v>12.7</v>
      </c>
      <c r="Q12" s="3">
        <v>14</v>
      </c>
      <c r="R12" s="485">
        <v>11.4</v>
      </c>
    </row>
    <row r="13" spans="1:18" ht="15">
      <c r="A13" s="4"/>
      <c r="B13" s="307" t="s">
        <v>20</v>
      </c>
      <c r="C13" s="308">
        <v>13.2</v>
      </c>
      <c r="D13" s="308">
        <v>12.9</v>
      </c>
      <c r="E13" s="308">
        <v>12.4</v>
      </c>
      <c r="F13" s="321">
        <v>15</v>
      </c>
      <c r="G13" s="321">
        <v>16.9</v>
      </c>
      <c r="H13" s="321">
        <v>15.1</v>
      </c>
      <c r="I13" s="321">
        <v>15.8</v>
      </c>
      <c r="J13" s="325">
        <v>14.2</v>
      </c>
      <c r="K13" s="345">
        <v>14.1</v>
      </c>
      <c r="L13" s="321">
        <v>12.7</v>
      </c>
      <c r="M13" s="321">
        <v>13</v>
      </c>
      <c r="N13" s="321">
        <v>14.4</v>
      </c>
      <c r="O13" s="322">
        <v>13.3</v>
      </c>
      <c r="P13" s="333">
        <v>15.6</v>
      </c>
      <c r="Q13" s="3">
        <v>13</v>
      </c>
      <c r="R13" s="485">
        <v>13.7</v>
      </c>
    </row>
    <row r="14" spans="1:18" ht="15">
      <c r="A14" s="4"/>
      <c r="B14" s="307" t="s">
        <v>21</v>
      </c>
      <c r="C14" s="308">
        <v>13.6</v>
      </c>
      <c r="D14" s="308">
        <v>11.8</v>
      </c>
      <c r="E14" s="308">
        <v>14.4</v>
      </c>
      <c r="F14" s="321">
        <v>10.7</v>
      </c>
      <c r="G14" s="321">
        <v>14.4</v>
      </c>
      <c r="H14" s="321">
        <v>15</v>
      </c>
      <c r="I14" s="321">
        <v>13</v>
      </c>
      <c r="J14" s="325">
        <v>12</v>
      </c>
      <c r="K14" s="345">
        <v>8.7</v>
      </c>
      <c r="L14" s="321">
        <v>13.1</v>
      </c>
      <c r="M14" s="321">
        <v>10.2</v>
      </c>
      <c r="N14" s="321">
        <v>12.9</v>
      </c>
      <c r="O14" s="322">
        <v>11.4</v>
      </c>
      <c r="P14" s="333">
        <v>10</v>
      </c>
      <c r="Q14" s="3">
        <v>11</v>
      </c>
      <c r="R14" s="485">
        <v>10.5</v>
      </c>
    </row>
    <row r="15" spans="1:18" ht="15">
      <c r="A15" s="4"/>
      <c r="B15" s="307" t="s">
        <v>22</v>
      </c>
      <c r="C15" s="308">
        <v>3</v>
      </c>
      <c r="D15" s="308">
        <v>3.5</v>
      </c>
      <c r="E15" s="308">
        <v>3.9</v>
      </c>
      <c r="F15" s="321">
        <v>3.3</v>
      </c>
      <c r="G15" s="321">
        <v>4.4</v>
      </c>
      <c r="H15" s="321">
        <v>4.6</v>
      </c>
      <c r="I15" s="321">
        <v>4.3</v>
      </c>
      <c r="J15" s="325">
        <v>3.7</v>
      </c>
      <c r="K15" s="345">
        <v>4.5</v>
      </c>
      <c r="L15" s="321">
        <v>5.2</v>
      </c>
      <c r="M15" s="321">
        <v>5</v>
      </c>
      <c r="N15" s="321">
        <v>3.2</v>
      </c>
      <c r="O15" s="322">
        <v>5.7</v>
      </c>
      <c r="P15" s="333">
        <v>3.3</v>
      </c>
      <c r="Q15" s="3">
        <v>6</v>
      </c>
      <c r="R15" s="485">
        <v>4.2</v>
      </c>
    </row>
    <row r="16" spans="1:18" ht="1.5" customHeight="1">
      <c r="A16" s="4"/>
      <c r="B16" s="307"/>
      <c r="C16" s="308"/>
      <c r="D16" s="308"/>
      <c r="E16" s="308"/>
      <c r="F16" s="321"/>
      <c r="G16" s="321"/>
      <c r="H16" s="321"/>
      <c r="I16" s="321"/>
      <c r="J16" s="325"/>
      <c r="K16" s="345"/>
      <c r="L16" s="321"/>
      <c r="M16" s="321"/>
      <c r="N16" s="321"/>
      <c r="O16" s="323"/>
      <c r="P16" s="334"/>
      <c r="R16" s="485"/>
    </row>
    <row r="17" spans="1:18" ht="15.75">
      <c r="A17" s="5" t="s">
        <v>23</v>
      </c>
      <c r="B17" s="313"/>
      <c r="C17" s="309"/>
      <c r="D17" s="309"/>
      <c r="E17" s="309"/>
      <c r="F17" s="323"/>
      <c r="G17" s="323"/>
      <c r="H17" s="323"/>
      <c r="I17" s="324"/>
      <c r="J17" s="323"/>
      <c r="K17" s="346"/>
      <c r="L17" s="324"/>
      <c r="M17" s="324"/>
      <c r="N17" s="324"/>
      <c r="O17" s="323"/>
      <c r="P17" s="334"/>
      <c r="R17" s="485"/>
    </row>
    <row r="18" spans="1:18" ht="15">
      <c r="A18" s="4"/>
      <c r="B18" s="314" t="s">
        <v>24</v>
      </c>
      <c r="C18" s="315">
        <v>1.3</v>
      </c>
      <c r="D18" s="315">
        <v>1.4</v>
      </c>
      <c r="E18" s="315">
        <v>1</v>
      </c>
      <c r="F18" s="325">
        <v>1.1</v>
      </c>
      <c r="G18" s="325">
        <v>0.8</v>
      </c>
      <c r="H18" s="325">
        <v>0.6</v>
      </c>
      <c r="I18" s="321">
        <v>2.4</v>
      </c>
      <c r="J18" s="325">
        <v>0.8</v>
      </c>
      <c r="K18" s="345">
        <v>1.5</v>
      </c>
      <c r="L18" s="321">
        <v>1.4</v>
      </c>
      <c r="M18" s="321">
        <v>1.3</v>
      </c>
      <c r="N18" s="321">
        <v>1</v>
      </c>
      <c r="O18" s="322">
        <v>2.2</v>
      </c>
      <c r="P18" s="333">
        <v>2</v>
      </c>
      <c r="Q18" s="3">
        <v>2</v>
      </c>
      <c r="R18" s="485">
        <v>0.8</v>
      </c>
    </row>
    <row r="19" spans="1:18" ht="15">
      <c r="A19" s="4"/>
      <c r="B19" s="314" t="s">
        <v>25</v>
      </c>
      <c r="C19" s="315">
        <v>28.8</v>
      </c>
      <c r="D19" s="315">
        <v>32.4</v>
      </c>
      <c r="E19" s="315">
        <v>30.2</v>
      </c>
      <c r="F19" s="325">
        <v>29.8</v>
      </c>
      <c r="G19" s="325">
        <v>32</v>
      </c>
      <c r="H19" s="325">
        <v>30.8</v>
      </c>
      <c r="I19" s="321">
        <v>32.4</v>
      </c>
      <c r="J19" s="325">
        <v>29.3</v>
      </c>
      <c r="K19" s="345">
        <v>33.6</v>
      </c>
      <c r="L19" s="321">
        <v>34.4</v>
      </c>
      <c r="M19" s="321">
        <v>33.9</v>
      </c>
      <c r="N19" s="321">
        <v>29.2</v>
      </c>
      <c r="O19" s="322">
        <v>34.4</v>
      </c>
      <c r="P19" s="333">
        <v>28.8</v>
      </c>
      <c r="Q19" s="3">
        <v>28</v>
      </c>
      <c r="R19" s="485">
        <v>31.5</v>
      </c>
    </row>
    <row r="20" spans="1:18" ht="15">
      <c r="A20" s="4"/>
      <c r="B20" s="314" t="s">
        <v>26</v>
      </c>
      <c r="C20" s="315">
        <v>11.8</v>
      </c>
      <c r="D20" s="315">
        <v>12.6</v>
      </c>
      <c r="E20" s="315">
        <v>13.4</v>
      </c>
      <c r="F20" s="325">
        <v>12.7</v>
      </c>
      <c r="G20" s="325">
        <v>9.5</v>
      </c>
      <c r="H20" s="325">
        <v>10.3</v>
      </c>
      <c r="I20" s="321">
        <v>9.5</v>
      </c>
      <c r="J20" s="325">
        <v>11.6</v>
      </c>
      <c r="K20" s="345">
        <v>10.2</v>
      </c>
      <c r="L20" s="321">
        <v>10.2</v>
      </c>
      <c r="M20" s="321">
        <v>11</v>
      </c>
      <c r="N20" s="321">
        <v>10</v>
      </c>
      <c r="O20" s="322">
        <v>10.3</v>
      </c>
      <c r="P20" s="333">
        <v>14.5</v>
      </c>
      <c r="Q20" s="3">
        <v>14</v>
      </c>
      <c r="R20" s="485">
        <v>12.4</v>
      </c>
    </row>
    <row r="21" spans="1:18" ht="15">
      <c r="A21" s="4"/>
      <c r="B21" s="314" t="s">
        <v>27</v>
      </c>
      <c r="C21" s="315">
        <v>8.2</v>
      </c>
      <c r="D21" s="315">
        <v>6.8</v>
      </c>
      <c r="E21" s="315">
        <v>8.5</v>
      </c>
      <c r="F21" s="325">
        <v>7.2</v>
      </c>
      <c r="G21" s="325">
        <v>6.8</v>
      </c>
      <c r="H21" s="325">
        <v>5.7</v>
      </c>
      <c r="I21" s="321">
        <v>5.2</v>
      </c>
      <c r="J21" s="325">
        <v>6</v>
      </c>
      <c r="K21" s="345">
        <v>6.5</v>
      </c>
      <c r="L21" s="321">
        <v>4.5</v>
      </c>
      <c r="M21" s="321">
        <v>4.9</v>
      </c>
      <c r="N21" s="321">
        <v>4.1</v>
      </c>
      <c r="O21" s="322">
        <v>3.3</v>
      </c>
      <c r="P21" s="333">
        <v>3.4</v>
      </c>
      <c r="Q21" s="3">
        <v>4</v>
      </c>
      <c r="R21" s="485">
        <v>4.3</v>
      </c>
    </row>
    <row r="22" spans="1:18" ht="15">
      <c r="A22" s="4"/>
      <c r="B22" s="314" t="s">
        <v>28</v>
      </c>
      <c r="C22" s="315">
        <v>26</v>
      </c>
      <c r="D22" s="315">
        <v>25.1</v>
      </c>
      <c r="E22" s="315">
        <v>26.9</v>
      </c>
      <c r="F22" s="325">
        <v>25.2</v>
      </c>
      <c r="G22" s="325">
        <v>30.7</v>
      </c>
      <c r="H22" s="325">
        <v>31.2</v>
      </c>
      <c r="I22" s="321">
        <v>28</v>
      </c>
      <c r="J22" s="325">
        <v>26.6</v>
      </c>
      <c r="K22" s="345">
        <v>23.8</v>
      </c>
      <c r="L22" s="321">
        <v>26.8</v>
      </c>
      <c r="M22" s="321">
        <v>24.3</v>
      </c>
      <c r="N22" s="321">
        <v>26.6</v>
      </c>
      <c r="O22" s="322">
        <v>25.5</v>
      </c>
      <c r="P22" s="333">
        <v>25.3</v>
      </c>
      <c r="Q22" s="3">
        <v>26</v>
      </c>
      <c r="R22" s="485">
        <v>23.1</v>
      </c>
    </row>
    <row r="23" spans="1:18" ht="15">
      <c r="A23" s="4"/>
      <c r="B23" s="314" t="s">
        <v>29</v>
      </c>
      <c r="C23" s="315">
        <v>4.7</v>
      </c>
      <c r="D23" s="315">
        <v>4.4</v>
      </c>
      <c r="E23" s="315">
        <v>4.2</v>
      </c>
      <c r="F23" s="325">
        <v>3.9</v>
      </c>
      <c r="G23" s="325">
        <v>3.5</v>
      </c>
      <c r="H23" s="325">
        <v>4.5</v>
      </c>
      <c r="I23" s="321">
        <v>3.5</v>
      </c>
      <c r="J23" s="325">
        <v>4.5</v>
      </c>
      <c r="K23" s="345">
        <v>3</v>
      </c>
      <c r="L23" s="321">
        <v>5.8</v>
      </c>
      <c r="M23" s="321">
        <v>6.4</v>
      </c>
      <c r="N23" s="321">
        <v>7.2</v>
      </c>
      <c r="O23" s="322">
        <v>4.3</v>
      </c>
      <c r="P23" s="333">
        <v>5.7</v>
      </c>
      <c r="Q23" s="3">
        <v>7</v>
      </c>
      <c r="R23" s="485">
        <v>8</v>
      </c>
    </row>
    <row r="24" spans="1:18" ht="15">
      <c r="A24" s="4"/>
      <c r="B24" s="314" t="s">
        <v>30</v>
      </c>
      <c r="C24" s="315">
        <v>3</v>
      </c>
      <c r="D24" s="315">
        <v>1.6</v>
      </c>
      <c r="E24" s="315">
        <v>2.5</v>
      </c>
      <c r="F24" s="325">
        <v>1.8</v>
      </c>
      <c r="G24" s="325">
        <v>2</v>
      </c>
      <c r="H24" s="325">
        <v>1.8</v>
      </c>
      <c r="I24" s="321">
        <v>2.1</v>
      </c>
      <c r="J24" s="325">
        <v>2.6</v>
      </c>
      <c r="K24" s="345">
        <v>2.5</v>
      </c>
      <c r="L24" s="321">
        <v>2.4</v>
      </c>
      <c r="M24" s="321">
        <v>1.6</v>
      </c>
      <c r="N24" s="321">
        <v>3.6</v>
      </c>
      <c r="O24" s="322">
        <v>1.7</v>
      </c>
      <c r="P24" s="333">
        <v>4.9</v>
      </c>
      <c r="Q24" s="3">
        <v>2</v>
      </c>
      <c r="R24" s="485">
        <v>3.6</v>
      </c>
    </row>
    <row r="25" spans="1:18" ht="15">
      <c r="A25" s="4"/>
      <c r="B25" s="314" t="s">
        <v>31</v>
      </c>
      <c r="C25" s="315">
        <v>8.6</v>
      </c>
      <c r="D25" s="315">
        <v>8.6</v>
      </c>
      <c r="E25" s="315">
        <v>5.4</v>
      </c>
      <c r="F25" s="325">
        <v>10.4</v>
      </c>
      <c r="G25" s="325">
        <v>8.1</v>
      </c>
      <c r="H25" s="325">
        <v>8.8</v>
      </c>
      <c r="I25" s="321">
        <v>9.5</v>
      </c>
      <c r="J25" s="325">
        <v>9.3</v>
      </c>
      <c r="K25" s="345">
        <v>9.9</v>
      </c>
      <c r="L25" s="321">
        <v>8</v>
      </c>
      <c r="M25" s="321">
        <v>9.1</v>
      </c>
      <c r="N25" s="321">
        <v>13.6</v>
      </c>
      <c r="O25" s="322">
        <v>11.8</v>
      </c>
      <c r="P25" s="333">
        <v>8.3</v>
      </c>
      <c r="Q25" s="3">
        <v>11</v>
      </c>
      <c r="R25" s="485">
        <v>10.6</v>
      </c>
    </row>
    <row r="26" spans="1:18" ht="15">
      <c r="A26" s="4"/>
      <c r="B26" s="314" t="s">
        <v>32</v>
      </c>
      <c r="C26" s="315">
        <v>1.1</v>
      </c>
      <c r="D26" s="315">
        <v>1.1</v>
      </c>
      <c r="E26" s="315">
        <v>0.7</v>
      </c>
      <c r="F26" s="325">
        <v>0.2</v>
      </c>
      <c r="G26" s="325">
        <v>0.3</v>
      </c>
      <c r="H26" s="325">
        <v>0.2</v>
      </c>
      <c r="I26" s="321">
        <v>0.3</v>
      </c>
      <c r="J26" s="325">
        <v>0.7</v>
      </c>
      <c r="K26" s="345">
        <v>0.4</v>
      </c>
      <c r="L26" s="321">
        <v>0</v>
      </c>
      <c r="M26" s="321">
        <v>0.6</v>
      </c>
      <c r="N26" s="321">
        <v>0.2</v>
      </c>
      <c r="O26" s="322">
        <v>0</v>
      </c>
      <c r="P26" s="333">
        <v>0.9</v>
      </c>
      <c r="Q26" s="3">
        <v>1</v>
      </c>
      <c r="R26" s="485">
        <v>0</v>
      </c>
    </row>
    <row r="27" spans="1:18" ht="15">
      <c r="A27" s="4"/>
      <c r="B27" s="314" t="s">
        <v>33</v>
      </c>
      <c r="C27" s="315">
        <v>5.4</v>
      </c>
      <c r="D27" s="315">
        <v>4.8</v>
      </c>
      <c r="E27" s="315">
        <v>6.1</v>
      </c>
      <c r="F27" s="325">
        <v>7.1</v>
      </c>
      <c r="G27" s="325">
        <v>4.9</v>
      </c>
      <c r="H27" s="325">
        <v>4.6</v>
      </c>
      <c r="I27" s="321">
        <v>5.4</v>
      </c>
      <c r="J27" s="325">
        <v>7.2</v>
      </c>
      <c r="K27" s="345">
        <v>6.4</v>
      </c>
      <c r="L27" s="321">
        <v>4.2</v>
      </c>
      <c r="M27" s="321">
        <v>5.7</v>
      </c>
      <c r="N27" s="321">
        <v>3.7</v>
      </c>
      <c r="O27" s="322">
        <v>6.2</v>
      </c>
      <c r="P27" s="333">
        <v>5.1</v>
      </c>
      <c r="Q27" s="3">
        <v>4</v>
      </c>
      <c r="R27" s="485">
        <v>4.3</v>
      </c>
    </row>
    <row r="28" spans="1:18" ht="25.5">
      <c r="A28" s="4"/>
      <c r="B28" s="314" t="s">
        <v>34</v>
      </c>
      <c r="C28" s="315">
        <v>0.4</v>
      </c>
      <c r="D28" s="315">
        <v>0.5</v>
      </c>
      <c r="E28" s="315">
        <v>0.8</v>
      </c>
      <c r="F28" s="325">
        <v>0.3</v>
      </c>
      <c r="G28" s="325">
        <v>1</v>
      </c>
      <c r="H28" s="325">
        <v>0.9</v>
      </c>
      <c r="I28" s="321">
        <v>0.6</v>
      </c>
      <c r="J28" s="325">
        <v>1.2</v>
      </c>
      <c r="K28" s="345">
        <v>1.8</v>
      </c>
      <c r="L28" s="321">
        <v>1.5</v>
      </c>
      <c r="M28" s="321">
        <v>0.7</v>
      </c>
      <c r="N28" s="321">
        <v>0.6</v>
      </c>
      <c r="O28" s="326">
        <v>0.3</v>
      </c>
      <c r="P28" s="335">
        <v>0.7</v>
      </c>
      <c r="Q28" s="450">
        <v>1</v>
      </c>
      <c r="R28" s="450">
        <v>1</v>
      </c>
    </row>
    <row r="29" spans="2:18" ht="0.75" customHeight="1">
      <c r="B29" s="316"/>
      <c r="C29" s="315"/>
      <c r="D29" s="315"/>
      <c r="E29" s="315"/>
      <c r="F29" s="325"/>
      <c r="G29" s="325"/>
      <c r="H29" s="325"/>
      <c r="I29" s="321"/>
      <c r="J29" s="325"/>
      <c r="K29" s="345"/>
      <c r="L29" s="321"/>
      <c r="M29" s="321"/>
      <c r="N29" s="321"/>
      <c r="O29" s="323"/>
      <c r="P29" s="333">
        <v>0.4</v>
      </c>
      <c r="R29" s="485"/>
    </row>
    <row r="30" spans="1:18" ht="18.75">
      <c r="A30" s="5" t="s">
        <v>327</v>
      </c>
      <c r="B30" s="313"/>
      <c r="C30" s="315"/>
      <c r="D30" s="315"/>
      <c r="E30" s="315"/>
      <c r="F30" s="325"/>
      <c r="G30" s="325"/>
      <c r="H30" s="325"/>
      <c r="I30" s="321"/>
      <c r="J30" s="325"/>
      <c r="K30" s="345"/>
      <c r="L30" s="321"/>
      <c r="M30" s="321"/>
      <c r="N30" s="321"/>
      <c r="O30" s="323"/>
      <c r="P30" s="336"/>
      <c r="R30" s="485"/>
    </row>
    <row r="31" spans="1:18" ht="15">
      <c r="A31" s="4"/>
      <c r="B31" s="314" t="s">
        <v>35</v>
      </c>
      <c r="C31" s="315">
        <v>27.6</v>
      </c>
      <c r="D31" s="315">
        <v>28.9</v>
      </c>
      <c r="E31" s="315">
        <v>29</v>
      </c>
      <c r="F31" s="325">
        <v>27.8</v>
      </c>
      <c r="G31" s="325">
        <v>26.8</v>
      </c>
      <c r="H31" s="325">
        <v>25.8</v>
      </c>
      <c r="I31" s="321">
        <v>27.7</v>
      </c>
      <c r="J31" s="325">
        <v>27.8</v>
      </c>
      <c r="K31" s="345">
        <v>28.9</v>
      </c>
      <c r="L31" s="321">
        <v>28.2</v>
      </c>
      <c r="M31" s="321">
        <v>28.9</v>
      </c>
      <c r="N31" s="321">
        <v>28.1</v>
      </c>
      <c r="O31" s="322">
        <v>27.1</v>
      </c>
      <c r="P31" s="333">
        <v>29.9</v>
      </c>
      <c r="Q31" s="3">
        <v>28</v>
      </c>
      <c r="R31" s="485">
        <v>24.4</v>
      </c>
    </row>
    <row r="32" spans="1:18" ht="15">
      <c r="A32" s="4"/>
      <c r="B32" s="314" t="s">
        <v>36</v>
      </c>
      <c r="C32" s="315">
        <v>7.5</v>
      </c>
      <c r="D32" s="315">
        <v>6</v>
      </c>
      <c r="E32" s="315">
        <v>4.8</v>
      </c>
      <c r="F32" s="325">
        <v>6.4</v>
      </c>
      <c r="G32" s="325">
        <v>4.1</v>
      </c>
      <c r="H32" s="325">
        <v>6.1</v>
      </c>
      <c r="I32" s="321">
        <v>6.1</v>
      </c>
      <c r="J32" s="325">
        <v>5.6</v>
      </c>
      <c r="K32" s="345">
        <v>7.5</v>
      </c>
      <c r="L32" s="321">
        <v>6.9</v>
      </c>
      <c r="M32" s="321">
        <v>5.8</v>
      </c>
      <c r="N32" s="321">
        <v>8.2</v>
      </c>
      <c r="O32" s="322">
        <v>10.5</v>
      </c>
      <c r="P32" s="333">
        <v>6.5</v>
      </c>
      <c r="Q32" s="3">
        <v>7</v>
      </c>
      <c r="R32" s="485">
        <v>9.9</v>
      </c>
    </row>
    <row r="33" spans="1:18" ht="15">
      <c r="A33" s="4"/>
      <c r="B33" s="314" t="s">
        <v>37</v>
      </c>
      <c r="C33" s="315">
        <v>29.3</v>
      </c>
      <c r="D33" s="315">
        <v>28.8</v>
      </c>
      <c r="E33" s="315">
        <v>31.1</v>
      </c>
      <c r="F33" s="325">
        <v>32.3</v>
      </c>
      <c r="G33" s="325">
        <v>30.6</v>
      </c>
      <c r="H33" s="325">
        <v>30.2</v>
      </c>
      <c r="I33" s="321">
        <v>28.3</v>
      </c>
      <c r="J33" s="325">
        <v>26.4</v>
      </c>
      <c r="K33" s="345">
        <v>28.7</v>
      </c>
      <c r="L33" s="321">
        <v>28.7</v>
      </c>
      <c r="M33" s="321">
        <v>25.7</v>
      </c>
      <c r="N33" s="321">
        <v>28</v>
      </c>
      <c r="O33" s="322">
        <v>21</v>
      </c>
      <c r="P33" s="333">
        <v>25</v>
      </c>
      <c r="Q33" s="3">
        <v>25</v>
      </c>
      <c r="R33" s="485">
        <v>28.7</v>
      </c>
    </row>
    <row r="34" spans="1:18" ht="15">
      <c r="A34" s="4"/>
      <c r="B34" s="314" t="s">
        <v>38</v>
      </c>
      <c r="C34" s="315">
        <v>3.4</v>
      </c>
      <c r="D34" s="315">
        <v>2.9</v>
      </c>
      <c r="E34" s="315">
        <v>3.8</v>
      </c>
      <c r="F34" s="325">
        <v>3.2</v>
      </c>
      <c r="G34" s="325">
        <v>4</v>
      </c>
      <c r="H34" s="325">
        <v>5.9</v>
      </c>
      <c r="I34" s="321">
        <v>3.3</v>
      </c>
      <c r="J34" s="325">
        <v>5</v>
      </c>
      <c r="K34" s="345">
        <v>3.5</v>
      </c>
      <c r="L34" s="321">
        <v>4.8</v>
      </c>
      <c r="M34" s="321">
        <v>4.2</v>
      </c>
      <c r="N34" s="321">
        <v>4.3</v>
      </c>
      <c r="O34" s="322">
        <v>2.7</v>
      </c>
      <c r="P34" s="333">
        <v>3.7</v>
      </c>
      <c r="Q34" s="3">
        <v>2</v>
      </c>
      <c r="R34" s="485">
        <v>2.7</v>
      </c>
    </row>
    <row r="35" spans="1:18" ht="15">
      <c r="A35" s="4"/>
      <c r="B35" s="314" t="s">
        <v>39</v>
      </c>
      <c r="C35" s="315">
        <v>5.6</v>
      </c>
      <c r="D35" s="315">
        <v>3.8</v>
      </c>
      <c r="E35" s="315">
        <v>4.6</v>
      </c>
      <c r="F35" s="325">
        <v>4.4</v>
      </c>
      <c r="G35" s="325">
        <v>5.9</v>
      </c>
      <c r="H35" s="325">
        <v>6</v>
      </c>
      <c r="I35" s="321">
        <v>5.9</v>
      </c>
      <c r="J35" s="325">
        <v>9.2</v>
      </c>
      <c r="K35" s="345">
        <v>5.9</v>
      </c>
      <c r="L35" s="321">
        <v>5.1</v>
      </c>
      <c r="M35" s="321">
        <v>7.7</v>
      </c>
      <c r="N35" s="321">
        <v>4.3</v>
      </c>
      <c r="O35" s="322">
        <v>7.3</v>
      </c>
      <c r="P35" s="333">
        <v>4</v>
      </c>
      <c r="Q35" s="3">
        <v>6</v>
      </c>
      <c r="R35" s="485">
        <v>4.5</v>
      </c>
    </row>
    <row r="36" spans="1:18" ht="15">
      <c r="A36" s="4"/>
      <c r="B36" s="314" t="s">
        <v>40</v>
      </c>
      <c r="C36" s="315">
        <v>9.3</v>
      </c>
      <c r="D36" s="315">
        <v>12.4</v>
      </c>
      <c r="E36" s="315">
        <v>9.2</v>
      </c>
      <c r="F36" s="325">
        <v>10.4</v>
      </c>
      <c r="G36" s="325">
        <v>12.5</v>
      </c>
      <c r="H36" s="325">
        <v>9.1</v>
      </c>
      <c r="I36" s="321">
        <v>10</v>
      </c>
      <c r="J36" s="325">
        <v>9</v>
      </c>
      <c r="K36" s="345">
        <v>8.1</v>
      </c>
      <c r="L36" s="321">
        <v>10.5</v>
      </c>
      <c r="M36" s="321">
        <v>9</v>
      </c>
      <c r="N36" s="321">
        <v>7.7</v>
      </c>
      <c r="O36" s="322">
        <v>11.8</v>
      </c>
      <c r="P36" s="333">
        <v>10.9</v>
      </c>
      <c r="Q36" s="3">
        <v>12</v>
      </c>
      <c r="R36" s="485">
        <v>7.3</v>
      </c>
    </row>
    <row r="37" spans="1:18" ht="15">
      <c r="A37" s="4"/>
      <c r="B37" s="314" t="s">
        <v>41</v>
      </c>
      <c r="C37" s="315">
        <v>3</v>
      </c>
      <c r="D37" s="315">
        <v>3.2</v>
      </c>
      <c r="E37" s="315">
        <v>3.3</v>
      </c>
      <c r="F37" s="325">
        <v>2.7</v>
      </c>
      <c r="G37" s="325">
        <v>3.4</v>
      </c>
      <c r="H37" s="325">
        <v>3.9</v>
      </c>
      <c r="I37" s="321">
        <v>3.4</v>
      </c>
      <c r="J37" s="325">
        <v>3.9</v>
      </c>
      <c r="K37" s="345">
        <v>3.1</v>
      </c>
      <c r="L37" s="321">
        <v>4.8</v>
      </c>
      <c r="M37" s="321">
        <v>5.8</v>
      </c>
      <c r="N37" s="321">
        <v>8.1</v>
      </c>
      <c r="O37" s="322">
        <v>6.1</v>
      </c>
      <c r="P37" s="333">
        <v>2</v>
      </c>
      <c r="Q37" s="3">
        <v>2</v>
      </c>
      <c r="R37" s="485">
        <v>2.7</v>
      </c>
    </row>
    <row r="38" spans="1:18" ht="15">
      <c r="A38" s="4"/>
      <c r="B38" s="314" t="s">
        <v>42</v>
      </c>
      <c r="C38" s="315" t="s">
        <v>43</v>
      </c>
      <c r="D38" s="315" t="s">
        <v>43</v>
      </c>
      <c r="E38" s="315" t="s">
        <v>43</v>
      </c>
      <c r="F38" s="325" t="s">
        <v>43</v>
      </c>
      <c r="G38" s="325" t="s">
        <v>43</v>
      </c>
      <c r="H38" s="325" t="s">
        <v>43</v>
      </c>
      <c r="I38" s="321" t="s">
        <v>43</v>
      </c>
      <c r="J38" s="325" t="s">
        <v>43</v>
      </c>
      <c r="K38" s="345">
        <v>3.9</v>
      </c>
      <c r="L38" s="321">
        <v>3.2</v>
      </c>
      <c r="M38" s="321">
        <v>3.9</v>
      </c>
      <c r="N38" s="321">
        <v>2.3</v>
      </c>
      <c r="O38" s="322">
        <v>3.9</v>
      </c>
      <c r="P38" s="333">
        <v>8.9</v>
      </c>
      <c r="Q38" s="268" t="s">
        <v>43</v>
      </c>
      <c r="R38" s="485">
        <v>9</v>
      </c>
    </row>
    <row r="39" spans="1:18" ht="15">
      <c r="A39" s="4"/>
      <c r="B39" s="314" t="s">
        <v>44</v>
      </c>
      <c r="C39" s="315">
        <v>14</v>
      </c>
      <c r="D39" s="315">
        <v>14.1</v>
      </c>
      <c r="E39" s="315">
        <v>14.2</v>
      </c>
      <c r="F39" s="325">
        <v>12.8</v>
      </c>
      <c r="G39" s="325">
        <v>12.8</v>
      </c>
      <c r="H39" s="325">
        <v>13</v>
      </c>
      <c r="I39" s="321">
        <v>15.4</v>
      </c>
      <c r="J39" s="325">
        <v>13.1</v>
      </c>
      <c r="K39" s="345">
        <v>10.4</v>
      </c>
      <c r="L39" s="321">
        <v>7.9</v>
      </c>
      <c r="M39" s="321">
        <v>9</v>
      </c>
      <c r="N39" s="321">
        <v>8.9</v>
      </c>
      <c r="O39" s="322">
        <v>9.7</v>
      </c>
      <c r="P39" s="333">
        <v>9.2</v>
      </c>
      <c r="Q39" s="3">
        <v>18</v>
      </c>
      <c r="R39" s="485">
        <v>10.7</v>
      </c>
    </row>
    <row r="40" spans="1:18" ht="1.5" customHeight="1">
      <c r="A40" s="4"/>
      <c r="B40" s="314"/>
      <c r="C40" s="315"/>
      <c r="D40" s="315"/>
      <c r="E40" s="315"/>
      <c r="F40" s="325"/>
      <c r="G40" s="325"/>
      <c r="H40" s="325"/>
      <c r="I40" s="321"/>
      <c r="J40" s="325"/>
      <c r="K40" s="345"/>
      <c r="L40" s="321"/>
      <c r="M40" s="321"/>
      <c r="N40" s="321"/>
      <c r="O40" s="323"/>
      <c r="P40" s="334"/>
      <c r="R40" s="485"/>
    </row>
    <row r="41" spans="1:18" ht="15.75">
      <c r="A41" s="5" t="s">
        <v>0</v>
      </c>
      <c r="B41" s="313"/>
      <c r="C41" s="315"/>
      <c r="D41" s="315"/>
      <c r="E41" s="315"/>
      <c r="F41" s="325"/>
      <c r="G41" s="325"/>
      <c r="H41" s="325"/>
      <c r="I41" s="321"/>
      <c r="J41" s="325"/>
      <c r="K41" s="345"/>
      <c r="L41" s="321"/>
      <c r="M41" s="321"/>
      <c r="N41" s="321"/>
      <c r="O41" s="323"/>
      <c r="P41" s="334"/>
      <c r="R41" s="485"/>
    </row>
    <row r="42" spans="1:18" ht="15">
      <c r="A42" s="4"/>
      <c r="B42" s="314" t="s">
        <v>1</v>
      </c>
      <c r="C42" s="315">
        <v>44.1</v>
      </c>
      <c r="D42" s="315">
        <v>36.6</v>
      </c>
      <c r="E42" s="315">
        <v>34.8</v>
      </c>
      <c r="F42" s="325">
        <v>31.4</v>
      </c>
      <c r="G42" s="325">
        <v>31.2</v>
      </c>
      <c r="H42" s="325">
        <v>31.4</v>
      </c>
      <c r="I42" s="321">
        <v>27</v>
      </c>
      <c r="J42" s="325">
        <v>26.8</v>
      </c>
      <c r="K42" s="345">
        <v>20.9</v>
      </c>
      <c r="L42" s="321">
        <v>21.2</v>
      </c>
      <c r="M42" s="321">
        <v>19.9</v>
      </c>
      <c r="N42" s="321">
        <v>18.9</v>
      </c>
      <c r="O42" s="322">
        <v>21.6</v>
      </c>
      <c r="P42" s="333">
        <v>14.2</v>
      </c>
      <c r="Q42" s="3">
        <v>13</v>
      </c>
      <c r="R42" s="485">
        <v>16</v>
      </c>
    </row>
    <row r="43" spans="1:18" ht="15">
      <c r="A43" s="4"/>
      <c r="B43" s="314" t="s">
        <v>45</v>
      </c>
      <c r="C43" s="315">
        <v>23.8</v>
      </c>
      <c r="D43" s="315">
        <v>23.2</v>
      </c>
      <c r="E43" s="315">
        <v>22</v>
      </c>
      <c r="F43" s="325">
        <v>25.1</v>
      </c>
      <c r="G43" s="325">
        <v>24.5</v>
      </c>
      <c r="H43" s="325">
        <v>25.1</v>
      </c>
      <c r="I43" s="321">
        <v>25.1</v>
      </c>
      <c r="J43" s="325">
        <v>24.8</v>
      </c>
      <c r="K43" s="345">
        <v>23.9</v>
      </c>
      <c r="L43" s="321">
        <v>24</v>
      </c>
      <c r="M43" s="321">
        <v>24.1</v>
      </c>
      <c r="N43" s="321">
        <v>22.1</v>
      </c>
      <c r="O43" s="322">
        <v>22.9</v>
      </c>
      <c r="P43" s="333">
        <v>22.6</v>
      </c>
      <c r="Q43" s="3">
        <v>25</v>
      </c>
      <c r="R43" s="485">
        <v>20.7</v>
      </c>
    </row>
    <row r="44" spans="1:18" ht="15">
      <c r="A44" s="4"/>
      <c r="B44" s="314" t="s">
        <v>46</v>
      </c>
      <c r="C44" s="315">
        <v>14.4</v>
      </c>
      <c r="D44" s="315">
        <v>17.5</v>
      </c>
      <c r="E44" s="315">
        <v>17.1</v>
      </c>
      <c r="F44" s="325">
        <v>14.2</v>
      </c>
      <c r="G44" s="325">
        <v>15.4</v>
      </c>
      <c r="H44" s="325">
        <v>13</v>
      </c>
      <c r="I44" s="321">
        <v>14.9</v>
      </c>
      <c r="J44" s="325">
        <v>16</v>
      </c>
      <c r="K44" s="345">
        <v>17</v>
      </c>
      <c r="L44" s="321">
        <v>14.6</v>
      </c>
      <c r="M44" s="321">
        <v>12.3</v>
      </c>
      <c r="N44" s="321">
        <v>17.6</v>
      </c>
      <c r="O44" s="322">
        <v>16.6</v>
      </c>
      <c r="P44" s="333">
        <v>15.7</v>
      </c>
      <c r="Q44" s="3">
        <v>15</v>
      </c>
      <c r="R44" s="485">
        <v>16.3</v>
      </c>
    </row>
    <row r="45" spans="1:18" ht="15">
      <c r="A45" s="4"/>
      <c r="B45" s="314" t="s">
        <v>47</v>
      </c>
      <c r="C45" s="315">
        <v>8.6</v>
      </c>
      <c r="D45" s="315">
        <v>10.5</v>
      </c>
      <c r="E45" s="315">
        <v>10.9</v>
      </c>
      <c r="F45" s="325">
        <v>10.8</v>
      </c>
      <c r="G45" s="325">
        <v>10.1</v>
      </c>
      <c r="H45" s="325">
        <v>11.7</v>
      </c>
      <c r="I45" s="321">
        <v>10.3</v>
      </c>
      <c r="J45" s="325">
        <v>8</v>
      </c>
      <c r="K45" s="345">
        <v>13.8</v>
      </c>
      <c r="L45" s="321">
        <v>11.6</v>
      </c>
      <c r="M45" s="321">
        <v>9.7</v>
      </c>
      <c r="N45" s="321">
        <v>12.5</v>
      </c>
      <c r="O45" s="322">
        <v>12.8</v>
      </c>
      <c r="P45" s="333">
        <v>13.6</v>
      </c>
      <c r="Q45" s="3">
        <v>12</v>
      </c>
      <c r="R45" s="485">
        <v>11.1</v>
      </c>
    </row>
    <row r="46" spans="1:18" ht="15">
      <c r="A46" s="4"/>
      <c r="B46" s="314" t="s">
        <v>48</v>
      </c>
      <c r="C46" s="315">
        <v>4.1</v>
      </c>
      <c r="D46" s="315">
        <v>5.4</v>
      </c>
      <c r="E46" s="315">
        <v>6.8</v>
      </c>
      <c r="F46" s="325">
        <v>6.7</v>
      </c>
      <c r="G46" s="325">
        <v>5.4</v>
      </c>
      <c r="H46" s="325">
        <v>6.5</v>
      </c>
      <c r="I46" s="321">
        <v>5.7</v>
      </c>
      <c r="J46" s="325">
        <v>6.9</v>
      </c>
      <c r="K46" s="345">
        <v>6.7</v>
      </c>
      <c r="L46" s="321">
        <v>7.2</v>
      </c>
      <c r="M46" s="321">
        <v>10.8</v>
      </c>
      <c r="N46" s="321">
        <v>5.1</v>
      </c>
      <c r="O46" s="322">
        <v>6.8</v>
      </c>
      <c r="P46" s="333">
        <v>11.4</v>
      </c>
      <c r="Q46" s="3">
        <v>9</v>
      </c>
      <c r="R46" s="485">
        <v>10.3</v>
      </c>
    </row>
    <row r="47" spans="1:18" ht="15">
      <c r="A47" s="4"/>
      <c r="B47" s="314" t="s">
        <v>49</v>
      </c>
      <c r="C47" s="315">
        <v>2.5</v>
      </c>
      <c r="D47" s="315">
        <v>4</v>
      </c>
      <c r="E47" s="315">
        <v>3.9</v>
      </c>
      <c r="F47" s="325">
        <v>6.1</v>
      </c>
      <c r="G47" s="325">
        <v>7.9</v>
      </c>
      <c r="H47" s="325">
        <v>6.8</v>
      </c>
      <c r="I47" s="321">
        <v>9.7</v>
      </c>
      <c r="J47" s="325">
        <v>10.3</v>
      </c>
      <c r="K47" s="345">
        <v>8.6</v>
      </c>
      <c r="L47" s="321">
        <v>11</v>
      </c>
      <c r="M47" s="321">
        <v>12.1</v>
      </c>
      <c r="N47" s="321">
        <v>8.4</v>
      </c>
      <c r="O47" s="322">
        <v>8</v>
      </c>
      <c r="P47" s="333">
        <v>9.5</v>
      </c>
      <c r="Q47" s="3">
        <v>13</v>
      </c>
      <c r="R47" s="485">
        <v>9.2</v>
      </c>
    </row>
    <row r="48" spans="1:18" ht="15">
      <c r="A48" s="4"/>
      <c r="B48" s="314" t="s">
        <v>2</v>
      </c>
      <c r="C48" s="315">
        <v>1</v>
      </c>
      <c r="D48" s="315">
        <v>1.1</v>
      </c>
      <c r="E48" s="315">
        <v>1.4</v>
      </c>
      <c r="F48" s="325">
        <v>2.8</v>
      </c>
      <c r="G48" s="325">
        <v>3.5</v>
      </c>
      <c r="H48" s="325">
        <v>1.9</v>
      </c>
      <c r="I48" s="321">
        <v>4.4</v>
      </c>
      <c r="J48" s="325">
        <v>3.7</v>
      </c>
      <c r="K48" s="345">
        <v>5.8</v>
      </c>
      <c r="L48" s="321">
        <v>6.6</v>
      </c>
      <c r="M48" s="321">
        <v>6</v>
      </c>
      <c r="N48" s="321">
        <v>11.5</v>
      </c>
      <c r="O48" s="322">
        <v>6.8</v>
      </c>
      <c r="P48" s="333">
        <v>8.3</v>
      </c>
      <c r="Q48" s="3">
        <v>10</v>
      </c>
      <c r="R48" s="485">
        <v>12.6</v>
      </c>
    </row>
    <row r="49" spans="1:18" ht="1.5" customHeight="1">
      <c r="A49" s="4"/>
      <c r="B49" s="314"/>
      <c r="C49" s="315"/>
      <c r="D49" s="315"/>
      <c r="E49" s="315"/>
      <c r="F49" s="325"/>
      <c r="G49" s="325"/>
      <c r="H49" s="325"/>
      <c r="I49" s="321"/>
      <c r="J49" s="325"/>
      <c r="K49" s="345"/>
      <c r="L49" s="321"/>
      <c r="M49" s="321"/>
      <c r="N49" s="321"/>
      <c r="O49" s="323"/>
      <c r="P49" s="334"/>
      <c r="R49" s="485"/>
    </row>
    <row r="50" spans="1:18" ht="15.75">
      <c r="A50" s="5" t="s">
        <v>3</v>
      </c>
      <c r="B50" s="310"/>
      <c r="C50" s="308"/>
      <c r="D50" s="308"/>
      <c r="E50" s="308"/>
      <c r="F50" s="321"/>
      <c r="G50" s="321"/>
      <c r="H50" s="321"/>
      <c r="I50" s="321"/>
      <c r="J50" s="325"/>
      <c r="K50" s="345"/>
      <c r="L50" s="321"/>
      <c r="M50" s="321"/>
      <c r="N50" s="321"/>
      <c r="O50" s="323"/>
      <c r="P50" s="334"/>
      <c r="R50" s="485"/>
    </row>
    <row r="51" spans="1:18" ht="15">
      <c r="A51" s="4"/>
      <c r="B51" s="307" t="s">
        <v>4</v>
      </c>
      <c r="C51" s="308">
        <v>57.2</v>
      </c>
      <c r="D51" s="308">
        <v>52.9</v>
      </c>
      <c r="E51" s="308">
        <v>64.2</v>
      </c>
      <c r="F51" s="321">
        <v>64.2</v>
      </c>
      <c r="G51" s="321">
        <v>62.2</v>
      </c>
      <c r="H51" s="321">
        <v>61.2</v>
      </c>
      <c r="I51" s="321">
        <v>57.6</v>
      </c>
      <c r="J51" s="325">
        <v>58.9</v>
      </c>
      <c r="K51" s="345">
        <v>60.4</v>
      </c>
      <c r="L51" s="321">
        <v>62.2</v>
      </c>
      <c r="M51" s="321">
        <v>61.3</v>
      </c>
      <c r="N51" s="321">
        <v>57.5</v>
      </c>
      <c r="O51" s="322">
        <v>61.8</v>
      </c>
      <c r="P51" s="333">
        <v>61.2</v>
      </c>
      <c r="Q51" s="3">
        <v>61</v>
      </c>
      <c r="R51" s="485">
        <v>56.9</v>
      </c>
    </row>
    <row r="52" spans="1:18" ht="15">
      <c r="A52" s="4"/>
      <c r="B52" s="307" t="s">
        <v>5</v>
      </c>
      <c r="C52" s="308">
        <v>27.6</v>
      </c>
      <c r="D52" s="308">
        <v>29.5</v>
      </c>
      <c r="E52" s="308">
        <v>23.2</v>
      </c>
      <c r="F52" s="321">
        <v>22.2</v>
      </c>
      <c r="G52" s="321">
        <v>23.3</v>
      </c>
      <c r="H52" s="321">
        <v>23.8</v>
      </c>
      <c r="I52" s="321">
        <v>24.7</v>
      </c>
      <c r="J52" s="325">
        <v>24</v>
      </c>
      <c r="K52" s="345">
        <v>24.7</v>
      </c>
      <c r="L52" s="321">
        <v>24.2</v>
      </c>
      <c r="M52" s="321">
        <v>23.1</v>
      </c>
      <c r="N52" s="321">
        <v>26.3</v>
      </c>
      <c r="O52" s="322">
        <v>23</v>
      </c>
      <c r="P52" s="333">
        <v>22.7</v>
      </c>
      <c r="Q52" s="3">
        <v>25</v>
      </c>
      <c r="R52" s="485">
        <v>24.2</v>
      </c>
    </row>
    <row r="53" spans="1:18" ht="15">
      <c r="A53" s="4"/>
      <c r="B53" s="307" t="s">
        <v>6</v>
      </c>
      <c r="C53" s="308">
        <v>5.7</v>
      </c>
      <c r="D53" s="308">
        <v>7.9</v>
      </c>
      <c r="E53" s="308">
        <v>5.1</v>
      </c>
      <c r="F53" s="321">
        <v>6.7</v>
      </c>
      <c r="G53" s="321">
        <v>6.9</v>
      </c>
      <c r="H53" s="321">
        <v>6.7</v>
      </c>
      <c r="I53" s="321">
        <v>8</v>
      </c>
      <c r="J53" s="325">
        <v>7</v>
      </c>
      <c r="K53" s="345">
        <v>5.8</v>
      </c>
      <c r="L53" s="321">
        <v>5.8</v>
      </c>
      <c r="M53" s="321">
        <v>5.7</v>
      </c>
      <c r="N53" s="321">
        <v>6.2</v>
      </c>
      <c r="O53" s="322">
        <v>5.8</v>
      </c>
      <c r="P53" s="333">
        <v>5</v>
      </c>
      <c r="Q53" s="3">
        <v>7</v>
      </c>
      <c r="R53" s="485">
        <v>7.6</v>
      </c>
    </row>
    <row r="54" spans="1:18" ht="15">
      <c r="A54" s="4"/>
      <c r="B54" s="307" t="s">
        <v>7</v>
      </c>
      <c r="C54" s="308">
        <v>1.6</v>
      </c>
      <c r="D54" s="308">
        <v>1.4</v>
      </c>
      <c r="E54" s="308">
        <v>0.7</v>
      </c>
      <c r="F54" s="321">
        <v>0.4</v>
      </c>
      <c r="G54" s="321">
        <v>0.4</v>
      </c>
      <c r="H54" s="321">
        <v>0.7</v>
      </c>
      <c r="I54" s="321">
        <v>1.3</v>
      </c>
      <c r="J54" s="325">
        <v>1.6</v>
      </c>
      <c r="K54" s="345">
        <v>1.3</v>
      </c>
      <c r="L54" s="321">
        <v>1.5</v>
      </c>
      <c r="M54" s="321">
        <v>1.5</v>
      </c>
      <c r="N54" s="321">
        <v>0.9</v>
      </c>
      <c r="O54" s="322">
        <v>1.7</v>
      </c>
      <c r="P54" s="333">
        <v>2.3</v>
      </c>
      <c r="Q54" s="3">
        <v>1</v>
      </c>
      <c r="R54" s="485">
        <v>2.4</v>
      </c>
    </row>
    <row r="55" spans="1:18" ht="15">
      <c r="A55" s="4"/>
      <c r="B55" s="307" t="s">
        <v>8</v>
      </c>
      <c r="C55" s="308">
        <v>6.2</v>
      </c>
      <c r="D55" s="308">
        <v>6.5</v>
      </c>
      <c r="E55" s="308">
        <v>5.9</v>
      </c>
      <c r="F55" s="321">
        <v>5.1</v>
      </c>
      <c r="G55" s="321">
        <v>5.3</v>
      </c>
      <c r="H55" s="321">
        <v>6</v>
      </c>
      <c r="I55" s="321">
        <v>6.4</v>
      </c>
      <c r="J55" s="325">
        <v>7</v>
      </c>
      <c r="K55" s="345">
        <v>6.8</v>
      </c>
      <c r="L55" s="321">
        <v>5</v>
      </c>
      <c r="M55" s="321">
        <v>6.6</v>
      </c>
      <c r="N55" s="321">
        <v>7.5</v>
      </c>
      <c r="O55" s="322">
        <v>6.7</v>
      </c>
      <c r="P55" s="333">
        <v>6.2</v>
      </c>
      <c r="Q55" s="3">
        <v>4</v>
      </c>
      <c r="R55" s="485">
        <v>6.9</v>
      </c>
    </row>
    <row r="56" spans="1:18" ht="15">
      <c r="A56" s="4"/>
      <c r="B56" s="307" t="s">
        <v>9</v>
      </c>
      <c r="C56" s="308">
        <v>1.6</v>
      </c>
      <c r="D56" s="308">
        <v>1.8</v>
      </c>
      <c r="E56" s="308">
        <v>0.7</v>
      </c>
      <c r="F56" s="321">
        <v>1.4</v>
      </c>
      <c r="G56" s="321">
        <v>1.9</v>
      </c>
      <c r="H56" s="321">
        <v>1.6</v>
      </c>
      <c r="I56" s="321">
        <v>1.7</v>
      </c>
      <c r="J56" s="325">
        <v>1.5</v>
      </c>
      <c r="K56" s="345">
        <v>1</v>
      </c>
      <c r="L56" s="321">
        <v>1.3</v>
      </c>
      <c r="M56" s="321">
        <v>1.9</v>
      </c>
      <c r="N56" s="321">
        <v>1.7</v>
      </c>
      <c r="O56" s="322">
        <v>0.9</v>
      </c>
      <c r="P56" s="333">
        <v>2.5</v>
      </c>
      <c r="Q56" s="3">
        <v>2</v>
      </c>
      <c r="R56" s="485">
        <v>2</v>
      </c>
    </row>
    <row r="57" spans="1:18" ht="1.5" customHeight="1">
      <c r="A57" s="4"/>
      <c r="B57" s="307"/>
      <c r="C57" s="308"/>
      <c r="D57" s="308"/>
      <c r="E57" s="308"/>
      <c r="F57" s="321"/>
      <c r="G57" s="321"/>
      <c r="H57" s="321"/>
      <c r="I57" s="321"/>
      <c r="J57" s="325"/>
      <c r="K57" s="345"/>
      <c r="L57" s="321"/>
      <c r="M57" s="321"/>
      <c r="N57" s="321"/>
      <c r="O57" s="323"/>
      <c r="P57" s="334"/>
      <c r="R57" s="485"/>
    </row>
    <row r="58" spans="1:18" ht="15.75">
      <c r="A58" s="5" t="s">
        <v>50</v>
      </c>
      <c r="B58" s="310"/>
      <c r="C58" s="311"/>
      <c r="D58" s="311"/>
      <c r="E58" s="311"/>
      <c r="F58" s="324"/>
      <c r="G58" s="324"/>
      <c r="H58" s="324"/>
      <c r="I58" s="324"/>
      <c r="J58" s="323"/>
      <c r="K58" s="346"/>
      <c r="L58" s="324"/>
      <c r="M58" s="324"/>
      <c r="N58" s="324"/>
      <c r="O58" s="323"/>
      <c r="P58" s="334"/>
      <c r="R58" s="485"/>
    </row>
    <row r="59" spans="1:18" ht="15">
      <c r="A59" s="4"/>
      <c r="B59" s="307" t="s">
        <v>51</v>
      </c>
      <c r="C59" s="308">
        <v>7</v>
      </c>
      <c r="D59" s="308">
        <v>6.8</v>
      </c>
      <c r="E59" s="308">
        <v>7.8</v>
      </c>
      <c r="F59" s="321">
        <v>6.1</v>
      </c>
      <c r="G59" s="321">
        <v>5.6</v>
      </c>
      <c r="H59" s="321">
        <v>6.4</v>
      </c>
      <c r="I59" s="321">
        <v>5.3</v>
      </c>
      <c r="J59" s="325">
        <v>6.2</v>
      </c>
      <c r="K59" s="345">
        <v>7.3</v>
      </c>
      <c r="L59" s="321">
        <v>5.4</v>
      </c>
      <c r="M59" s="321">
        <v>6.7</v>
      </c>
      <c r="N59" s="321">
        <v>6.3</v>
      </c>
      <c r="O59" s="322">
        <v>7</v>
      </c>
      <c r="P59" s="333">
        <v>7.5</v>
      </c>
      <c r="Q59" s="3">
        <v>7</v>
      </c>
      <c r="R59" s="485">
        <v>7.8</v>
      </c>
    </row>
    <row r="60" spans="1:18" ht="15">
      <c r="A60" s="4"/>
      <c r="B60" s="307" t="s">
        <v>52</v>
      </c>
      <c r="C60" s="308">
        <v>5.7</v>
      </c>
      <c r="D60" s="308">
        <v>5.6</v>
      </c>
      <c r="E60" s="308">
        <v>4.5</v>
      </c>
      <c r="F60" s="321">
        <v>5.1</v>
      </c>
      <c r="G60" s="321">
        <v>6.2</v>
      </c>
      <c r="H60" s="321">
        <v>5</v>
      </c>
      <c r="I60" s="321">
        <v>5.5</v>
      </c>
      <c r="J60" s="325">
        <v>4.7</v>
      </c>
      <c r="K60" s="345">
        <v>5.6</v>
      </c>
      <c r="L60" s="321">
        <v>7.3</v>
      </c>
      <c r="M60" s="321">
        <v>5.1</v>
      </c>
      <c r="N60" s="321">
        <v>4.8</v>
      </c>
      <c r="O60" s="322">
        <v>5.1</v>
      </c>
      <c r="P60" s="333">
        <v>7.1</v>
      </c>
      <c r="Q60" s="3">
        <v>5</v>
      </c>
      <c r="R60" s="485">
        <v>5.5</v>
      </c>
    </row>
    <row r="61" spans="1:18" ht="15">
      <c r="A61" s="4"/>
      <c r="B61" s="307" t="s">
        <v>53</v>
      </c>
      <c r="C61" s="308">
        <v>3.9</v>
      </c>
      <c r="D61" s="308">
        <v>4.4</v>
      </c>
      <c r="E61" s="308">
        <v>3.5</v>
      </c>
      <c r="F61" s="321">
        <v>4.5</v>
      </c>
      <c r="G61" s="321">
        <v>4.4</v>
      </c>
      <c r="H61" s="321">
        <v>4.7</v>
      </c>
      <c r="I61" s="321">
        <v>3.3</v>
      </c>
      <c r="J61" s="325">
        <v>4.2</v>
      </c>
      <c r="K61" s="345">
        <v>3.6</v>
      </c>
      <c r="L61" s="321">
        <v>6</v>
      </c>
      <c r="M61" s="321">
        <v>5.3</v>
      </c>
      <c r="N61" s="321">
        <v>5.5</v>
      </c>
      <c r="O61" s="322">
        <v>6.4</v>
      </c>
      <c r="P61" s="333">
        <v>5.3</v>
      </c>
      <c r="Q61" s="3">
        <v>4</v>
      </c>
      <c r="R61" s="485">
        <v>5.4</v>
      </c>
    </row>
    <row r="62" spans="1:18" ht="15">
      <c r="A62" s="4"/>
      <c r="B62" s="307" t="s">
        <v>54</v>
      </c>
      <c r="C62" s="308">
        <v>3.9</v>
      </c>
      <c r="D62" s="308">
        <v>4.8</v>
      </c>
      <c r="E62" s="308">
        <v>5.4</v>
      </c>
      <c r="F62" s="321">
        <v>5.5</v>
      </c>
      <c r="G62" s="321">
        <v>4.3</v>
      </c>
      <c r="H62" s="321">
        <v>4.1</v>
      </c>
      <c r="I62" s="321">
        <v>4.2</v>
      </c>
      <c r="J62" s="325">
        <v>3.5</v>
      </c>
      <c r="K62" s="345">
        <v>6.2</v>
      </c>
      <c r="L62" s="321">
        <v>4</v>
      </c>
      <c r="M62" s="321">
        <v>4.7</v>
      </c>
      <c r="N62" s="321">
        <v>4.3</v>
      </c>
      <c r="O62" s="322">
        <v>5</v>
      </c>
      <c r="P62" s="333">
        <v>2.7</v>
      </c>
      <c r="Q62" s="3">
        <v>4</v>
      </c>
      <c r="R62" s="485">
        <v>6.2</v>
      </c>
    </row>
    <row r="63" spans="1:18" ht="15">
      <c r="A63" s="4"/>
      <c r="B63" s="307" t="s">
        <v>55</v>
      </c>
      <c r="C63" s="308">
        <v>8.3</v>
      </c>
      <c r="D63" s="308">
        <v>7.4</v>
      </c>
      <c r="E63" s="308">
        <v>8</v>
      </c>
      <c r="F63" s="321">
        <v>6.2</v>
      </c>
      <c r="G63" s="321">
        <v>9.6</v>
      </c>
      <c r="H63" s="321">
        <v>7.2</v>
      </c>
      <c r="I63" s="321">
        <v>7.1</v>
      </c>
      <c r="J63" s="325">
        <v>8.4</v>
      </c>
      <c r="K63" s="345">
        <v>9.1</v>
      </c>
      <c r="L63" s="321">
        <v>7.2</v>
      </c>
      <c r="M63" s="321">
        <v>9.6</v>
      </c>
      <c r="N63" s="321">
        <v>6.6</v>
      </c>
      <c r="O63" s="326">
        <v>9.3</v>
      </c>
      <c r="P63" s="335">
        <v>10</v>
      </c>
      <c r="Q63" s="3">
        <v>9</v>
      </c>
      <c r="R63" s="485">
        <v>8.4</v>
      </c>
    </row>
    <row r="64" spans="1:18" ht="15">
      <c r="A64" s="2"/>
      <c r="B64" s="307" t="s">
        <v>56</v>
      </c>
      <c r="C64" s="308">
        <v>71.3</v>
      </c>
      <c r="D64" s="308">
        <v>71.1</v>
      </c>
      <c r="E64" s="308">
        <v>70.8</v>
      </c>
      <c r="F64" s="321">
        <v>72.5</v>
      </c>
      <c r="G64" s="321">
        <v>69.8</v>
      </c>
      <c r="H64" s="321">
        <v>72.6</v>
      </c>
      <c r="I64" s="321">
        <v>74.7</v>
      </c>
      <c r="J64" s="325">
        <v>73.1</v>
      </c>
      <c r="K64" s="345">
        <v>68.2</v>
      </c>
      <c r="L64" s="321">
        <v>70.1</v>
      </c>
      <c r="M64" s="321">
        <v>68.7</v>
      </c>
      <c r="N64" s="321">
        <v>72.4</v>
      </c>
      <c r="O64" s="326">
        <v>67.2</v>
      </c>
      <c r="P64" s="335">
        <v>67.4</v>
      </c>
      <c r="Q64" s="3">
        <v>72</v>
      </c>
      <c r="R64" s="485">
        <v>66.7</v>
      </c>
    </row>
    <row r="65" spans="1:18" ht="1.5" customHeight="1">
      <c r="A65" s="4"/>
      <c r="B65" s="307"/>
      <c r="C65" s="317"/>
      <c r="D65" s="317"/>
      <c r="E65" s="317"/>
      <c r="F65" s="327"/>
      <c r="G65" s="327"/>
      <c r="H65" s="327"/>
      <c r="I65" s="327"/>
      <c r="J65" s="340"/>
      <c r="K65" s="347"/>
      <c r="L65" s="327"/>
      <c r="M65" s="327"/>
      <c r="N65" s="327"/>
      <c r="O65" s="328"/>
      <c r="P65" s="337"/>
      <c r="R65" s="485"/>
    </row>
    <row r="66" spans="1:18" ht="18.75">
      <c r="A66" s="5" t="s">
        <v>328</v>
      </c>
      <c r="B66" s="305"/>
      <c r="C66" s="6"/>
      <c r="D66" s="6"/>
      <c r="E66" s="6"/>
      <c r="F66" s="329"/>
      <c r="G66" s="329"/>
      <c r="H66" s="329"/>
      <c r="I66" s="329"/>
      <c r="J66" s="341"/>
      <c r="K66" s="348"/>
      <c r="L66" s="329"/>
      <c r="M66" s="329"/>
      <c r="N66" s="329"/>
      <c r="O66" s="328"/>
      <c r="P66" s="337"/>
      <c r="R66" s="485"/>
    </row>
    <row r="67" spans="1:18" ht="15">
      <c r="A67" s="4"/>
      <c r="B67" s="307" t="s">
        <v>57</v>
      </c>
      <c r="C67" s="317" t="s">
        <v>43</v>
      </c>
      <c r="D67" s="317" t="s">
        <v>43</v>
      </c>
      <c r="E67" s="317" t="s">
        <v>43</v>
      </c>
      <c r="F67" s="327" t="s">
        <v>43</v>
      </c>
      <c r="G67" s="321">
        <v>30.3</v>
      </c>
      <c r="H67" s="321">
        <v>37.3</v>
      </c>
      <c r="I67" s="321">
        <v>36.6</v>
      </c>
      <c r="J67" s="325">
        <v>35.7</v>
      </c>
      <c r="K67" s="345">
        <v>28.7</v>
      </c>
      <c r="L67" s="321">
        <v>33.2</v>
      </c>
      <c r="M67" s="321">
        <v>32.7</v>
      </c>
      <c r="N67" s="321">
        <v>33.7</v>
      </c>
      <c r="O67" s="322">
        <v>34.8</v>
      </c>
      <c r="P67" s="333">
        <v>33.1</v>
      </c>
      <c r="Q67" s="3">
        <v>33</v>
      </c>
      <c r="R67" s="485">
        <v>32.7</v>
      </c>
    </row>
    <row r="68" spans="1:18" ht="15">
      <c r="A68" s="4"/>
      <c r="B68" s="307" t="s">
        <v>58</v>
      </c>
      <c r="C68" s="317" t="s">
        <v>43</v>
      </c>
      <c r="D68" s="317" t="s">
        <v>43</v>
      </c>
      <c r="E68" s="317" t="s">
        <v>43</v>
      </c>
      <c r="F68" s="327" t="s">
        <v>43</v>
      </c>
      <c r="G68" s="321">
        <v>69.7</v>
      </c>
      <c r="H68" s="321">
        <v>62.7</v>
      </c>
      <c r="I68" s="321">
        <v>63.4</v>
      </c>
      <c r="J68" s="325">
        <v>64.3</v>
      </c>
      <c r="K68" s="345">
        <v>71.3</v>
      </c>
      <c r="L68" s="321">
        <v>66.8</v>
      </c>
      <c r="M68" s="321">
        <v>67.3</v>
      </c>
      <c r="N68" s="321">
        <v>66.3</v>
      </c>
      <c r="O68" s="322">
        <v>65.2</v>
      </c>
      <c r="P68" s="333">
        <v>66.9</v>
      </c>
      <c r="Q68" s="3">
        <v>67</v>
      </c>
      <c r="R68" s="485">
        <v>67.3</v>
      </c>
    </row>
    <row r="69" spans="1:18" ht="1.5" customHeight="1">
      <c r="A69" s="4"/>
      <c r="B69" s="307"/>
      <c r="C69" s="317"/>
      <c r="D69" s="317"/>
      <c r="E69" s="317"/>
      <c r="F69" s="317"/>
      <c r="G69" s="317"/>
      <c r="H69" s="317"/>
      <c r="I69" s="317"/>
      <c r="J69" s="342"/>
      <c r="K69" s="349"/>
      <c r="L69" s="317"/>
      <c r="M69" s="317"/>
      <c r="N69" s="317"/>
      <c r="O69" s="301"/>
      <c r="P69" s="332"/>
      <c r="R69" s="485"/>
    </row>
    <row r="70" spans="1:18" ht="16.5" thickBot="1">
      <c r="A70" s="11" t="s">
        <v>59</v>
      </c>
      <c r="B70" s="318"/>
      <c r="C70" s="319">
        <v>2669</v>
      </c>
      <c r="D70" s="319">
        <v>2848</v>
      </c>
      <c r="E70" s="319">
        <v>2857</v>
      </c>
      <c r="F70" s="319">
        <v>2698</v>
      </c>
      <c r="G70" s="319">
        <v>2697</v>
      </c>
      <c r="H70" s="319">
        <v>2840</v>
      </c>
      <c r="I70" s="319">
        <v>2639</v>
      </c>
      <c r="J70" s="319">
        <v>2889</v>
      </c>
      <c r="K70" s="350">
        <v>1854</v>
      </c>
      <c r="L70" s="319">
        <v>1893</v>
      </c>
      <c r="M70" s="319">
        <v>1615</v>
      </c>
      <c r="N70" s="319">
        <v>1438</v>
      </c>
      <c r="O70" s="319">
        <v>1565</v>
      </c>
      <c r="P70" s="319">
        <v>1536</v>
      </c>
      <c r="Q70" s="319">
        <v>1685</v>
      </c>
      <c r="R70" s="486">
        <v>1632</v>
      </c>
    </row>
    <row r="71" spans="1:17" ht="15">
      <c r="A71" s="435" t="s">
        <v>312</v>
      </c>
      <c r="B71" s="270"/>
      <c r="C71" s="431"/>
      <c r="D71" s="431"/>
      <c r="E71" s="431"/>
      <c r="F71" s="431"/>
      <c r="G71" s="431"/>
      <c r="H71" s="431"/>
      <c r="I71" s="431"/>
      <c r="J71" s="431"/>
      <c r="K71" s="431"/>
      <c r="L71" s="431"/>
      <c r="M71" s="431"/>
      <c r="N71" s="431"/>
      <c r="O71" s="432"/>
      <c r="P71" s="433"/>
      <c r="Q71" s="434"/>
    </row>
    <row r="72" spans="1:14" ht="15">
      <c r="A72" s="9" t="s">
        <v>323</v>
      </c>
      <c r="B72" s="9"/>
      <c r="C72" s="12"/>
      <c r="D72" s="12"/>
      <c r="E72" s="12"/>
      <c r="F72" s="12"/>
      <c r="G72" s="12"/>
      <c r="H72" s="12"/>
      <c r="I72" s="12"/>
      <c r="J72" s="12"/>
      <c r="K72" s="12"/>
      <c r="L72" s="12"/>
      <c r="M72" s="12"/>
      <c r="N72" s="12"/>
    </row>
    <row r="73" spans="1:14" ht="26.25" customHeight="1">
      <c r="A73" s="579" t="s">
        <v>324</v>
      </c>
      <c r="B73" s="579"/>
      <c r="C73" s="580"/>
      <c r="D73" s="580"/>
      <c r="E73" s="580"/>
      <c r="F73" s="580"/>
      <c r="G73" s="580"/>
      <c r="H73" s="580"/>
      <c r="I73" s="580"/>
      <c r="J73" s="580"/>
      <c r="K73" s="580"/>
      <c r="L73" s="580"/>
      <c r="M73" s="580"/>
      <c r="N73" s="580"/>
    </row>
    <row r="74" spans="1:14" ht="15">
      <c r="A74" s="9" t="s">
        <v>325</v>
      </c>
      <c r="B74" s="9"/>
      <c r="C74" s="12"/>
      <c r="D74" s="12"/>
      <c r="E74" s="12"/>
      <c r="F74" s="12"/>
      <c r="G74" s="12"/>
      <c r="H74" s="12"/>
      <c r="I74" s="12"/>
      <c r="J74" s="12"/>
      <c r="K74" s="12"/>
      <c r="L74" s="12"/>
      <c r="M74" s="12"/>
      <c r="N74" s="12"/>
    </row>
  </sheetData>
  <sheetProtection/>
  <mergeCells count="1">
    <mergeCell ref="A73:N73"/>
  </mergeCells>
  <printOptions/>
  <pageMargins left="0.3937007874015748" right="0.4330708661417323" top="0.6299212598425197" bottom="0.984251968503937" header="0.5118110236220472" footer="0.5118110236220472"/>
  <pageSetup fitToHeight="1" fitToWidth="1" horizontalDpi="600" verticalDpi="600" orientation="portrait" paperSize="9" scale="70" r:id="rId1"/>
  <headerFooter alignWithMargins="0">
    <oddHeader>&amp;R&amp;"Arial,Bold"&amp;12BUS AND COACH TRAVEL</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N107"/>
  <sheetViews>
    <sheetView zoomScale="70" zoomScaleNormal="70" workbookViewId="0" topLeftCell="A1">
      <selection activeCell="A1" sqref="A1"/>
    </sheetView>
  </sheetViews>
  <sheetFormatPr defaultColWidth="9.140625" defaultRowHeight="12.75"/>
  <cols>
    <col min="1" max="1" width="30.8515625" style="250" customWidth="1"/>
    <col min="2" max="3" width="11.140625" style="250" hidden="1" customWidth="1"/>
    <col min="4" max="11" width="11.140625" style="250" customWidth="1"/>
    <col min="12" max="16384" width="9.140625" style="250" customWidth="1"/>
  </cols>
  <sheetData>
    <row r="1" spans="1:12" ht="14.25">
      <c r="A1" s="291" t="s">
        <v>322</v>
      </c>
      <c r="B1" s="252"/>
      <c r="C1" s="252"/>
      <c r="D1" s="252"/>
      <c r="E1" s="252"/>
      <c r="F1" s="252"/>
      <c r="G1" s="252"/>
      <c r="H1" s="252"/>
      <c r="I1" s="252"/>
      <c r="J1" s="252"/>
      <c r="K1" s="252"/>
      <c r="L1" s="252"/>
    </row>
    <row r="2" spans="1:12" ht="13.5" thickBot="1">
      <c r="A2" s="259"/>
      <c r="B2" s="259"/>
      <c r="C2" s="259"/>
      <c r="D2" s="259"/>
      <c r="E2" s="259"/>
      <c r="F2" s="287">
        <v>2007</v>
      </c>
      <c r="G2" s="287">
        <v>2008</v>
      </c>
      <c r="H2" s="287">
        <v>2009</v>
      </c>
      <c r="I2" s="287">
        <v>2010</v>
      </c>
      <c r="J2" s="287">
        <v>2011</v>
      </c>
      <c r="K2" s="287">
        <v>2012</v>
      </c>
      <c r="L2" s="287">
        <v>2014</v>
      </c>
    </row>
    <row r="3" spans="1:12" ht="13.5" thickTop="1">
      <c r="A3" s="270" t="s">
        <v>249</v>
      </c>
      <c r="B3" s="266"/>
      <c r="C3" s="266"/>
      <c r="D3" s="266"/>
      <c r="E3" s="266"/>
      <c r="F3" s="266"/>
      <c r="G3" s="266"/>
      <c r="H3" s="266"/>
      <c r="I3" s="266"/>
      <c r="J3" s="266"/>
      <c r="L3" s="266"/>
    </row>
    <row r="4" spans="1:12" ht="14.25">
      <c r="A4" s="271" t="s">
        <v>232</v>
      </c>
      <c r="F4" s="250">
        <v>71</v>
      </c>
      <c r="G4" s="250">
        <v>73</v>
      </c>
      <c r="H4" s="250">
        <v>73</v>
      </c>
      <c r="I4" s="250">
        <v>73</v>
      </c>
      <c r="J4" s="250">
        <v>73</v>
      </c>
      <c r="K4" s="260">
        <v>74</v>
      </c>
      <c r="L4" s="481">
        <v>77.9</v>
      </c>
    </row>
    <row r="5" spans="1:12" ht="12.75">
      <c r="A5" s="271" t="s">
        <v>318</v>
      </c>
      <c r="F5" s="250">
        <v>77</v>
      </c>
      <c r="G5" s="250">
        <v>79</v>
      </c>
      <c r="H5" s="250">
        <v>80</v>
      </c>
      <c r="I5" s="250">
        <v>80</v>
      </c>
      <c r="J5" s="250">
        <v>79</v>
      </c>
      <c r="L5" s="481"/>
    </row>
    <row r="6" spans="1:12" ht="12.75">
      <c r="A6" s="271" t="s">
        <v>223</v>
      </c>
      <c r="F6" s="250">
        <v>71</v>
      </c>
      <c r="G6" s="250">
        <v>74</v>
      </c>
      <c r="H6" s="250">
        <v>75</v>
      </c>
      <c r="I6" s="250">
        <v>74</v>
      </c>
      <c r="J6" s="250">
        <v>74</v>
      </c>
      <c r="L6" s="481"/>
    </row>
    <row r="7" spans="1:12" ht="12.75">
      <c r="A7" s="271" t="s">
        <v>224</v>
      </c>
      <c r="J7" s="250">
        <v>85</v>
      </c>
      <c r="L7" s="481"/>
    </row>
    <row r="8" spans="1:12" ht="12.75">
      <c r="A8" s="271" t="s">
        <v>225</v>
      </c>
      <c r="F8" s="250">
        <v>80</v>
      </c>
      <c r="G8" s="250">
        <v>80</v>
      </c>
      <c r="H8" s="250">
        <v>79</v>
      </c>
      <c r="I8" s="250">
        <v>80</v>
      </c>
      <c r="K8" s="250">
        <v>78</v>
      </c>
      <c r="L8" s="481">
        <v>83.4</v>
      </c>
    </row>
    <row r="9" spans="1:12" ht="12.75">
      <c r="A9" s="271" t="s">
        <v>226</v>
      </c>
      <c r="F9" s="250">
        <v>72</v>
      </c>
      <c r="G9" s="250">
        <v>75</v>
      </c>
      <c r="H9" s="250">
        <v>75</v>
      </c>
      <c r="I9" s="250">
        <v>75</v>
      </c>
      <c r="J9" s="268"/>
      <c r="K9" s="250">
        <v>80</v>
      </c>
      <c r="L9" s="481">
        <v>78.1</v>
      </c>
    </row>
    <row r="10" spans="1:12" ht="12.75">
      <c r="A10" s="271" t="s">
        <v>247</v>
      </c>
      <c r="F10" s="250">
        <v>73</v>
      </c>
      <c r="G10" s="250">
        <v>74</v>
      </c>
      <c r="H10" s="250">
        <v>77</v>
      </c>
      <c r="I10" s="250">
        <v>78</v>
      </c>
      <c r="L10" s="481"/>
    </row>
    <row r="11" spans="1:12" ht="12.75">
      <c r="A11" s="271" t="s">
        <v>227</v>
      </c>
      <c r="K11" s="250">
        <v>56</v>
      </c>
      <c r="L11" s="481">
        <v>65.5</v>
      </c>
    </row>
    <row r="12" spans="1:12" ht="14.25">
      <c r="A12" s="271" t="s">
        <v>251</v>
      </c>
      <c r="F12" s="250">
        <v>80</v>
      </c>
      <c r="G12" s="250">
        <v>81</v>
      </c>
      <c r="L12" s="481"/>
    </row>
    <row r="13" spans="1:12" ht="14.25">
      <c r="A13" s="271" t="s">
        <v>252</v>
      </c>
      <c r="H13" s="250">
        <v>91</v>
      </c>
      <c r="I13" s="250">
        <v>91</v>
      </c>
      <c r="J13" s="250">
        <v>94</v>
      </c>
      <c r="K13" s="250">
        <v>93</v>
      </c>
      <c r="L13" s="481">
        <v>94.1</v>
      </c>
    </row>
    <row r="14" spans="1:12" ht="14.25">
      <c r="A14" s="271" t="s">
        <v>253</v>
      </c>
      <c r="H14" s="250">
        <v>58</v>
      </c>
      <c r="I14" s="250">
        <v>59</v>
      </c>
      <c r="J14" s="250">
        <v>63</v>
      </c>
      <c r="K14" s="250">
        <v>62</v>
      </c>
      <c r="L14" s="481">
        <v>69.3</v>
      </c>
    </row>
    <row r="15" spans="1:12" ht="12.75">
      <c r="A15" s="271" t="s">
        <v>228</v>
      </c>
      <c r="F15" s="250">
        <v>87</v>
      </c>
      <c r="G15" s="250">
        <v>87</v>
      </c>
      <c r="H15" s="250">
        <v>86</v>
      </c>
      <c r="I15" s="250">
        <v>88</v>
      </c>
      <c r="J15" s="250">
        <v>89</v>
      </c>
      <c r="K15" s="250">
        <v>89</v>
      </c>
      <c r="L15" s="481">
        <v>89.4</v>
      </c>
    </row>
    <row r="16" spans="1:12" ht="12.75">
      <c r="A16" s="271" t="s">
        <v>229</v>
      </c>
      <c r="F16" s="250">
        <v>77</v>
      </c>
      <c r="G16" s="250">
        <v>79</v>
      </c>
      <c r="H16" s="250">
        <v>81</v>
      </c>
      <c r="I16" s="250">
        <v>81</v>
      </c>
      <c r="J16" s="250">
        <v>82</v>
      </c>
      <c r="K16" s="250">
        <v>84</v>
      </c>
      <c r="L16" s="481">
        <v>85.5</v>
      </c>
    </row>
    <row r="17" spans="1:12" ht="12.75">
      <c r="A17" s="271" t="s">
        <v>230</v>
      </c>
      <c r="F17" s="250">
        <v>69</v>
      </c>
      <c r="G17" s="250">
        <v>71</v>
      </c>
      <c r="H17" s="250">
        <v>71</v>
      </c>
      <c r="I17" s="250">
        <v>73</v>
      </c>
      <c r="J17" s="250">
        <v>76</v>
      </c>
      <c r="K17" s="250">
        <v>75</v>
      </c>
      <c r="L17" s="481">
        <v>75.1</v>
      </c>
    </row>
    <row r="18" spans="1:12" ht="12.75">
      <c r="A18" s="272" t="s">
        <v>231</v>
      </c>
      <c r="B18" s="266"/>
      <c r="C18" s="266"/>
      <c r="D18" s="266"/>
      <c r="E18" s="266"/>
      <c r="F18" s="266">
        <v>63</v>
      </c>
      <c r="G18" s="266">
        <v>58</v>
      </c>
      <c r="H18" s="266">
        <v>57</v>
      </c>
      <c r="I18" s="266">
        <v>59</v>
      </c>
      <c r="J18" s="266">
        <v>59</v>
      </c>
      <c r="K18" s="266">
        <v>55</v>
      </c>
      <c r="L18" s="481">
        <v>60.4</v>
      </c>
    </row>
    <row r="19" spans="1:12" ht="12.75">
      <c r="A19" s="273" t="s">
        <v>248</v>
      </c>
      <c r="B19" s="252"/>
      <c r="C19" s="252"/>
      <c r="D19" s="252"/>
      <c r="E19" s="252"/>
      <c r="F19" s="274">
        <v>2697</v>
      </c>
      <c r="G19" s="274">
        <v>2846</v>
      </c>
      <c r="H19" s="274">
        <v>2902</v>
      </c>
      <c r="I19" s="274">
        <v>2833</v>
      </c>
      <c r="J19" s="274">
        <v>2984</v>
      </c>
      <c r="K19" s="274">
        <v>4068</v>
      </c>
      <c r="L19" s="274">
        <v>4070</v>
      </c>
    </row>
    <row r="20" spans="1:12" ht="12.75">
      <c r="A20" s="266" t="s">
        <v>312</v>
      </c>
      <c r="B20" s="266"/>
      <c r="C20" s="266"/>
      <c r="D20" s="266"/>
      <c r="E20" s="266"/>
      <c r="F20" s="436"/>
      <c r="G20" s="436"/>
      <c r="H20" s="436"/>
      <c r="I20" s="436"/>
      <c r="J20" s="436"/>
      <c r="K20" s="436"/>
      <c r="L20" s="266"/>
    </row>
    <row r="21" spans="1:12" ht="14.25">
      <c r="A21" s="250" t="s">
        <v>234</v>
      </c>
      <c r="L21" s="266"/>
    </row>
    <row r="22" ht="15" customHeight="1">
      <c r="A22" s="250" t="s">
        <v>233</v>
      </c>
    </row>
    <row r="23" ht="15" customHeight="1">
      <c r="A23" s="250" t="s">
        <v>250</v>
      </c>
    </row>
    <row r="24" ht="15" customHeight="1">
      <c r="A24" s="250" t="s">
        <v>254</v>
      </c>
    </row>
    <row r="25" ht="15" customHeight="1">
      <c r="A25" s="250" t="s">
        <v>319</v>
      </c>
    </row>
    <row r="28" spans="1:9" ht="15" thickBot="1">
      <c r="A28" s="292" t="s">
        <v>294</v>
      </c>
      <c r="B28" s="293"/>
      <c r="C28" s="267"/>
      <c r="D28" s="267"/>
      <c r="I28" s="266"/>
    </row>
    <row r="29" spans="1:13" ht="12.75">
      <c r="A29" s="294"/>
      <c r="B29" s="447" t="s">
        <v>260</v>
      </c>
      <c r="C29" s="447">
        <v>2004</v>
      </c>
      <c r="D29" s="447">
        <v>2005</v>
      </c>
      <c r="E29" s="445" t="s">
        <v>258</v>
      </c>
      <c r="F29" s="445">
        <v>2007</v>
      </c>
      <c r="G29" s="445">
        <v>2008</v>
      </c>
      <c r="H29" s="445">
        <v>2009</v>
      </c>
      <c r="I29" s="445">
        <v>2010</v>
      </c>
      <c r="J29" s="445">
        <v>2011</v>
      </c>
      <c r="K29" s="445">
        <v>2012</v>
      </c>
      <c r="L29" s="445">
        <v>2013</v>
      </c>
      <c r="M29" s="445">
        <v>2014</v>
      </c>
    </row>
    <row r="30" spans="1:13" ht="13.5" thickBot="1">
      <c r="A30" s="276"/>
      <c r="B30" s="448"/>
      <c r="C30" s="448"/>
      <c r="D30" s="448"/>
      <c r="E30" s="446"/>
      <c r="F30" s="446"/>
      <c r="G30" s="446"/>
      <c r="H30" s="446"/>
      <c r="I30" s="446"/>
      <c r="J30" s="446"/>
      <c r="K30" s="446"/>
      <c r="L30" s="446"/>
      <c r="M30" s="446"/>
    </row>
    <row r="31" spans="1:13" ht="13.5" thickTop="1">
      <c r="A31" s="405"/>
      <c r="B31" s="447"/>
      <c r="C31" s="447"/>
      <c r="D31" s="447"/>
      <c r="E31" s="406"/>
      <c r="F31" s="406"/>
      <c r="G31" s="406"/>
      <c r="H31" s="406"/>
      <c r="I31" s="406"/>
      <c r="J31" s="406"/>
      <c r="M31" s="407" t="s">
        <v>304</v>
      </c>
    </row>
    <row r="32" spans="1:13" ht="12.75">
      <c r="A32" s="277" t="s">
        <v>256</v>
      </c>
      <c r="B32" s="284">
        <v>25</v>
      </c>
      <c r="C32" s="284">
        <v>26</v>
      </c>
      <c r="D32" s="284">
        <v>26</v>
      </c>
      <c r="E32" s="284">
        <v>27</v>
      </c>
      <c r="F32" s="250">
        <v>28</v>
      </c>
      <c r="G32" s="250">
        <v>25</v>
      </c>
      <c r="H32" s="250">
        <v>26</v>
      </c>
      <c r="I32" s="250">
        <v>27</v>
      </c>
      <c r="J32" s="250">
        <v>27</v>
      </c>
      <c r="K32" s="280">
        <v>27</v>
      </c>
      <c r="L32" s="266">
        <v>26</v>
      </c>
      <c r="M32" s="280">
        <v>27</v>
      </c>
    </row>
    <row r="33" spans="1:13" ht="12.75">
      <c r="A33" s="282" t="s">
        <v>257</v>
      </c>
      <c r="B33" s="283">
        <v>77</v>
      </c>
      <c r="C33" s="283">
        <v>79</v>
      </c>
      <c r="D33" s="283">
        <v>81</v>
      </c>
      <c r="E33" s="269">
        <v>84</v>
      </c>
      <c r="F33" s="269">
        <v>82</v>
      </c>
      <c r="G33" s="269">
        <v>84</v>
      </c>
      <c r="H33" s="269">
        <v>87</v>
      </c>
      <c r="I33" s="269">
        <v>87</v>
      </c>
      <c r="J33" s="269">
        <v>87</v>
      </c>
      <c r="K33" s="269">
        <v>88</v>
      </c>
      <c r="L33" s="269">
        <v>86</v>
      </c>
      <c r="M33" s="484">
        <v>87.3</v>
      </c>
    </row>
    <row r="34" spans="1:12" ht="12.75">
      <c r="A34" s="277" t="s">
        <v>262</v>
      </c>
      <c r="B34" s="284"/>
      <c r="C34" s="284"/>
      <c r="D34" s="284"/>
      <c r="E34" s="284"/>
      <c r="K34" s="280"/>
      <c r="L34" s="266"/>
    </row>
    <row r="35" spans="1:13" ht="12.75">
      <c r="A35" s="288" t="s">
        <v>60</v>
      </c>
      <c r="B35" s="278"/>
      <c r="C35" s="278"/>
      <c r="D35" s="278"/>
      <c r="F35" s="280">
        <v>1</v>
      </c>
      <c r="G35" s="250">
        <v>1</v>
      </c>
      <c r="H35" s="250">
        <v>2</v>
      </c>
      <c r="I35" s="250">
        <v>1</v>
      </c>
      <c r="J35" s="250">
        <v>2</v>
      </c>
      <c r="K35" s="280">
        <v>2</v>
      </c>
      <c r="L35" s="266">
        <v>1</v>
      </c>
      <c r="M35" s="482">
        <v>1.5999999999999943</v>
      </c>
    </row>
    <row r="36" spans="1:13" ht="12.75">
      <c r="A36" s="288" t="s">
        <v>61</v>
      </c>
      <c r="B36" s="278"/>
      <c r="C36" s="278"/>
      <c r="D36" s="278"/>
      <c r="F36" s="280">
        <v>2</v>
      </c>
      <c r="G36" s="250">
        <v>2</v>
      </c>
      <c r="H36" s="250">
        <v>4</v>
      </c>
      <c r="I36" s="250">
        <v>3</v>
      </c>
      <c r="J36" s="250">
        <v>3</v>
      </c>
      <c r="K36" s="280">
        <v>3</v>
      </c>
      <c r="L36" s="266">
        <v>3</v>
      </c>
      <c r="M36" s="482">
        <v>3</v>
      </c>
    </row>
    <row r="37" spans="1:13" ht="12.75">
      <c r="A37" s="288" t="s">
        <v>62</v>
      </c>
      <c r="B37" s="278"/>
      <c r="C37" s="278"/>
      <c r="D37" s="278"/>
      <c r="F37" s="280">
        <v>5</v>
      </c>
      <c r="G37" s="250">
        <v>4</v>
      </c>
      <c r="H37" s="250">
        <v>6</v>
      </c>
      <c r="I37" s="250">
        <v>6</v>
      </c>
      <c r="J37" s="250">
        <v>5</v>
      </c>
      <c r="K37" s="280">
        <v>5</v>
      </c>
      <c r="L37" s="266">
        <v>4</v>
      </c>
      <c r="M37" s="482">
        <v>5.299999999999997</v>
      </c>
    </row>
    <row r="38" spans="1:13" ht="12.75">
      <c r="A38" s="288" t="s">
        <v>63</v>
      </c>
      <c r="B38" s="278"/>
      <c r="C38" s="278"/>
      <c r="D38" s="278"/>
      <c r="F38" s="280">
        <v>75</v>
      </c>
      <c r="G38" s="250">
        <v>75</v>
      </c>
      <c r="H38" s="250">
        <v>78</v>
      </c>
      <c r="I38" s="250">
        <v>79</v>
      </c>
      <c r="J38" s="250">
        <v>80</v>
      </c>
      <c r="K38" s="280">
        <v>81</v>
      </c>
      <c r="L38" s="266">
        <v>75</v>
      </c>
      <c r="M38" s="482">
        <v>75.3</v>
      </c>
    </row>
    <row r="39" spans="1:13" ht="12.75">
      <c r="A39" s="288" t="s">
        <v>64</v>
      </c>
      <c r="B39" s="278"/>
      <c r="C39" s="278"/>
      <c r="D39" s="278"/>
      <c r="F39" s="280">
        <v>83</v>
      </c>
      <c r="G39" s="250">
        <v>88</v>
      </c>
      <c r="H39" s="250">
        <v>89</v>
      </c>
      <c r="I39" s="250">
        <v>90</v>
      </c>
      <c r="J39" s="250">
        <v>88</v>
      </c>
      <c r="K39" s="280">
        <v>91</v>
      </c>
      <c r="L39" s="266">
        <v>90</v>
      </c>
      <c r="M39" s="482">
        <v>91</v>
      </c>
    </row>
    <row r="40" spans="1:13" ht="12.75">
      <c r="A40" s="288" t="s">
        <v>65</v>
      </c>
      <c r="B40" s="278"/>
      <c r="C40" s="278"/>
      <c r="D40" s="278"/>
      <c r="F40" s="280">
        <v>85</v>
      </c>
      <c r="G40" s="250">
        <v>89</v>
      </c>
      <c r="H40" s="250">
        <v>92</v>
      </c>
      <c r="I40" s="250">
        <v>91</v>
      </c>
      <c r="J40" s="250">
        <v>93</v>
      </c>
      <c r="K40" s="280">
        <v>92</v>
      </c>
      <c r="L40" s="266">
        <v>92</v>
      </c>
      <c r="M40" s="482">
        <v>91.2</v>
      </c>
    </row>
    <row r="41" spans="1:13" ht="12.75">
      <c r="A41" s="288" t="s">
        <v>66</v>
      </c>
      <c r="B41" s="278"/>
      <c r="C41" s="278"/>
      <c r="D41" s="278"/>
      <c r="F41" s="280">
        <v>86</v>
      </c>
      <c r="G41" s="250">
        <v>89</v>
      </c>
      <c r="H41" s="250">
        <v>92</v>
      </c>
      <c r="I41" s="250">
        <v>93</v>
      </c>
      <c r="J41" s="250">
        <v>91</v>
      </c>
      <c r="K41" s="280">
        <v>94</v>
      </c>
      <c r="L41" s="266">
        <v>90</v>
      </c>
      <c r="M41" s="482">
        <v>92.7</v>
      </c>
    </row>
    <row r="42" spans="1:14" ht="12.75" customHeight="1" thickBot="1">
      <c r="A42" s="289" t="s">
        <v>67</v>
      </c>
      <c r="B42" s="279"/>
      <c r="C42" s="279"/>
      <c r="D42" s="279"/>
      <c r="E42" s="267"/>
      <c r="F42" s="281">
        <v>81</v>
      </c>
      <c r="G42" s="267">
        <v>85</v>
      </c>
      <c r="H42" s="267">
        <v>87</v>
      </c>
      <c r="I42" s="267">
        <v>87</v>
      </c>
      <c r="J42" s="267">
        <v>90</v>
      </c>
      <c r="K42" s="281">
        <v>88</v>
      </c>
      <c r="L42" s="267">
        <v>89</v>
      </c>
      <c r="M42" s="483">
        <v>90.7</v>
      </c>
      <c r="N42" s="85"/>
    </row>
    <row r="43" spans="1:14" ht="12.75">
      <c r="A43" s="266" t="s">
        <v>312</v>
      </c>
      <c r="B43" s="278"/>
      <c r="C43" s="278"/>
      <c r="D43" s="278"/>
      <c r="E43" s="266"/>
      <c r="F43" s="280"/>
      <c r="G43" s="266"/>
      <c r="H43" s="266"/>
      <c r="I43" s="266"/>
      <c r="J43" s="266"/>
      <c r="K43" s="280"/>
      <c r="L43" s="266"/>
      <c r="M43" s="85"/>
      <c r="N43" s="85"/>
    </row>
    <row r="44" spans="1:14" ht="103.5">
      <c r="A44" s="449" t="s">
        <v>261</v>
      </c>
      <c r="B44" s="449"/>
      <c r="C44" s="449"/>
      <c r="D44" s="449"/>
      <c r="E44" s="449"/>
      <c r="F44" s="449"/>
      <c r="G44" s="449"/>
      <c r="H44" s="449"/>
      <c r="I44" s="449"/>
      <c r="J44" s="449"/>
      <c r="K44" s="449"/>
      <c r="L44" s="85"/>
      <c r="M44" s="85"/>
      <c r="N44" s="85"/>
    </row>
    <row r="45" spans="1:14" ht="12.75">
      <c r="A45" s="81" t="s">
        <v>263</v>
      </c>
      <c r="B45" s="295"/>
      <c r="C45" s="81"/>
      <c r="D45" s="177"/>
      <c r="E45" s="177"/>
      <c r="F45" s="81"/>
      <c r="G45" s="85"/>
      <c r="H45" s="85"/>
      <c r="I45" s="85"/>
      <c r="J45" s="85"/>
      <c r="K45" s="81"/>
      <c r="L45" s="85"/>
      <c r="M45" s="85"/>
      <c r="N45" s="85"/>
    </row>
    <row r="46" spans="1:14" ht="15">
      <c r="A46" s="95" t="s">
        <v>264</v>
      </c>
      <c r="B46" s="295"/>
      <c r="D46" s="177"/>
      <c r="E46" s="177"/>
      <c r="F46" s="81"/>
      <c r="G46" s="85"/>
      <c r="H46" s="85"/>
      <c r="I46" s="85"/>
      <c r="J46" s="85"/>
      <c r="K46" s="81"/>
      <c r="L46" s="85"/>
      <c r="M46" s="75"/>
      <c r="N46" s="75"/>
    </row>
    <row r="47" spans="1:12" ht="12.75">
      <c r="A47" s="81" t="s">
        <v>259</v>
      </c>
      <c r="C47" s="95"/>
      <c r="D47" s="177"/>
      <c r="E47" s="177"/>
      <c r="F47" s="81"/>
      <c r="G47" s="85"/>
      <c r="H47" s="85"/>
      <c r="I47" s="85"/>
      <c r="J47" s="85"/>
      <c r="K47" s="81"/>
      <c r="L47" s="85"/>
    </row>
    <row r="107" spans="1:10" ht="12.75">
      <c r="A107" s="296"/>
      <c r="B107" s="296"/>
      <c r="C107" s="296"/>
      <c r="D107" s="296"/>
      <c r="E107" s="296"/>
      <c r="F107" s="296"/>
      <c r="G107" s="296"/>
      <c r="H107" s="296"/>
      <c r="I107" s="296"/>
      <c r="J107" s="296"/>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4" r:id="rId1"/>
  <headerFooter>
    <oddHeader>&amp;R&amp;"Arial,Bold"&amp;16BUS AND COACH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U68"/>
  <sheetViews>
    <sheetView zoomScale="85" zoomScaleNormal="85" workbookViewId="0" topLeftCell="A1">
      <selection activeCell="O16" sqref="O16"/>
    </sheetView>
  </sheetViews>
  <sheetFormatPr defaultColWidth="9.140625" defaultRowHeight="12.75"/>
  <cols>
    <col min="1" max="1" width="32.140625" style="0" customWidth="1"/>
    <col min="2" max="3" width="12.421875" style="0" hidden="1" customWidth="1"/>
    <col min="4" max="4" width="10.28125" style="0" customWidth="1"/>
    <col min="5" max="7" width="12.421875" style="0" customWidth="1"/>
    <col min="8" max="9" width="12.57421875" style="0" customWidth="1"/>
    <col min="10" max="10" width="10.28125" style="0" customWidth="1"/>
    <col min="11" max="11" width="10.8515625" style="0" customWidth="1"/>
  </cols>
  <sheetData>
    <row r="1" spans="1:9" s="263" customFormat="1" ht="14.25">
      <c r="A1" s="261" t="s">
        <v>432</v>
      </c>
      <c r="B1" s="262"/>
      <c r="C1" s="262"/>
      <c r="D1" s="262"/>
      <c r="E1" s="262"/>
      <c r="F1" s="262"/>
      <c r="G1" s="262"/>
      <c r="H1" s="262"/>
      <c r="I1" s="262"/>
    </row>
    <row r="2" spans="1:11" s="264" customFormat="1" ht="27.75" customHeight="1">
      <c r="A2" s="351"/>
      <c r="B2" s="352">
        <v>2006</v>
      </c>
      <c r="C2" s="353" t="s">
        <v>241</v>
      </c>
      <c r="D2" s="352" t="s">
        <v>242</v>
      </c>
      <c r="E2" s="352" t="s">
        <v>243</v>
      </c>
      <c r="F2" s="352">
        <v>2010</v>
      </c>
      <c r="G2" s="352">
        <v>2011</v>
      </c>
      <c r="H2" s="352">
        <v>2012</v>
      </c>
      <c r="I2" s="352" t="s">
        <v>273</v>
      </c>
      <c r="J2" s="352">
        <v>2014</v>
      </c>
      <c r="K2" s="352">
        <v>2015</v>
      </c>
    </row>
    <row r="3" spans="1:9" s="264" customFormat="1" ht="12.75">
      <c r="A3" s="354" t="s">
        <v>162</v>
      </c>
      <c r="B3" s="354"/>
      <c r="C3" s="354"/>
      <c r="D3" s="354"/>
      <c r="E3" s="354"/>
      <c r="F3" s="354"/>
      <c r="G3" s="354"/>
      <c r="H3" s="354"/>
      <c r="I3" s="355"/>
    </row>
    <row r="4" spans="1:11" s="263" customFormat="1" ht="12.75">
      <c r="A4" s="356" t="s">
        <v>127</v>
      </c>
      <c r="B4" s="357">
        <v>820863</v>
      </c>
      <c r="C4" s="357">
        <v>896913</v>
      </c>
      <c r="D4" s="357">
        <v>952177</v>
      </c>
      <c r="E4" s="357">
        <v>957852</v>
      </c>
      <c r="F4" s="357">
        <v>1018941</v>
      </c>
      <c r="G4" s="357">
        <v>1049490</v>
      </c>
      <c r="H4" s="357">
        <v>1074616</v>
      </c>
      <c r="I4" s="369">
        <v>1141214</v>
      </c>
      <c r="J4" s="425">
        <v>1142923</v>
      </c>
      <c r="K4" s="425">
        <v>1170709</v>
      </c>
    </row>
    <row r="5" spans="1:12" s="263" customFormat="1" ht="12.75">
      <c r="A5" s="356" t="s">
        <v>123</v>
      </c>
      <c r="B5" s="357">
        <v>54347</v>
      </c>
      <c r="C5" s="357">
        <v>58081</v>
      </c>
      <c r="D5" s="357">
        <v>59606</v>
      </c>
      <c r="E5" s="357">
        <v>55737</v>
      </c>
      <c r="F5" s="357">
        <v>59470</v>
      </c>
      <c r="G5" s="357">
        <v>60866</v>
      </c>
      <c r="H5" s="357">
        <v>61660</v>
      </c>
      <c r="I5" s="369">
        <v>40923</v>
      </c>
      <c r="J5" s="425">
        <v>44381</v>
      </c>
      <c r="K5" s="425">
        <v>43590</v>
      </c>
      <c r="L5" s="512"/>
    </row>
    <row r="6" spans="1:15" s="263" customFormat="1" ht="12.75">
      <c r="A6" s="356" t="s">
        <v>124</v>
      </c>
      <c r="B6" s="357">
        <v>76464</v>
      </c>
      <c r="C6" s="357">
        <v>84563</v>
      </c>
      <c r="D6" s="357">
        <v>92996</v>
      </c>
      <c r="E6" s="357">
        <v>93005</v>
      </c>
      <c r="F6" s="357">
        <v>100613</v>
      </c>
      <c r="G6" s="357">
        <v>105325</v>
      </c>
      <c r="H6" s="357">
        <v>109680</v>
      </c>
      <c r="I6" s="369">
        <v>83937</v>
      </c>
      <c r="J6" s="425">
        <v>96253</v>
      </c>
      <c r="K6" s="425">
        <v>106078</v>
      </c>
      <c r="L6" s="512"/>
      <c r="O6" s="512"/>
    </row>
    <row r="7" spans="1:11" s="263" customFormat="1" ht="12.75">
      <c r="A7" s="356" t="s">
        <v>125</v>
      </c>
      <c r="B7" s="357">
        <v>5800</v>
      </c>
      <c r="C7" s="357">
        <v>5141</v>
      </c>
      <c r="D7" s="357">
        <v>4967</v>
      </c>
      <c r="E7" s="357">
        <v>4980</v>
      </c>
      <c r="F7" s="357">
        <v>4782</v>
      </c>
      <c r="G7" s="357">
        <v>4790</v>
      </c>
      <c r="H7" s="357">
        <v>4751</v>
      </c>
      <c r="I7" s="369">
        <v>3964</v>
      </c>
      <c r="J7" s="425">
        <v>4092</v>
      </c>
      <c r="K7" s="425">
        <v>4041</v>
      </c>
    </row>
    <row r="8" spans="1:11" s="263" customFormat="1" ht="12.75">
      <c r="A8" s="358" t="s">
        <v>126</v>
      </c>
      <c r="B8" s="359">
        <v>9830</v>
      </c>
      <c r="C8" s="359">
        <v>10776</v>
      </c>
      <c r="D8" s="359">
        <v>11943</v>
      </c>
      <c r="E8" s="359">
        <v>11272</v>
      </c>
      <c r="F8" s="359">
        <v>11269</v>
      </c>
      <c r="G8" s="359">
        <v>11373</v>
      </c>
      <c r="H8" s="359">
        <v>11554</v>
      </c>
      <c r="I8" s="369">
        <v>9775</v>
      </c>
      <c r="J8" s="425">
        <v>10102</v>
      </c>
      <c r="K8" s="425">
        <v>10099</v>
      </c>
    </row>
    <row r="9" spans="1:15" s="263" customFormat="1" ht="12.75">
      <c r="A9" s="360" t="s">
        <v>163</v>
      </c>
      <c r="B9" s="361">
        <v>967304</v>
      </c>
      <c r="C9" s="361">
        <v>1055474</v>
      </c>
      <c r="D9" s="361">
        <v>1121689</v>
      </c>
      <c r="E9" s="361">
        <v>1122846</v>
      </c>
      <c r="F9" s="361">
        <v>1195075</v>
      </c>
      <c r="G9" s="361">
        <v>1231844</v>
      </c>
      <c r="H9" s="361">
        <v>1262261</v>
      </c>
      <c r="I9" s="370">
        <v>1279813</v>
      </c>
      <c r="J9" s="417">
        <v>1297751</v>
      </c>
      <c r="K9" s="417">
        <v>1334517</v>
      </c>
      <c r="O9" s="512"/>
    </row>
    <row r="10" spans="1:9" s="263" customFormat="1" ht="4.5" customHeight="1">
      <c r="A10" s="360"/>
      <c r="B10" s="361"/>
      <c r="C10" s="361"/>
      <c r="D10" s="361"/>
      <c r="E10" s="361"/>
      <c r="F10" s="361"/>
      <c r="G10" s="361"/>
      <c r="H10" s="361"/>
      <c r="I10" s="362"/>
    </row>
    <row r="11" spans="1:11" s="263" customFormat="1" ht="12.75">
      <c r="A11" s="363" t="s">
        <v>295</v>
      </c>
      <c r="B11" s="361"/>
      <c r="C11" s="361"/>
      <c r="D11" s="361"/>
      <c r="E11" s="361"/>
      <c r="F11" s="361"/>
      <c r="G11" s="361"/>
      <c r="H11" s="361"/>
      <c r="I11" s="364">
        <v>131210</v>
      </c>
      <c r="J11" s="451">
        <v>152626</v>
      </c>
      <c r="K11" s="451">
        <v>152473</v>
      </c>
    </row>
    <row r="12" spans="1:11" s="263" customFormat="1" ht="4.5" customHeight="1">
      <c r="A12" s="438"/>
      <c r="B12" s="414"/>
      <c r="C12" s="414"/>
      <c r="D12" s="414"/>
      <c r="E12" s="414"/>
      <c r="F12" s="414"/>
      <c r="G12" s="414"/>
      <c r="H12" s="414"/>
      <c r="I12" s="414"/>
      <c r="J12" s="414"/>
      <c r="K12" s="414"/>
    </row>
    <row r="13" spans="1:10" s="263" customFormat="1" ht="12.75" customHeight="1">
      <c r="A13" s="439" t="s">
        <v>313</v>
      </c>
      <c r="B13" s="361"/>
      <c r="C13" s="361"/>
      <c r="D13" s="361"/>
      <c r="E13" s="361"/>
      <c r="F13" s="361"/>
      <c r="G13" s="361"/>
      <c r="H13" s="361"/>
      <c r="I13" s="361"/>
      <c r="J13" s="361"/>
    </row>
    <row r="14" spans="1:9" s="263" customFormat="1" ht="14.25">
      <c r="A14" s="437" t="s">
        <v>244</v>
      </c>
      <c r="B14" s="437"/>
      <c r="C14" s="437"/>
      <c r="D14" s="437"/>
      <c r="E14" s="437"/>
      <c r="F14" s="437"/>
      <c r="G14" s="437"/>
      <c r="H14" s="437"/>
      <c r="I14" s="437"/>
    </row>
    <row r="15" spans="1:9" s="263" customFormat="1" ht="14.25">
      <c r="A15" s="285" t="s">
        <v>245</v>
      </c>
      <c r="B15" s="285"/>
      <c r="C15" s="285"/>
      <c r="D15" s="285"/>
      <c r="E15" s="285"/>
      <c r="F15" s="285"/>
      <c r="G15" s="285"/>
      <c r="H15" s="285"/>
      <c r="I15" s="285"/>
    </row>
    <row r="16" spans="1:9" s="258" customFormat="1" ht="14.25">
      <c r="A16" s="290" t="s">
        <v>246</v>
      </c>
      <c r="B16" s="286"/>
      <c r="C16" s="286"/>
      <c r="D16" s="286"/>
      <c r="E16" s="286"/>
      <c r="F16" s="286"/>
      <c r="G16" s="286"/>
      <c r="H16" s="286"/>
      <c r="I16" s="286"/>
    </row>
    <row r="17" spans="1:10" s="258" customFormat="1" ht="51" customHeight="1">
      <c r="A17" s="582" t="s">
        <v>275</v>
      </c>
      <c r="B17" s="582"/>
      <c r="C17" s="582"/>
      <c r="D17" s="582"/>
      <c r="E17" s="582"/>
      <c r="F17" s="582"/>
      <c r="G17" s="582"/>
      <c r="H17" s="582"/>
      <c r="I17" s="582"/>
      <c r="J17" s="141"/>
    </row>
    <row r="18" s="258" customFormat="1" ht="12.75"/>
    <row r="19" spans="1:7" s="258" customFormat="1" ht="14.25">
      <c r="A19" s="265" t="s">
        <v>344</v>
      </c>
      <c r="B19" s="6"/>
      <c r="C19" s="6"/>
      <c r="D19" s="6"/>
      <c r="E19" s="6"/>
      <c r="F19" s="6"/>
      <c r="G19" s="13"/>
    </row>
    <row r="20" spans="1:9" s="258" customFormat="1" ht="38.25">
      <c r="A20" s="366"/>
      <c r="D20" s="367" t="s">
        <v>123</v>
      </c>
      <c r="E20" s="367" t="s">
        <v>124</v>
      </c>
      <c r="F20" s="367" t="s">
        <v>125</v>
      </c>
      <c r="G20" s="367" t="s">
        <v>126</v>
      </c>
      <c r="H20" s="367" t="s">
        <v>127</v>
      </c>
      <c r="I20" s="368" t="s">
        <v>128</v>
      </c>
    </row>
    <row r="21" spans="1:8" s="258" customFormat="1" ht="12.75">
      <c r="A21" s="398" t="s">
        <v>129</v>
      </c>
      <c r="B21" s="399"/>
      <c r="C21" s="399"/>
      <c r="D21" s="399"/>
      <c r="E21" s="399"/>
      <c r="F21" s="399"/>
      <c r="G21" s="365"/>
      <c r="H21" s="415"/>
    </row>
    <row r="22" spans="1:9" s="258" customFormat="1" ht="6" customHeight="1">
      <c r="A22" s="355"/>
      <c r="B22" s="399"/>
      <c r="C22" s="399"/>
      <c r="D22" s="399"/>
      <c r="E22" s="399"/>
      <c r="F22" s="399"/>
      <c r="G22" s="365"/>
      <c r="I22" s="297"/>
    </row>
    <row r="23" spans="1:9" s="258" customFormat="1" ht="12.75">
      <c r="A23" s="355" t="s">
        <v>130</v>
      </c>
      <c r="B23" s="399"/>
      <c r="C23" s="399"/>
      <c r="D23" s="399">
        <v>2220</v>
      </c>
      <c r="E23" s="399">
        <v>3172</v>
      </c>
      <c r="F23" s="399">
        <v>248</v>
      </c>
      <c r="G23" s="365">
        <v>285</v>
      </c>
      <c r="H23" s="415">
        <v>46037</v>
      </c>
      <c r="I23" s="415">
        <v>51962</v>
      </c>
    </row>
    <row r="24" spans="1:9" s="258" customFormat="1" ht="12.75">
      <c r="A24" s="355" t="s">
        <v>131</v>
      </c>
      <c r="B24" s="399"/>
      <c r="C24" s="399"/>
      <c r="D24" s="399">
        <v>1373</v>
      </c>
      <c r="E24" s="399">
        <v>2220</v>
      </c>
      <c r="F24" s="399">
        <v>192</v>
      </c>
      <c r="G24" s="365">
        <v>340</v>
      </c>
      <c r="H24" s="415">
        <v>54773</v>
      </c>
      <c r="I24" s="415">
        <v>58898</v>
      </c>
    </row>
    <row r="25" spans="1:9" s="258" customFormat="1" ht="12.75">
      <c r="A25" s="355" t="s">
        <v>132</v>
      </c>
      <c r="B25" s="399"/>
      <c r="C25" s="399"/>
      <c r="D25" s="399">
        <v>850</v>
      </c>
      <c r="E25" s="399">
        <v>1372</v>
      </c>
      <c r="F25" s="399">
        <v>87</v>
      </c>
      <c r="G25" s="365">
        <v>158</v>
      </c>
      <c r="H25" s="415">
        <v>30214</v>
      </c>
      <c r="I25" s="415">
        <v>32681</v>
      </c>
    </row>
    <row r="26" spans="1:9" s="258" customFormat="1" ht="12.75">
      <c r="A26" s="355" t="s">
        <v>133</v>
      </c>
      <c r="B26" s="399"/>
      <c r="C26" s="399"/>
      <c r="D26" s="399">
        <v>647</v>
      </c>
      <c r="E26" s="399">
        <v>1425</v>
      </c>
      <c r="F26" s="399">
        <v>83</v>
      </c>
      <c r="G26" s="365">
        <v>238</v>
      </c>
      <c r="H26" s="415">
        <v>25578</v>
      </c>
      <c r="I26" s="415">
        <v>27971</v>
      </c>
    </row>
    <row r="27" spans="1:9" s="258" customFormat="1" ht="6" customHeight="1">
      <c r="A27" s="355"/>
      <c r="B27" s="399"/>
      <c r="C27" s="399"/>
      <c r="D27" s="399"/>
      <c r="E27" s="399"/>
      <c r="F27" s="399"/>
      <c r="G27" s="365"/>
      <c r="H27" s="415"/>
      <c r="I27" s="415"/>
    </row>
    <row r="28" spans="1:9" s="258" customFormat="1" ht="12.75">
      <c r="A28" s="355" t="s">
        <v>134</v>
      </c>
      <c r="B28" s="399"/>
      <c r="C28" s="399"/>
      <c r="D28" s="399">
        <v>443</v>
      </c>
      <c r="E28" s="399">
        <v>801</v>
      </c>
      <c r="F28" s="399">
        <v>25</v>
      </c>
      <c r="G28" s="365">
        <v>65</v>
      </c>
      <c r="H28" s="415">
        <v>11072</v>
      </c>
      <c r="I28" s="415">
        <v>12406</v>
      </c>
    </row>
    <row r="29" spans="1:9" s="258" customFormat="1" ht="12.75">
      <c r="A29" s="355" t="s">
        <v>135</v>
      </c>
      <c r="B29" s="399"/>
      <c r="C29" s="399"/>
      <c r="D29" s="399">
        <v>807</v>
      </c>
      <c r="E29" s="399">
        <v>2083</v>
      </c>
      <c r="F29" s="399">
        <v>106</v>
      </c>
      <c r="G29" s="365">
        <v>233</v>
      </c>
      <c r="H29" s="415">
        <v>38896</v>
      </c>
      <c r="I29" s="415">
        <v>42125</v>
      </c>
    </row>
    <row r="30" spans="1:9" s="258" customFormat="1" ht="12.75">
      <c r="A30" s="355" t="s">
        <v>136</v>
      </c>
      <c r="B30" s="399"/>
      <c r="C30" s="399"/>
      <c r="D30" s="399">
        <v>1180</v>
      </c>
      <c r="E30" s="399">
        <v>3921</v>
      </c>
      <c r="F30" s="399">
        <v>213</v>
      </c>
      <c r="G30" s="365">
        <v>369</v>
      </c>
      <c r="H30" s="415">
        <v>31461</v>
      </c>
      <c r="I30" s="415">
        <v>37144</v>
      </c>
    </row>
    <row r="31" spans="1:9" s="258" customFormat="1" ht="12.75">
      <c r="A31" s="355" t="s">
        <v>137</v>
      </c>
      <c r="B31" s="399"/>
      <c r="C31" s="399"/>
      <c r="D31" s="399">
        <v>1132</v>
      </c>
      <c r="E31" s="399">
        <v>2892</v>
      </c>
      <c r="F31" s="399">
        <v>79</v>
      </c>
      <c r="G31" s="365">
        <v>272</v>
      </c>
      <c r="H31" s="415">
        <v>27787</v>
      </c>
      <c r="I31" s="415">
        <v>32162</v>
      </c>
    </row>
    <row r="32" spans="1:9" s="258" customFormat="1" ht="6" customHeight="1">
      <c r="A32" s="355"/>
      <c r="B32" s="399"/>
      <c r="H32" s="415"/>
      <c r="I32" s="415"/>
    </row>
    <row r="33" spans="1:9" s="258" customFormat="1" ht="12.75">
      <c r="A33" s="355" t="s">
        <v>138</v>
      </c>
      <c r="B33" s="399"/>
      <c r="C33" s="399"/>
      <c r="D33" s="399">
        <v>486</v>
      </c>
      <c r="E33" s="399">
        <v>1338</v>
      </c>
      <c r="F33" s="399">
        <v>100</v>
      </c>
      <c r="G33" s="365">
        <v>177</v>
      </c>
      <c r="H33" s="415">
        <v>27470</v>
      </c>
      <c r="I33" s="415">
        <v>29571</v>
      </c>
    </row>
    <row r="34" spans="1:9" s="258" customFormat="1" ht="12.75">
      <c r="A34" s="355" t="s">
        <v>139</v>
      </c>
      <c r="B34" s="399"/>
      <c r="C34" s="399"/>
      <c r="D34" s="399">
        <v>717</v>
      </c>
      <c r="E34" s="399">
        <v>1510</v>
      </c>
      <c r="F34" s="399">
        <v>59</v>
      </c>
      <c r="G34" s="365">
        <v>157</v>
      </c>
      <c r="H34" s="415">
        <v>24080</v>
      </c>
      <c r="I34" s="415">
        <v>26523</v>
      </c>
    </row>
    <row r="35" spans="1:9" s="258" customFormat="1" ht="12.75">
      <c r="A35" s="355" t="s">
        <v>140</v>
      </c>
      <c r="B35" s="399"/>
      <c r="C35" s="399"/>
      <c r="D35" s="399">
        <v>426</v>
      </c>
      <c r="E35" s="399">
        <v>1217</v>
      </c>
      <c r="F35" s="399">
        <v>65</v>
      </c>
      <c r="G35" s="365">
        <v>128</v>
      </c>
      <c r="H35" s="415">
        <v>21174</v>
      </c>
      <c r="I35" s="415">
        <v>23010</v>
      </c>
    </row>
    <row r="36" spans="1:9" s="258" customFormat="1" ht="12.75">
      <c r="A36" s="355" t="s">
        <v>141</v>
      </c>
      <c r="B36" s="399"/>
      <c r="C36" s="399"/>
      <c r="D36" s="399">
        <v>4316</v>
      </c>
      <c r="E36" s="399">
        <v>8793</v>
      </c>
      <c r="F36" s="399">
        <v>289</v>
      </c>
      <c r="G36" s="365">
        <v>775</v>
      </c>
      <c r="H36" s="415">
        <v>100394</v>
      </c>
      <c r="I36" s="415">
        <v>114567</v>
      </c>
    </row>
    <row r="37" spans="1:9" s="258" customFormat="1" ht="6" customHeight="1">
      <c r="A37" s="355"/>
      <c r="B37" s="399"/>
      <c r="C37" s="399"/>
      <c r="D37" s="399"/>
      <c r="E37" s="399"/>
      <c r="F37" s="399"/>
      <c r="G37" s="365"/>
      <c r="H37" s="415"/>
      <c r="I37" s="415"/>
    </row>
    <row r="38" spans="1:9" s="258" customFormat="1" ht="12.75">
      <c r="A38" s="355" t="s">
        <v>142</v>
      </c>
      <c r="B38" s="399"/>
      <c r="C38" s="399"/>
      <c r="D38" s="399">
        <v>129</v>
      </c>
      <c r="E38" s="399">
        <v>224</v>
      </c>
      <c r="F38" s="399">
        <v>10</v>
      </c>
      <c r="G38" s="365">
        <v>23</v>
      </c>
      <c r="H38" s="415">
        <v>7948</v>
      </c>
      <c r="I38" s="415">
        <v>8334</v>
      </c>
    </row>
    <row r="39" spans="1:9" s="258" customFormat="1" ht="12.75">
      <c r="A39" s="355" t="s">
        <v>143</v>
      </c>
      <c r="B39" s="399"/>
      <c r="C39" s="399"/>
      <c r="D39" s="399">
        <v>1579</v>
      </c>
      <c r="E39" s="399">
        <v>2348</v>
      </c>
      <c r="F39" s="399">
        <v>120</v>
      </c>
      <c r="G39" s="365">
        <v>259</v>
      </c>
      <c r="H39" s="415">
        <v>32930</v>
      </c>
      <c r="I39" s="415">
        <v>37236</v>
      </c>
    </row>
    <row r="40" spans="1:9" s="258" customFormat="1" ht="12.75">
      <c r="A40" s="355" t="s">
        <v>144</v>
      </c>
      <c r="B40" s="399"/>
      <c r="C40" s="399"/>
      <c r="D40" s="399">
        <v>2676</v>
      </c>
      <c r="E40" s="399">
        <v>10248</v>
      </c>
      <c r="F40" s="399">
        <v>265</v>
      </c>
      <c r="G40" s="365">
        <v>794</v>
      </c>
      <c r="H40" s="415">
        <v>85762</v>
      </c>
      <c r="I40" s="415">
        <v>99745</v>
      </c>
    </row>
    <row r="41" spans="1:9" s="258" customFormat="1" ht="12.75">
      <c r="A41" s="355" t="s">
        <v>145</v>
      </c>
      <c r="B41" s="399"/>
      <c r="C41" s="399"/>
      <c r="D41" s="399">
        <v>7667</v>
      </c>
      <c r="E41" s="399">
        <v>20158</v>
      </c>
      <c r="F41" s="399">
        <v>445</v>
      </c>
      <c r="G41" s="365">
        <v>1426</v>
      </c>
      <c r="H41" s="415">
        <v>100716</v>
      </c>
      <c r="I41" s="415">
        <v>130412</v>
      </c>
    </row>
    <row r="42" spans="1:9" s="258" customFormat="1" ht="6" customHeight="1">
      <c r="A42" s="355"/>
      <c r="B42" s="399"/>
      <c r="C42" s="399"/>
      <c r="D42" s="399"/>
      <c r="E42" s="399"/>
      <c r="F42" s="399"/>
      <c r="G42" s="365"/>
      <c r="H42" s="415"/>
      <c r="I42" s="415"/>
    </row>
    <row r="43" spans="1:9" s="258" customFormat="1" ht="12.75">
      <c r="A43" s="355" t="s">
        <v>146</v>
      </c>
      <c r="B43" s="399"/>
      <c r="C43" s="399"/>
      <c r="D43" s="399">
        <v>1537</v>
      </c>
      <c r="E43" s="399">
        <v>3016</v>
      </c>
      <c r="F43" s="399">
        <v>54</v>
      </c>
      <c r="G43" s="365">
        <v>414</v>
      </c>
      <c r="H43" s="415">
        <v>56032</v>
      </c>
      <c r="I43" s="415">
        <v>61053</v>
      </c>
    </row>
    <row r="44" spans="1:9" s="258" customFormat="1" ht="12.75">
      <c r="A44" s="355" t="s">
        <v>147</v>
      </c>
      <c r="B44" s="399"/>
      <c r="C44" s="399"/>
      <c r="D44" s="399">
        <v>794</v>
      </c>
      <c r="E44" s="399">
        <v>2650</v>
      </c>
      <c r="F44" s="399">
        <v>98</v>
      </c>
      <c r="G44" s="365">
        <v>226</v>
      </c>
      <c r="H44" s="415">
        <v>18729</v>
      </c>
      <c r="I44" s="415">
        <v>22497</v>
      </c>
    </row>
    <row r="45" spans="1:9" s="258" customFormat="1" ht="12.75">
      <c r="A45" s="355" t="s">
        <v>148</v>
      </c>
      <c r="B45" s="399"/>
      <c r="C45" s="399"/>
      <c r="D45" s="399">
        <v>685</v>
      </c>
      <c r="E45" s="399">
        <v>1751</v>
      </c>
      <c r="F45" s="399">
        <v>37</v>
      </c>
      <c r="G45" s="365">
        <v>158</v>
      </c>
      <c r="H45" s="415">
        <v>19414</v>
      </c>
      <c r="I45" s="415">
        <v>22045</v>
      </c>
    </row>
    <row r="46" spans="1:9" s="258" customFormat="1" ht="12.75">
      <c r="A46" s="355" t="s">
        <v>149</v>
      </c>
      <c r="B46" s="399"/>
      <c r="C46" s="399"/>
      <c r="D46" s="399">
        <v>574</v>
      </c>
      <c r="E46" s="399">
        <v>988</v>
      </c>
      <c r="F46" s="399">
        <v>77</v>
      </c>
      <c r="G46" s="365">
        <v>140</v>
      </c>
      <c r="H46" s="415">
        <v>21415</v>
      </c>
      <c r="I46" s="415">
        <v>23194</v>
      </c>
    </row>
    <row r="47" spans="1:9" s="258" customFormat="1" ht="6" customHeight="1">
      <c r="A47" s="355"/>
      <c r="B47" s="399"/>
      <c r="C47" s="399"/>
      <c r="D47" s="399"/>
      <c r="E47" s="399"/>
      <c r="F47" s="399"/>
      <c r="G47" s="365"/>
      <c r="H47" s="415"/>
      <c r="I47" s="415"/>
    </row>
    <row r="48" spans="1:9" s="258" customFormat="1" ht="12.75">
      <c r="A48" s="355" t="s">
        <v>150</v>
      </c>
      <c r="B48" s="399"/>
      <c r="C48" s="399"/>
      <c r="D48" s="399">
        <v>1169</v>
      </c>
      <c r="E48" s="399">
        <v>3225</v>
      </c>
      <c r="F48" s="399">
        <v>157</v>
      </c>
      <c r="G48" s="365">
        <v>397</v>
      </c>
      <c r="H48" s="415">
        <v>34821</v>
      </c>
      <c r="I48" s="415">
        <v>39769</v>
      </c>
    </row>
    <row r="49" spans="1:9" s="258" customFormat="1" ht="12.75">
      <c r="A49" s="355" t="s">
        <v>151</v>
      </c>
      <c r="B49" s="399"/>
      <c r="C49" s="399"/>
      <c r="D49" s="399">
        <v>2700</v>
      </c>
      <c r="E49" s="399">
        <v>7451</v>
      </c>
      <c r="F49" s="399">
        <v>195</v>
      </c>
      <c r="G49" s="365">
        <v>645</v>
      </c>
      <c r="H49" s="415">
        <v>64600</v>
      </c>
      <c r="I49" s="415">
        <v>75591</v>
      </c>
    </row>
    <row r="50" spans="1:9" s="258" customFormat="1" ht="12.75">
      <c r="A50" s="355" t="s">
        <v>152</v>
      </c>
      <c r="B50" s="399"/>
      <c r="C50" s="399"/>
      <c r="D50" s="399">
        <v>142</v>
      </c>
      <c r="E50" s="399">
        <v>382</v>
      </c>
      <c r="F50" s="399">
        <v>5</v>
      </c>
      <c r="G50" s="365">
        <v>27</v>
      </c>
      <c r="H50" s="415">
        <v>5635</v>
      </c>
      <c r="I50" s="415">
        <v>6191</v>
      </c>
    </row>
    <row r="51" spans="1:9" s="258" customFormat="1" ht="12.75">
      <c r="A51" s="355" t="s">
        <v>153</v>
      </c>
      <c r="B51" s="399"/>
      <c r="C51" s="399"/>
      <c r="D51" s="399">
        <v>764</v>
      </c>
      <c r="E51" s="399">
        <v>1784</v>
      </c>
      <c r="F51" s="399">
        <v>192</v>
      </c>
      <c r="G51" s="365">
        <v>263</v>
      </c>
      <c r="H51" s="415">
        <v>37313</v>
      </c>
      <c r="I51" s="415">
        <v>40316</v>
      </c>
    </row>
    <row r="52" spans="1:9" s="258" customFormat="1" ht="6" customHeight="1">
      <c r="A52" s="355"/>
      <c r="B52" s="399"/>
      <c r="C52" s="399"/>
      <c r="D52" s="399"/>
      <c r="E52" s="399"/>
      <c r="F52" s="399"/>
      <c r="G52" s="365"/>
      <c r="H52" s="415"/>
      <c r="I52" s="415"/>
    </row>
    <row r="53" spans="1:9" s="258" customFormat="1" ht="12.75">
      <c r="A53" s="355" t="s">
        <v>154</v>
      </c>
      <c r="B53" s="399"/>
      <c r="C53" s="399"/>
      <c r="D53" s="399">
        <v>1515</v>
      </c>
      <c r="E53" s="399">
        <v>3775</v>
      </c>
      <c r="F53" s="399">
        <v>166</v>
      </c>
      <c r="G53" s="365">
        <v>427</v>
      </c>
      <c r="H53" s="415">
        <v>38667</v>
      </c>
      <c r="I53" s="415">
        <v>44550</v>
      </c>
    </row>
    <row r="54" spans="1:9" s="258" customFormat="1" ht="12.75">
      <c r="A54" s="355" t="s">
        <v>155</v>
      </c>
      <c r="B54" s="399"/>
      <c r="C54" s="399"/>
      <c r="D54" s="399">
        <v>807</v>
      </c>
      <c r="E54" s="399">
        <v>1211</v>
      </c>
      <c r="F54" s="399">
        <v>81</v>
      </c>
      <c r="G54" s="365">
        <v>180</v>
      </c>
      <c r="H54" s="415">
        <v>30027</v>
      </c>
      <c r="I54" s="415">
        <v>32306</v>
      </c>
    </row>
    <row r="55" spans="1:9" s="258" customFormat="1" ht="12.75">
      <c r="A55" s="355" t="s">
        <v>156</v>
      </c>
      <c r="B55" s="399"/>
      <c r="C55" s="399"/>
      <c r="D55" s="399">
        <v>116</v>
      </c>
      <c r="E55" s="399">
        <v>358</v>
      </c>
      <c r="F55" s="399">
        <v>4</v>
      </c>
      <c r="G55" s="365">
        <v>21</v>
      </c>
      <c r="H55" s="415">
        <v>5570</v>
      </c>
      <c r="I55" s="415">
        <v>6069</v>
      </c>
    </row>
    <row r="56" spans="1:9" s="258" customFormat="1" ht="12.75">
      <c r="A56" s="355" t="s">
        <v>157</v>
      </c>
      <c r="B56" s="399"/>
      <c r="C56" s="399"/>
      <c r="D56" s="399">
        <v>942</v>
      </c>
      <c r="E56" s="399">
        <v>2449</v>
      </c>
      <c r="F56" s="399">
        <v>96</v>
      </c>
      <c r="G56" s="365">
        <v>247</v>
      </c>
      <c r="H56" s="415">
        <v>31268</v>
      </c>
      <c r="I56" s="415">
        <v>35002</v>
      </c>
    </row>
    <row r="57" spans="1:9" s="258" customFormat="1" ht="6" customHeight="1">
      <c r="A57" s="355"/>
      <c r="B57" s="399"/>
      <c r="C57" s="399"/>
      <c r="D57" s="399"/>
      <c r="E57" s="399"/>
      <c r="F57" s="399"/>
      <c r="G57" s="365"/>
      <c r="H57" s="415"/>
      <c r="I57" s="415"/>
    </row>
    <row r="58" spans="1:9" s="258" customFormat="1" ht="12.75">
      <c r="A58" s="355" t="s">
        <v>158</v>
      </c>
      <c r="B58" s="399"/>
      <c r="C58" s="399"/>
      <c r="D58" s="399">
        <v>2247</v>
      </c>
      <c r="E58" s="399">
        <v>6539</v>
      </c>
      <c r="F58" s="399">
        <v>277</v>
      </c>
      <c r="G58" s="365">
        <v>655</v>
      </c>
      <c r="H58" s="415">
        <v>68643</v>
      </c>
      <c r="I58" s="415">
        <v>78361</v>
      </c>
    </row>
    <row r="59" spans="1:9" s="258" customFormat="1" ht="12.75">
      <c r="A59" s="355" t="s">
        <v>159</v>
      </c>
      <c r="B59" s="399"/>
      <c r="C59" s="399"/>
      <c r="D59" s="399">
        <v>613</v>
      </c>
      <c r="E59" s="399">
        <v>1174</v>
      </c>
      <c r="F59" s="399">
        <v>72</v>
      </c>
      <c r="G59" s="365">
        <v>134</v>
      </c>
      <c r="H59" s="415">
        <v>18614</v>
      </c>
      <c r="I59" s="415">
        <v>20607</v>
      </c>
    </row>
    <row r="60" spans="1:9" s="258" customFormat="1" ht="12.75">
      <c r="A60" s="355" t="s">
        <v>160</v>
      </c>
      <c r="B60" s="399"/>
      <c r="C60" s="399"/>
      <c r="D60" s="399">
        <v>984</v>
      </c>
      <c r="E60" s="399">
        <v>2439</v>
      </c>
      <c r="F60" s="399">
        <v>61</v>
      </c>
      <c r="G60" s="365">
        <v>222</v>
      </c>
      <c r="H60" s="415">
        <v>19398</v>
      </c>
      <c r="I60" s="415">
        <v>23104</v>
      </c>
    </row>
    <row r="61" spans="1:9" s="258" customFormat="1" ht="13.5" thickBot="1">
      <c r="A61" s="442" t="s">
        <v>161</v>
      </c>
      <c r="B61" s="443"/>
      <c r="C61" s="443"/>
      <c r="D61" s="443">
        <v>1353</v>
      </c>
      <c r="E61" s="443">
        <v>3164</v>
      </c>
      <c r="F61" s="443">
        <v>83</v>
      </c>
      <c r="G61" s="444">
        <v>244</v>
      </c>
      <c r="H61" s="416">
        <v>34271</v>
      </c>
      <c r="I61" s="416">
        <v>39115</v>
      </c>
    </row>
    <row r="62" spans="1:8" s="258" customFormat="1" ht="12.75">
      <c r="A62" s="439" t="s">
        <v>313</v>
      </c>
      <c r="B62" s="441"/>
      <c r="C62" s="441"/>
      <c r="D62" s="441"/>
      <c r="E62" s="441"/>
      <c r="F62" s="441"/>
      <c r="G62" s="365"/>
      <c r="H62" s="440"/>
    </row>
    <row r="63" spans="1:7" s="258" customFormat="1" ht="27" customHeight="1">
      <c r="A63" s="581" t="s">
        <v>307</v>
      </c>
      <c r="B63" s="581"/>
      <c r="C63" s="581"/>
      <c r="D63" s="581"/>
      <c r="E63" s="581"/>
      <c r="F63" s="581"/>
      <c r="G63" s="581"/>
    </row>
    <row r="64" spans="9:21" ht="12.75">
      <c r="I64" s="258"/>
      <c r="J64" s="258"/>
      <c r="K64" s="258"/>
      <c r="L64" s="258"/>
      <c r="M64" s="258"/>
      <c r="N64" s="258"/>
      <c r="O64" s="258"/>
      <c r="P64" s="258"/>
      <c r="Q64" s="258"/>
      <c r="R64" s="258"/>
      <c r="S64" s="258"/>
      <c r="T64" s="258"/>
      <c r="U64" s="258"/>
    </row>
    <row r="65" spans="9:21" ht="12.75">
      <c r="I65" s="258"/>
      <c r="J65" s="258"/>
      <c r="K65" s="258"/>
      <c r="L65" s="258"/>
      <c r="M65" s="258"/>
      <c r="N65" s="258"/>
      <c r="O65" s="258"/>
      <c r="P65" s="258"/>
      <c r="Q65" s="258"/>
      <c r="R65" s="258"/>
      <c r="S65" s="258"/>
      <c r="T65" s="258"/>
      <c r="U65" s="258"/>
    </row>
    <row r="66" spans="9:21" ht="12.75">
      <c r="I66" s="258"/>
      <c r="J66" s="258"/>
      <c r="K66" s="258"/>
      <c r="L66" s="258"/>
      <c r="M66" s="258"/>
      <c r="N66" s="258"/>
      <c r="O66" s="258"/>
      <c r="P66" s="258"/>
      <c r="Q66" s="258"/>
      <c r="R66" s="258"/>
      <c r="S66" s="258"/>
      <c r="T66" s="258"/>
      <c r="U66" s="258"/>
    </row>
    <row r="67" spans="9:21" ht="12.75">
      <c r="I67" s="258"/>
      <c r="J67" s="258"/>
      <c r="K67" s="258"/>
      <c r="L67" s="258"/>
      <c r="M67" s="258"/>
      <c r="N67" s="258"/>
      <c r="O67" s="258"/>
      <c r="P67" s="258"/>
      <c r="Q67" s="258"/>
      <c r="R67" s="258"/>
      <c r="S67" s="258"/>
      <c r="T67" s="258"/>
      <c r="U67" s="258"/>
    </row>
    <row r="68" spans="9:21" ht="12.75">
      <c r="I68" s="258"/>
      <c r="J68" s="258"/>
      <c r="K68" s="258"/>
      <c r="L68" s="258"/>
      <c r="M68" s="258"/>
      <c r="N68" s="258"/>
      <c r="O68" s="258"/>
      <c r="P68" s="258"/>
      <c r="Q68" s="258"/>
      <c r="R68" s="258"/>
      <c r="S68" s="258"/>
      <c r="T68" s="258"/>
      <c r="U68" s="258"/>
    </row>
  </sheetData>
  <sheetProtection/>
  <mergeCells count="2">
    <mergeCell ref="A63:G63"/>
    <mergeCell ref="A17:I17"/>
  </mergeCells>
  <printOptions/>
  <pageMargins left="0.7" right="0.7" top="0.75" bottom="0.75" header="0.3" footer="0.3"/>
  <pageSetup fitToHeight="1" fitToWidth="1" horizontalDpi="600" verticalDpi="600" orientation="portrait" paperSize="9" scale="70" r:id="rId1"/>
  <headerFooter>
    <oddHeader>&amp;R&amp;"Arial,Bold"&amp;16BUS AND COACH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u016789</cp:lastModifiedBy>
  <cp:lastPrinted>2016-01-19T10:36:48Z</cp:lastPrinted>
  <dcterms:created xsi:type="dcterms:W3CDTF">2013-01-16T10:09:36Z</dcterms:created>
  <dcterms:modified xsi:type="dcterms:W3CDTF">2016-02-02T13:53:47Z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A13203860</vt:lpwstr>
  </property>
  <property fmtid="{D5CDD505-2E9C-101B-9397-08002B2CF9AE}" pid="3" name="Objective-Title">
    <vt:lpwstr>Chapter02 - Bus &amp; Coach</vt:lpwstr>
  </property>
  <property fmtid="{D5CDD505-2E9C-101B-9397-08002B2CF9AE}" pid="4" name="Objective-Comment">
    <vt:lpwstr/>
  </property>
  <property fmtid="{D5CDD505-2E9C-101B-9397-08002B2CF9AE}" pid="5" name="Objective-CreationStamp">
    <vt:filetime>2016-01-19T10:38:23Z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2016-02-02T14:27:43Z</vt:filetime>
  </property>
  <property fmtid="{D5CDD505-2E9C-101B-9397-08002B2CF9AE}" pid="9" name="Objective-ModificationStamp">
    <vt:filetime>2016-02-02T14:27:46Z</vt:filetime>
  </property>
  <property fmtid="{D5CDD505-2E9C-101B-9397-08002B2CF9AE}" pid="10" name="Objective-Owner">
    <vt:lpwstr>Knight, Andrew A (U016789)</vt:lpwstr>
  </property>
  <property fmtid="{D5CDD505-2E9C-101B-9397-08002B2CF9AE}" pid="11" name="Objective-Path">
    <vt:lpwstr>Objective Global Folder:SG File Plan:Business and industry:Transport:General:Research and analysis: Transport - general:Transport statistics: Scottish Transport Statistics: 2015: Research and analysis: Transport: 2015-2020:</vt:lpwstr>
  </property>
  <property fmtid="{D5CDD505-2E9C-101B-9397-08002B2CF9AE}" pid="12" name="Objective-Parent">
    <vt:lpwstr>Transport statistics: Scottish Transport Statistics: 2015: Research and analysis: Transport: 2015-2020</vt:lpwstr>
  </property>
  <property fmtid="{D5CDD505-2E9C-101B-9397-08002B2CF9AE}" pid="13" name="Objective-State">
    <vt:lpwstr>Published</vt:lpwstr>
  </property>
  <property fmtid="{D5CDD505-2E9C-101B-9397-08002B2CF9AE}" pid="14" name="Objective-Version">
    <vt:lpwstr>3.0</vt:lpwstr>
  </property>
  <property fmtid="{D5CDD505-2E9C-101B-9397-08002B2CF9AE}" pid="15" name="Objective-VersionNumber">
    <vt:i4>4</vt:i4>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ies>
</file>