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18195" windowHeight="12330"/>
  </bookViews>
  <sheets>
    <sheet name="Table C-D" sheetId="1" r:id="rId1"/>
    <sheet name="Table E-F" sheetId="2" r:id="rId2"/>
    <sheet name="Table G" sheetId="3" r:id="rId3"/>
    <sheet name="Table G2" sheetId="4" r:id="rId4"/>
    <sheet name="Table H" sheetId="5" r:id="rId5"/>
  </sheets>
  <externalReferences>
    <externalReference r:id="rId6"/>
    <externalReference r:id="rId7"/>
    <externalReference r:id="rId8"/>
  </externalReferences>
  <definedNames>
    <definedName name="\D">#REF!</definedName>
    <definedName name="\E">#REF!</definedName>
    <definedName name="\F">#REF!</definedName>
    <definedName name="\G">#REF!</definedName>
    <definedName name="_new2">#REF!</definedName>
    <definedName name="_Order1" hidden="1">255</definedName>
    <definedName name="KEYA">'[2]Table A'!$AC$26</definedName>
    <definedName name="MACROS">[3]Table!$M$1:$IG$8163</definedName>
    <definedName name="_xlnm.Print_Area" localSheetId="0">'Table C-D'!$A$1:$L$78</definedName>
    <definedName name="_xlnm.Print_Area" localSheetId="1">'Table E-F'!$A$1:$L$56</definedName>
    <definedName name="_xlnm.Print_Area" localSheetId="2">'Table G'!$A$1:$M$54</definedName>
    <definedName name="_xlnm.Print_Area" localSheetId="3">'Table G2'!$A$1:$M$45</definedName>
    <definedName name="_xlnm.Print_Area" localSheetId="4">'Table H'!$A$1:$H$77</definedName>
    <definedName name="TIME">[3]Table!$E$1:$IG$8163</definedName>
    <definedName name="WHOLE">[3]Table!$BZ$371</definedName>
  </definedNames>
  <calcPr calcId="145621"/>
</workbook>
</file>

<file path=xl/calcChain.xml><?xml version="1.0" encoding="utf-8"?>
<calcChain xmlns="http://schemas.openxmlformats.org/spreadsheetml/2006/main">
  <c r="B38" i="2" l="1"/>
  <c r="D38" i="2"/>
  <c r="G38" i="2"/>
  <c r="C39" i="2"/>
  <c r="F39" i="2"/>
  <c r="H39" i="2"/>
  <c r="B40" i="2"/>
  <c r="D40" i="2"/>
  <c r="G40" i="2"/>
  <c r="C41" i="2"/>
  <c r="F41" i="2"/>
  <c r="H41" i="2"/>
  <c r="B42" i="2"/>
  <c r="D42" i="2"/>
  <c r="G42" i="2"/>
  <c r="C43" i="2"/>
  <c r="F43" i="2"/>
  <c r="H43" i="2"/>
  <c r="H48" i="2"/>
  <c r="G49" i="2"/>
  <c r="F50" i="2"/>
  <c r="H52" i="2"/>
  <c r="B60" i="2"/>
  <c r="C48" i="2" s="1"/>
  <c r="C60" i="2"/>
  <c r="C38" i="2" s="1"/>
  <c r="K38" i="2" s="1"/>
  <c r="F60" i="2"/>
  <c r="F47" i="2" s="1"/>
  <c r="G60" i="2"/>
  <c r="H38" i="2" s="1"/>
  <c r="L38" i="2" s="1"/>
  <c r="K60" i="2"/>
  <c r="F17" i="1"/>
  <c r="F56" i="1" s="1"/>
  <c r="G17" i="1"/>
  <c r="G22" i="1" s="1"/>
  <c r="H17" i="1"/>
  <c r="H22" i="1" s="1"/>
  <c r="B20" i="1"/>
  <c r="C20" i="1"/>
  <c r="D20" i="1"/>
  <c r="F20" i="1"/>
  <c r="G20" i="1"/>
  <c r="H20" i="1"/>
  <c r="B21" i="1"/>
  <c r="C21" i="1"/>
  <c r="D21" i="1"/>
  <c r="F21" i="1"/>
  <c r="G21" i="1"/>
  <c r="H21" i="1"/>
  <c r="B22" i="1"/>
  <c r="C22" i="1"/>
  <c r="D22" i="1"/>
  <c r="F22" i="1"/>
  <c r="F33" i="1"/>
  <c r="G33" i="1"/>
  <c r="G38" i="1" s="1"/>
  <c r="H33" i="1"/>
  <c r="B36" i="1"/>
  <c r="C36" i="1"/>
  <c r="D36" i="1"/>
  <c r="F36" i="1"/>
  <c r="G36" i="1"/>
  <c r="H36" i="1"/>
  <c r="B37" i="1"/>
  <c r="C37" i="1"/>
  <c r="D37" i="1"/>
  <c r="F37" i="1"/>
  <c r="G37" i="1"/>
  <c r="H37" i="1"/>
  <c r="B38" i="1"/>
  <c r="C38" i="1"/>
  <c r="D38" i="1"/>
  <c r="F38" i="1"/>
  <c r="H38" i="1"/>
  <c r="B50" i="1"/>
  <c r="B60" i="1" s="1"/>
  <c r="C50" i="1"/>
  <c r="D50" i="1"/>
  <c r="D60" i="1" s="1"/>
  <c r="F50" i="1"/>
  <c r="G50" i="1"/>
  <c r="G60" i="1" s="1"/>
  <c r="H50" i="1"/>
  <c r="L50" i="1"/>
  <c r="B51" i="1"/>
  <c r="C51" i="1"/>
  <c r="D51" i="1"/>
  <c r="L51" i="1" s="1"/>
  <c r="F51" i="1"/>
  <c r="J51" i="1" s="1"/>
  <c r="G51" i="1"/>
  <c r="H51" i="1"/>
  <c r="K51" i="1"/>
  <c r="B52" i="1"/>
  <c r="C52" i="1"/>
  <c r="K52" i="1" s="1"/>
  <c r="D52" i="1"/>
  <c r="L52" i="1" s="1"/>
  <c r="F52" i="1"/>
  <c r="G52" i="1"/>
  <c r="H52" i="1"/>
  <c r="J52" i="1"/>
  <c r="B53" i="1"/>
  <c r="J53" i="1" s="1"/>
  <c r="C53" i="1"/>
  <c r="K53" i="1" s="1"/>
  <c r="D53" i="1"/>
  <c r="F53" i="1"/>
  <c r="G53" i="1"/>
  <c r="H53" i="1"/>
  <c r="L53" i="1" s="1"/>
  <c r="B54" i="1"/>
  <c r="J54" i="1" s="1"/>
  <c r="C54" i="1"/>
  <c r="D54" i="1"/>
  <c r="D59" i="1" s="1"/>
  <c r="F54" i="1"/>
  <c r="G54" i="1"/>
  <c r="K54" i="1" s="1"/>
  <c r="H54" i="1"/>
  <c r="L54" i="1"/>
  <c r="B55" i="1"/>
  <c r="C55" i="1"/>
  <c r="D55" i="1"/>
  <c r="F55" i="1"/>
  <c r="F59" i="1" s="1"/>
  <c r="G55" i="1"/>
  <c r="H55" i="1"/>
  <c r="L55" i="1" s="1"/>
  <c r="K55" i="1"/>
  <c r="B56" i="1"/>
  <c r="B61" i="1" s="1"/>
  <c r="D56" i="1"/>
  <c r="D61" i="1" s="1"/>
  <c r="G56" i="1"/>
  <c r="G61" i="1" s="1"/>
  <c r="C59" i="1"/>
  <c r="H59" i="1"/>
  <c r="C60" i="1"/>
  <c r="F60" i="1"/>
  <c r="H60" i="1"/>
  <c r="B66" i="1"/>
  <c r="C66" i="1"/>
  <c r="C76" i="1" s="1"/>
  <c r="D66" i="1"/>
  <c r="F66" i="1"/>
  <c r="F76" i="1" s="1"/>
  <c r="G66" i="1"/>
  <c r="H66" i="1"/>
  <c r="L66" i="1" s="1"/>
  <c r="K66" i="1"/>
  <c r="B67" i="1"/>
  <c r="C67" i="1"/>
  <c r="D67" i="1"/>
  <c r="L67" i="1" s="1"/>
  <c r="F67" i="1"/>
  <c r="G67" i="1"/>
  <c r="K67" i="1" s="1"/>
  <c r="H67" i="1"/>
  <c r="J67" i="1"/>
  <c r="B68" i="1"/>
  <c r="C68" i="1"/>
  <c r="K68" i="1" s="1"/>
  <c r="D68" i="1"/>
  <c r="F68" i="1"/>
  <c r="J68" i="1" s="1"/>
  <c r="G68" i="1"/>
  <c r="H68" i="1"/>
  <c r="L68" i="1" s="1"/>
  <c r="B69" i="1"/>
  <c r="J69" i="1" s="1"/>
  <c r="C69" i="1"/>
  <c r="D69" i="1"/>
  <c r="F69" i="1"/>
  <c r="G69" i="1"/>
  <c r="K69" i="1" s="1"/>
  <c r="H69" i="1"/>
  <c r="L69" i="1"/>
  <c r="B70" i="1"/>
  <c r="C70" i="1"/>
  <c r="C75" i="1" s="1"/>
  <c r="D70" i="1"/>
  <c r="F70" i="1"/>
  <c r="J70" i="1" s="1"/>
  <c r="G70" i="1"/>
  <c r="H70" i="1"/>
  <c r="L70" i="1" s="1"/>
  <c r="K70" i="1"/>
  <c r="B71" i="1"/>
  <c r="C71" i="1"/>
  <c r="D71" i="1"/>
  <c r="D75" i="1" s="1"/>
  <c r="F71" i="1"/>
  <c r="G71" i="1"/>
  <c r="K71" i="1" s="1"/>
  <c r="H71" i="1"/>
  <c r="J71" i="1"/>
  <c r="C72" i="1"/>
  <c r="C77" i="1" s="1"/>
  <c r="B75" i="1"/>
  <c r="G75" i="1"/>
  <c r="B76" i="1"/>
  <c r="D76" i="1"/>
  <c r="G76" i="1"/>
  <c r="C104" i="1"/>
  <c r="D72" i="1" s="1"/>
  <c r="D104" i="1"/>
  <c r="C56" i="1" s="1"/>
  <c r="G104" i="1"/>
  <c r="F72" i="1" s="1"/>
  <c r="F77" i="1" s="1"/>
  <c r="H104" i="1"/>
  <c r="C107" i="1"/>
  <c r="D107" i="1"/>
  <c r="G107" i="1"/>
  <c r="H107" i="1"/>
  <c r="C108" i="1"/>
  <c r="D108" i="1"/>
  <c r="G108" i="1"/>
  <c r="H108" i="1"/>
  <c r="C109" i="1"/>
  <c r="D109" i="1"/>
  <c r="H109" i="1"/>
  <c r="J42" i="2" l="1"/>
  <c r="F61" i="1"/>
  <c r="J56" i="1"/>
  <c r="D77" i="1"/>
  <c r="K56" i="1"/>
  <c r="C61" i="1"/>
  <c r="J60" i="2"/>
  <c r="D47" i="2"/>
  <c r="L47" i="2" s="1"/>
  <c r="H76" i="1"/>
  <c r="F75" i="1"/>
  <c r="G72" i="1"/>
  <c r="G77" i="1" s="1"/>
  <c r="B72" i="1"/>
  <c r="J66" i="1"/>
  <c r="G59" i="1"/>
  <c r="B59" i="1"/>
  <c r="H56" i="1"/>
  <c r="H61" i="1" s="1"/>
  <c r="J55" i="1"/>
  <c r="K50" i="1"/>
  <c r="G52" i="2"/>
  <c r="B52" i="2"/>
  <c r="J52" i="2" s="1"/>
  <c r="H51" i="2"/>
  <c r="C51" i="2"/>
  <c r="D50" i="2"/>
  <c r="F49" i="2"/>
  <c r="G48" i="2"/>
  <c r="K48" i="2" s="1"/>
  <c r="B48" i="2"/>
  <c r="H47" i="2"/>
  <c r="C47" i="2"/>
  <c r="K47" i="2" s="1"/>
  <c r="D43" i="2"/>
  <c r="L43" i="2" s="1"/>
  <c r="F42" i="2"/>
  <c r="G41" i="2"/>
  <c r="K41" i="2" s="1"/>
  <c r="B41" i="2"/>
  <c r="J41" i="2" s="1"/>
  <c r="H40" i="2"/>
  <c r="L40" i="2" s="1"/>
  <c r="C40" i="2"/>
  <c r="K40" i="2" s="1"/>
  <c r="D39" i="2"/>
  <c r="L39" i="2" s="1"/>
  <c r="F38" i="2"/>
  <c r="J38" i="2" s="1"/>
  <c r="G109" i="1"/>
  <c r="K72" i="1"/>
  <c r="L71" i="1"/>
  <c r="L56" i="1"/>
  <c r="J50" i="1"/>
  <c r="F52" i="2"/>
  <c r="B51" i="2"/>
  <c r="J51" i="2" s="1"/>
  <c r="C50" i="2"/>
  <c r="K50" i="2" s="1"/>
  <c r="H72" i="1"/>
  <c r="H77" i="1" s="1"/>
  <c r="G51" i="2"/>
  <c r="H50" i="2"/>
  <c r="D49" i="2"/>
  <c r="F48" i="2"/>
  <c r="G47" i="2"/>
  <c r="B47" i="2"/>
  <c r="J47" i="2" s="1"/>
  <c r="H75" i="1"/>
  <c r="D52" i="2"/>
  <c r="L52" i="2" s="1"/>
  <c r="F51" i="2"/>
  <c r="G50" i="2"/>
  <c r="B50" i="2"/>
  <c r="J50" i="2" s="1"/>
  <c r="H49" i="2"/>
  <c r="C49" i="2"/>
  <c r="K49" i="2" s="1"/>
  <c r="D48" i="2"/>
  <c r="L48" i="2" s="1"/>
  <c r="G43" i="2"/>
  <c r="K43" i="2" s="1"/>
  <c r="B43" i="2"/>
  <c r="J43" i="2" s="1"/>
  <c r="H42" i="2"/>
  <c r="L42" i="2" s="1"/>
  <c r="C42" i="2"/>
  <c r="K42" i="2" s="1"/>
  <c r="D41" i="2"/>
  <c r="L41" i="2" s="1"/>
  <c r="F40" i="2"/>
  <c r="J40" i="2" s="1"/>
  <c r="G39" i="2"/>
  <c r="K39" i="2" s="1"/>
  <c r="B39" i="2"/>
  <c r="J39" i="2" s="1"/>
  <c r="C52" i="2"/>
  <c r="K52" i="2" s="1"/>
  <c r="D51" i="2"/>
  <c r="L51" i="2" s="1"/>
  <c r="B49" i="2"/>
  <c r="L50" i="2" l="1"/>
  <c r="L49" i="2"/>
  <c r="J72" i="1"/>
  <c r="B77" i="1"/>
  <c r="J49" i="2"/>
  <c r="J48" i="2"/>
  <c r="K51" i="2"/>
  <c r="L72" i="1"/>
</calcChain>
</file>

<file path=xl/sharedStrings.xml><?xml version="1.0" encoding="utf-8"?>
<sst xmlns="http://schemas.openxmlformats.org/spreadsheetml/2006/main" count="478" uniqueCount="115">
  <si>
    <t>2011-15 ave. on 04-08 ave</t>
  </si>
  <si>
    <t>2015 on 2004-08 ave.</t>
  </si>
  <si>
    <t>2015 on 2014</t>
  </si>
  <si>
    <t>Per cent changes:</t>
  </si>
  <si>
    <t>2011-2015 ave</t>
  </si>
  <si>
    <t>2004-08 average</t>
  </si>
  <si>
    <t>Total</t>
  </si>
  <si>
    <t>Child</t>
  </si>
  <si>
    <t xml:space="preserve">         England &amp; Wales</t>
  </si>
  <si>
    <t xml:space="preserve">              Scotland</t>
  </si>
  <si>
    <t>Mid year population estimates</t>
  </si>
  <si>
    <r>
      <t>1</t>
    </r>
    <r>
      <rPr>
        <sz val="10"/>
        <rFont val="Arial"/>
        <family val="2"/>
      </rPr>
      <t xml:space="preserve"> Child 0-15 years</t>
    </r>
  </si>
  <si>
    <t>(b)  Per cent changes:</t>
  </si>
  <si>
    <t>2004-08 ave</t>
  </si>
  <si>
    <t>(a)  Rates per 1,000 population</t>
  </si>
  <si>
    <t>percentages</t>
  </si>
  <si>
    <r>
      <t>2. Reported child casualties</t>
    </r>
    <r>
      <rPr>
        <b/>
        <vertAlign val="superscript"/>
        <sz val="16"/>
        <rFont val="Arial"/>
        <family val="2"/>
      </rPr>
      <t>1</t>
    </r>
  </si>
  <si>
    <t>1.  All Ages</t>
  </si>
  <si>
    <t>severities</t>
  </si>
  <si>
    <t>Serious</t>
  </si>
  <si>
    <t>Killed</t>
  </si>
  <si>
    <t>All</t>
  </si>
  <si>
    <t>Scotland % of England &amp; Wales</t>
  </si>
  <si>
    <t>England &amp; Wales</t>
  </si>
  <si>
    <t>Scotland</t>
  </si>
  <si>
    <t>Rates per 1,000 population  :  All ages and child casualties</t>
  </si>
  <si>
    <r>
      <t xml:space="preserve">Table D: </t>
    </r>
    <r>
      <rPr>
        <sz val="16"/>
        <rFont val="Arial"/>
        <family val="2"/>
      </rPr>
      <t>Reported casualties in Scotland, England &amp; Wales by severity</t>
    </r>
  </si>
  <si>
    <t>(a)  Numbers</t>
  </si>
  <si>
    <t xml:space="preserve">           England &amp; Wales</t>
  </si>
  <si>
    <t>Number of casualties  :  All ages and child casualties</t>
  </si>
  <si>
    <r>
      <t xml:space="preserve">Table C: </t>
    </r>
    <r>
      <rPr>
        <sz val="16"/>
        <rFont val="Arial"/>
        <family val="2"/>
      </rPr>
      <t>Reported casualties in Scotland, England &amp; Wales by severity</t>
    </r>
  </si>
  <si>
    <t>formulae</t>
  </si>
  <si>
    <t>NB:change</t>
  </si>
  <si>
    <t>GB</t>
  </si>
  <si>
    <t>population estimates 2015</t>
  </si>
  <si>
    <t>Other</t>
  </si>
  <si>
    <t>Bus/coach</t>
  </si>
  <si>
    <t>Car</t>
  </si>
  <si>
    <t>Pedal cycle</t>
  </si>
  <si>
    <t>Pedestrian</t>
  </si>
  <si>
    <r>
      <t>2. Child casualties</t>
    </r>
    <r>
      <rPr>
        <b/>
        <vertAlign val="superscript"/>
        <sz val="16"/>
        <rFont val="Arial"/>
        <family val="2"/>
      </rPr>
      <t>1</t>
    </r>
  </si>
  <si>
    <t>1. All ages</t>
  </si>
  <si>
    <t>Rate per 1,000 population :  All ages and child casualties</t>
  </si>
  <si>
    <r>
      <t xml:space="preserve">Table F: </t>
    </r>
    <r>
      <rPr>
        <sz val="16"/>
        <rFont val="Arial"/>
        <family val="2"/>
      </rPr>
      <t>Reported casualties in Scotland, England &amp; Wales by mode of transport and severity, 2015</t>
    </r>
  </si>
  <si>
    <r>
      <t xml:space="preserve">Table E: </t>
    </r>
    <r>
      <rPr>
        <sz val="16"/>
        <rFont val="Arial"/>
        <family val="2"/>
      </rPr>
      <t>Reported casualties in Scotland, England &amp; Wales by mode of transport and severity, 2015</t>
    </r>
  </si>
  <si>
    <t xml:space="preserve">2 Source: International Road Traffic and Accident Database (OECD), ETSC, EUROSTAT and CARE (EU road accidents database).   </t>
  </si>
  <si>
    <t>1 In accordance with the commonly agreed international definition, most countries define a fatality as one being due to a road accident where death occurs within 30 days of the accident. The official road accident statistics of some countries however, limit the fatalities to those occurring within shorter periods after the accident. Numbers of deaths and death rates in the above table have been adjusted according to the factors used by the Economic Commission for Europe and the International Transport Forum (ITF) (formerly known as ECMT) to represent standardised 30-day deaths:  Italy (7 days) +8%; France (6 days) +5.7%;  Portugal (1 day) +14%; Republic of Korea (3 days) +15%.</t>
  </si>
  <si>
    <t>Latvia</t>
  </si>
  <si>
    <t>United States of America</t>
  </si>
  <si>
    <t>Republic of Korea</t>
  </si>
  <si>
    <t>Bulgaria</t>
  </si>
  <si>
    <t>Romania</t>
  </si>
  <si>
    <t>Lithuania</t>
  </si>
  <si>
    <t>Poland</t>
  </si>
  <si>
    <t>Greece</t>
  </si>
  <si>
    <t>Croatia</t>
  </si>
  <si>
    <t>Czech Republic</t>
  </si>
  <si>
    <t>New Zealand</t>
  </si>
  <si>
    <t>Belgium</t>
  </si>
  <si>
    <t>Luxembourg</t>
  </si>
  <si>
    <t>Cyprus</t>
  </si>
  <si>
    <t>Hungary</t>
  </si>
  <si>
    <t>Portugal</t>
  </si>
  <si>
    <t>Estonia</t>
  </si>
  <si>
    <t>Italy</t>
  </si>
  <si>
    <t>Slovenia</t>
  </si>
  <si>
    <t>Canada</t>
  </si>
  <si>
    <t>Austria</t>
  </si>
  <si>
    <t>France</t>
  </si>
  <si>
    <t>Australia</t>
  </si>
  <si>
    <t>Slovakia</t>
  </si>
  <si>
    <t>Northern Ireland</t>
  </si>
  <si>
    <t>Iceland</t>
  </si>
  <si>
    <t>Irish Republic</t>
  </si>
  <si>
    <t>Finland</t>
  </si>
  <si>
    <t>Germany</t>
  </si>
  <si>
    <t>Japan</t>
  </si>
  <si>
    <t>Israel</t>
  </si>
  <si>
    <t>Spain</t>
  </si>
  <si>
    <t>Netherlands</t>
  </si>
  <si>
    <t>Wales</t>
  </si>
  <si>
    <t>Denmark</t>
  </si>
  <si>
    <t>Switzerland</t>
  </si>
  <si>
    <t>Norway</t>
  </si>
  <si>
    <t>United Kingdom</t>
  </si>
  <si>
    <t>Great Britain</t>
  </si>
  <si>
    <t>Sweden</t>
  </si>
  <si>
    <t>England</t>
  </si>
  <si>
    <t>Malta</t>
  </si>
  <si>
    <t>Index</t>
  </si>
  <si>
    <t>Rate</t>
  </si>
  <si>
    <r>
      <t>Numbers           killed</t>
    </r>
    <r>
      <rPr>
        <vertAlign val="superscript"/>
        <sz val="12"/>
        <rFont val="Arial"/>
        <family val="2"/>
      </rPr>
      <t xml:space="preserve"> </t>
    </r>
  </si>
  <si>
    <t>Per million population</t>
  </si>
  <si>
    <t>(b) All road users 2014</t>
  </si>
  <si>
    <t>(a) All road users 2015 (Provisional)</t>
  </si>
  <si>
    <r>
      <t xml:space="preserve">ranked by respective rates: International Comparisons </t>
    </r>
    <r>
      <rPr>
        <vertAlign val="superscript"/>
        <sz val="16"/>
        <rFont val="Arial"/>
        <family val="2"/>
      </rPr>
      <t>1,2</t>
    </r>
  </si>
  <si>
    <r>
      <t xml:space="preserve">Table G: </t>
    </r>
    <r>
      <rPr>
        <sz val="16"/>
        <rFont val="Arial"/>
        <family val="2"/>
      </rPr>
      <t>Fatality rates per capita, for (a) All road users 2014 and 2015 provisional;</t>
    </r>
  </si>
  <si>
    <r>
      <t>Numbers killed</t>
    </r>
    <r>
      <rPr>
        <vertAlign val="superscript"/>
        <sz val="12"/>
        <rFont val="Arial"/>
        <family val="2"/>
      </rPr>
      <t xml:space="preserve"> </t>
    </r>
  </si>
  <si>
    <t>population</t>
  </si>
  <si>
    <t xml:space="preserve">     population</t>
  </si>
  <si>
    <t>Per million</t>
  </si>
  <si>
    <t xml:space="preserve">(d) Car users </t>
  </si>
  <si>
    <t>(c) Pedestrians</t>
  </si>
  <si>
    <r>
      <t xml:space="preserve">Table G: </t>
    </r>
    <r>
      <rPr>
        <sz val="16"/>
        <rFont val="Arial"/>
        <family val="2"/>
      </rPr>
      <t>Fatality rates per capita, for (c) Pedestrians and (d) Car users - 2014;</t>
    </r>
  </si>
  <si>
    <t>United States</t>
  </si>
  <si>
    <t>Ireland</t>
  </si>
  <si>
    <t xml:space="preserve">Great Britain </t>
  </si>
  <si>
    <t>(c) 25-64 years</t>
  </si>
  <si>
    <t>(d) 65+ years</t>
  </si>
  <si>
    <t>pop</t>
  </si>
  <si>
    <t>(b) 15-24 years</t>
  </si>
  <si>
    <t>(a) 0-14 years</t>
  </si>
  <si>
    <t xml:space="preserve">Per million </t>
  </si>
  <si>
    <t xml:space="preserve"> </t>
  </si>
  <si>
    <r>
      <t>Table H: Road accident f</t>
    </r>
    <r>
      <rPr>
        <sz val="15"/>
        <rFont val="Arial"/>
        <family val="2"/>
      </rPr>
      <t>atality rates per capita, by age group, ranked by respective rates - 2014;</t>
    </r>
  </si>
</sst>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_-;\-* #,##0_-;_-* &quot;-&quot;_-;_-@_-"/>
    <numFmt numFmtId="43" formatCode="_-* #,##0.00_-;\-* #,##0.00_-;_-* &quot;-&quot;??_-;_-@_-"/>
    <numFmt numFmtId="164" formatCode="0.0"/>
    <numFmt numFmtId="165" formatCode="#,##0_);\(#,##0\)"/>
    <numFmt numFmtId="166" formatCode="#,##0_ ;\-#,##0\ "/>
    <numFmt numFmtId="167" formatCode="#,###.00"/>
    <numFmt numFmtId="168" formatCode="_-* #,##0_-;\-* #,##0_-;_-* &quot;-&quot;??_-;_-@_-"/>
    <numFmt numFmtId="169" formatCode="General_)"/>
    <numFmt numFmtId="170" formatCode="0_)"/>
    <numFmt numFmtId="171" formatCode="0.0_)"/>
  </numFmts>
  <fonts count="40">
    <font>
      <sz val="10"/>
      <name val="Arial"/>
    </font>
    <font>
      <sz val="10"/>
      <color theme="1"/>
      <name val="Arial"/>
      <family val="2"/>
    </font>
    <font>
      <sz val="10"/>
      <color rgb="FFFF0000"/>
      <name val="Arial"/>
      <family val="2"/>
    </font>
    <font>
      <sz val="10"/>
      <name val="Arial"/>
      <family val="2"/>
    </font>
    <font>
      <sz val="12"/>
      <name val="Arial"/>
      <family val="2"/>
    </font>
    <font>
      <sz val="12"/>
      <color indexed="12"/>
      <name val="Arial"/>
      <family val="2"/>
    </font>
    <font>
      <sz val="10"/>
      <color indexed="12"/>
      <name val="Arial"/>
      <family val="2"/>
    </font>
    <font>
      <sz val="8"/>
      <name val="Arial"/>
      <family val="2"/>
    </font>
    <font>
      <b/>
      <sz val="12"/>
      <name val="Arial"/>
      <family val="2"/>
    </font>
    <font>
      <vertAlign val="superscript"/>
      <sz val="10"/>
      <name val="Arial"/>
      <family val="2"/>
    </font>
    <font>
      <b/>
      <sz val="10"/>
      <name val="Arial"/>
      <family val="2"/>
    </font>
    <font>
      <b/>
      <sz val="12"/>
      <color indexed="12"/>
      <name val="Arial"/>
      <family val="2"/>
    </font>
    <font>
      <sz val="12"/>
      <color indexed="10"/>
      <name val="Arial"/>
      <family val="2"/>
    </font>
    <font>
      <i/>
      <sz val="9"/>
      <name val="Arial"/>
      <family val="2"/>
    </font>
    <font>
      <b/>
      <sz val="16"/>
      <name val="Arial"/>
      <family val="2"/>
    </font>
    <font>
      <b/>
      <vertAlign val="superscript"/>
      <sz val="16"/>
      <name val="Arial"/>
      <family val="2"/>
    </font>
    <font>
      <b/>
      <sz val="11"/>
      <name val="Arial"/>
      <family val="2"/>
    </font>
    <font>
      <sz val="16"/>
      <name val="Arial"/>
      <family val="2"/>
    </font>
    <font>
      <sz val="11"/>
      <name val="Arial"/>
      <family val="2"/>
    </font>
    <font>
      <b/>
      <i/>
      <sz val="10"/>
      <name val="Arial"/>
      <family val="2"/>
    </font>
    <font>
      <u/>
      <sz val="10"/>
      <color rgb="FF800080"/>
      <name val="Arial"/>
      <family val="2"/>
    </font>
    <font>
      <u/>
      <sz val="10"/>
      <color rgb="FF000000"/>
      <name val="Arial"/>
      <family val="2"/>
    </font>
    <font>
      <u/>
      <sz val="10"/>
      <color rgb="FF0000FF"/>
      <name val="Arial"/>
      <family val="2"/>
    </font>
    <font>
      <sz val="12"/>
      <name val="Arial MT"/>
    </font>
    <font>
      <sz val="10"/>
      <color indexed="10"/>
      <name val="Arial"/>
      <family val="2"/>
    </font>
    <font>
      <sz val="14"/>
      <name val="Arial"/>
      <family val="2"/>
    </font>
    <font>
      <b/>
      <sz val="14"/>
      <name val="Arial"/>
      <family val="2"/>
    </font>
    <font>
      <vertAlign val="superscript"/>
      <sz val="12"/>
      <name val="Arial"/>
      <family val="2"/>
    </font>
    <font>
      <i/>
      <sz val="12"/>
      <name val="Arial"/>
      <family val="2"/>
    </font>
    <font>
      <sz val="7"/>
      <name val="Arial"/>
      <family val="2"/>
    </font>
    <font>
      <sz val="10"/>
      <color indexed="8"/>
      <name val="Arial"/>
      <family val="2"/>
    </font>
    <font>
      <vertAlign val="superscript"/>
      <sz val="14"/>
      <name val="Arial"/>
      <family val="2"/>
    </font>
    <font>
      <b/>
      <sz val="10"/>
      <color indexed="8"/>
      <name val="Arial"/>
      <family val="2"/>
    </font>
    <font>
      <b/>
      <i/>
      <sz val="12"/>
      <name val="Arial"/>
      <family val="2"/>
    </font>
    <font>
      <b/>
      <vertAlign val="superscript"/>
      <sz val="12"/>
      <name val="Arial"/>
      <family val="2"/>
    </font>
    <font>
      <b/>
      <vertAlign val="superscript"/>
      <sz val="14"/>
      <name val="Arial"/>
      <family val="2"/>
    </font>
    <font>
      <vertAlign val="superscript"/>
      <sz val="16"/>
      <name val="Arial"/>
      <family val="2"/>
    </font>
    <font>
      <sz val="9"/>
      <name val="Arial"/>
      <family val="2"/>
    </font>
    <font>
      <b/>
      <sz val="15"/>
      <name val="Arial"/>
      <family val="2"/>
    </font>
    <font>
      <sz val="15"/>
      <name val="Arial"/>
      <family val="2"/>
    </font>
  </fonts>
  <fills count="15">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s>
  <borders count="11">
    <border>
      <left/>
      <right/>
      <top/>
      <bottom/>
      <diagonal/>
    </border>
    <border>
      <left style="thin">
        <color rgb="FFB2B2B2"/>
      </left>
      <right style="thin">
        <color rgb="FFB2B2B2"/>
      </right>
      <top style="thin">
        <color rgb="FFB2B2B2"/>
      </top>
      <bottom style="thin">
        <color rgb="FFB2B2B2"/>
      </bottom>
      <diagonal/>
    </border>
    <border>
      <left/>
      <right/>
      <top/>
      <bottom style="medium">
        <color indexed="64"/>
      </bottom>
      <diagonal/>
    </border>
    <border>
      <left/>
      <right/>
      <top/>
      <bottom style="thin">
        <color indexed="64"/>
      </bottom>
      <diagonal/>
    </border>
    <border>
      <left/>
      <right/>
      <top style="medium">
        <color indexed="64"/>
      </top>
      <bottom style="thin">
        <color indexed="64"/>
      </bottom>
      <diagonal/>
    </border>
    <border>
      <left/>
      <right/>
      <top/>
      <bottom style="medium">
        <color indexed="8"/>
      </bottom>
      <diagonal/>
    </border>
    <border>
      <left/>
      <right/>
      <top style="medium">
        <color indexed="64"/>
      </top>
      <bottom/>
      <diagonal/>
    </border>
    <border>
      <left/>
      <right/>
      <top style="medium">
        <color indexed="8"/>
      </top>
      <bottom/>
      <diagonal/>
    </border>
    <border>
      <left/>
      <right/>
      <top/>
      <bottom style="thin">
        <color theme="1"/>
      </bottom>
      <diagonal/>
    </border>
    <border>
      <left/>
      <right/>
      <top/>
      <bottom style="medium">
        <color auto="1"/>
      </bottom>
      <diagonal/>
    </border>
    <border>
      <left/>
      <right/>
      <top/>
      <bottom style="thick">
        <color indexed="64"/>
      </bottom>
      <diagonal/>
    </border>
  </borders>
  <cellStyleXfs count="86">
    <xf numFmtId="0" fontId="0" fillId="0" borderId="0">
      <alignment vertical="top"/>
    </xf>
    <xf numFmtId="43" fontId="3" fillId="0" borderId="0" applyFont="0" applyFill="0" applyBorder="0" applyAlignment="0" applyProtection="0"/>
    <xf numFmtId="0" fontId="3" fillId="0" borderId="0"/>
    <xf numFmtId="0" fontId="7" fillId="0" borderId="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43" fontId="3" fillId="0" borderId="0" applyFont="0" applyFill="0" applyBorder="0" applyAlignment="0" applyProtection="0"/>
    <xf numFmtId="43" fontId="1" fillId="0" borderId="0" applyFon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1" fillId="0" borderId="0"/>
    <xf numFmtId="0" fontId="1" fillId="0" borderId="0"/>
    <xf numFmtId="0" fontId="3" fillId="0" borderId="0">
      <alignment vertical="top"/>
    </xf>
    <xf numFmtId="0" fontId="1" fillId="0" borderId="0"/>
    <xf numFmtId="0" fontId="1" fillId="0" borderId="0"/>
    <xf numFmtId="0" fontId="1" fillId="0" borderId="0"/>
    <xf numFmtId="0" fontId="1" fillId="0" borderId="0"/>
    <xf numFmtId="0" fontId="1" fillId="0" borderId="0"/>
    <xf numFmtId="3" fontId="7" fillId="0" borderId="0"/>
    <xf numFmtId="169" fontId="23" fillId="0" borderId="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cellStyleXfs>
  <cellXfs count="293">
    <xf numFmtId="0" fontId="0" fillId="0" borderId="0" xfId="0">
      <alignment vertical="top"/>
    </xf>
    <xf numFmtId="0" fontId="3" fillId="0" borderId="0" xfId="0" applyFont="1" applyAlignment="1"/>
    <xf numFmtId="0" fontId="4" fillId="0" borderId="0" xfId="0" applyFont="1" applyAlignment="1"/>
    <xf numFmtId="0" fontId="4" fillId="0" borderId="0" xfId="0" applyFont="1" applyAlignment="1">
      <alignment horizontal="right"/>
    </xf>
    <xf numFmtId="164" fontId="5" fillId="0" borderId="2" xfId="0" applyNumberFormat="1" applyFont="1" applyBorder="1" applyAlignment="1"/>
    <xf numFmtId="0" fontId="3" fillId="0" borderId="2" xfId="0" applyFont="1" applyBorder="1" applyAlignment="1"/>
    <xf numFmtId="1" fontId="4" fillId="0" borderId="2" xfId="0" applyNumberFormat="1" applyFont="1" applyBorder="1" applyAlignment="1">
      <alignment horizontal="right"/>
    </xf>
    <xf numFmtId="164" fontId="5" fillId="0" borderId="0" xfId="0" applyNumberFormat="1" applyFont="1" applyAlignment="1"/>
    <xf numFmtId="1" fontId="4" fillId="0" borderId="0" xfId="0" applyNumberFormat="1" applyFont="1" applyAlignment="1">
      <alignment horizontal="right"/>
    </xf>
    <xf numFmtId="3" fontId="6" fillId="0" borderId="0" xfId="1" applyNumberFormat="1" applyFont="1"/>
    <xf numFmtId="3" fontId="3" fillId="0" borderId="0" xfId="0" applyNumberFormat="1" applyFont="1" applyAlignment="1"/>
    <xf numFmtId="3" fontId="4" fillId="0" borderId="0" xfId="0" applyNumberFormat="1" applyFont="1" applyAlignment="1"/>
    <xf numFmtId="3" fontId="3" fillId="0" borderId="0" xfId="2" applyNumberFormat="1" applyFont="1"/>
    <xf numFmtId="165" fontId="3" fillId="0" borderId="0" xfId="0" applyNumberFormat="1" applyFont="1" applyProtection="1">
      <alignment vertical="top"/>
    </xf>
    <xf numFmtId="3" fontId="3" fillId="0" borderId="0" xfId="3" applyNumberFormat="1" applyFont="1" applyFill="1"/>
    <xf numFmtId="166" fontId="3" fillId="0" borderId="0" xfId="1" applyNumberFormat="1" applyFont="1" applyBorder="1" applyProtection="1"/>
    <xf numFmtId="165" fontId="3" fillId="0" borderId="0" xfId="0" applyNumberFormat="1" applyFont="1" applyAlignment="1" applyProtection="1"/>
    <xf numFmtId="3" fontId="3" fillId="0" borderId="0" xfId="2" applyNumberFormat="1" applyFont="1" applyBorder="1"/>
    <xf numFmtId="165" fontId="3" fillId="0" borderId="0" xfId="0" applyNumberFormat="1" applyFont="1" applyBorder="1" applyAlignment="1" applyProtection="1"/>
    <xf numFmtId="0" fontId="3" fillId="0" borderId="0" xfId="0" applyFont="1" applyBorder="1" applyAlignment="1"/>
    <xf numFmtId="0" fontId="4" fillId="0" borderId="0" xfId="0" applyFont="1" applyBorder="1" applyAlignment="1"/>
    <xf numFmtId="0" fontId="4" fillId="0" borderId="0" xfId="0" applyFont="1" applyBorder="1" applyAlignment="1">
      <alignment horizontal="right"/>
    </xf>
    <xf numFmtId="41" fontId="3" fillId="0" borderId="0" xfId="1" applyNumberFormat="1" applyFont="1"/>
    <xf numFmtId="3" fontId="3" fillId="0" borderId="0" xfId="1" applyNumberFormat="1" applyFont="1"/>
    <xf numFmtId="0" fontId="4" fillId="0" borderId="0" xfId="0" applyFont="1" applyAlignment="1">
      <alignment horizontal="center"/>
    </xf>
    <xf numFmtId="0" fontId="8" fillId="0" borderId="0" xfId="0" applyFont="1" applyBorder="1" applyAlignment="1"/>
    <xf numFmtId="0" fontId="8" fillId="0" borderId="0" xfId="0" applyFont="1" applyAlignment="1"/>
    <xf numFmtId="0" fontId="9" fillId="0" borderId="0" xfId="0" applyFont="1" applyAlignment="1"/>
    <xf numFmtId="3" fontId="4" fillId="0" borderId="2" xfId="0" applyNumberFormat="1" applyFont="1" applyBorder="1" applyAlignment="1"/>
    <xf numFmtId="1" fontId="4" fillId="0" borderId="0" xfId="0" applyNumberFormat="1" applyFont="1" applyAlignment="1"/>
    <xf numFmtId="0" fontId="8" fillId="0" borderId="0" xfId="0" applyFont="1" applyAlignment="1">
      <alignment horizontal="left"/>
    </xf>
    <xf numFmtId="0" fontId="10" fillId="0" borderId="0" xfId="0" applyFont="1" applyAlignment="1"/>
    <xf numFmtId="1" fontId="11" fillId="0" borderId="0" xfId="1" applyNumberFormat="1" applyFont="1"/>
    <xf numFmtId="0" fontId="11" fillId="0" borderId="0" xfId="0" applyFont="1" applyAlignment="1"/>
    <xf numFmtId="167" fontId="11" fillId="0" borderId="0" xfId="0" applyNumberFormat="1" applyFont="1" applyFill="1" applyAlignment="1"/>
    <xf numFmtId="0" fontId="8" fillId="0" borderId="0" xfId="0" applyFont="1" applyAlignment="1">
      <alignment horizontal="right"/>
    </xf>
    <xf numFmtId="1" fontId="5" fillId="0" borderId="0" xfId="1" applyNumberFormat="1" applyFont="1"/>
    <xf numFmtId="0" fontId="5" fillId="0" borderId="0" xfId="0" applyFont="1" applyAlignment="1"/>
    <xf numFmtId="167" fontId="5" fillId="0" borderId="0" xfId="0" applyNumberFormat="1" applyFont="1" applyFill="1" applyAlignment="1"/>
    <xf numFmtId="0" fontId="12" fillId="0" borderId="0" xfId="0" applyFont="1" applyAlignment="1"/>
    <xf numFmtId="1" fontId="13" fillId="0" borderId="0" xfId="0" applyNumberFormat="1" applyFont="1" applyAlignment="1">
      <alignment horizontal="right"/>
    </xf>
    <xf numFmtId="1" fontId="14" fillId="0" borderId="0" xfId="0" applyNumberFormat="1" applyFont="1" applyAlignment="1">
      <alignment horizontal="left"/>
    </xf>
    <xf numFmtId="0" fontId="14" fillId="0" borderId="0" xfId="0" applyFont="1" applyAlignment="1"/>
    <xf numFmtId="1" fontId="4" fillId="0" borderId="2" xfId="0" applyNumberFormat="1" applyFont="1" applyBorder="1" applyAlignment="1"/>
    <xf numFmtId="0" fontId="4" fillId="0" borderId="2" xfId="0" applyFont="1" applyBorder="1" applyAlignment="1"/>
    <xf numFmtId="1" fontId="3" fillId="0" borderId="0" xfId="0" applyNumberFormat="1" applyFont="1" applyAlignment="1"/>
    <xf numFmtId="2" fontId="11" fillId="0" borderId="0" xfId="0" applyNumberFormat="1" applyFont="1" applyFill="1" applyAlignment="1"/>
    <xf numFmtId="0" fontId="13" fillId="0" borderId="0" xfId="0" applyFont="1" applyAlignment="1">
      <alignment horizontal="right"/>
    </xf>
    <xf numFmtId="0" fontId="14" fillId="0" borderId="0" xfId="0" applyFont="1" applyBorder="1" applyAlignment="1"/>
    <xf numFmtId="0" fontId="16" fillId="0" borderId="2" xfId="0" applyFont="1" applyBorder="1" applyAlignment="1">
      <alignment horizontal="right"/>
    </xf>
    <xf numFmtId="0" fontId="4" fillId="0" borderId="2" xfId="0" applyFont="1" applyBorder="1" applyAlignment="1">
      <alignment horizontal="right"/>
    </xf>
    <xf numFmtId="0" fontId="8" fillId="0" borderId="2" xfId="0" applyFont="1" applyBorder="1" applyAlignment="1">
      <alignment horizontal="right"/>
    </xf>
    <xf numFmtId="0" fontId="16" fillId="0" borderId="0" xfId="0" applyFont="1" applyBorder="1" applyAlignment="1">
      <alignment horizontal="center"/>
    </xf>
    <xf numFmtId="0" fontId="16" fillId="0" borderId="0" xfId="0" applyFont="1" applyBorder="1" applyAlignment="1">
      <alignment horizontal="right"/>
    </xf>
    <xf numFmtId="0" fontId="8" fillId="0" borderId="0" xfId="0" applyFont="1" applyBorder="1" applyAlignment="1">
      <alignment horizontal="right"/>
    </xf>
    <xf numFmtId="0" fontId="8" fillId="0" borderId="3" xfId="0" applyFont="1" applyBorder="1" applyAlignment="1">
      <alignment horizontal="right"/>
    </xf>
    <xf numFmtId="0" fontId="8" fillId="0" borderId="3" xfId="0" applyFont="1" applyBorder="1" applyAlignment="1"/>
    <xf numFmtId="0" fontId="3" fillId="0" borderId="3" xfId="0" applyFont="1" applyBorder="1" applyAlignment="1"/>
    <xf numFmtId="0" fontId="8" fillId="0" borderId="3" xfId="0" applyFont="1" applyBorder="1" applyAlignment="1">
      <alignment horizontal="centerContinuous"/>
    </xf>
    <xf numFmtId="0" fontId="8" fillId="0" borderId="4" xfId="0" applyFont="1" applyBorder="1" applyAlignment="1">
      <alignment horizontal="centerContinuous"/>
    </xf>
    <xf numFmtId="0" fontId="17" fillId="0" borderId="0" xfId="0" applyFont="1" applyBorder="1" applyAlignment="1"/>
    <xf numFmtId="0" fontId="17" fillId="0" borderId="2" xfId="0" applyFont="1" applyBorder="1" applyAlignment="1"/>
    <xf numFmtId="0" fontId="14" fillId="0" borderId="2" xfId="0" applyFont="1" applyBorder="1" applyAlignment="1"/>
    <xf numFmtId="168" fontId="10" fillId="0" borderId="0" xfId="0" applyNumberFormat="1" applyFont="1" applyBorder="1" applyAlignment="1"/>
    <xf numFmtId="0" fontId="10" fillId="0" borderId="0" xfId="0" applyFont="1" applyBorder="1" applyAlignment="1"/>
    <xf numFmtId="3" fontId="11" fillId="0" borderId="0" xfId="1" applyNumberFormat="1" applyFont="1" applyFill="1"/>
    <xf numFmtId="3" fontId="11" fillId="0" borderId="0" xfId="1" applyNumberFormat="1" applyFont="1"/>
    <xf numFmtId="3" fontId="8" fillId="0" borderId="0" xfId="1" applyNumberFormat="1" applyFont="1"/>
    <xf numFmtId="3" fontId="4" fillId="0" borderId="0" xfId="0" applyNumberFormat="1" applyFont="1" applyFill="1" applyAlignment="1" applyProtection="1"/>
    <xf numFmtId="3" fontId="4" fillId="0" borderId="0" xfId="0" applyNumberFormat="1" applyFont="1" applyFill="1" applyAlignment="1"/>
    <xf numFmtId="3" fontId="4" fillId="0" borderId="0" xfId="1" applyNumberFormat="1" applyFont="1"/>
    <xf numFmtId="3" fontId="8" fillId="0" borderId="0" xfId="1" applyNumberFormat="1" applyFont="1" applyFill="1"/>
    <xf numFmtId="3" fontId="8" fillId="0" borderId="0" xfId="0" applyNumberFormat="1" applyFont="1" applyAlignment="1"/>
    <xf numFmtId="0" fontId="4" fillId="0" borderId="0" xfId="0" applyFont="1" applyFill="1" applyAlignment="1"/>
    <xf numFmtId="1" fontId="4" fillId="0" borderId="0" xfId="0" applyNumberFormat="1" applyFont="1" applyFill="1" applyAlignment="1"/>
    <xf numFmtId="0" fontId="10" fillId="0" borderId="0" xfId="0" applyFont="1" applyBorder="1" applyAlignment="1">
      <alignment horizontal="center"/>
    </xf>
    <xf numFmtId="1" fontId="4" fillId="0" borderId="0" xfId="0" applyNumberFormat="1" applyFont="1" applyBorder="1" applyAlignment="1"/>
    <xf numFmtId="164" fontId="4" fillId="0" borderId="0" xfId="0" applyNumberFormat="1" applyFont="1" applyBorder="1" applyAlignment="1"/>
    <xf numFmtId="0" fontId="3" fillId="0" borderId="0" xfId="0" applyFont="1" applyFill="1" applyAlignment="1"/>
    <xf numFmtId="164" fontId="8" fillId="0" borderId="0" xfId="0" applyNumberFormat="1" applyFont="1" applyBorder="1" applyAlignment="1"/>
    <xf numFmtId="3" fontId="4" fillId="0" borderId="0" xfId="1" applyNumberFormat="1" applyFont="1" applyFill="1"/>
    <xf numFmtId="3" fontId="10" fillId="0" borderId="0" xfId="0" applyNumberFormat="1" applyFont="1" applyBorder="1" applyAlignment="1"/>
    <xf numFmtId="0" fontId="18" fillId="0" borderId="0" xfId="0" applyFont="1" applyBorder="1" applyAlignment="1"/>
    <xf numFmtId="0" fontId="18" fillId="0" borderId="0" xfId="0" applyFont="1" applyBorder="1" applyAlignment="1">
      <alignment horizontal="right"/>
    </xf>
    <xf numFmtId="164" fontId="19" fillId="0" borderId="0" xfId="0" applyNumberFormat="1" applyFont="1" applyBorder="1" applyAlignment="1"/>
    <xf numFmtId="0" fontId="19" fillId="0" borderId="0" xfId="0" applyFont="1" applyBorder="1" applyAlignment="1"/>
    <xf numFmtId="0" fontId="8" fillId="0" borderId="0" xfId="0" applyFont="1" applyBorder="1" applyAlignment="1">
      <alignment horizontal="center"/>
    </xf>
    <xf numFmtId="0" fontId="8" fillId="0" borderId="4" xfId="0" applyFont="1" applyBorder="1" applyAlignment="1"/>
    <xf numFmtId="0" fontId="8" fillId="0" borderId="4" xfId="0" applyFont="1" applyBorder="1" applyAlignment="1">
      <alignment horizontal="center"/>
    </xf>
    <xf numFmtId="0" fontId="8" fillId="0" borderId="2" xfId="0" applyFont="1" applyBorder="1" applyAlignment="1"/>
    <xf numFmtId="0" fontId="17" fillId="0" borderId="0" xfId="0" applyFont="1" applyAlignment="1"/>
    <xf numFmtId="0" fontId="24" fillId="0" borderId="0" xfId="0" applyFont="1" applyAlignment="1"/>
    <xf numFmtId="3" fontId="3" fillId="0" borderId="0" xfId="0" applyNumberFormat="1" applyFont="1" applyFill="1" applyBorder="1" applyAlignment="1">
      <alignment horizontal="right"/>
    </xf>
    <xf numFmtId="3" fontId="6" fillId="0" borderId="0" xfId="0" applyNumberFormat="1" applyFont="1" applyFill="1" applyAlignment="1"/>
    <xf numFmtId="165" fontId="6" fillId="0" borderId="0" xfId="0" applyNumberFormat="1" applyFont="1" applyFill="1" applyAlignment="1" applyProtection="1"/>
    <xf numFmtId="166" fontId="6" fillId="0" borderId="0" xfId="1" applyNumberFormat="1" applyFont="1" applyFill="1" applyBorder="1" applyProtection="1"/>
    <xf numFmtId="0" fontId="2" fillId="0" borderId="0" xfId="0" applyFont="1" applyAlignment="1"/>
    <xf numFmtId="0" fontId="3" fillId="0" borderId="0" xfId="0" applyFont="1" applyAlignment="1">
      <alignment horizontal="right"/>
    </xf>
    <xf numFmtId="1" fontId="11" fillId="0" borderId="0" xfId="0" applyNumberFormat="1" applyFont="1" applyFill="1" applyAlignment="1"/>
    <xf numFmtId="0" fontId="11" fillId="0" borderId="0" xfId="0" applyFont="1" applyBorder="1" applyAlignment="1"/>
    <xf numFmtId="167" fontId="11" fillId="0" borderId="0" xfId="0" applyNumberFormat="1" applyFont="1" applyAlignment="1"/>
    <xf numFmtId="1" fontId="5" fillId="0" borderId="0" xfId="0" applyNumberFormat="1" applyFont="1" applyFill="1" applyAlignment="1"/>
    <xf numFmtId="1" fontId="5" fillId="0" borderId="0" xfId="0" applyNumberFormat="1" applyFont="1" applyFill="1" applyAlignment="1">
      <alignment horizontal="right"/>
    </xf>
    <xf numFmtId="167" fontId="5" fillId="0" borderId="0" xfId="0" applyNumberFormat="1" applyFont="1" applyFill="1" applyAlignment="1">
      <alignment horizontal="right"/>
    </xf>
    <xf numFmtId="167" fontId="5" fillId="0" borderId="0" xfId="0" applyNumberFormat="1" applyFont="1" applyAlignment="1"/>
    <xf numFmtId="168" fontId="3" fillId="0" borderId="0" xfId="1" applyNumberFormat="1" applyFont="1"/>
    <xf numFmtId="167" fontId="4" fillId="0" borderId="0" xfId="0" applyNumberFormat="1" applyFont="1" applyAlignment="1"/>
    <xf numFmtId="0" fontId="3" fillId="0" borderId="0" xfId="0" applyFont="1" applyAlignment="1">
      <alignment horizontal="center"/>
    </xf>
    <xf numFmtId="168" fontId="3" fillId="0" borderId="0" xfId="1" applyNumberFormat="1" applyFont="1" applyBorder="1"/>
    <xf numFmtId="0" fontId="10" fillId="0" borderId="0" xfId="0" applyFont="1" applyBorder="1" applyAlignment="1">
      <alignment horizontal="right"/>
    </xf>
    <xf numFmtId="0" fontId="3" fillId="0" borderId="0" xfId="0" applyFont="1" applyBorder="1" applyAlignment="1">
      <alignment horizontal="right"/>
    </xf>
    <xf numFmtId="0" fontId="10" fillId="0" borderId="0" xfId="0" applyFont="1" applyBorder="1" applyAlignment="1">
      <alignment horizontal="right" vertical="top"/>
    </xf>
    <xf numFmtId="0" fontId="16" fillId="0" borderId="2" xfId="0" applyFont="1" applyBorder="1" applyAlignment="1">
      <alignment horizontal="right" vertical="top"/>
    </xf>
    <xf numFmtId="0" fontId="16" fillId="0" borderId="0" xfId="0" applyFont="1" applyBorder="1" applyAlignment="1">
      <alignment horizontal="center" vertical="top"/>
    </xf>
    <xf numFmtId="0" fontId="16" fillId="0" borderId="0" xfId="0" applyFont="1" applyBorder="1" applyAlignment="1">
      <alignment horizontal="right" vertical="top"/>
    </xf>
    <xf numFmtId="0" fontId="16" fillId="0" borderId="0" xfId="0" applyFont="1" applyAlignment="1">
      <alignment horizontal="right"/>
    </xf>
    <xf numFmtId="0" fontId="16" fillId="0" borderId="0" xfId="0" applyFont="1" applyAlignment="1">
      <alignment horizontal="right" vertical="top"/>
    </xf>
    <xf numFmtId="0" fontId="16" fillId="0" borderId="0" xfId="0" applyFont="1" applyAlignment="1">
      <alignment horizontal="center" vertical="top"/>
    </xf>
    <xf numFmtId="0" fontId="4" fillId="0" borderId="4" xfId="0" applyFont="1" applyBorder="1" applyAlignment="1"/>
    <xf numFmtId="0" fontId="25" fillId="0" borderId="0" xfId="0" applyFont="1" applyAlignment="1"/>
    <xf numFmtId="0" fontId="25" fillId="0" borderId="0" xfId="0" applyFont="1" applyBorder="1" applyAlignment="1"/>
    <xf numFmtId="0" fontId="26" fillId="0" borderId="0" xfId="0" applyFont="1" applyBorder="1" applyAlignment="1"/>
    <xf numFmtId="168" fontId="25" fillId="0" borderId="0" xfId="1" applyNumberFormat="1" applyFont="1"/>
    <xf numFmtId="168" fontId="3" fillId="0" borderId="2" xfId="0" applyNumberFormat="1" applyFont="1" applyBorder="1" applyAlignment="1"/>
    <xf numFmtId="0" fontId="3" fillId="0" borderId="2" xfId="0" applyFont="1" applyBorder="1" applyAlignment="1">
      <alignment horizontal="right"/>
    </xf>
    <xf numFmtId="3" fontId="4" fillId="0" borderId="0" xfId="0" applyNumberFormat="1" applyFont="1" applyBorder="1" applyAlignment="1"/>
    <xf numFmtId="3" fontId="8" fillId="0" borderId="0" xfId="0" applyNumberFormat="1" applyFont="1" applyBorder="1" applyAlignment="1"/>
    <xf numFmtId="3" fontId="4" fillId="0" borderId="0" xfId="1" applyNumberFormat="1" applyFont="1" applyBorder="1"/>
    <xf numFmtId="3" fontId="8" fillId="0" borderId="0" xfId="0" applyNumberFormat="1" applyFont="1" applyFill="1" applyAlignment="1" applyProtection="1"/>
    <xf numFmtId="1" fontId="8" fillId="0" borderId="0" xfId="1" applyNumberFormat="1" applyFont="1" applyFill="1"/>
    <xf numFmtId="1" fontId="8" fillId="0" borderId="0" xfId="0" applyNumberFormat="1" applyFont="1" applyFill="1" applyAlignment="1" applyProtection="1"/>
    <xf numFmtId="168" fontId="4" fillId="0" borderId="0" xfId="1" applyNumberFormat="1" applyFont="1" applyBorder="1"/>
    <xf numFmtId="1" fontId="4" fillId="0" borderId="0" xfId="0" applyNumberFormat="1" applyFont="1" applyFill="1" applyAlignment="1" applyProtection="1"/>
    <xf numFmtId="168" fontId="3" fillId="0" borderId="0" xfId="1" applyNumberFormat="1" applyFont="1" applyFill="1"/>
    <xf numFmtId="0" fontId="16" fillId="0" borderId="2" xfId="0" applyFont="1" applyBorder="1" applyAlignment="1">
      <alignment horizontal="center"/>
    </xf>
    <xf numFmtId="0" fontId="18" fillId="0" borderId="2" xfId="0" applyFont="1" applyBorder="1" applyAlignment="1">
      <alignment horizontal="center"/>
    </xf>
    <xf numFmtId="0" fontId="16" fillId="0" borderId="0" xfId="0" applyFont="1" applyAlignment="1">
      <alignment horizontal="center"/>
    </xf>
    <xf numFmtId="0" fontId="18" fillId="0" borderId="0" xfId="0" applyFont="1" applyAlignment="1">
      <alignment horizontal="center"/>
    </xf>
    <xf numFmtId="169" fontId="4" fillId="0" borderId="0" xfId="79" applyFont="1"/>
    <xf numFmtId="169" fontId="27" fillId="0" borderId="0" xfId="79" applyFont="1"/>
    <xf numFmtId="169" fontId="27" fillId="0" borderId="0" xfId="79" applyFont="1" applyAlignment="1">
      <alignment horizontal="left"/>
    </xf>
    <xf numFmtId="169" fontId="4" fillId="0" borderId="0" xfId="79" applyFont="1" applyAlignment="1">
      <alignment horizontal="left" wrapText="1"/>
    </xf>
    <xf numFmtId="169" fontId="3" fillId="0" borderId="0" xfId="79" applyFont="1"/>
    <xf numFmtId="169" fontId="4" fillId="0" borderId="3" xfId="79" applyFont="1" applyBorder="1"/>
    <xf numFmtId="0" fontId="4" fillId="0" borderId="3" xfId="0" applyFont="1" applyBorder="1" applyAlignment="1"/>
    <xf numFmtId="1" fontId="4" fillId="0" borderId="3" xfId="0" applyNumberFormat="1" applyFont="1" applyBorder="1" applyAlignment="1"/>
    <xf numFmtId="0" fontId="0" fillId="0" borderId="3" xfId="0" applyBorder="1" applyAlignment="1"/>
    <xf numFmtId="1" fontId="28" fillId="0" borderId="3" xfId="0" applyNumberFormat="1" applyFont="1" applyFill="1" applyBorder="1" applyAlignment="1"/>
    <xf numFmtId="3" fontId="4" fillId="0" borderId="3" xfId="1" applyNumberFormat="1" applyFont="1" applyBorder="1"/>
    <xf numFmtId="169" fontId="4" fillId="0" borderId="3" xfId="0" applyNumberFormat="1" applyFont="1" applyBorder="1" applyAlignment="1" applyProtection="1">
      <alignment horizontal="left"/>
    </xf>
    <xf numFmtId="1" fontId="3" fillId="0" borderId="0" xfId="79" applyNumberFormat="1" applyFont="1"/>
    <xf numFmtId="169" fontId="29" fillId="0" borderId="0" xfId="0" applyNumberFormat="1" applyFont="1" applyAlignment="1" applyProtection="1">
      <alignment vertical="distributed" wrapText="1"/>
    </xf>
    <xf numFmtId="1" fontId="28" fillId="0" borderId="0" xfId="0" applyNumberFormat="1" applyFont="1" applyFill="1" applyBorder="1" applyAlignment="1">
      <alignment horizontal="right"/>
    </xf>
    <xf numFmtId="169" fontId="3" fillId="0" borderId="0" xfId="79" applyFont="1" applyFill="1" applyBorder="1" applyAlignment="1">
      <alignment horizontal="right"/>
    </xf>
    <xf numFmtId="3" fontId="4" fillId="0" borderId="0" xfId="1" applyNumberFormat="1" applyFont="1" applyFill="1" applyBorder="1" applyAlignment="1">
      <alignment horizontal="right"/>
    </xf>
    <xf numFmtId="0" fontId="0" fillId="0" borderId="0" xfId="0" applyFill="1" applyBorder="1" applyAlignment="1"/>
    <xf numFmtId="169" fontId="4" fillId="0" borderId="0" xfId="0" applyNumberFormat="1" applyFont="1" applyFill="1" applyBorder="1" applyAlignment="1" applyProtection="1">
      <alignment horizontal="left"/>
    </xf>
    <xf numFmtId="1" fontId="28" fillId="0" borderId="0" xfId="0" applyNumberFormat="1" applyFont="1" applyFill="1" applyBorder="1" applyAlignment="1">
      <alignment horizontal="right" vertical="top"/>
    </xf>
    <xf numFmtId="169" fontId="4" fillId="0" borderId="0" xfId="0" applyNumberFormat="1" applyFont="1" applyFill="1" applyAlignment="1" applyProtection="1">
      <alignment horizontal="left"/>
    </xf>
    <xf numFmtId="0" fontId="0" fillId="0" borderId="0" xfId="0" applyFill="1" applyAlignment="1"/>
    <xf numFmtId="1" fontId="28" fillId="0" borderId="0" xfId="0" applyNumberFormat="1" applyFont="1" applyFill="1" applyAlignment="1"/>
    <xf numFmtId="3" fontId="4" fillId="0" borderId="0" xfId="1" applyNumberFormat="1" applyFont="1" applyFill="1" applyAlignment="1"/>
    <xf numFmtId="1" fontId="4" fillId="0" borderId="0" xfId="79" applyNumberFormat="1" applyFont="1" applyFill="1" applyAlignment="1"/>
    <xf numFmtId="168" fontId="4" fillId="0" borderId="0" xfId="1" applyNumberFormat="1" applyFont="1" applyFill="1" applyAlignment="1"/>
    <xf numFmtId="169" fontId="27" fillId="0" borderId="0" xfId="79" applyFont="1" applyFill="1" applyAlignment="1">
      <alignment horizontal="left"/>
    </xf>
    <xf numFmtId="169" fontId="4" fillId="0" borderId="0" xfId="79" applyFont="1" applyFill="1" applyAlignment="1"/>
    <xf numFmtId="0" fontId="4" fillId="0" borderId="0" xfId="0" applyFont="1" applyFill="1">
      <alignment vertical="top"/>
    </xf>
    <xf numFmtId="1" fontId="28" fillId="0" borderId="0" xfId="0" applyNumberFormat="1" applyFont="1" applyFill="1" applyAlignment="1">
      <alignment horizontal="right"/>
    </xf>
    <xf numFmtId="1" fontId="30" fillId="0" borderId="0" xfId="0" applyNumberFormat="1" applyFont="1" applyFill="1" applyAlignment="1">
      <alignment horizontal="right"/>
    </xf>
    <xf numFmtId="3" fontId="4" fillId="0" borderId="0" xfId="1" applyNumberFormat="1" applyFont="1" applyFill="1" applyAlignment="1">
      <alignment horizontal="right"/>
    </xf>
    <xf numFmtId="0" fontId="30" fillId="0" borderId="0" xfId="0" applyFont="1" applyFill="1" applyAlignment="1"/>
    <xf numFmtId="1" fontId="4" fillId="0" borderId="0" xfId="79" applyNumberFormat="1" applyFont="1"/>
    <xf numFmtId="1" fontId="30" fillId="0" borderId="0" xfId="0" applyNumberFormat="1" applyFont="1" applyFill="1" applyAlignment="1"/>
    <xf numFmtId="169" fontId="31" fillId="0" borderId="0" xfId="79" applyFont="1" applyAlignment="1">
      <alignment horizontal="left"/>
    </xf>
    <xf numFmtId="1" fontId="4" fillId="0" borderId="0" xfId="0" applyNumberFormat="1" applyFont="1" applyFill="1" applyBorder="1" applyAlignment="1">
      <alignment horizontal="right"/>
    </xf>
    <xf numFmtId="1" fontId="4" fillId="0" borderId="0" xfId="79" applyNumberFormat="1" applyFont="1" applyFill="1" applyBorder="1" applyAlignment="1">
      <alignment horizontal="right"/>
    </xf>
    <xf numFmtId="0" fontId="4" fillId="0" borderId="0" xfId="0" applyFont="1" applyFill="1" applyBorder="1" applyAlignment="1"/>
    <xf numFmtId="169" fontId="27" fillId="0" borderId="0" xfId="79" applyFont="1" applyBorder="1" applyAlignment="1">
      <alignment horizontal="left"/>
    </xf>
    <xf numFmtId="169" fontId="4" fillId="0" borderId="0" xfId="0" quotePrefix="1" applyNumberFormat="1" applyFont="1" applyFill="1" applyAlignment="1" applyProtection="1">
      <alignment horizontal="left"/>
    </xf>
    <xf numFmtId="1" fontId="27" fillId="0" borderId="0" xfId="79" applyNumberFormat="1" applyFont="1" applyBorder="1" applyAlignment="1">
      <alignment horizontal="left"/>
    </xf>
    <xf numFmtId="1" fontId="4" fillId="0" borderId="0" xfId="0" applyNumberFormat="1" applyFont="1" applyFill="1" applyBorder="1" applyAlignment="1"/>
    <xf numFmtId="168" fontId="4" fillId="0" borderId="0" xfId="1" applyNumberFormat="1" applyFont="1" applyFill="1" applyBorder="1" applyAlignment="1"/>
    <xf numFmtId="1" fontId="30" fillId="0" borderId="0" xfId="0" applyNumberFormat="1" applyFont="1" applyFill="1" applyBorder="1" applyAlignment="1"/>
    <xf numFmtId="1" fontId="28" fillId="0" borderId="0" xfId="0" applyNumberFormat="1" applyFont="1" applyFill="1" applyBorder="1" applyAlignment="1"/>
    <xf numFmtId="3" fontId="4" fillId="0" borderId="0" xfId="1" applyNumberFormat="1" applyFont="1" applyFill="1" applyBorder="1" applyAlignment="1"/>
    <xf numFmtId="0" fontId="30" fillId="0" borderId="0" xfId="0" applyFont="1" applyFill="1" applyBorder="1" applyAlignment="1"/>
    <xf numFmtId="1" fontId="4" fillId="0" borderId="0" xfId="79" applyNumberFormat="1" applyFont="1" applyFill="1" applyBorder="1" applyAlignment="1"/>
    <xf numFmtId="169" fontId="9" fillId="0" borderId="0" xfId="79" applyFont="1" applyFill="1" applyBorder="1" applyAlignment="1">
      <alignment horizontal="left"/>
    </xf>
    <xf numFmtId="169" fontId="4" fillId="0" borderId="0" xfId="79" applyFont="1" applyFill="1" applyBorder="1" applyAlignment="1">
      <alignment horizontal="left"/>
    </xf>
    <xf numFmtId="169" fontId="27" fillId="0" borderId="0" xfId="79" applyFont="1" applyFill="1" applyBorder="1" applyAlignment="1">
      <alignment horizontal="left"/>
    </xf>
    <xf numFmtId="169" fontId="4" fillId="0" borderId="0" xfId="79" applyFont="1" applyFill="1" applyBorder="1" applyAlignment="1"/>
    <xf numFmtId="1" fontId="8" fillId="0" borderId="2" xfId="0" applyNumberFormat="1" applyFont="1" applyFill="1" applyBorder="1" applyAlignment="1"/>
    <xf numFmtId="168" fontId="8" fillId="0" borderId="2" xfId="1" applyNumberFormat="1" applyFont="1" applyFill="1" applyBorder="1" applyAlignment="1"/>
    <xf numFmtId="0" fontId="8" fillId="0" borderId="2" xfId="0" applyFont="1" applyFill="1" applyBorder="1" applyAlignment="1"/>
    <xf numFmtId="1" fontId="3" fillId="0" borderId="0" xfId="0" applyNumberFormat="1" applyFont="1" applyFill="1" applyBorder="1" applyAlignment="1"/>
    <xf numFmtId="0" fontId="3" fillId="0" borderId="0" xfId="0" applyFont="1" applyFill="1" applyBorder="1" applyAlignment="1"/>
    <xf numFmtId="169" fontId="9" fillId="0" borderId="0" xfId="79" applyFont="1" applyFill="1" applyAlignment="1">
      <alignment horizontal="left"/>
    </xf>
    <xf numFmtId="169" fontId="4" fillId="0" borderId="0" xfId="79" applyFont="1" applyFill="1" applyAlignment="1">
      <alignment horizontal="left"/>
    </xf>
    <xf numFmtId="1" fontId="32" fillId="0" borderId="2" xfId="0" applyNumberFormat="1" applyFont="1" applyFill="1" applyBorder="1" applyAlignment="1"/>
    <xf numFmtId="1" fontId="33" fillId="0" borderId="2" xfId="0" applyNumberFormat="1" applyFont="1" applyFill="1" applyBorder="1" applyAlignment="1"/>
    <xf numFmtId="3" fontId="8" fillId="0" borderId="2" xfId="1" applyNumberFormat="1" applyFont="1" applyFill="1" applyBorder="1" applyAlignment="1"/>
    <xf numFmtId="0" fontId="32" fillId="0" borderId="2" xfId="0" applyFont="1" applyFill="1" applyBorder="1" applyAlignment="1"/>
    <xf numFmtId="169" fontId="8" fillId="0" borderId="2" xfId="0" applyNumberFormat="1" applyFont="1" applyFill="1" applyBorder="1" applyAlignment="1" applyProtection="1">
      <alignment horizontal="left"/>
    </xf>
    <xf numFmtId="169" fontId="9" fillId="0" borderId="0" xfId="79" applyFont="1"/>
    <xf numFmtId="169" fontId="9" fillId="0" borderId="0" xfId="79" applyFont="1" applyAlignment="1">
      <alignment horizontal="left"/>
    </xf>
    <xf numFmtId="169" fontId="4" fillId="0" borderId="0" xfId="79" applyFont="1" applyBorder="1"/>
    <xf numFmtId="0" fontId="4" fillId="0" borderId="0" xfId="79" applyNumberFormat="1" applyFont="1" applyBorder="1" applyAlignment="1"/>
    <xf numFmtId="169" fontId="4" fillId="0" borderId="5" xfId="79" applyFont="1" applyBorder="1" applyAlignment="1">
      <alignment horizontal="center"/>
    </xf>
    <xf numFmtId="169" fontId="4" fillId="0" borderId="5" xfId="79" applyFont="1" applyBorder="1"/>
    <xf numFmtId="169" fontId="4" fillId="0" borderId="5" xfId="79" applyFont="1" applyBorder="1" applyAlignment="1">
      <alignment horizontal="center" wrapText="1"/>
    </xf>
    <xf numFmtId="169" fontId="27" fillId="0" borderId="5" xfId="79" applyFont="1" applyBorder="1" applyAlignment="1">
      <alignment horizontal="left"/>
    </xf>
    <xf numFmtId="169" fontId="8" fillId="0" borderId="5" xfId="79" applyFont="1" applyBorder="1"/>
    <xf numFmtId="169" fontId="34" fillId="0" borderId="5" xfId="79" applyFont="1" applyBorder="1" applyAlignment="1">
      <alignment horizontal="left"/>
    </xf>
    <xf numFmtId="169" fontId="4" fillId="0" borderId="0" xfId="79" applyFont="1" applyAlignment="1"/>
    <xf numFmtId="169" fontId="4" fillId="0" borderId="6" xfId="79" applyFont="1" applyBorder="1" applyAlignment="1">
      <alignment horizontal="center"/>
    </xf>
    <xf numFmtId="169" fontId="4" fillId="0" borderId="7" xfId="79" applyFont="1" applyBorder="1"/>
    <xf numFmtId="169" fontId="27" fillId="0" borderId="7" xfId="79" applyFont="1" applyBorder="1" applyAlignment="1">
      <alignment horizontal="left"/>
    </xf>
    <xf numFmtId="169" fontId="8" fillId="0" borderId="7" xfId="79" applyFont="1" applyBorder="1"/>
    <xf numFmtId="169" fontId="34" fillId="0" borderId="7" xfId="79" applyFont="1" applyBorder="1" applyAlignment="1">
      <alignment horizontal="left"/>
    </xf>
    <xf numFmtId="169" fontId="25" fillId="0" borderId="0" xfId="79" applyFont="1"/>
    <xf numFmtId="169" fontId="31" fillId="0" borderId="0" xfId="79" applyFont="1"/>
    <xf numFmtId="169" fontId="25" fillId="0" borderId="2" xfId="79" applyFont="1" applyBorder="1"/>
    <xf numFmtId="169" fontId="26" fillId="0" borderId="2" xfId="79" applyFont="1" applyBorder="1"/>
    <xf numFmtId="169" fontId="26" fillId="0" borderId="0" xfId="79" applyFont="1"/>
    <xf numFmtId="169" fontId="35" fillId="0" borderId="0" xfId="79" applyFont="1" applyAlignment="1">
      <alignment horizontal="left"/>
    </xf>
    <xf numFmtId="169" fontId="14" fillId="0" borderId="0" xfId="79" applyFont="1" applyAlignment="1">
      <alignment horizontal="left"/>
    </xf>
    <xf numFmtId="169" fontId="8" fillId="0" borderId="0" xfId="79" applyFont="1" applyAlignment="1">
      <alignment horizontal="left"/>
    </xf>
    <xf numFmtId="169" fontId="26" fillId="0" borderId="0" xfId="79" applyFont="1" applyAlignment="1">
      <alignment horizontal="left"/>
    </xf>
    <xf numFmtId="169" fontId="36" fillId="0" borderId="0" xfId="79" applyFont="1"/>
    <xf numFmtId="169" fontId="17" fillId="0" borderId="0" xfId="79" applyFont="1"/>
    <xf numFmtId="169" fontId="36" fillId="0" borderId="0" xfId="79" applyFont="1" applyAlignment="1">
      <alignment horizontal="left"/>
    </xf>
    <xf numFmtId="169" fontId="14" fillId="0" borderId="0" xfId="79" applyFont="1"/>
    <xf numFmtId="169" fontId="17" fillId="0" borderId="0" xfId="79" applyFont="1" applyAlignment="1">
      <alignment horizontal="left"/>
    </xf>
    <xf numFmtId="1" fontId="4" fillId="0" borderId="8" xfId="0" applyNumberFormat="1" applyFont="1" applyFill="1" applyBorder="1" applyAlignment="1"/>
    <xf numFmtId="1" fontId="4" fillId="0" borderId="8" xfId="79" applyNumberFormat="1" applyFont="1" applyFill="1" applyBorder="1" applyAlignment="1"/>
    <xf numFmtId="3" fontId="4" fillId="0" borderId="8" xfId="1" applyNumberFormat="1" applyFont="1" applyFill="1" applyBorder="1" applyAlignment="1"/>
    <xf numFmtId="169" fontId="27" fillId="0" borderId="8" xfId="79" applyFont="1" applyFill="1" applyBorder="1" applyAlignment="1">
      <alignment horizontal="left"/>
    </xf>
    <xf numFmtId="169" fontId="4" fillId="0" borderId="8" xfId="79" applyFont="1" applyFill="1" applyBorder="1"/>
    <xf numFmtId="169" fontId="4" fillId="0" borderId="0" xfId="79" applyFont="1" applyFill="1"/>
    <xf numFmtId="3" fontId="4" fillId="0" borderId="3" xfId="1" applyNumberFormat="1" applyFont="1" applyFill="1" applyBorder="1" applyAlignment="1"/>
    <xf numFmtId="169" fontId="27" fillId="0" borderId="3" xfId="79" applyFont="1" applyFill="1" applyBorder="1" applyAlignment="1">
      <alignment horizontal="left"/>
    </xf>
    <xf numFmtId="169" fontId="4" fillId="0" borderId="3" xfId="79" applyFont="1" applyFill="1" applyBorder="1"/>
    <xf numFmtId="169" fontId="3" fillId="0" borderId="0" xfId="79" applyFont="1" applyFill="1"/>
    <xf numFmtId="0" fontId="4" fillId="0" borderId="0" xfId="0" applyFont="1" applyFill="1" applyBorder="1">
      <alignment vertical="top"/>
    </xf>
    <xf numFmtId="3" fontId="8" fillId="0" borderId="9" xfId="1" applyNumberFormat="1" applyFont="1" applyFill="1" applyBorder="1" applyAlignment="1"/>
    <xf numFmtId="0" fontId="8" fillId="0" borderId="9" xfId="0" applyFont="1" applyFill="1" applyBorder="1" applyAlignment="1"/>
    <xf numFmtId="1" fontId="8" fillId="0" borderId="9" xfId="0" applyNumberFormat="1" applyFont="1" applyFill="1" applyBorder="1" applyAlignment="1"/>
    <xf numFmtId="1" fontId="8" fillId="0" borderId="9" xfId="79" applyNumberFormat="1" applyFont="1" applyFill="1" applyBorder="1" applyAlignment="1"/>
    <xf numFmtId="1" fontId="4" fillId="0" borderId="0" xfId="79" applyNumberFormat="1" applyFont="1" applyFill="1" applyAlignment="1">
      <alignment horizontal="right"/>
    </xf>
    <xf numFmtId="169" fontId="3" fillId="0" borderId="0" xfId="79" applyFont="1" applyFill="1" applyBorder="1"/>
    <xf numFmtId="169" fontId="3" fillId="0" borderId="0" xfId="79" applyFont="1" applyBorder="1" applyAlignment="1">
      <alignment horizontal="right"/>
    </xf>
    <xf numFmtId="170" fontId="4" fillId="0" borderId="0" xfId="79" applyNumberFormat="1" applyFont="1" applyBorder="1" applyProtection="1"/>
    <xf numFmtId="171" fontId="4" fillId="0" borderId="0" xfId="79" applyNumberFormat="1" applyFont="1" applyBorder="1" applyProtection="1"/>
    <xf numFmtId="165" fontId="4" fillId="0" borderId="0" xfId="79" applyNumberFormat="1" applyFont="1" applyBorder="1" applyProtection="1"/>
    <xf numFmtId="169" fontId="4" fillId="0" borderId="9" xfId="79" applyFont="1" applyBorder="1"/>
    <xf numFmtId="169" fontId="4" fillId="0" borderId="5" xfId="79" applyFont="1" applyFill="1" applyBorder="1" applyAlignment="1">
      <alignment horizontal="center"/>
    </xf>
    <xf numFmtId="169" fontId="8" fillId="0" borderId="2" xfId="79" applyFont="1" applyBorder="1" applyAlignment="1">
      <alignment horizontal="left"/>
    </xf>
    <xf numFmtId="169" fontId="4" fillId="0" borderId="2" xfId="79" applyFont="1" applyBorder="1"/>
    <xf numFmtId="169" fontId="4" fillId="0" borderId="0" xfId="79" applyFont="1" applyAlignment="1">
      <alignment horizontal="center"/>
    </xf>
    <xf numFmtId="169" fontId="4" fillId="0" borderId="0" xfId="79" applyFont="1" applyBorder="1" applyAlignment="1"/>
    <xf numFmtId="169" fontId="4" fillId="0" borderId="6" xfId="79" applyFont="1" applyBorder="1" applyAlignment="1">
      <alignment horizontal="center"/>
    </xf>
    <xf numFmtId="169" fontId="4" fillId="0" borderId="6" xfId="79" applyFont="1" applyBorder="1" applyAlignment="1"/>
    <xf numFmtId="169" fontId="4" fillId="0" borderId="6" xfId="79" applyFont="1" applyBorder="1" applyAlignment="1"/>
    <xf numFmtId="169" fontId="4" fillId="0" borderId="2" xfId="79" applyFont="1" applyFill="1" applyBorder="1"/>
    <xf numFmtId="169" fontId="8" fillId="0" borderId="2" xfId="79" applyFont="1" applyBorder="1"/>
    <xf numFmtId="169" fontId="34" fillId="0" borderId="2" xfId="79" applyFont="1" applyBorder="1" applyAlignment="1">
      <alignment horizontal="left"/>
    </xf>
    <xf numFmtId="169" fontId="14" fillId="0" borderId="2" xfId="79" applyFont="1" applyBorder="1" applyAlignment="1">
      <alignment horizontal="left"/>
    </xf>
    <xf numFmtId="169" fontId="8" fillId="0" borderId="0" xfId="79" applyFont="1"/>
    <xf numFmtId="0" fontId="3" fillId="0" borderId="0" xfId="78" applyNumberFormat="1" applyFont="1"/>
    <xf numFmtId="0" fontId="3" fillId="0" borderId="0" xfId="0" applyNumberFormat="1" applyFont="1" applyAlignment="1"/>
    <xf numFmtId="0" fontId="3" fillId="0" borderId="0" xfId="0" applyNumberFormat="1" applyFont="1" applyAlignment="1">
      <alignment horizontal="right"/>
    </xf>
    <xf numFmtId="17" fontId="3" fillId="0" borderId="0" xfId="0" quotePrefix="1" applyNumberFormat="1" applyFont="1" applyAlignment="1">
      <alignment horizontal="right"/>
    </xf>
    <xf numFmtId="16" fontId="3" fillId="0" borderId="0" xfId="0" quotePrefix="1" applyNumberFormat="1" applyFont="1" applyAlignment="1">
      <alignment horizontal="right"/>
    </xf>
    <xf numFmtId="0" fontId="37" fillId="0" borderId="0" xfId="0" applyFont="1" applyAlignment="1"/>
    <xf numFmtId="0" fontId="37" fillId="0" borderId="0" xfId="0" applyFont="1" applyFill="1" applyAlignment="1"/>
    <xf numFmtId="1" fontId="4" fillId="0" borderId="2" xfId="0" applyNumberFormat="1" applyFont="1" applyFill="1" applyBorder="1" applyAlignment="1">
      <alignment horizontal="right"/>
    </xf>
    <xf numFmtId="1" fontId="4" fillId="0" borderId="2" xfId="0" applyNumberFormat="1" applyFont="1" applyFill="1" applyBorder="1" applyAlignment="1"/>
    <xf numFmtId="0" fontId="4" fillId="0" borderId="2" xfId="0" applyFont="1" applyFill="1" applyBorder="1" applyAlignment="1"/>
    <xf numFmtId="1" fontId="4" fillId="0" borderId="0" xfId="0" applyNumberFormat="1" applyFont="1" applyFill="1" applyAlignment="1">
      <alignment horizontal="right"/>
    </xf>
    <xf numFmtId="1" fontId="8" fillId="0" borderId="2" xfId="0" applyNumberFormat="1" applyFont="1" applyFill="1" applyBorder="1" applyAlignment="1">
      <alignment horizontal="right"/>
    </xf>
    <xf numFmtId="1" fontId="4" fillId="0" borderId="10" xfId="0" applyNumberFormat="1" applyFont="1" applyFill="1" applyBorder="1" applyAlignment="1">
      <alignment horizontal="center"/>
    </xf>
    <xf numFmtId="164" fontId="4" fillId="0" borderId="10" xfId="0" applyNumberFormat="1" applyFont="1" applyFill="1" applyBorder="1" applyAlignment="1">
      <alignment horizontal="right"/>
    </xf>
    <xf numFmtId="0" fontId="8" fillId="0" borderId="10" xfId="0" applyFont="1" applyFill="1" applyBorder="1" applyAlignment="1"/>
    <xf numFmtId="165" fontId="3" fillId="0" borderId="0" xfId="0" applyNumberFormat="1" applyFont="1" applyAlignment="1" applyProtection="1">
      <alignment horizontal="left"/>
    </xf>
    <xf numFmtId="1" fontId="4" fillId="0" borderId="0" xfId="0" applyNumberFormat="1" applyFont="1" applyFill="1" applyBorder="1">
      <alignment vertical="top"/>
    </xf>
    <xf numFmtId="0" fontId="5" fillId="0" borderId="0" xfId="0" applyFont="1" applyAlignment="1">
      <alignment horizontal="left"/>
    </xf>
    <xf numFmtId="0" fontId="4" fillId="0" borderId="0" xfId="0" applyFont="1" applyAlignment="1">
      <alignment horizontal="left"/>
    </xf>
    <xf numFmtId="164" fontId="4" fillId="0" borderId="0" xfId="0" applyNumberFormat="1" applyFont="1" applyAlignment="1"/>
    <xf numFmtId="0" fontId="8" fillId="0" borderId="10" xfId="0" applyFont="1" applyBorder="1" applyAlignment="1">
      <alignment horizontal="right"/>
    </xf>
    <xf numFmtId="0" fontId="8" fillId="0" borderId="10" xfId="0" applyFont="1" applyBorder="1" applyAlignment="1">
      <alignment horizontal="center"/>
    </xf>
    <xf numFmtId="0" fontId="8" fillId="0" borderId="10" xfId="0" applyFont="1" applyBorder="1" applyAlignment="1"/>
    <xf numFmtId="0" fontId="8" fillId="0" borderId="0" xfId="0" applyFont="1" applyBorder="1" applyAlignment="1">
      <alignment horizontal="centerContinuous"/>
    </xf>
    <xf numFmtId="0" fontId="38" fillId="0" borderId="0" xfId="0" applyFont="1" applyAlignment="1"/>
  </cellXfs>
  <cellStyles count="86">
    <cellStyle name="20% - Accent1 2" xfId="4"/>
    <cellStyle name="20% - Accent1 3" xfId="5"/>
    <cellStyle name="20% - Accent1 4" xfId="6"/>
    <cellStyle name="20% - Accent1 5" xfId="7"/>
    <cellStyle name="20% - Accent1 6" xfId="8"/>
    <cellStyle name="20% - Accent2 2" xfId="9"/>
    <cellStyle name="20% - Accent2 3" xfId="10"/>
    <cellStyle name="20% - Accent2 4" xfId="11"/>
    <cellStyle name="20% - Accent2 5" xfId="12"/>
    <cellStyle name="20% - Accent2 6" xfId="13"/>
    <cellStyle name="20% - Accent3 2" xfId="14"/>
    <cellStyle name="20% - Accent3 3" xfId="15"/>
    <cellStyle name="20% - Accent3 4" xfId="16"/>
    <cellStyle name="20% - Accent3 5" xfId="17"/>
    <cellStyle name="20% - Accent3 6" xfId="18"/>
    <cellStyle name="20% - Accent4 2" xfId="19"/>
    <cellStyle name="20% - Accent4 3" xfId="20"/>
    <cellStyle name="20% - Accent4 4" xfId="21"/>
    <cellStyle name="20% - Accent4 5" xfId="22"/>
    <cellStyle name="20% - Accent4 6" xfId="23"/>
    <cellStyle name="20% - Accent5 2" xfId="24"/>
    <cellStyle name="20% - Accent5 3" xfId="25"/>
    <cellStyle name="20% - Accent5 4" xfId="26"/>
    <cellStyle name="20% - Accent5 5" xfId="27"/>
    <cellStyle name="20% - Accent5 6" xfId="28"/>
    <cellStyle name="20% - Accent6 2" xfId="29"/>
    <cellStyle name="20% - Accent6 3" xfId="30"/>
    <cellStyle name="20% - Accent6 4" xfId="31"/>
    <cellStyle name="20% - Accent6 5" xfId="32"/>
    <cellStyle name="20% - Accent6 6" xfId="33"/>
    <cellStyle name="40% - Accent1 2" xfId="34"/>
    <cellStyle name="40% - Accent1 3" xfId="35"/>
    <cellStyle name="40% - Accent1 4" xfId="36"/>
    <cellStyle name="40% - Accent1 5" xfId="37"/>
    <cellStyle name="40% - Accent1 6" xfId="38"/>
    <cellStyle name="40% - Accent2 2" xfId="39"/>
    <cellStyle name="40% - Accent2 3" xfId="40"/>
    <cellStyle name="40% - Accent2 4" xfId="41"/>
    <cellStyle name="40% - Accent2 5" xfId="42"/>
    <cellStyle name="40% - Accent2 6" xfId="43"/>
    <cellStyle name="40% - Accent3 2" xfId="44"/>
    <cellStyle name="40% - Accent3 3" xfId="45"/>
    <cellStyle name="40% - Accent3 4" xfId="46"/>
    <cellStyle name="40% - Accent3 5" xfId="47"/>
    <cellStyle name="40% - Accent3 6" xfId="48"/>
    <cellStyle name="40% - Accent4 2" xfId="49"/>
    <cellStyle name="40% - Accent4 3" xfId="50"/>
    <cellStyle name="40% - Accent4 4" xfId="51"/>
    <cellStyle name="40% - Accent4 5" xfId="52"/>
    <cellStyle name="40% - Accent4 6" xfId="53"/>
    <cellStyle name="40% - Accent5 2" xfId="54"/>
    <cellStyle name="40% - Accent5 3" xfId="55"/>
    <cellStyle name="40% - Accent5 4" xfId="56"/>
    <cellStyle name="40% - Accent5 5" xfId="57"/>
    <cellStyle name="40% - Accent5 6" xfId="58"/>
    <cellStyle name="40% - Accent6 2" xfId="59"/>
    <cellStyle name="40% - Accent6 3" xfId="60"/>
    <cellStyle name="40% - Accent6 4" xfId="61"/>
    <cellStyle name="40% - Accent6 5" xfId="62"/>
    <cellStyle name="40% - Accent6 6" xfId="63"/>
    <cellStyle name="Comma" xfId="1" builtinId="3"/>
    <cellStyle name="Comma 2" xfId="64"/>
    <cellStyle name="Comma 3" xfId="65"/>
    <cellStyle name="Followed Hyperlink 2" xfId="66"/>
    <cellStyle name="Followed Hyperlink 3" xfId="67"/>
    <cellStyle name="Hyperlink 2" xfId="68"/>
    <cellStyle name="Hyperlink 3" xfId="69"/>
    <cellStyle name="Normal" xfId="0" builtinId="0"/>
    <cellStyle name="Normal 2" xfId="70"/>
    <cellStyle name="Normal 2 2" xfId="71"/>
    <cellStyle name="Normal 3" xfId="72"/>
    <cellStyle name="Normal 4" xfId="73"/>
    <cellStyle name="Normal 5" xfId="74"/>
    <cellStyle name="Normal 6" xfId="75"/>
    <cellStyle name="Normal 7" xfId="76"/>
    <cellStyle name="Normal 8" xfId="77"/>
    <cellStyle name="Normal_E&amp;W 98" xfId="2"/>
    <cellStyle name="Normal_NEWAREAS" xfId="78"/>
    <cellStyle name="Normal_rastE" xfId="79"/>
    <cellStyle name="Normal_TABLE4" xfId="3"/>
    <cellStyle name="Note 2" xfId="80"/>
    <cellStyle name="Note 3" xfId="81"/>
    <cellStyle name="Note 4" xfId="82"/>
    <cellStyle name="Note 5" xfId="83"/>
    <cellStyle name="Note 6" xfId="84"/>
    <cellStyle name="Note 7" xfId="8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016789\Objective\Objects\Reported%20Road%20Casualties%20Scotland%202015%20-%20publication%20-%20%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ables%20A-B.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dd\t&amp;p\eas\branch2\transtat\exeldata\ras\y99\rast2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for Article 2"/>
      <sheetName val="Table G working"/>
      <sheetName val="Table g2_h working"/>
      <sheetName val="Table Ib"/>
      <sheetName val="Table J"/>
      <sheetName val="Table K"/>
      <sheetName val="Table L"/>
      <sheetName val="Table M - Accs"/>
      <sheetName val="Figure 11"/>
      <sheetName val="Table N - Accidents"/>
      <sheetName val="Table O - vehicles"/>
      <sheetName val="Table P - ped"/>
      <sheetName val="Table Q - pairs - veh"/>
      <sheetName val="Table R - cas"/>
      <sheetName val="Table S - cas"/>
      <sheetName val="Table T - Freq of factors"/>
      <sheetName val="Table1"/>
      <sheetName val="Table2"/>
      <sheetName val="Table2Chart"/>
      <sheetName val="Table2Chart ORIG"/>
      <sheetName val="Table3"/>
      <sheetName val="Table4"/>
      <sheetName val="Table5a"/>
      <sheetName val="Table5b"/>
      <sheetName val="Table5c0408"/>
      <sheetName val="Table5c1115"/>
      <sheetName val="Table6"/>
      <sheetName val="Table7"/>
      <sheetName val="Table8"/>
      <sheetName val="Table9-11"/>
      <sheetName val="Table12"/>
      <sheetName val="13a-c"/>
      <sheetName val="13d-e"/>
      <sheetName val="Table14a"/>
      <sheetName val="Table14b"/>
      <sheetName val="Table15"/>
      <sheetName val="Table16"/>
      <sheetName val="Table16 cont'd"/>
      <sheetName val="Table16chart"/>
      <sheetName val="Table17"/>
      <sheetName val="Table18a"/>
      <sheetName val="Table18b"/>
      <sheetName val="Table18Chart"/>
      <sheetName val="Table19"/>
      <sheetName val="Table20"/>
      <sheetName val="Table21"/>
      <sheetName val="Table21Chart"/>
      <sheetName val="Table22Chart"/>
      <sheetName val="Table23a"/>
      <sheetName val="table23b"/>
      <sheetName val="table23c"/>
      <sheetName val="Table23b &amp; c"/>
      <sheetName val="Table23Chart"/>
      <sheetName val="Table23a (new)"/>
      <sheetName val="table23b (new)"/>
      <sheetName val="table23c (new)"/>
      <sheetName val="Table24a"/>
      <sheetName val="Table24b"/>
      <sheetName val="Table25"/>
      <sheetName val="Table26"/>
      <sheetName val="Table27"/>
      <sheetName val="Table27Chart"/>
      <sheetName val="Table28"/>
      <sheetName val="Table28Chart"/>
      <sheetName val="Table29"/>
      <sheetName val="Table30"/>
      <sheetName val="Table31"/>
      <sheetName val="Table31Chart"/>
      <sheetName val="Table32"/>
      <sheetName val="Table32a"/>
      <sheetName val="Table32(b)"/>
      <sheetName val="Table32Chart"/>
      <sheetName val="Table32Chart (2)"/>
      <sheetName val="Table33"/>
      <sheetName val="Table34"/>
      <sheetName val="Table34a"/>
      <sheetName val="Table35a"/>
      <sheetName val="Table35b"/>
      <sheetName val="Table36"/>
      <sheetName val="Table37"/>
      <sheetName val="Table37 cont"/>
      <sheetName val="Table38"/>
      <sheetName val="Table38 cont"/>
      <sheetName val="Table39a"/>
      <sheetName val="Table39a cont"/>
      <sheetName val="Table39b"/>
      <sheetName val="Table40"/>
      <sheetName val="Table41"/>
      <sheetName val="Table42"/>
      <sheetName val="Table43a"/>
      <sheetName val="Table43b"/>
      <sheetName val="Tables44_45"/>
      <sheetName val="AppendixF_Accident"/>
      <sheetName val="AppendixF_Vehicle1"/>
      <sheetName val="AppendixF_Vehicle2"/>
      <sheetName val="AppendixF_Casualty1"/>
      <sheetName val="AppendixF_Casualty2"/>
      <sheetName val="Appendix H"/>
      <sheetName val="Appendix H Working"/>
      <sheetName val="AppendixH_Child KSI chart "/>
      <sheetName val="AppendixH_All Killed chart"/>
      <sheetName val="AppendixH_All SI chart"/>
      <sheetName val="AppendixH_Slight casualty chart"/>
      <sheetName val="TableHwork1"/>
      <sheetName val="TableHwork2"/>
      <sheetName val="TableHwork3"/>
      <sheetName val="oldTable43b"/>
      <sheetName val="Old_Figure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103"/>
      <sheetData sheetId="104"/>
      <sheetData sheetId="105"/>
      <sheetData sheetId="106"/>
      <sheetData sheetId="10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A"/>
      <sheetName val="Table B"/>
      <sheetName val="Table B(2)"/>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sheetName val="chart"/>
      <sheetName val="chart (2)"/>
    </sheetNames>
    <sheetDataSet>
      <sheetData sheetId="0">
        <row r="1">
          <cell r="J1" t="str">
            <v>Casualties</v>
          </cell>
          <cell r="M1" t="str">
            <v>Population</v>
          </cell>
        </row>
        <row r="5">
          <cell r="E5" t="str">
            <v>Fatal and</v>
          </cell>
          <cell r="F5" t="str">
            <v>All</v>
          </cell>
          <cell r="I5" t="str">
            <v>Fatal and</v>
          </cell>
          <cell r="J5" t="str">
            <v>All</v>
          </cell>
        </row>
        <row r="6">
          <cell r="E6" t="str">
            <v>Serious</v>
          </cell>
          <cell r="F6" t="str">
            <v>Severities</v>
          </cell>
          <cell r="H6" t="str">
            <v>Fatal</v>
          </cell>
          <cell r="I6" t="str">
            <v>Serious</v>
          </cell>
          <cell r="J6" t="str">
            <v>Severities</v>
          </cell>
        </row>
        <row r="7">
          <cell r="F7" t="str">
            <v>numbers</v>
          </cell>
          <cell r="J7" t="str">
            <v>rates per thousand  population</v>
          </cell>
          <cell r="M7">
            <v>1999</v>
          </cell>
        </row>
        <row r="8">
          <cell r="E8">
            <v>430</v>
          </cell>
          <cell r="F8">
            <v>1617</v>
          </cell>
          <cell r="H8">
            <v>1.6860997933040016E-2</v>
          </cell>
          <cell r="I8">
            <v>0.42648406536512984</v>
          </cell>
          <cell r="J8">
            <v>1.6037784504544534</v>
          </cell>
          <cell r="M8">
            <v>1008244.0000000001</v>
          </cell>
        </row>
        <row r="9">
          <cell r="E9">
            <v>120</v>
          </cell>
          <cell r="F9">
            <v>455</v>
          </cell>
          <cell r="H9">
            <v>2.4446508816300044E-2</v>
          </cell>
          <cell r="I9">
            <v>0.26668918708690958</v>
          </cell>
          <cell r="J9">
            <v>1.0111965010378654</v>
          </cell>
          <cell r="M9">
            <v>449962</v>
          </cell>
        </row>
        <row r="10">
          <cell r="E10">
            <v>356</v>
          </cell>
          <cell r="F10">
            <v>1105</v>
          </cell>
          <cell r="H10">
            <v>1.2225854319776389E-2</v>
          </cell>
          <cell r="I10">
            <v>0.13601262930751232</v>
          </cell>
          <cell r="J10">
            <v>0.42217403197977849</v>
          </cell>
          <cell r="M10">
            <v>2617404</v>
          </cell>
        </row>
        <row r="11">
          <cell r="E11">
            <v>235</v>
          </cell>
          <cell r="F11">
            <v>560</v>
          </cell>
          <cell r="H11">
            <v>2.7788690961009596E-2</v>
          </cell>
          <cell r="I11">
            <v>0.22518421985645706</v>
          </cell>
          <cell r="J11">
            <v>0.53660920476432317</v>
          </cell>
          <cell r="M11">
            <v>1043589.9999999999</v>
          </cell>
        </row>
        <row r="12">
          <cell r="E12">
            <v>1141</v>
          </cell>
          <cell r="F12">
            <v>3759</v>
          </cell>
          <cell r="H12">
            <v>1.7385528988904518E-2</v>
          </cell>
          <cell r="I12">
            <v>0.22288638849820283</v>
          </cell>
          <cell r="J12">
            <v>0.73429442100328179</v>
          </cell>
          <cell r="M12">
            <v>5119200</v>
          </cell>
        </row>
        <row r="14">
          <cell r="E14">
            <v>69</v>
          </cell>
          <cell r="F14">
            <v>374</v>
          </cell>
          <cell r="H14" t="str">
            <v>-</v>
          </cell>
          <cell r="I14">
            <v>6.843581513998595E-2</v>
          </cell>
          <cell r="J14">
            <v>0.37094195452688034</v>
          </cell>
          <cell r="M14">
            <v>1008244.0000000001</v>
          </cell>
        </row>
        <row r="15">
          <cell r="E15">
            <v>24</v>
          </cell>
          <cell r="F15">
            <v>141</v>
          </cell>
          <cell r="H15" t="str">
            <v>-</v>
          </cell>
          <cell r="I15">
            <v>5.3337837417381913E-2</v>
          </cell>
          <cell r="J15">
            <v>0.31335979482711879</v>
          </cell>
          <cell r="M15">
            <v>449962</v>
          </cell>
        </row>
        <row r="16">
          <cell r="E16">
            <v>85</v>
          </cell>
          <cell r="F16">
            <v>463</v>
          </cell>
          <cell r="H16" t="str">
            <v>-</v>
          </cell>
          <cell r="I16">
            <v>3.2474925536906035E-2</v>
          </cell>
          <cell r="J16">
            <v>0.17689282968926465</v>
          </cell>
          <cell r="M16">
            <v>2617404</v>
          </cell>
        </row>
        <row r="17">
          <cell r="E17">
            <v>11</v>
          </cell>
          <cell r="F17">
            <v>38</v>
          </cell>
          <cell r="H17" t="str">
            <v>-</v>
          </cell>
          <cell r="I17">
            <v>1.0540537950727777E-2</v>
          </cell>
          <cell r="J17">
            <v>3.6412767466150506E-2</v>
          </cell>
          <cell r="M17">
            <v>1043589.9999999999</v>
          </cell>
        </row>
        <row r="18">
          <cell r="E18">
            <v>189</v>
          </cell>
          <cell r="F18">
            <v>1017</v>
          </cell>
          <cell r="H18" t="str">
            <v>-</v>
          </cell>
          <cell r="I18">
            <v>3.6919831223628685E-2</v>
          </cell>
          <cell r="J18">
            <v>0.19866385372714487</v>
          </cell>
          <cell r="M18">
            <v>5119200</v>
          </cell>
        </row>
        <row r="20">
          <cell r="E20">
            <v>5</v>
          </cell>
          <cell r="F20">
            <v>17</v>
          </cell>
          <cell r="H20" t="str">
            <v>-</v>
          </cell>
          <cell r="I20" t="str">
            <v>-</v>
          </cell>
          <cell r="J20">
            <v>1.6860997933040016E-2</v>
          </cell>
          <cell r="M20">
            <v>1008244.0000000001</v>
          </cell>
        </row>
        <row r="21">
          <cell r="E21">
            <v>75</v>
          </cell>
          <cell r="F21">
            <v>201</v>
          </cell>
          <cell r="H21">
            <v>6.6672296771727391E-3</v>
          </cell>
          <cell r="I21">
            <v>0.16668074192931848</v>
          </cell>
          <cell r="J21">
            <v>0.44670438837057352</v>
          </cell>
          <cell r="M21">
            <v>449962</v>
          </cell>
        </row>
        <row r="22">
          <cell r="E22">
            <v>339</v>
          </cell>
          <cell r="F22">
            <v>783</v>
          </cell>
          <cell r="H22">
            <v>9.9335066348183159E-3</v>
          </cell>
          <cell r="I22">
            <v>0.12951764420013112</v>
          </cell>
          <cell r="J22">
            <v>0.29915137288702853</v>
          </cell>
          <cell r="M22">
            <v>2617404</v>
          </cell>
        </row>
        <row r="23">
          <cell r="E23">
            <v>12</v>
          </cell>
          <cell r="F23">
            <v>24</v>
          </cell>
          <cell r="H23" t="str">
            <v>-</v>
          </cell>
          <cell r="I23">
            <v>1.1498768673521212E-2</v>
          </cell>
          <cell r="J23">
            <v>2.2997537347042424E-2</v>
          </cell>
          <cell r="M23">
            <v>1043589.9999999999</v>
          </cell>
        </row>
        <row r="24">
          <cell r="E24">
            <v>431</v>
          </cell>
          <cell r="F24">
            <v>1025</v>
          </cell>
          <cell r="H24">
            <v>5.8602906704172527E-3</v>
          </cell>
          <cell r="I24">
            <v>8.4192842631661199E-2</v>
          </cell>
          <cell r="J24">
            <v>0.20022659790592279</v>
          </cell>
          <cell r="M24">
            <v>5119200</v>
          </cell>
        </row>
        <row r="26">
          <cell r="E26">
            <v>108</v>
          </cell>
          <cell r="F26">
            <v>978</v>
          </cell>
          <cell r="H26">
            <v>5.9509404469552992E-3</v>
          </cell>
          <cell r="I26">
            <v>0.1071169280451954</v>
          </cell>
          <cell r="J26">
            <v>0.97000329285371378</v>
          </cell>
          <cell r="M26">
            <v>1008244.0000000001</v>
          </cell>
        </row>
        <row r="27">
          <cell r="E27">
            <v>506</v>
          </cell>
          <cell r="F27">
            <v>2893</v>
          </cell>
          <cell r="H27">
            <v>0.10445326494237292</v>
          </cell>
          <cell r="I27">
            <v>1.1245394055498019</v>
          </cell>
          <cell r="J27">
            <v>6.4294318186869113</v>
          </cell>
          <cell r="M27">
            <v>449962</v>
          </cell>
        </row>
        <row r="28">
          <cell r="E28">
            <v>1089</v>
          </cell>
          <cell r="F28">
            <v>7752</v>
          </cell>
          <cell r="H28">
            <v>3.2856983484399048E-2</v>
          </cell>
          <cell r="I28">
            <v>0.41606110481989023</v>
          </cell>
          <cell r="J28">
            <v>2.9617132089658305</v>
          </cell>
          <cell r="M28">
            <v>2617404</v>
          </cell>
        </row>
        <row r="29">
          <cell r="E29">
            <v>294</v>
          </cell>
          <cell r="F29">
            <v>1256</v>
          </cell>
          <cell r="H29">
            <v>2.874692168380303E-2</v>
          </cell>
          <cell r="I29">
            <v>0.2817198325012697</v>
          </cell>
          <cell r="J29">
            <v>1.2035377878285534</v>
          </cell>
          <cell r="M29">
            <v>1043589.9999999999</v>
          </cell>
        </row>
        <row r="30">
          <cell r="E30">
            <v>1998</v>
          </cell>
          <cell r="F30">
            <v>12887</v>
          </cell>
          <cell r="H30">
            <v>3.3012970776683852E-2</v>
          </cell>
          <cell r="I30">
            <v>0.39029535864978904</v>
          </cell>
          <cell r="J30">
            <v>2.5173855289889042</v>
          </cell>
          <cell r="M30">
            <v>5119200</v>
          </cell>
        </row>
        <row r="32">
          <cell r="E32">
            <v>1</v>
          </cell>
          <cell r="F32">
            <v>16</v>
          </cell>
          <cell r="H32" t="str">
            <v>-</v>
          </cell>
          <cell r="I32" t="str">
            <v>-</v>
          </cell>
          <cell r="J32">
            <v>1.5869174525214132E-2</v>
          </cell>
          <cell r="M32">
            <v>1008244.0000000001</v>
          </cell>
        </row>
        <row r="33">
          <cell r="E33">
            <v>3</v>
          </cell>
          <cell r="F33">
            <v>35</v>
          </cell>
          <cell r="H33" t="str">
            <v>-</v>
          </cell>
          <cell r="I33">
            <v>6.6672296771727391E-3</v>
          </cell>
          <cell r="J33">
            <v>7.7784346233681953E-2</v>
          </cell>
          <cell r="M33">
            <v>449962</v>
          </cell>
        </row>
        <row r="34">
          <cell r="E34">
            <v>21</v>
          </cell>
          <cell r="F34">
            <v>239</v>
          </cell>
          <cell r="H34" t="str">
            <v>-</v>
          </cell>
          <cell r="I34">
            <v>8.0232168973532556E-3</v>
          </cell>
          <cell r="J34">
            <v>9.1311849450829902E-2</v>
          </cell>
          <cell r="M34">
            <v>2617404</v>
          </cell>
        </row>
        <row r="35">
          <cell r="E35">
            <v>8</v>
          </cell>
          <cell r="F35">
            <v>32</v>
          </cell>
          <cell r="H35" t="str">
            <v>-</v>
          </cell>
          <cell r="I35">
            <v>7.6658457823474743E-3</v>
          </cell>
          <cell r="J35">
            <v>3.0663383129389897E-2</v>
          </cell>
          <cell r="M35">
            <v>1043589.9999999999</v>
          </cell>
        </row>
        <row r="36">
          <cell r="E36">
            <v>33</v>
          </cell>
          <cell r="F36">
            <v>322</v>
          </cell>
          <cell r="H36" t="str">
            <v>-</v>
          </cell>
          <cell r="I36">
            <v>6.4463197374589783E-3</v>
          </cell>
          <cell r="J36">
            <v>6.2900453195811848E-2</v>
          </cell>
          <cell r="M36">
            <v>5119200</v>
          </cell>
        </row>
        <row r="38">
          <cell r="E38">
            <v>4</v>
          </cell>
          <cell r="F38">
            <v>17</v>
          </cell>
          <cell r="H38" t="str">
            <v>-</v>
          </cell>
          <cell r="I38" t="str">
            <v>-</v>
          </cell>
          <cell r="J38">
            <v>1.6860997933040016E-2</v>
          </cell>
          <cell r="M38">
            <v>1008244.0000000001</v>
          </cell>
        </row>
        <row r="39">
          <cell r="E39">
            <v>10</v>
          </cell>
          <cell r="F39">
            <v>22</v>
          </cell>
          <cell r="H39" t="str">
            <v>-</v>
          </cell>
          <cell r="I39">
            <v>2.2224098923909131E-2</v>
          </cell>
          <cell r="J39">
            <v>4.8893017632600087E-2</v>
          </cell>
          <cell r="M39">
            <v>449962</v>
          </cell>
        </row>
        <row r="40">
          <cell r="E40">
            <v>10</v>
          </cell>
          <cell r="F40">
            <v>81</v>
          </cell>
          <cell r="H40" t="str">
            <v>-</v>
          </cell>
          <cell r="I40" t="str">
            <v>-</v>
          </cell>
          <cell r="J40">
            <v>3.0946693746933981E-2</v>
          </cell>
          <cell r="M40">
            <v>2617404</v>
          </cell>
        </row>
        <row r="41">
          <cell r="E41">
            <v>1</v>
          </cell>
          <cell r="F41">
            <v>9</v>
          </cell>
          <cell r="H41" t="str">
            <v>-</v>
          </cell>
          <cell r="I41" t="str">
            <v>-</v>
          </cell>
          <cell r="J41">
            <v>8.6240765051409096E-3</v>
          </cell>
          <cell r="M41">
            <v>1043589.9999999999</v>
          </cell>
        </row>
        <row r="42">
          <cell r="E42">
            <v>25</v>
          </cell>
          <cell r="F42">
            <v>129</v>
          </cell>
          <cell r="H42" t="str">
            <v>-</v>
          </cell>
          <cell r="I42" t="str">
            <v>-</v>
          </cell>
          <cell r="J42">
            <v>2.5199249882794185E-2</v>
          </cell>
          <cell r="M42">
            <v>5119200</v>
          </cell>
        </row>
        <row r="44">
          <cell r="E44">
            <v>2</v>
          </cell>
          <cell r="F44">
            <v>144</v>
          </cell>
          <cell r="H44" t="str">
            <v>-</v>
          </cell>
          <cell r="I44" t="str">
            <v>-</v>
          </cell>
          <cell r="J44">
            <v>0.14282257072692719</v>
          </cell>
          <cell r="M44">
            <v>1008244.0000000001</v>
          </cell>
        </row>
        <row r="45">
          <cell r="E45">
            <v>7</v>
          </cell>
          <cell r="F45">
            <v>101</v>
          </cell>
          <cell r="H45" t="str">
            <v>-</v>
          </cell>
          <cell r="I45">
            <v>1.5556869246736389E-2</v>
          </cell>
          <cell r="J45">
            <v>0.22446339913148219</v>
          </cell>
          <cell r="M45">
            <v>449962</v>
          </cell>
        </row>
        <row r="46">
          <cell r="E46">
            <v>30</v>
          </cell>
          <cell r="F46">
            <v>330</v>
          </cell>
          <cell r="H46" t="str">
            <v>-</v>
          </cell>
          <cell r="I46">
            <v>1.1461738424790365E-2</v>
          </cell>
          <cell r="J46">
            <v>0.12607912267269403</v>
          </cell>
          <cell r="M46">
            <v>2617404</v>
          </cell>
        </row>
        <row r="47">
          <cell r="E47">
            <v>44</v>
          </cell>
          <cell r="F47">
            <v>333</v>
          </cell>
          <cell r="H47" t="str">
            <v>-</v>
          </cell>
          <cell r="I47">
            <v>4.2162151802911108E-2</v>
          </cell>
          <cell r="J47">
            <v>0.3190908306902136</v>
          </cell>
          <cell r="M47">
            <v>1043589.9999999999</v>
          </cell>
        </row>
        <row r="48">
          <cell r="E48">
            <v>83</v>
          </cell>
          <cell r="F48">
            <v>920</v>
          </cell>
          <cell r="H48" t="str">
            <v>-</v>
          </cell>
          <cell r="I48">
            <v>1.6213470854821069E-2</v>
          </cell>
          <cell r="J48">
            <v>0.17971558055946243</v>
          </cell>
          <cell r="M48">
            <v>5119200</v>
          </cell>
        </row>
        <row r="50">
          <cell r="E50">
            <v>1</v>
          </cell>
          <cell r="F50">
            <v>13</v>
          </cell>
          <cell r="H50" t="str">
            <v>-</v>
          </cell>
          <cell r="I50" t="str">
            <v>-</v>
          </cell>
          <cell r="J50">
            <v>1.2893704301736482E-2</v>
          </cell>
          <cell r="M50">
            <v>1008244.0000000001</v>
          </cell>
        </row>
        <row r="51">
          <cell r="E51">
            <v>14</v>
          </cell>
          <cell r="F51">
            <v>88</v>
          </cell>
          <cell r="H51" t="str">
            <v>-</v>
          </cell>
          <cell r="I51">
            <v>3.1113738493472778E-2</v>
          </cell>
          <cell r="J51">
            <v>0.19557207053040035</v>
          </cell>
          <cell r="M51">
            <v>449962</v>
          </cell>
        </row>
        <row r="52">
          <cell r="E52">
            <v>67</v>
          </cell>
          <cell r="F52">
            <v>351</v>
          </cell>
          <cell r="H52" t="str">
            <v>-</v>
          </cell>
          <cell r="I52">
            <v>2.5597882482031816E-2</v>
          </cell>
          <cell r="J52">
            <v>0.13410233957004727</v>
          </cell>
          <cell r="M52">
            <v>2617404</v>
          </cell>
        </row>
        <row r="53">
          <cell r="E53">
            <v>4</v>
          </cell>
          <cell r="F53">
            <v>20</v>
          </cell>
          <cell r="H53" t="str">
            <v>-</v>
          </cell>
          <cell r="I53" t="str">
            <v>-</v>
          </cell>
          <cell r="J53">
            <v>1.9164614455868683E-2</v>
          </cell>
          <cell r="M53">
            <v>1043589.9999999999</v>
          </cell>
        </row>
        <row r="54">
          <cell r="E54">
            <v>86</v>
          </cell>
          <cell r="F54">
            <v>472</v>
          </cell>
          <cell r="H54" t="str">
            <v>-</v>
          </cell>
          <cell r="I54">
            <v>1.679949992186279E-2</v>
          </cell>
          <cell r="J54">
            <v>9.2201906547898102E-2</v>
          </cell>
          <cell r="M54">
            <v>5119200</v>
          </cell>
        </row>
        <row r="56">
          <cell r="E56">
            <v>1</v>
          </cell>
          <cell r="F56">
            <v>6</v>
          </cell>
          <cell r="H56" t="str">
            <v>-</v>
          </cell>
          <cell r="I56" t="str">
            <v>-</v>
          </cell>
          <cell r="J56">
            <v>5.9509404469552992E-3</v>
          </cell>
          <cell r="M56">
            <v>1008244.0000000001</v>
          </cell>
        </row>
        <row r="57">
          <cell r="E57">
            <v>5</v>
          </cell>
          <cell r="F57">
            <v>12</v>
          </cell>
          <cell r="H57" t="str">
            <v>-</v>
          </cell>
          <cell r="I57">
            <v>1.1112049461954565E-2</v>
          </cell>
          <cell r="J57">
            <v>2.6668918708690956E-2</v>
          </cell>
          <cell r="M57">
            <v>449962</v>
          </cell>
        </row>
        <row r="58">
          <cell r="E58">
            <v>48</v>
          </cell>
          <cell r="F58">
            <v>253</v>
          </cell>
          <cell r="H58" t="str">
            <v>-</v>
          </cell>
          <cell r="I58">
            <v>1.8338781479664584E-2</v>
          </cell>
          <cell r="J58">
            <v>9.6660660715732066E-2</v>
          </cell>
          <cell r="M58">
            <v>2617404</v>
          </cell>
        </row>
        <row r="59">
          <cell r="E59">
            <v>4</v>
          </cell>
          <cell r="F59">
            <v>10</v>
          </cell>
          <cell r="H59" t="str">
            <v>-</v>
          </cell>
          <cell r="I59" t="str">
            <v>-</v>
          </cell>
          <cell r="J59">
            <v>9.5823072279343415E-3</v>
          </cell>
          <cell r="M59">
            <v>1043589.9999999999</v>
          </cell>
        </row>
        <row r="60">
          <cell r="E60">
            <v>58</v>
          </cell>
          <cell r="F60">
            <v>281</v>
          </cell>
          <cell r="H60" t="str">
            <v>-</v>
          </cell>
          <cell r="I60">
            <v>1.1329895296140022E-2</v>
          </cell>
          <cell r="J60">
            <v>5.4891389279574931E-2</v>
          </cell>
          <cell r="M60">
            <v>5119200</v>
          </cell>
        </row>
        <row r="62">
          <cell r="E62">
            <v>4</v>
          </cell>
          <cell r="F62">
            <v>11</v>
          </cell>
          <cell r="H62" t="str">
            <v>-</v>
          </cell>
          <cell r="I62" t="str">
            <v>-</v>
          </cell>
          <cell r="J62">
            <v>1.0910057486084717E-2</v>
          </cell>
          <cell r="M62">
            <v>1008244.0000000001</v>
          </cell>
        </row>
        <row r="63">
          <cell r="E63">
            <v>3</v>
          </cell>
          <cell r="F63">
            <v>17</v>
          </cell>
          <cell r="H63" t="str">
            <v>-</v>
          </cell>
          <cell r="I63">
            <v>6.6672296771727391E-3</v>
          </cell>
          <cell r="J63">
            <v>3.7780968170645524E-2</v>
          </cell>
          <cell r="M63">
            <v>449962</v>
          </cell>
        </row>
        <row r="64">
          <cell r="E64">
            <v>13</v>
          </cell>
          <cell r="F64">
            <v>128</v>
          </cell>
          <cell r="H64" t="str">
            <v>-</v>
          </cell>
          <cell r="I64" t="str">
            <v>-</v>
          </cell>
          <cell r="J64">
            <v>4.8903417279105556E-2</v>
          </cell>
          <cell r="M64">
            <v>2617404</v>
          </cell>
        </row>
        <row r="65">
          <cell r="E65">
            <v>3</v>
          </cell>
          <cell r="F65">
            <v>8</v>
          </cell>
          <cell r="H65" t="str">
            <v>-</v>
          </cell>
          <cell r="I65" t="str">
            <v>-</v>
          </cell>
          <cell r="J65">
            <v>7.6658457823474743E-3</v>
          </cell>
          <cell r="M65">
            <v>1043589.9999999999</v>
          </cell>
        </row>
        <row r="66">
          <cell r="E66">
            <v>23</v>
          </cell>
          <cell r="F66">
            <v>164</v>
          </cell>
          <cell r="H66" t="str">
            <v>-</v>
          </cell>
          <cell r="I66" t="str">
            <v>-</v>
          </cell>
          <cell r="J66">
            <v>3.2036255664947652E-2</v>
          </cell>
          <cell r="M66">
            <v>5119200</v>
          </cell>
        </row>
        <row r="68">
          <cell r="E68">
            <v>625</v>
          </cell>
          <cell r="F68">
            <v>3193</v>
          </cell>
          <cell r="H68">
            <v>2.4795585195647084E-2</v>
          </cell>
          <cell r="I68">
            <v>0.61988962989117702</v>
          </cell>
          <cell r="J68">
            <v>3.1668921411880455</v>
          </cell>
          <cell r="M68">
            <v>1008244.0000000001</v>
          </cell>
        </row>
        <row r="69">
          <cell r="E69">
            <v>767</v>
          </cell>
          <cell r="F69">
            <v>3965</v>
          </cell>
          <cell r="H69">
            <v>0.1377894133282366</v>
          </cell>
          <cell r="I69">
            <v>1.7045883874638303</v>
          </cell>
          <cell r="J69">
            <v>8.8118552233299692</v>
          </cell>
          <cell r="M69">
            <v>449962</v>
          </cell>
        </row>
        <row r="70">
          <cell r="E70">
            <v>2058</v>
          </cell>
          <cell r="F70">
            <v>11485</v>
          </cell>
          <cell r="H70">
            <v>6.074721365138893E-2</v>
          </cell>
          <cell r="I70">
            <v>0.78627525594061898</v>
          </cell>
          <cell r="J70">
            <v>4.3879355269572446</v>
          </cell>
          <cell r="M70">
            <v>2617404</v>
          </cell>
        </row>
        <row r="71">
          <cell r="E71">
            <v>616</v>
          </cell>
          <cell r="F71">
            <v>2290</v>
          </cell>
          <cell r="H71">
            <v>6.1326766258779794E-2</v>
          </cell>
          <cell r="I71">
            <v>0.59027012524075551</v>
          </cell>
          <cell r="J71">
            <v>2.1943483551969649</v>
          </cell>
          <cell r="M71">
            <v>1043589.9999999999</v>
          </cell>
        </row>
        <row r="72">
          <cell r="E72">
            <v>4067</v>
          </cell>
          <cell r="F72">
            <v>20976</v>
          </cell>
          <cell r="H72">
            <v>6.0556336927644942E-2</v>
          </cell>
          <cell r="I72">
            <v>0.79446007188623224</v>
          </cell>
          <cell r="J72">
            <v>4.0975152367557426</v>
          </cell>
          <cell r="M72">
            <v>5119200</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Q114"/>
  <sheetViews>
    <sheetView tabSelected="1" zoomScale="75" zoomScaleNormal="75" workbookViewId="0">
      <selection activeCell="B71" sqref="B71"/>
    </sheetView>
  </sheetViews>
  <sheetFormatPr defaultRowHeight="12.75"/>
  <cols>
    <col min="1" max="1" width="27.85546875" style="1" customWidth="1"/>
    <col min="2" max="2" width="7.7109375" style="1" customWidth="1"/>
    <col min="3" max="3" width="9.28515625" style="1" customWidth="1"/>
    <col min="4" max="4" width="11" style="1" customWidth="1"/>
    <col min="5" max="5" width="3.5703125" style="1" customWidth="1"/>
    <col min="6" max="6" width="7.7109375" style="1" customWidth="1"/>
    <col min="7" max="7" width="14.140625" style="1" customWidth="1"/>
    <col min="8" max="8" width="11.5703125" style="1" customWidth="1"/>
    <col min="9" max="9" width="2.7109375" style="1" customWidth="1"/>
    <col min="10" max="10" width="9" style="1" customWidth="1"/>
    <col min="11" max="11" width="9.7109375" style="1" customWidth="1"/>
    <col min="12" max="12" width="11" style="1" customWidth="1"/>
    <col min="13" max="13" width="6.7109375" style="1" customWidth="1"/>
    <col min="14" max="14" width="17.5703125" style="1" customWidth="1"/>
    <col min="15" max="15" width="12.28515625" style="1" customWidth="1"/>
    <col min="16" max="16" width="9.7109375" style="1" customWidth="1"/>
    <col min="17" max="17" width="11.42578125" style="1" customWidth="1"/>
    <col min="18" max="18" width="12.85546875" style="1" customWidth="1"/>
    <col min="19" max="19" width="12.42578125" style="1" customWidth="1"/>
    <col min="20" max="16384" width="9.140625" style="1"/>
  </cols>
  <sheetData>
    <row r="1" spans="1:17" ht="18" customHeight="1">
      <c r="A1" s="42" t="s">
        <v>30</v>
      </c>
      <c r="B1" s="90"/>
      <c r="C1" s="90"/>
      <c r="D1" s="90"/>
      <c r="E1" s="90"/>
      <c r="F1" s="90"/>
      <c r="G1" s="90"/>
      <c r="H1" s="90"/>
      <c r="I1" s="90"/>
      <c r="J1" s="90"/>
      <c r="K1" s="90"/>
      <c r="L1" s="42"/>
      <c r="N1" s="85"/>
      <c r="O1" s="19"/>
      <c r="P1" s="19"/>
      <c r="Q1" s="19"/>
    </row>
    <row r="2" spans="1:17" ht="7.5" customHeight="1">
      <c r="A2" s="42"/>
      <c r="B2" s="90"/>
      <c r="C2" s="90"/>
      <c r="D2" s="90"/>
      <c r="E2" s="90"/>
      <c r="F2" s="90"/>
      <c r="G2" s="90"/>
      <c r="H2" s="90"/>
      <c r="I2" s="90"/>
      <c r="J2" s="90"/>
      <c r="K2" s="90"/>
      <c r="L2" s="42"/>
      <c r="N2" s="85"/>
      <c r="O2" s="19"/>
      <c r="P2" s="19"/>
      <c r="Q2" s="19"/>
    </row>
    <row r="3" spans="1:17" ht="18" customHeight="1">
      <c r="A3" s="42" t="s">
        <v>29</v>
      </c>
      <c r="B3" s="90"/>
      <c r="C3" s="90"/>
      <c r="D3" s="90"/>
      <c r="E3" s="90"/>
      <c r="F3" s="90"/>
      <c r="N3" s="54"/>
      <c r="O3" s="54"/>
      <c r="P3" s="19"/>
      <c r="Q3" s="19"/>
    </row>
    <row r="4" spans="1:17" ht="7.5" customHeight="1" thickBot="1">
      <c r="A4" s="89"/>
      <c r="B4" s="5"/>
      <c r="C4" s="5"/>
      <c r="D4" s="5"/>
      <c r="E4" s="19"/>
      <c r="F4" s="19"/>
      <c r="G4" s="5"/>
      <c r="H4" s="5"/>
      <c r="I4" s="19"/>
      <c r="J4" s="19"/>
      <c r="K4" s="19"/>
      <c r="L4" s="19"/>
      <c r="N4" s="85"/>
      <c r="O4" s="20"/>
      <c r="P4" s="19"/>
      <c r="Q4" s="19"/>
    </row>
    <row r="5" spans="1:17" ht="14.1" customHeight="1">
      <c r="A5" s="20"/>
      <c r="B5" s="88" t="s">
        <v>24</v>
      </c>
      <c r="C5" s="88"/>
      <c r="D5" s="88"/>
      <c r="F5" s="87" t="s">
        <v>28</v>
      </c>
      <c r="G5" s="87"/>
      <c r="H5" s="87"/>
      <c r="I5" s="86"/>
      <c r="K5" s="86"/>
      <c r="N5" s="85"/>
      <c r="O5" s="20"/>
      <c r="P5" s="19"/>
      <c r="Q5" s="19"/>
    </row>
    <row r="6" spans="1:17" ht="14.1" customHeight="1">
      <c r="A6" s="20"/>
      <c r="B6" s="53"/>
      <c r="C6" s="53"/>
      <c r="D6" s="52" t="s">
        <v>21</v>
      </c>
      <c r="F6" s="53"/>
      <c r="G6" s="53"/>
      <c r="H6" s="52" t="s">
        <v>21</v>
      </c>
      <c r="I6" s="83"/>
      <c r="J6" s="19"/>
      <c r="K6" s="82"/>
      <c r="L6" s="19"/>
      <c r="M6" s="19"/>
      <c r="N6" s="84"/>
      <c r="O6" s="77"/>
      <c r="P6" s="19"/>
      <c r="Q6" s="19"/>
    </row>
    <row r="7" spans="1:17" ht="14.1" customHeight="1" thickBot="1">
      <c r="A7" s="44"/>
      <c r="B7" s="49" t="s">
        <v>20</v>
      </c>
      <c r="C7" s="49" t="s">
        <v>19</v>
      </c>
      <c r="D7" s="49" t="s">
        <v>18</v>
      </c>
      <c r="E7" s="5"/>
      <c r="F7" s="49" t="s">
        <v>20</v>
      </c>
      <c r="G7" s="49" t="s">
        <v>19</v>
      </c>
      <c r="H7" s="49" t="s">
        <v>18</v>
      </c>
      <c r="I7" s="83"/>
      <c r="J7" s="19"/>
      <c r="K7" s="82"/>
      <c r="L7" s="19"/>
      <c r="M7" s="19"/>
      <c r="N7" s="19"/>
      <c r="O7" s="19"/>
      <c r="P7" s="19"/>
      <c r="Q7" s="19"/>
    </row>
    <row r="8" spans="1:17" ht="18" customHeight="1">
      <c r="A8" s="48" t="s">
        <v>17</v>
      </c>
      <c r="B8" s="54"/>
      <c r="C8" s="54"/>
      <c r="D8" s="54"/>
      <c r="F8" s="54"/>
      <c r="G8" s="54"/>
      <c r="H8" s="54"/>
      <c r="I8" s="21"/>
      <c r="J8" s="19"/>
      <c r="K8" s="19"/>
      <c r="L8" s="19"/>
      <c r="M8" s="20"/>
      <c r="N8" s="19"/>
      <c r="O8" s="64"/>
      <c r="P8" s="64"/>
      <c r="Q8" s="75"/>
    </row>
    <row r="9" spans="1:17" ht="3.75" customHeight="1">
      <c r="A9" s="26"/>
      <c r="B9" s="2"/>
      <c r="C9" s="2"/>
      <c r="D9" s="2"/>
      <c r="F9" s="2"/>
      <c r="G9" s="2"/>
      <c r="H9" s="2"/>
      <c r="I9" s="20"/>
      <c r="J9" s="19"/>
      <c r="K9" s="19"/>
      <c r="L9" s="19"/>
      <c r="M9" s="19"/>
      <c r="N9" s="19"/>
      <c r="O9" s="64"/>
      <c r="P9" s="64"/>
      <c r="Q9" s="64"/>
    </row>
    <row r="10" spans="1:17" ht="14.1" customHeight="1">
      <c r="A10" s="26" t="s">
        <v>27</v>
      </c>
      <c r="B10" s="2"/>
      <c r="C10" s="2"/>
      <c r="D10" s="2"/>
      <c r="F10" s="2"/>
      <c r="G10" s="2"/>
      <c r="H10" s="2"/>
      <c r="I10" s="20"/>
      <c r="J10" s="19"/>
      <c r="K10" s="19"/>
      <c r="L10" s="19"/>
      <c r="M10" s="19"/>
      <c r="N10" s="19"/>
      <c r="O10" s="19"/>
      <c r="P10" s="19"/>
      <c r="Q10" s="19"/>
    </row>
    <row r="11" spans="1:17" s="31" customFormat="1" ht="14.1" customHeight="1">
      <c r="A11" s="35" t="s">
        <v>13</v>
      </c>
      <c r="B11" s="72">
        <v>291.8</v>
      </c>
      <c r="C11" s="72">
        <v>2605.4</v>
      </c>
      <c r="D11" s="72">
        <v>17097</v>
      </c>
      <c r="F11" s="67">
        <v>3015.6</v>
      </c>
      <c r="G11" s="67">
        <v>28513</v>
      </c>
      <c r="H11" s="67">
        <v>257789.2</v>
      </c>
      <c r="I11" s="25"/>
      <c r="J11" s="81"/>
      <c r="K11" s="25"/>
      <c r="L11" s="81"/>
      <c r="M11" s="64"/>
      <c r="N11" s="54"/>
      <c r="O11" s="81"/>
      <c r="P11" s="81"/>
      <c r="Q11" s="81"/>
    </row>
    <row r="12" spans="1:17" ht="14.1" customHeight="1">
      <c r="A12" s="3">
        <v>2011</v>
      </c>
      <c r="B12" s="70">
        <v>185</v>
      </c>
      <c r="C12" s="70">
        <v>1880</v>
      </c>
      <c r="D12" s="70">
        <v>12786</v>
      </c>
      <c r="F12" s="80">
        <v>1715</v>
      </c>
      <c r="G12" s="69">
        <v>21249</v>
      </c>
      <c r="H12" s="80">
        <v>191187</v>
      </c>
      <c r="I12" s="20"/>
      <c r="J12" s="19"/>
      <c r="K12" s="77"/>
      <c r="L12" s="19"/>
      <c r="M12" s="20"/>
      <c r="N12" s="21"/>
      <c r="O12" s="19"/>
      <c r="P12" s="19"/>
      <c r="Q12" s="19"/>
    </row>
    <row r="13" spans="1:17" ht="14.1" customHeight="1">
      <c r="A13" s="3">
        <v>2012</v>
      </c>
      <c r="B13" s="70">
        <v>176</v>
      </c>
      <c r="C13" s="70">
        <v>1981</v>
      </c>
      <c r="D13" s="70">
        <v>12712</v>
      </c>
      <c r="F13" s="80">
        <v>1584</v>
      </c>
      <c r="G13" s="69">
        <v>21080</v>
      </c>
      <c r="H13" s="80">
        <v>183148</v>
      </c>
      <c r="I13" s="20"/>
      <c r="J13" s="19"/>
      <c r="K13" s="77"/>
      <c r="L13" s="19"/>
      <c r="M13" s="20"/>
      <c r="N13" s="21"/>
      <c r="O13" s="19"/>
      <c r="P13" s="19"/>
      <c r="Q13" s="19"/>
    </row>
    <row r="14" spans="1:17" ht="14.1" customHeight="1">
      <c r="A14" s="3">
        <v>2013</v>
      </c>
      <c r="B14" s="70">
        <v>172</v>
      </c>
      <c r="C14" s="70">
        <v>1671</v>
      </c>
      <c r="D14" s="70">
        <v>11502</v>
      </c>
      <c r="F14" s="80">
        <v>1541</v>
      </c>
      <c r="G14" s="69">
        <v>19990</v>
      </c>
      <c r="H14" s="80">
        <v>172179</v>
      </c>
      <c r="I14" s="20"/>
      <c r="J14" s="19"/>
      <c r="K14" s="77"/>
      <c r="L14" s="19"/>
      <c r="M14" s="20"/>
      <c r="N14" s="21"/>
      <c r="O14" s="19"/>
      <c r="P14" s="19"/>
      <c r="Q14" s="19"/>
    </row>
    <row r="15" spans="1:17" ht="14.1" customHeight="1">
      <c r="A15" s="3">
        <v>2014</v>
      </c>
      <c r="B15" s="70">
        <v>203</v>
      </c>
      <c r="C15" s="70">
        <v>1704</v>
      </c>
      <c r="D15" s="70">
        <v>11307</v>
      </c>
      <c r="F15" s="80">
        <v>1575</v>
      </c>
      <c r="G15" s="69">
        <v>21113</v>
      </c>
      <c r="H15" s="80">
        <v>183237</v>
      </c>
      <c r="I15" s="20"/>
      <c r="J15" s="19"/>
      <c r="K15" s="77"/>
      <c r="L15" s="19"/>
      <c r="M15" s="20"/>
      <c r="N15" s="21"/>
      <c r="O15" s="19"/>
      <c r="P15" s="19"/>
      <c r="Q15" s="19"/>
    </row>
    <row r="16" spans="1:17" ht="14.1" customHeight="1">
      <c r="A16" s="3">
        <v>2015</v>
      </c>
      <c r="B16" s="70">
        <v>168</v>
      </c>
      <c r="C16" s="70">
        <v>1596</v>
      </c>
      <c r="D16" s="70">
        <v>10968</v>
      </c>
      <c r="F16" s="80">
        <v>1568</v>
      </c>
      <c r="G16" s="69">
        <v>20547</v>
      </c>
      <c r="H16" s="80">
        <v>175239</v>
      </c>
      <c r="I16" s="20"/>
      <c r="J16" s="19"/>
      <c r="K16" s="77"/>
      <c r="L16" s="19"/>
      <c r="M16" s="20"/>
      <c r="N16" s="21"/>
      <c r="O16" s="19"/>
      <c r="P16" s="19"/>
      <c r="Q16" s="19"/>
    </row>
    <row r="17" spans="1:17" s="31" customFormat="1" ht="14.1" customHeight="1">
      <c r="A17" s="35" t="s">
        <v>4</v>
      </c>
      <c r="B17" s="67">
        <v>180.8</v>
      </c>
      <c r="C17" s="67">
        <v>1766.4</v>
      </c>
      <c r="D17" s="67">
        <v>11855</v>
      </c>
      <c r="E17" s="66"/>
      <c r="F17" s="65">
        <f>AVERAGE(F12:F16)</f>
        <v>1596.6</v>
      </c>
      <c r="G17" s="65">
        <f>AVERAGE(G12:G16)</f>
        <v>20795.8</v>
      </c>
      <c r="H17" s="65">
        <f>AVERAGE(H12:H16)</f>
        <v>180998</v>
      </c>
      <c r="I17" s="25"/>
      <c r="J17" s="64"/>
      <c r="K17" s="79"/>
      <c r="L17" s="64"/>
      <c r="M17" s="64"/>
      <c r="N17" s="54"/>
      <c r="O17" s="64"/>
      <c r="P17" s="64"/>
      <c r="Q17" s="64"/>
    </row>
    <row r="18" spans="1:17" ht="2.25" customHeight="1">
      <c r="A18" s="2"/>
      <c r="F18" s="78"/>
      <c r="G18" s="78"/>
      <c r="H18" s="78"/>
      <c r="I18" s="20"/>
      <c r="J18" s="19"/>
      <c r="K18" s="77"/>
      <c r="L18" s="19"/>
      <c r="M18" s="20"/>
      <c r="N18" s="19"/>
      <c r="O18" s="19"/>
      <c r="P18" s="19"/>
      <c r="Q18" s="19"/>
    </row>
    <row r="19" spans="1:17" ht="14.1" customHeight="1">
      <c r="A19" s="30" t="s">
        <v>12</v>
      </c>
      <c r="B19" s="2"/>
      <c r="C19" s="2"/>
      <c r="D19" s="2"/>
      <c r="F19" s="73"/>
      <c r="G19" s="73"/>
      <c r="H19" s="73"/>
      <c r="I19" s="20"/>
      <c r="J19" s="19"/>
      <c r="K19" s="20"/>
      <c r="L19" s="19"/>
      <c r="M19" s="20"/>
      <c r="N19" s="19"/>
      <c r="O19" s="19"/>
      <c r="P19" s="19"/>
      <c r="Q19" s="19"/>
    </row>
    <row r="20" spans="1:17" ht="14.1" customHeight="1">
      <c r="A20" s="3" t="s">
        <v>2</v>
      </c>
      <c r="B20" s="7">
        <f>(B16-B15)/B15*100</f>
        <v>-17.241379310344829</v>
      </c>
      <c r="C20" s="7">
        <f>(C16-C15)/C15*100</f>
        <v>-6.3380281690140841</v>
      </c>
      <c r="D20" s="7">
        <f>(D16-D15)/D15*100</f>
        <v>-2.9981427434332715</v>
      </c>
      <c r="E20" s="7"/>
      <c r="F20" s="7">
        <f>(F16-F15)/F15*100</f>
        <v>-0.44444444444444442</v>
      </c>
      <c r="G20" s="7">
        <f>(G16-G15)/G15*100</f>
        <v>-2.6808127693837918</v>
      </c>
      <c r="H20" s="7">
        <f>(H16-H15)/H15*100</f>
        <v>-4.3648389790271613</v>
      </c>
      <c r="I20" s="76"/>
      <c r="J20" s="19"/>
      <c r="K20" s="76"/>
      <c r="L20" s="19"/>
      <c r="M20" s="20"/>
      <c r="N20" s="19"/>
      <c r="O20" s="19"/>
      <c r="P20" s="19"/>
      <c r="Q20" s="19"/>
    </row>
    <row r="21" spans="1:17" ht="14.1" customHeight="1">
      <c r="A21" s="8" t="s">
        <v>1</v>
      </c>
      <c r="B21" s="7">
        <f>(B16-B11)/B11*100</f>
        <v>-42.426319396847155</v>
      </c>
      <c r="C21" s="7">
        <f>(C16-C11)/C11*100</f>
        <v>-38.742611499193984</v>
      </c>
      <c r="D21" s="7">
        <f>(D16-D11)/D11*100</f>
        <v>-35.848394455167579</v>
      </c>
      <c r="E21" s="7"/>
      <c r="F21" s="7">
        <f>(F16-F11)/F11*100</f>
        <v>-48.003714020427111</v>
      </c>
      <c r="G21" s="7">
        <f>(G16-G11)/G11*100</f>
        <v>-27.938133482972678</v>
      </c>
      <c r="H21" s="7">
        <f>(H16-H11)/H11*100</f>
        <v>-32.022365560698432</v>
      </c>
      <c r="I21" s="76"/>
      <c r="J21" s="19"/>
      <c r="K21" s="76"/>
      <c r="L21" s="19"/>
      <c r="M21" s="20"/>
      <c r="N21" s="19"/>
      <c r="O21" s="19"/>
      <c r="P21" s="19"/>
      <c r="Q21" s="19"/>
    </row>
    <row r="22" spans="1:17" ht="14.1" customHeight="1" thickBot="1">
      <c r="A22" s="6" t="s">
        <v>0</v>
      </c>
      <c r="B22" s="4">
        <f>(B17-B11)/B11*100</f>
        <v>-38.03975325565456</v>
      </c>
      <c r="C22" s="4">
        <f>(C17-C11)/C11*100</f>
        <v>-32.202348967528977</v>
      </c>
      <c r="D22" s="4">
        <f>(D17-D11)/D11*100</f>
        <v>-30.660349768965318</v>
      </c>
      <c r="E22" s="4"/>
      <c r="F22" s="4">
        <f>(F17-F11)/F11*100</f>
        <v>-47.055312375646643</v>
      </c>
      <c r="G22" s="4">
        <f>(G17-G11)/G11*100</f>
        <v>-27.065549047802762</v>
      </c>
      <c r="H22" s="4">
        <f>(H17-H11)/H11*100</f>
        <v>-29.788369722238173</v>
      </c>
      <c r="I22" s="44"/>
      <c r="J22" s="5"/>
      <c r="K22" s="44"/>
      <c r="L22" s="5"/>
      <c r="M22" s="20"/>
      <c r="N22" s="19"/>
      <c r="O22" s="19"/>
      <c r="P22" s="19"/>
      <c r="Q22" s="19"/>
    </row>
    <row r="23" spans="1:17" ht="7.5" customHeight="1">
      <c r="A23" s="8"/>
      <c r="B23" s="29"/>
      <c r="C23" s="29"/>
      <c r="D23" s="29"/>
      <c r="F23" s="74"/>
      <c r="G23" s="74"/>
      <c r="H23" s="74"/>
      <c r="I23" s="20"/>
      <c r="J23" s="19"/>
      <c r="K23" s="20"/>
      <c r="L23" s="19"/>
      <c r="M23" s="20"/>
      <c r="N23" s="19"/>
      <c r="O23" s="64"/>
      <c r="P23" s="75"/>
      <c r="Q23" s="64"/>
    </row>
    <row r="24" spans="1:17" ht="21.75" customHeight="1">
      <c r="A24" s="42" t="s">
        <v>16</v>
      </c>
      <c r="B24" s="29"/>
      <c r="C24" s="29"/>
      <c r="D24" s="29"/>
      <c r="F24" s="74"/>
      <c r="G24" s="74"/>
      <c r="H24" s="74"/>
      <c r="I24" s="20"/>
      <c r="J24" s="19"/>
      <c r="K24" s="20"/>
      <c r="L24" s="19"/>
      <c r="M24" s="20"/>
      <c r="N24" s="19"/>
      <c r="O24" s="64"/>
      <c r="P24" s="64"/>
      <c r="Q24" s="75"/>
    </row>
    <row r="25" spans="1:17" ht="6.75" customHeight="1">
      <c r="A25" s="8"/>
      <c r="B25" s="29"/>
      <c r="C25" s="29"/>
      <c r="D25" s="29"/>
      <c r="F25" s="74"/>
      <c r="G25" s="74"/>
      <c r="H25" s="74"/>
      <c r="I25" s="20"/>
      <c r="J25" s="19"/>
      <c r="K25" s="20"/>
      <c r="L25" s="19"/>
      <c r="M25" s="20"/>
      <c r="N25" s="19"/>
      <c r="O25" s="64"/>
      <c r="P25" s="64"/>
      <c r="Q25" s="64"/>
    </row>
    <row r="26" spans="1:17" ht="14.1" customHeight="1">
      <c r="A26" s="26" t="s">
        <v>27</v>
      </c>
      <c r="B26" s="2"/>
      <c r="C26" s="2"/>
      <c r="D26" s="2"/>
      <c r="F26" s="73"/>
      <c r="G26" s="73"/>
      <c r="H26" s="73"/>
      <c r="I26" s="20"/>
      <c r="J26" s="19"/>
      <c r="K26" s="20"/>
      <c r="L26" s="19"/>
      <c r="M26" s="20"/>
      <c r="N26" s="19"/>
      <c r="O26" s="19"/>
      <c r="P26" s="19"/>
      <c r="Q26" s="19"/>
    </row>
    <row r="27" spans="1:17" s="31" customFormat="1" ht="14.1" customHeight="1">
      <c r="A27" s="35" t="s">
        <v>13</v>
      </c>
      <c r="B27" s="72">
        <v>15.4</v>
      </c>
      <c r="C27" s="72">
        <v>325.39999999999998</v>
      </c>
      <c r="D27" s="72">
        <v>2019</v>
      </c>
      <c r="E27" s="67"/>
      <c r="F27" s="71">
        <v>144.19999999999999</v>
      </c>
      <c r="G27" s="71">
        <v>3169.4</v>
      </c>
      <c r="H27" s="71">
        <v>26090.400000000001</v>
      </c>
      <c r="I27" s="25"/>
      <c r="J27" s="64"/>
      <c r="K27" s="25"/>
      <c r="L27" s="64"/>
      <c r="M27" s="25"/>
      <c r="N27" s="54"/>
      <c r="O27" s="64"/>
      <c r="P27" s="64"/>
      <c r="Q27" s="64"/>
    </row>
    <row r="28" spans="1:17" ht="14.1" customHeight="1">
      <c r="A28" s="3">
        <v>2011</v>
      </c>
      <c r="B28" s="70">
        <v>7</v>
      </c>
      <c r="C28" s="70">
        <v>203</v>
      </c>
      <c r="D28" s="70">
        <v>1316</v>
      </c>
      <c r="F28" s="68">
        <v>53</v>
      </c>
      <c r="G28" s="69">
        <v>2149</v>
      </c>
      <c r="H28" s="68">
        <v>18159</v>
      </c>
      <c r="I28" s="20"/>
      <c r="K28" s="20"/>
      <c r="L28" s="19"/>
      <c r="M28" s="20"/>
      <c r="N28" s="21"/>
      <c r="O28" s="19"/>
      <c r="P28" s="19"/>
    </row>
    <row r="29" spans="1:17" ht="14.1" customHeight="1">
      <c r="A29" s="3">
        <v>2012</v>
      </c>
      <c r="B29" s="70">
        <v>2</v>
      </c>
      <c r="C29" s="70">
        <v>194</v>
      </c>
      <c r="D29" s="70">
        <v>1167</v>
      </c>
      <c r="F29" s="68">
        <v>59</v>
      </c>
      <c r="G29" s="69">
        <v>2019</v>
      </c>
      <c r="H29" s="68">
        <v>14016</v>
      </c>
      <c r="I29" s="20"/>
      <c r="K29" s="20"/>
      <c r="L29" s="19"/>
      <c r="M29" s="20"/>
      <c r="N29" s="21"/>
      <c r="O29" s="19"/>
      <c r="P29" s="19"/>
    </row>
    <row r="30" spans="1:17" ht="14.1" customHeight="1">
      <c r="A30" s="3">
        <v>2013</v>
      </c>
      <c r="B30" s="70">
        <v>9</v>
      </c>
      <c r="C30" s="70">
        <v>143</v>
      </c>
      <c r="D30" s="70">
        <v>1056</v>
      </c>
      <c r="F30" s="68">
        <v>39</v>
      </c>
      <c r="G30" s="69">
        <v>1790</v>
      </c>
      <c r="H30" s="68">
        <v>14703</v>
      </c>
      <c r="I30" s="20"/>
      <c r="K30" s="20"/>
      <c r="L30" s="19"/>
      <c r="M30" s="20"/>
      <c r="N30" s="21"/>
      <c r="O30" s="19"/>
      <c r="P30" s="19"/>
    </row>
    <row r="31" spans="1:17" ht="14.1" customHeight="1">
      <c r="A31" s="3">
        <v>2014</v>
      </c>
      <c r="B31" s="70">
        <v>7</v>
      </c>
      <c r="C31" s="70">
        <v>172</v>
      </c>
      <c r="D31" s="70">
        <v>1033</v>
      </c>
      <c r="F31" s="68">
        <v>46</v>
      </c>
      <c r="G31" s="69">
        <v>1858</v>
      </c>
      <c r="H31" s="68">
        <v>15703</v>
      </c>
      <c r="I31" s="20"/>
      <c r="K31" s="20"/>
      <c r="L31" s="19"/>
      <c r="M31" s="20"/>
      <c r="N31" s="21"/>
      <c r="O31" s="19"/>
      <c r="P31" s="19"/>
    </row>
    <row r="32" spans="1:17" ht="14.1" customHeight="1">
      <c r="A32" s="3">
        <v>2015</v>
      </c>
      <c r="B32" s="70">
        <v>4</v>
      </c>
      <c r="C32" s="70">
        <v>139</v>
      </c>
      <c r="D32" s="70">
        <v>972</v>
      </c>
      <c r="F32" s="68">
        <v>49</v>
      </c>
      <c r="G32" s="69">
        <v>1771</v>
      </c>
      <c r="H32" s="68">
        <v>15133</v>
      </c>
      <c r="I32" s="20"/>
      <c r="K32" s="20"/>
      <c r="L32" s="19"/>
      <c r="M32" s="20"/>
      <c r="N32" s="21"/>
      <c r="O32" s="19"/>
      <c r="P32" s="19"/>
    </row>
    <row r="33" spans="1:17" s="31" customFormat="1" ht="14.1" customHeight="1">
      <c r="A33" s="35" t="s">
        <v>4</v>
      </c>
      <c r="B33" s="67">
        <v>5.8</v>
      </c>
      <c r="C33" s="67">
        <v>170.2</v>
      </c>
      <c r="D33" s="67">
        <v>1108.8</v>
      </c>
      <c r="E33" s="66"/>
      <c r="F33" s="65">
        <f>AVERAGE(F28:F32)</f>
        <v>49.2</v>
      </c>
      <c r="G33" s="65">
        <f>AVERAGE(G28:G32)</f>
        <v>1917.4</v>
      </c>
      <c r="H33" s="65">
        <f>AVERAGE(H28:H32)</f>
        <v>15542.8</v>
      </c>
      <c r="I33" s="25"/>
      <c r="J33" s="64"/>
      <c r="K33" s="25"/>
      <c r="L33" s="64"/>
      <c r="M33" s="25"/>
      <c r="N33" s="54"/>
      <c r="O33" s="63"/>
      <c r="P33" s="63"/>
      <c r="Q33" s="63"/>
    </row>
    <row r="34" spans="1:17" ht="2.25" customHeight="1">
      <c r="A34" s="2"/>
      <c r="I34" s="20"/>
      <c r="J34" s="19"/>
      <c r="K34" s="20"/>
      <c r="L34" s="19"/>
      <c r="M34" s="20"/>
      <c r="N34" s="19"/>
      <c r="O34" s="19"/>
      <c r="P34" s="19"/>
    </row>
    <row r="35" spans="1:17" ht="14.1" customHeight="1">
      <c r="A35" s="30" t="s">
        <v>12</v>
      </c>
      <c r="B35" s="2"/>
      <c r="C35" s="2"/>
      <c r="D35" s="2"/>
      <c r="F35" s="2"/>
      <c r="G35" s="2"/>
      <c r="H35" s="2"/>
      <c r="I35" s="20"/>
      <c r="J35" s="19"/>
      <c r="K35" s="20"/>
      <c r="L35" s="19"/>
      <c r="M35" s="20"/>
      <c r="N35" s="19"/>
      <c r="O35" s="19"/>
      <c r="P35" s="19"/>
    </row>
    <row r="36" spans="1:17" ht="14.1" customHeight="1">
      <c r="A36" s="3" t="s">
        <v>2</v>
      </c>
      <c r="B36" s="7">
        <f>(B32-B31)/B31*100</f>
        <v>-42.857142857142854</v>
      </c>
      <c r="C36" s="7">
        <f>(C32-C31)/C31*100</f>
        <v>-19.186046511627907</v>
      </c>
      <c r="D36" s="7">
        <f>(D32-D31)/D31*100</f>
        <v>-5.9051306873184899</v>
      </c>
      <c r="E36" s="7"/>
      <c r="F36" s="7">
        <f>(F32-F31)/F31*100</f>
        <v>6.5217391304347823</v>
      </c>
      <c r="G36" s="7">
        <f>(G32-G31)/G31*100</f>
        <v>-4.6824542518837466</v>
      </c>
      <c r="H36" s="7">
        <f>(H32-H31)/H31*100</f>
        <v>-3.6298796408329621</v>
      </c>
      <c r="I36" s="20"/>
      <c r="J36" s="19"/>
      <c r="K36" s="20"/>
      <c r="L36" s="19"/>
      <c r="M36" s="20"/>
      <c r="N36" s="19"/>
      <c r="O36" s="19"/>
      <c r="P36" s="19"/>
    </row>
    <row r="37" spans="1:17" ht="14.1" customHeight="1">
      <c r="A37" s="8" t="s">
        <v>1</v>
      </c>
      <c r="B37" s="7">
        <f>(B32-B27)/B27*100</f>
        <v>-74.025974025974023</v>
      </c>
      <c r="C37" s="7">
        <f>(C32-C27)/C27*100</f>
        <v>-57.283343577135824</v>
      </c>
      <c r="D37" s="7">
        <f>(D32-D27)/D27*100</f>
        <v>-51.857355126300156</v>
      </c>
      <c r="E37" s="7"/>
      <c r="F37" s="7">
        <f>(F32-F27)/F27*100</f>
        <v>-66.019417475728147</v>
      </c>
      <c r="G37" s="7">
        <f>(G32-G27)/G27*100</f>
        <v>-44.121915820029031</v>
      </c>
      <c r="H37" s="7">
        <f>(H32-H27)/H27*100</f>
        <v>-41.997822954036742</v>
      </c>
      <c r="I37" s="20"/>
      <c r="J37" s="19"/>
      <c r="K37" s="20"/>
      <c r="L37" s="19"/>
      <c r="M37" s="20"/>
      <c r="N37" s="19"/>
      <c r="O37" s="19"/>
      <c r="P37" s="19"/>
    </row>
    <row r="38" spans="1:17" ht="14.1" customHeight="1" thickBot="1">
      <c r="A38" s="6" t="s">
        <v>0</v>
      </c>
      <c r="B38" s="4">
        <f>(B33-B27)/B27*100</f>
        <v>-62.337662337662344</v>
      </c>
      <c r="C38" s="4">
        <f>(C33-C27)/C27*100</f>
        <v>-47.695144437615241</v>
      </c>
      <c r="D38" s="4">
        <f>(D33-D27)/D27*100</f>
        <v>-45.08172362555721</v>
      </c>
      <c r="E38" s="4"/>
      <c r="F38" s="4">
        <f>(F33-F27)/F27*100</f>
        <v>-65.880721220527036</v>
      </c>
      <c r="G38" s="4">
        <f>(G33-G27)/G27*100</f>
        <v>-39.502744999053448</v>
      </c>
      <c r="H38" s="4">
        <f>(H33-H27)/H27*100</f>
        <v>-40.427130285468991</v>
      </c>
      <c r="I38" s="4"/>
      <c r="J38" s="5"/>
      <c r="K38" s="44"/>
      <c r="L38" s="5"/>
      <c r="M38" s="20"/>
      <c r="N38" s="19"/>
      <c r="O38" s="19"/>
      <c r="P38" s="19"/>
    </row>
    <row r="39" spans="1:17" ht="15">
      <c r="A39" s="20"/>
      <c r="B39" s="20"/>
      <c r="D39" s="20"/>
      <c r="E39" s="20"/>
      <c r="F39" s="20"/>
      <c r="H39" s="20"/>
      <c r="I39" s="20"/>
      <c r="K39" s="19"/>
      <c r="L39" s="19"/>
      <c r="M39" s="19"/>
    </row>
    <row r="40" spans="1:17">
      <c r="A40" s="19"/>
      <c r="B40" s="19"/>
      <c r="C40" s="19"/>
      <c r="D40" s="19"/>
      <c r="E40" s="19"/>
      <c r="F40" s="19"/>
      <c r="G40" s="19"/>
      <c r="H40" s="19"/>
      <c r="I40" s="19"/>
      <c r="J40" s="19"/>
      <c r="K40" s="19"/>
      <c r="L40" s="19"/>
      <c r="M40" s="19"/>
    </row>
    <row r="41" spans="1:17" ht="18" customHeight="1">
      <c r="A41" s="42" t="s">
        <v>26</v>
      </c>
      <c r="B41" s="19"/>
      <c r="C41" s="19"/>
      <c r="D41" s="19"/>
      <c r="E41" s="19"/>
      <c r="F41" s="19"/>
      <c r="G41" s="19"/>
      <c r="H41" s="19"/>
      <c r="I41" s="19"/>
      <c r="J41" s="19"/>
      <c r="K41" s="19"/>
      <c r="L41" s="42"/>
      <c r="M41" s="19"/>
    </row>
    <row r="42" spans="1:17" ht="3.75" customHeight="1">
      <c r="A42" s="42"/>
      <c r="B42" s="19"/>
      <c r="C42" s="19"/>
      <c r="D42" s="19"/>
      <c r="E42" s="19"/>
      <c r="F42" s="19"/>
      <c r="G42" s="19"/>
      <c r="H42" s="19"/>
      <c r="I42" s="19"/>
      <c r="J42" s="19"/>
      <c r="K42" s="19"/>
      <c r="L42" s="42"/>
      <c r="M42" s="19"/>
    </row>
    <row r="43" spans="1:17" ht="18" customHeight="1" thickBot="1">
      <c r="A43" s="62" t="s">
        <v>25</v>
      </c>
      <c r="B43" s="61"/>
      <c r="C43" s="61"/>
      <c r="D43" s="61"/>
      <c r="E43" s="61"/>
      <c r="F43" s="61"/>
      <c r="G43" s="61"/>
      <c r="H43" s="61"/>
      <c r="I43" s="61"/>
      <c r="J43" s="61"/>
      <c r="K43" s="61"/>
      <c r="L43" s="5"/>
      <c r="M43" s="60"/>
    </row>
    <row r="44" spans="1:17" ht="14.1" customHeight="1">
      <c r="A44" s="20"/>
      <c r="B44" s="58" t="s">
        <v>24</v>
      </c>
      <c r="C44" s="58"/>
      <c r="D44" s="58"/>
      <c r="E44" s="25"/>
      <c r="F44" s="59" t="s">
        <v>23</v>
      </c>
      <c r="G44" s="58"/>
      <c r="H44" s="58"/>
      <c r="I44" s="20"/>
      <c r="J44" s="57"/>
      <c r="K44" s="56"/>
      <c r="L44" s="55" t="s">
        <v>22</v>
      </c>
      <c r="M44" s="20"/>
    </row>
    <row r="45" spans="1:17" ht="14.1" customHeight="1">
      <c r="A45" s="20"/>
      <c r="B45" s="53"/>
      <c r="C45" s="53"/>
      <c r="D45" s="52" t="s">
        <v>21</v>
      </c>
      <c r="E45" s="54"/>
      <c r="F45" s="53"/>
      <c r="G45" s="53"/>
      <c r="H45" s="52" t="s">
        <v>21</v>
      </c>
      <c r="I45" s="21"/>
      <c r="J45" s="53"/>
      <c r="K45" s="53"/>
      <c r="L45" s="52" t="s">
        <v>21</v>
      </c>
      <c r="M45" s="20"/>
    </row>
    <row r="46" spans="1:17" ht="14.1" customHeight="1" thickBot="1">
      <c r="A46" s="44"/>
      <c r="B46" s="49" t="s">
        <v>20</v>
      </c>
      <c r="C46" s="49" t="s">
        <v>19</v>
      </c>
      <c r="D46" s="49" t="s">
        <v>18</v>
      </c>
      <c r="E46" s="51"/>
      <c r="F46" s="49" t="s">
        <v>20</v>
      </c>
      <c r="G46" s="49" t="s">
        <v>19</v>
      </c>
      <c r="H46" s="49" t="s">
        <v>18</v>
      </c>
      <c r="I46" s="50"/>
      <c r="J46" s="49" t="s">
        <v>20</v>
      </c>
      <c r="K46" s="49" t="s">
        <v>19</v>
      </c>
      <c r="L46" s="49" t="s">
        <v>18</v>
      </c>
      <c r="M46" s="20"/>
    </row>
    <row r="47" spans="1:17" ht="18" customHeight="1">
      <c r="A47" s="48" t="s">
        <v>17</v>
      </c>
      <c r="B47" s="2"/>
      <c r="C47" s="2"/>
      <c r="D47" s="2"/>
      <c r="E47" s="2"/>
      <c r="F47" s="2"/>
      <c r="G47" s="2"/>
      <c r="H47" s="2"/>
      <c r="I47" s="2"/>
      <c r="J47" s="2"/>
      <c r="K47" s="2"/>
      <c r="L47" s="2"/>
      <c r="M47" s="2"/>
    </row>
    <row r="48" spans="1:17" ht="3.75" customHeight="1">
      <c r="A48" s="48"/>
      <c r="B48" s="2"/>
      <c r="C48" s="2"/>
      <c r="D48" s="2"/>
      <c r="E48" s="2"/>
      <c r="F48" s="2"/>
      <c r="G48" s="2"/>
      <c r="H48" s="2"/>
      <c r="I48" s="2"/>
      <c r="J48" s="2"/>
      <c r="K48" s="2"/>
      <c r="L48" s="47" t="s">
        <v>15</v>
      </c>
      <c r="M48" s="2"/>
    </row>
    <row r="49" spans="1:13" ht="14.1" customHeight="1">
      <c r="A49" s="25" t="s">
        <v>14</v>
      </c>
      <c r="B49" s="2"/>
      <c r="C49" s="2"/>
      <c r="D49" s="2"/>
      <c r="E49" s="2"/>
      <c r="F49" s="2"/>
      <c r="G49" s="2"/>
      <c r="H49" s="2"/>
      <c r="I49" s="2"/>
      <c r="J49" s="2"/>
      <c r="K49" s="2"/>
      <c r="L49" s="2"/>
      <c r="M49" s="2"/>
    </row>
    <row r="50" spans="1:13" s="31" customFormat="1" ht="14.1" customHeight="1">
      <c r="A50" s="35" t="s">
        <v>13</v>
      </c>
      <c r="B50" s="34">
        <f>(B11/$D85)*1000</f>
        <v>5.6769323554016461E-2</v>
      </c>
      <c r="C50" s="34">
        <f>(C11/$D85)*1000</f>
        <v>0.50687729810704074</v>
      </c>
      <c r="D50" s="34">
        <f>(D11/$D85)*1000</f>
        <v>3.3261998793797787</v>
      </c>
      <c r="E50" s="34"/>
      <c r="F50" s="34">
        <f>(F11/$H85)*1000</f>
        <v>5.5863624288783588E-2</v>
      </c>
      <c r="G50" s="34">
        <f>(G11/$H85)*1000</f>
        <v>0.52819986713956979</v>
      </c>
      <c r="H50" s="46">
        <f>(H11/$H85)*1000</f>
        <v>4.7755136670997782</v>
      </c>
      <c r="I50" s="34"/>
      <c r="J50" s="32">
        <f>B50/F50*100</f>
        <v>101.6212683598023</v>
      </c>
      <c r="K50" s="32">
        <f>C50/G50*100</f>
        <v>95.963162742164258</v>
      </c>
      <c r="L50" s="32">
        <f>D50/H50*100</f>
        <v>69.651143547031594</v>
      </c>
      <c r="M50" s="26"/>
    </row>
    <row r="51" spans="1:13" ht="14.1" customHeight="1">
      <c r="A51" s="3">
        <v>2011</v>
      </c>
      <c r="B51" s="38">
        <f>(B12/$D99)*1000</f>
        <v>3.49063189871507E-2</v>
      </c>
      <c r="C51" s="38">
        <f>(C12/$D99)*1000</f>
        <v>0.3547236740315855</v>
      </c>
      <c r="D51" s="38">
        <f>(D12/$D99)*1000</f>
        <v>2.4124983490254532</v>
      </c>
      <c r="E51" s="38"/>
      <c r="F51" s="38">
        <f>(F12/$H99)*1000</f>
        <v>3.0531808741557708E-2</v>
      </c>
      <c r="G51" s="38">
        <f>(G12/$H99)*1000</f>
        <v>0.37829178072848968</v>
      </c>
      <c r="H51" s="38">
        <f>(H12/$H99)*1000</f>
        <v>3.4036646751441366</v>
      </c>
      <c r="I51" s="38"/>
      <c r="J51" s="36">
        <f>B51/F51*100</f>
        <v>114.32771403300035</v>
      </c>
      <c r="K51" s="36">
        <f>C51/G51*100</f>
        <v>93.769860224951685</v>
      </c>
      <c r="L51" s="36">
        <f>D51/H51*100</f>
        <v>70.879436703713765</v>
      </c>
      <c r="M51" s="2"/>
    </row>
    <row r="52" spans="1:13" ht="14.1" customHeight="1">
      <c r="A52" s="3">
        <v>2012</v>
      </c>
      <c r="B52" s="38">
        <f>(B13/$D100)*1000</f>
        <v>3.3122553447756699E-2</v>
      </c>
      <c r="C52" s="38">
        <f>(C13/$D100)*1000</f>
        <v>0.37281692261367055</v>
      </c>
      <c r="D52" s="38">
        <f>(D13/$D100)*1000</f>
        <v>2.3923517012947908</v>
      </c>
      <c r="E52" s="38"/>
      <c r="F52" s="38">
        <f>(F13/$H100)*1000</f>
        <v>2.8001798054850858E-2</v>
      </c>
      <c r="G52" s="38">
        <f>(G13/$H100)*1000</f>
        <v>0.37265019128551519</v>
      </c>
      <c r="H52" s="38">
        <f>(H13/$H100)*1000</f>
        <v>3.2376725442865051</v>
      </c>
      <c r="I52" s="38"/>
      <c r="J52" s="36">
        <f>B52/F52*100</f>
        <v>118.28723777978519</v>
      </c>
      <c r="K52" s="36">
        <f>C52/G52*100</f>
        <v>100.04474204818739</v>
      </c>
      <c r="L52" s="36">
        <f>D52/H52*100</f>
        <v>73.891095179361315</v>
      </c>
      <c r="M52" s="2"/>
    </row>
    <row r="53" spans="1:13" ht="14.1" customHeight="1">
      <c r="A53" s="3">
        <v>2013</v>
      </c>
      <c r="B53" s="38">
        <f>(B14/$D101)*1000</f>
        <v>3.2284100080710254E-2</v>
      </c>
      <c r="C53" s="38">
        <f>(C14/$D101)*1000</f>
        <v>0.31364378624922573</v>
      </c>
      <c r="D53" s="38">
        <f>(D14/$D101)*1000</f>
        <v>2.1589053437693564</v>
      </c>
      <c r="E53" s="38"/>
      <c r="F53" s="38">
        <f>(F14/$H101)*1000</f>
        <v>2.7059665016097342E-2</v>
      </c>
      <c r="G53" s="38">
        <f>(G14/$H101)*1000</f>
        <v>0.35102057344048399</v>
      </c>
      <c r="H53" s="38">
        <f>(H14/$H101)*1000</f>
        <v>3.0234302808608851</v>
      </c>
      <c r="I53" s="38"/>
      <c r="J53" s="36">
        <f>B53/F53*100</f>
        <v>119.30709438385503</v>
      </c>
      <c r="K53" s="36">
        <f>C53/G53*100</f>
        <v>89.351966802140865</v>
      </c>
      <c r="L53" s="36">
        <f>D53/H53*100</f>
        <v>71.40582527851889</v>
      </c>
      <c r="M53" s="2"/>
    </row>
    <row r="54" spans="1:13" ht="14.1" customHeight="1">
      <c r="A54" s="3">
        <v>2014</v>
      </c>
      <c r="B54" s="38">
        <f>(B15/$D102)*1000</f>
        <v>3.7960954446854663E-2</v>
      </c>
      <c r="C54" s="38">
        <f>(C15/$D102)*1000</f>
        <v>0.31864761762285887</v>
      </c>
      <c r="D54" s="38">
        <f>(D15/$D102)*1000</f>
        <v>2.1144064627122447</v>
      </c>
      <c r="E54" s="38"/>
      <c r="F54" s="38">
        <f>(F15/$H102)*1000</f>
        <v>2.7434888126797053E-2</v>
      </c>
      <c r="G54" s="38">
        <f>(G15/$H102)*1000</f>
        <v>0.36776685271178799</v>
      </c>
      <c r="H54" s="38">
        <f>(H15/$H102)*1000</f>
        <v>3.1918010131364514</v>
      </c>
      <c r="I54" s="38"/>
      <c r="J54" s="36">
        <f>B54/F54*100</f>
        <v>138.36744757772956</v>
      </c>
      <c r="K54" s="36">
        <f>C54/G54*100</f>
        <v>86.643919992587541</v>
      </c>
      <c r="L54" s="36">
        <f>D54/H54*100</f>
        <v>66.244933628694625</v>
      </c>
      <c r="M54" s="2"/>
    </row>
    <row r="55" spans="1:13" ht="14.1" customHeight="1">
      <c r="A55" s="3">
        <v>2015</v>
      </c>
      <c r="B55" s="38">
        <f>(B16/$D103)*1000</f>
        <v>3.1267448352875489E-2</v>
      </c>
      <c r="C55" s="38">
        <f>(C16/$D103)*1000</f>
        <v>0.29704075935231711</v>
      </c>
      <c r="D55" s="38">
        <f>(D16/$D103)*1000</f>
        <v>2.0413176996091571</v>
      </c>
      <c r="E55" s="38"/>
      <c r="F55" s="38">
        <f>(F16/$H103)*1000</f>
        <v>2.7087998836598091E-2</v>
      </c>
      <c r="G55" s="38">
        <f>(G16/$H103)*1000</f>
        <v>0.3549598929181001</v>
      </c>
      <c r="H55" s="38">
        <f>(H16/$H103)*1000</f>
        <v>3.0273430026317687</v>
      </c>
      <c r="I55" s="38"/>
      <c r="J55" s="36">
        <f>B55/F55*100</f>
        <v>115.42915569913058</v>
      </c>
      <c r="K55" s="36">
        <f>C55/G55*100</f>
        <v>83.682907640738264</v>
      </c>
      <c r="L55" s="36">
        <f>D55/H55*100</f>
        <v>67.429349691613155</v>
      </c>
      <c r="M55" s="2"/>
    </row>
    <row r="56" spans="1:13" s="31" customFormat="1" ht="14.1" customHeight="1">
      <c r="A56" s="35" t="s">
        <v>4</v>
      </c>
      <c r="B56" s="34">
        <f>(B17/$D104)*1000</f>
        <v>3.3906187879287973E-2</v>
      </c>
      <c r="C56" s="34">
        <f>(C17/$D104)*1000</f>
        <v>0.33126045503304352</v>
      </c>
      <c r="D56" s="34">
        <f>(D17/$D104)*1000</f>
        <v>2.2232182373283123</v>
      </c>
      <c r="E56" s="34"/>
      <c r="F56" s="34">
        <f>(F17/$H104)*1000</f>
        <v>2.801239194109275E-2</v>
      </c>
      <c r="G56" s="34">
        <f>(G17/$H104)*1000</f>
        <v>0.36486289636012564</v>
      </c>
      <c r="H56" s="34">
        <f>(H17/$H104)*1000</f>
        <v>3.1756150047312453</v>
      </c>
      <c r="I56" s="26"/>
      <c r="J56" s="32">
        <f>B56/F56*100</f>
        <v>121.03995956714186</v>
      </c>
      <c r="K56" s="32">
        <f>C56/G56*100</f>
        <v>90.790392319334117</v>
      </c>
      <c r="L56" s="32">
        <f>D56/H56*100</f>
        <v>70.00906073362205</v>
      </c>
      <c r="M56" s="26"/>
    </row>
    <row r="57" spans="1:13" ht="4.5" customHeight="1">
      <c r="A57" s="2"/>
      <c r="J57" s="45"/>
      <c r="K57" s="45"/>
      <c r="L57" s="45"/>
      <c r="M57" s="2"/>
    </row>
    <row r="58" spans="1:13" ht="14.1" customHeight="1">
      <c r="A58" s="30" t="s">
        <v>12</v>
      </c>
      <c r="B58" s="2"/>
      <c r="C58" s="2"/>
      <c r="D58" s="2"/>
      <c r="E58" s="2"/>
      <c r="F58" s="2"/>
      <c r="G58" s="2"/>
      <c r="H58" s="2"/>
      <c r="I58" s="2"/>
      <c r="J58" s="29"/>
      <c r="K58" s="29"/>
      <c r="L58" s="29"/>
      <c r="M58" s="2"/>
    </row>
    <row r="59" spans="1:13" ht="14.1" customHeight="1">
      <c r="A59" s="3" t="s">
        <v>2</v>
      </c>
      <c r="B59" s="7">
        <f>(B55-B54)/B54*100</f>
        <v>-17.632607481853711</v>
      </c>
      <c r="C59" s="7">
        <f>(C55-C54)/C54*100</f>
        <v>-6.7808001929312871</v>
      </c>
      <c r="D59" s="7">
        <f>(D55-D54)/D54*100</f>
        <v>-3.456703542673313</v>
      </c>
      <c r="E59" s="7"/>
      <c r="F59" s="7">
        <f>(F55-F54)/F54*100</f>
        <v>-1.2644093484023984</v>
      </c>
      <c r="G59" s="7">
        <f>(G55-G54)/G54*100</f>
        <v>-3.4823583744031641</v>
      </c>
      <c r="H59" s="7">
        <f>(H55-H54)/H54*100</f>
        <v>-5.152514515404472</v>
      </c>
      <c r="I59" s="29"/>
      <c r="J59" s="29"/>
      <c r="K59" s="29"/>
      <c r="L59" s="29"/>
      <c r="M59" s="2"/>
    </row>
    <row r="60" spans="1:13" ht="14.1" customHeight="1">
      <c r="A60" s="8" t="s">
        <v>1</v>
      </c>
      <c r="B60" s="7">
        <f>(B55-B50)/B50*100</f>
        <v>-44.921928965519093</v>
      </c>
      <c r="C60" s="7">
        <f>(C55-C50)/C50*100</f>
        <v>-41.397896401825243</v>
      </c>
      <c r="D60" s="7">
        <f>(D55-D50)/D50*100</f>
        <v>-38.629133135865779</v>
      </c>
      <c r="E60" s="7"/>
      <c r="F60" s="7">
        <f>(F55-F50)/F50*100</f>
        <v>-51.510487940115844</v>
      </c>
      <c r="G60" s="7">
        <f>(G55-G50)/G50*100</f>
        <v>-32.79818587604705</v>
      </c>
      <c r="H60" s="7">
        <f>(H55-H50)/H50*100</f>
        <v>-36.606966000574609</v>
      </c>
      <c r="I60" s="29"/>
      <c r="J60" s="29"/>
      <c r="K60" s="29"/>
      <c r="L60" s="29"/>
      <c r="M60" s="2"/>
    </row>
    <row r="61" spans="1:13" ht="14.1" customHeight="1" thickBot="1">
      <c r="A61" s="6" t="s">
        <v>0</v>
      </c>
      <c r="B61" s="4">
        <f>(B56-B50)/B50*100</f>
        <v>-40.273750404959522</v>
      </c>
      <c r="C61" s="4">
        <f>(C56-C50)/C50*100</f>
        <v>-34.646815655356299</v>
      </c>
      <c r="D61" s="4">
        <f>(D56-D50)/D50*100</f>
        <v>-33.160413746907309</v>
      </c>
      <c r="E61" s="4"/>
      <c r="F61" s="4">
        <f>(F56-F50)/F50*100</f>
        <v>-49.855756231847039</v>
      </c>
      <c r="G61" s="4">
        <f>(G56-G50)/G50*100</f>
        <v>-30.923326744473513</v>
      </c>
      <c r="H61" s="4">
        <f>(H56-H50)/H50*100</f>
        <v>-33.502127182481061</v>
      </c>
      <c r="I61" s="44"/>
      <c r="J61" s="43"/>
      <c r="K61" s="43"/>
      <c r="L61" s="43"/>
      <c r="M61" s="2"/>
    </row>
    <row r="62" spans="1:13" ht="7.5" customHeight="1">
      <c r="A62" s="3"/>
      <c r="J62" s="29"/>
      <c r="K62" s="29"/>
      <c r="L62" s="29"/>
      <c r="M62" s="2"/>
    </row>
    <row r="63" spans="1:13" ht="22.5" customHeight="1">
      <c r="A63" s="42" t="s">
        <v>16</v>
      </c>
      <c r="B63" s="2"/>
      <c r="C63" s="2"/>
      <c r="D63" s="2"/>
      <c r="E63" s="2"/>
      <c r="F63" s="2"/>
      <c r="G63" s="2"/>
      <c r="H63" s="2"/>
      <c r="I63" s="2"/>
      <c r="J63" s="29"/>
      <c r="K63" s="29"/>
      <c r="L63" s="29"/>
      <c r="M63" s="2"/>
    </row>
    <row r="64" spans="1:13" ht="3" customHeight="1">
      <c r="A64" s="41"/>
      <c r="B64" s="2"/>
      <c r="C64" s="2"/>
      <c r="D64" s="2"/>
      <c r="E64" s="2"/>
      <c r="F64" s="2"/>
      <c r="G64" s="2"/>
      <c r="H64" s="2"/>
      <c r="I64" s="2"/>
      <c r="J64" s="29"/>
      <c r="K64" s="29"/>
      <c r="L64" s="40" t="s">
        <v>15</v>
      </c>
      <c r="M64" s="2"/>
    </row>
    <row r="65" spans="1:13" ht="17.25" customHeight="1">
      <c r="A65" s="25" t="s">
        <v>14</v>
      </c>
      <c r="B65" s="2"/>
      <c r="C65" s="2"/>
      <c r="D65" s="2"/>
      <c r="E65" s="2"/>
      <c r="F65" s="2"/>
      <c r="G65" s="2"/>
      <c r="H65" s="2"/>
      <c r="I65" s="39"/>
      <c r="J65" s="29"/>
      <c r="K65" s="29"/>
      <c r="L65" s="29"/>
      <c r="M65" s="2"/>
    </row>
    <row r="66" spans="1:13" s="31" customFormat="1" ht="14.1" customHeight="1">
      <c r="A66" s="35" t="s">
        <v>13</v>
      </c>
      <c r="B66" s="34">
        <f>(B27/$C85)*1000</f>
        <v>1.6590161603255979E-2</v>
      </c>
      <c r="C66" s="34">
        <f>(C27/$C85)*1000</f>
        <v>0.35054796011035688</v>
      </c>
      <c r="D66" s="34">
        <f>(D27/$C85)*1000</f>
        <v>2.1750348231801184</v>
      </c>
      <c r="E66" s="34"/>
      <c r="F66" s="34">
        <f>(F27/$G85)*1000</f>
        <v>1.3885518617379815E-2</v>
      </c>
      <c r="G66" s="34">
        <f>(G27/$G85)*1000</f>
        <v>0.30519252916729256</v>
      </c>
      <c r="H66" s="34">
        <f>(H27/$G85)*1000</f>
        <v>2.5123351937232066</v>
      </c>
      <c r="I66" s="33"/>
      <c r="J66" s="32">
        <f>B66/F66*100</f>
        <v>119.47815605886622</v>
      </c>
      <c r="K66" s="32">
        <f>C66/G66*100</f>
        <v>114.86125203222211</v>
      </c>
      <c r="L66" s="32">
        <f>D66/H66*100</f>
        <v>86.574228972877663</v>
      </c>
      <c r="M66" s="26"/>
    </row>
    <row r="67" spans="1:13" ht="14.1" customHeight="1">
      <c r="A67" s="3">
        <v>2011</v>
      </c>
      <c r="B67" s="38">
        <f>(B28/$C99)*1000</f>
        <v>7.6410621949715256E-3</v>
      </c>
      <c r="C67" s="38">
        <f>(C28/$C99)*1000</f>
        <v>0.22159080365417427</v>
      </c>
      <c r="D67" s="38">
        <f>(D28/$C99)*1000</f>
        <v>1.4365196926546471</v>
      </c>
      <c r="E67" s="38"/>
      <c r="F67" s="38">
        <f>(F28/$G99)*1000</f>
        <v>5.0066262225732525E-3</v>
      </c>
      <c r="G67" s="38">
        <f>(G28/$G99)*1000</f>
        <v>0.20300452362848909</v>
      </c>
      <c r="H67" s="38">
        <f>(H28/$G99)*1000</f>
        <v>1.7153835014284471</v>
      </c>
      <c r="I67" s="37"/>
      <c r="J67" s="36">
        <f>B67/F67*100</f>
        <v>152.61898642483948</v>
      </c>
      <c r="K67" s="36">
        <f>C67/G67*100</f>
        <v>109.1555989460113</v>
      </c>
      <c r="L67" s="36">
        <f>D67/H67*100</f>
        <v>83.74335485087839</v>
      </c>
      <c r="M67" s="2"/>
    </row>
    <row r="68" spans="1:13" ht="14.1" customHeight="1">
      <c r="A68" s="3">
        <v>2012</v>
      </c>
      <c r="B68" s="38">
        <f>(B29/$C100)*1000</f>
        <v>2.1866861427512446E-3</v>
      </c>
      <c r="C68" s="38">
        <f>(C29/$C100)*1000</f>
        <v>0.21210855584687074</v>
      </c>
      <c r="D68" s="38">
        <f>(D29/$C100)*1000</f>
        <v>1.2759313642953514</v>
      </c>
      <c r="E68" s="38"/>
      <c r="F68" s="38">
        <f>(F29/$G100)*1000</f>
        <v>5.5208810951930904E-3</v>
      </c>
      <c r="G68" s="38">
        <f>(G29/$G100)*1000</f>
        <v>0.18892642256262457</v>
      </c>
      <c r="H68" s="38">
        <f>(H29/$G100)*1000</f>
        <v>1.3115367700038365</v>
      </c>
      <c r="I68" s="37"/>
      <c r="J68" s="36">
        <f>B68/F68*100</f>
        <v>39.607557291084284</v>
      </c>
      <c r="K68" s="36">
        <f>C68/G68*100</f>
        <v>112.2704558577887</v>
      </c>
      <c r="L68" s="36">
        <f>D68/H68*100</f>
        <v>97.285214831728965</v>
      </c>
      <c r="M68" s="2"/>
    </row>
    <row r="69" spans="1:13" ht="14.1" customHeight="1">
      <c r="A69" s="3">
        <v>2013</v>
      </c>
      <c r="B69" s="38">
        <f>(B30/$C101)*1000</f>
        <v>9.8729786447471924E-3</v>
      </c>
      <c r="C69" s="38">
        <f>(C30/$C101)*1000</f>
        <v>0.15687066068876093</v>
      </c>
      <c r="D69" s="38">
        <f>(D30/$C101)*1000</f>
        <v>1.1584294943170039</v>
      </c>
      <c r="E69" s="38"/>
      <c r="F69" s="38">
        <f>(F30/$G101)*1000</f>
        <v>3.6230527601019765E-3</v>
      </c>
      <c r="G69" s="38">
        <f>(G30/$G101)*1000</f>
        <v>0.16628883180980866</v>
      </c>
      <c r="H69" s="38">
        <f>(H30/$G101)*1000</f>
        <v>1.3658908905584455</v>
      </c>
      <c r="I69" s="37"/>
      <c r="J69" s="36">
        <f>B69/F69*100</f>
        <v>272.50441267295543</v>
      </c>
      <c r="K69" s="36">
        <f>C69/G69*100</f>
        <v>94.336257571512874</v>
      </c>
      <c r="L69" s="36">
        <f>D69/H69*100</f>
        <v>84.811276092732356</v>
      </c>
      <c r="M69" s="2"/>
    </row>
    <row r="70" spans="1:13" ht="14.1" customHeight="1">
      <c r="A70" s="3">
        <v>2014</v>
      </c>
      <c r="B70" s="38">
        <f>(B31/$C102)*1000</f>
        <v>7.6835180853551044E-3</v>
      </c>
      <c r="C70" s="38">
        <f>(C31/$C102)*1000</f>
        <v>0.18879501581158259</v>
      </c>
      <c r="D70" s="38">
        <f>(D31/$C102)*1000</f>
        <v>1.1338677403102606</v>
      </c>
      <c r="E70" s="38"/>
      <c r="F70" s="38">
        <f>(F31/$G102)*1000</f>
        <v>4.2363527507789595E-3</v>
      </c>
      <c r="G70" s="38">
        <f>(G31/$G102)*1000</f>
        <v>0.17111181328146319</v>
      </c>
      <c r="H70" s="38">
        <f>(H31/$G102)*1000</f>
        <v>1.4461618966409131</v>
      </c>
      <c r="I70" s="37"/>
      <c r="J70" s="36">
        <f>B70/F70*100</f>
        <v>181.37106462492522</v>
      </c>
      <c r="K70" s="36">
        <f>C70/G70*100</f>
        <v>110.33429673323147</v>
      </c>
      <c r="L70" s="36">
        <f>D70/H70*100</f>
        <v>78.405311531438016</v>
      </c>
      <c r="M70" s="2"/>
    </row>
    <row r="71" spans="1:13" ht="14.1" customHeight="1">
      <c r="A71" s="3">
        <v>2015</v>
      </c>
      <c r="B71" s="38">
        <f>(B32/$C103)*1000</f>
        <v>4.3847052710734415E-3</v>
      </c>
      <c r="C71" s="38">
        <f>(C32/$C103)*1000</f>
        <v>0.15236850816980207</v>
      </c>
      <c r="D71" s="38">
        <f>(D32/$C103)*1000</f>
        <v>1.0654833808708462</v>
      </c>
      <c r="E71" s="38"/>
      <c r="F71" s="38">
        <f>(F32/$G103)*1000</f>
        <v>4.4706385340028097E-3</v>
      </c>
      <c r="G71" s="38">
        <f>(G32/$G103)*1000</f>
        <v>0.16158164987181584</v>
      </c>
      <c r="H71" s="38">
        <f>(H32/$G103)*1000</f>
        <v>1.3806974068380515</v>
      </c>
      <c r="I71" s="37"/>
      <c r="J71" s="36">
        <f>B71/F71*100</f>
        <v>98.077830218753391</v>
      </c>
      <c r="K71" s="36">
        <f>C71/G71*100</f>
        <v>94.298150990955577</v>
      </c>
      <c r="L71" s="36">
        <f>D71/H71*100</f>
        <v>77.169941479858352</v>
      </c>
      <c r="M71" s="2"/>
    </row>
    <row r="72" spans="1:13" s="31" customFormat="1" ht="14.1" customHeight="1">
      <c r="A72" s="35" t="s">
        <v>4</v>
      </c>
      <c r="B72" s="34">
        <f>(B33/$C104)*1000</f>
        <v>6.3518333033629011E-3</v>
      </c>
      <c r="C72" s="34">
        <f>(C33/$C104)*1000</f>
        <v>0.18639345314351136</v>
      </c>
      <c r="D72" s="34">
        <f>(D33/$C104)*1000</f>
        <v>1.2142953046153078</v>
      </c>
      <c r="E72" s="34"/>
      <c r="F72" s="34">
        <f>(F33/$G104)*1000</f>
        <v>4.5677468719568081E-3</v>
      </c>
      <c r="G72" s="34">
        <f>(G33/$G104)*1000</f>
        <v>0.17801215146930863</v>
      </c>
      <c r="H72" s="34">
        <f>(H33/$G104)*1000</f>
        <v>1.4429995138506153</v>
      </c>
      <c r="I72" s="33"/>
      <c r="J72" s="32">
        <f>B72/F72*100</f>
        <v>139.05834717679519</v>
      </c>
      <c r="K72" s="32">
        <f>C72/G72*100</f>
        <v>104.70827502786952</v>
      </c>
      <c r="L72" s="32">
        <f>D72/H72*100</f>
        <v>84.150777111142958</v>
      </c>
      <c r="M72" s="26"/>
    </row>
    <row r="73" spans="1:13" ht="4.5" customHeight="1">
      <c r="A73" s="2"/>
      <c r="B73" s="2"/>
      <c r="C73" s="2"/>
      <c r="D73" s="2"/>
      <c r="E73" s="2"/>
      <c r="F73" s="2"/>
      <c r="G73" s="2"/>
      <c r="H73" s="2"/>
      <c r="I73" s="2"/>
      <c r="J73" s="2"/>
      <c r="K73" s="2"/>
      <c r="L73" s="2"/>
      <c r="M73" s="2"/>
    </row>
    <row r="74" spans="1:13" ht="14.1" customHeight="1">
      <c r="A74" s="30" t="s">
        <v>12</v>
      </c>
      <c r="B74" s="2"/>
      <c r="C74" s="2"/>
      <c r="D74" s="2"/>
      <c r="E74" s="2"/>
      <c r="F74" s="2"/>
      <c r="G74" s="2"/>
      <c r="H74" s="2"/>
      <c r="I74" s="2"/>
      <c r="J74" s="2"/>
      <c r="K74" s="2"/>
      <c r="L74" s="2"/>
      <c r="M74" s="2"/>
    </row>
    <row r="75" spans="1:13" ht="14.1" customHeight="1">
      <c r="A75" s="3" t="s">
        <v>2</v>
      </c>
      <c r="B75" s="7">
        <f>(B71-B70)/B70*100</f>
        <v>-42.933624644799721</v>
      </c>
      <c r="C75" s="7">
        <f>(C71-C70)/C70*100</f>
        <v>-19.294210435160092</v>
      </c>
      <c r="D75" s="7">
        <f>(D71-D70)/D70*100</f>
        <v>-6.0310702040700468</v>
      </c>
      <c r="E75" s="7"/>
      <c r="F75" s="7">
        <f>(F71-F70)/F70*100</f>
        <v>5.5303653167402294</v>
      </c>
      <c r="G75" s="7">
        <f>(G71-G70)/G70*100</f>
        <v>-5.569553163445887</v>
      </c>
      <c r="H75" s="7">
        <f>(H71-H70)/H70*100</f>
        <v>-4.5267746270261897</v>
      </c>
      <c r="I75" s="29"/>
      <c r="J75" s="29"/>
      <c r="K75" s="29"/>
      <c r="L75" s="29"/>
      <c r="M75" s="2"/>
    </row>
    <row r="76" spans="1:13" ht="14.1" customHeight="1">
      <c r="A76" s="8" t="s">
        <v>1</v>
      </c>
      <c r="B76" s="7">
        <f>(B71-B66)/B66*100</f>
        <v>-73.570448703688939</v>
      </c>
      <c r="C76" s="7">
        <f>(C71-C66)/C66*100</f>
        <v>-56.534190607803112</v>
      </c>
      <c r="D76" s="7">
        <f>(D71-D66)/D66*100</f>
        <v>-51.013042664162825</v>
      </c>
      <c r="E76" s="7"/>
      <c r="F76" s="7">
        <f>(F71-F66)/F66*100</f>
        <v>-67.803589788809674</v>
      </c>
      <c r="G76" s="7">
        <f>(G71-G66)/G66*100</f>
        <v>-47.055830523543328</v>
      </c>
      <c r="H76" s="7">
        <f>(H71-H66)/H66*100</f>
        <v>-45.04326451790461</v>
      </c>
      <c r="I76" s="11"/>
      <c r="J76" s="11"/>
      <c r="K76" s="11"/>
      <c r="L76" s="11"/>
      <c r="M76" s="11"/>
    </row>
    <row r="77" spans="1:13" ht="14.1" customHeight="1" thickBot="1">
      <c r="A77" s="6" t="s">
        <v>0</v>
      </c>
      <c r="B77" s="4">
        <f>(B72-B66)/B66*100</f>
        <v>-61.713252376539273</v>
      </c>
      <c r="C77" s="4">
        <f>(C72-C66)/C66*100</f>
        <v>-46.827973814244316</v>
      </c>
      <c r="D77" s="4">
        <f>(D72-D66)/D66*100</f>
        <v>-44.171224677686467</v>
      </c>
      <c r="E77" s="4"/>
      <c r="F77" s="4">
        <f>(F72-F66)/F66*100</f>
        <v>-67.104240051649313</v>
      </c>
      <c r="G77" s="4">
        <f>(G72-G66)/G66*100</f>
        <v>-41.672179212574854</v>
      </c>
      <c r="H77" s="4">
        <f>(H72-H66)/H66*100</f>
        <v>-42.563416002140521</v>
      </c>
      <c r="I77" s="28"/>
      <c r="J77" s="28"/>
      <c r="K77" s="28"/>
      <c r="L77" s="28"/>
      <c r="M77" s="11"/>
    </row>
    <row r="78" spans="1:13" ht="17.25" customHeight="1">
      <c r="A78" s="27" t="s">
        <v>11</v>
      </c>
      <c r="B78" s="2"/>
      <c r="C78" s="2"/>
      <c r="D78" s="2"/>
      <c r="E78" s="2"/>
      <c r="F78" s="2"/>
      <c r="G78" s="2"/>
      <c r="H78" s="2"/>
      <c r="I78" s="2"/>
      <c r="J78" s="2"/>
      <c r="K78" s="2"/>
      <c r="L78" s="2"/>
      <c r="M78" s="2"/>
    </row>
    <row r="79" spans="1:13" ht="17.25" customHeight="1">
      <c r="A79" s="27"/>
      <c r="B79" s="2"/>
      <c r="C79" s="2"/>
      <c r="D79" s="2"/>
      <c r="E79" s="2"/>
      <c r="F79" s="2"/>
      <c r="G79" s="2"/>
      <c r="H79" s="2"/>
      <c r="I79" s="2"/>
      <c r="J79" s="2"/>
      <c r="K79" s="2"/>
      <c r="L79" s="2"/>
      <c r="M79" s="2"/>
    </row>
    <row r="80" spans="1:13" ht="17.25" customHeight="1">
      <c r="A80" s="27"/>
      <c r="B80" s="2"/>
      <c r="C80" s="2"/>
      <c r="D80" s="2"/>
      <c r="E80" s="2"/>
      <c r="F80" s="2"/>
      <c r="G80" s="2"/>
      <c r="H80" s="2"/>
      <c r="I80" s="2"/>
      <c r="J80" s="2"/>
      <c r="K80" s="2"/>
      <c r="L80" s="2"/>
      <c r="M80" s="2"/>
    </row>
    <row r="81" spans="1:13" ht="17.25" customHeight="1">
      <c r="A81" s="27"/>
      <c r="B81" s="2"/>
      <c r="C81" s="2"/>
      <c r="D81" s="2"/>
      <c r="E81" s="2"/>
      <c r="F81" s="2"/>
      <c r="G81" s="2"/>
      <c r="H81" s="2"/>
      <c r="I81" s="2"/>
      <c r="J81" s="2"/>
      <c r="K81" s="2"/>
      <c r="L81" s="2"/>
      <c r="M81" s="2"/>
    </row>
    <row r="82" spans="1:13" ht="14.1" customHeight="1">
      <c r="A82" s="26" t="s">
        <v>10</v>
      </c>
      <c r="B82" s="2"/>
      <c r="C82" s="2"/>
      <c r="D82" s="2"/>
      <c r="E82" s="2"/>
      <c r="F82" s="2"/>
      <c r="G82" s="2"/>
      <c r="H82" s="2"/>
      <c r="I82" s="2"/>
      <c r="J82" s="2"/>
      <c r="K82" s="2"/>
      <c r="L82" s="2"/>
      <c r="M82" s="2"/>
    </row>
    <row r="83" spans="1:13" ht="14.1" customHeight="1">
      <c r="A83" s="20"/>
      <c r="B83" s="2"/>
      <c r="C83" s="25" t="s">
        <v>9</v>
      </c>
      <c r="D83" s="25"/>
      <c r="E83" s="20"/>
      <c r="F83" s="2"/>
      <c r="G83" s="25" t="s">
        <v>8</v>
      </c>
      <c r="H83" s="25"/>
      <c r="I83" s="2"/>
      <c r="J83" s="2"/>
      <c r="K83" s="2"/>
      <c r="L83" s="2"/>
      <c r="M83" s="2"/>
    </row>
    <row r="84" spans="1:13" ht="14.1" customHeight="1">
      <c r="A84" s="2"/>
      <c r="B84" s="2"/>
      <c r="C84" s="24" t="s">
        <v>7</v>
      </c>
      <c r="D84" s="24" t="s">
        <v>6</v>
      </c>
      <c r="F84" s="2"/>
      <c r="G84" s="24" t="s">
        <v>7</v>
      </c>
      <c r="H84" s="24" t="s">
        <v>6</v>
      </c>
      <c r="J84" s="2"/>
      <c r="K84" s="2"/>
      <c r="L84" s="2"/>
      <c r="M84" s="2"/>
    </row>
    <row r="85" spans="1:13" ht="14.1" customHeight="1">
      <c r="A85" s="3" t="s">
        <v>5</v>
      </c>
      <c r="B85" s="2"/>
      <c r="C85" s="23">
        <v>928261</v>
      </c>
      <c r="D85" s="23">
        <v>5140100</v>
      </c>
      <c r="G85" s="23">
        <v>10384920</v>
      </c>
      <c r="H85" s="23">
        <v>53981460</v>
      </c>
      <c r="J85" s="2"/>
      <c r="K85" s="2"/>
      <c r="L85" s="2"/>
      <c r="M85" s="2"/>
    </row>
    <row r="86" spans="1:13" ht="14.1" customHeight="1">
      <c r="A86" s="3">
        <v>1998</v>
      </c>
      <c r="B86" s="2"/>
      <c r="C86" s="23">
        <v>1002589</v>
      </c>
      <c r="D86" s="15">
        <v>5077070</v>
      </c>
      <c r="G86" s="16">
        <v>10598694</v>
      </c>
      <c r="H86" s="16">
        <v>51720104</v>
      </c>
      <c r="J86" s="2"/>
      <c r="K86" s="2"/>
      <c r="L86" s="2"/>
      <c r="M86" s="2"/>
    </row>
    <row r="87" spans="1:13" ht="14.1" customHeight="1">
      <c r="A87" s="3">
        <v>1999</v>
      </c>
      <c r="B87" s="2"/>
      <c r="C87" s="15">
        <v>995396</v>
      </c>
      <c r="D87" s="15">
        <v>5071950</v>
      </c>
      <c r="G87" s="16">
        <v>10608365</v>
      </c>
      <c r="H87" s="16">
        <v>51933471</v>
      </c>
      <c r="K87" s="2"/>
      <c r="L87" s="2"/>
      <c r="M87" s="2"/>
    </row>
    <row r="88" spans="1:13" ht="14.1" customHeight="1">
      <c r="A88" s="3">
        <v>2000</v>
      </c>
      <c r="B88" s="2"/>
      <c r="C88" s="15">
        <v>984763</v>
      </c>
      <c r="D88" s="15">
        <v>5062940</v>
      </c>
      <c r="G88" s="16">
        <v>10571500</v>
      </c>
      <c r="H88" s="16">
        <v>52140181</v>
      </c>
      <c r="K88" s="2"/>
      <c r="L88" s="2"/>
      <c r="M88" s="2"/>
    </row>
    <row r="89" spans="1:13" ht="14.1" customHeight="1">
      <c r="A89" s="3">
        <v>2001</v>
      </c>
      <c r="B89" s="2"/>
      <c r="C89" s="15">
        <v>970374</v>
      </c>
      <c r="D89" s="15">
        <v>5064200</v>
      </c>
      <c r="G89" s="16">
        <v>10495226</v>
      </c>
      <c r="H89" s="16">
        <v>52359978</v>
      </c>
      <c r="J89" s="11"/>
      <c r="K89" s="2"/>
      <c r="L89" s="2"/>
      <c r="M89" s="2"/>
    </row>
    <row r="90" spans="1:13" ht="14.1" customHeight="1">
      <c r="A90" s="3">
        <v>2002</v>
      </c>
      <c r="B90" s="2"/>
      <c r="C90" s="15">
        <v>955209</v>
      </c>
      <c r="D90" s="15">
        <v>5054800</v>
      </c>
      <c r="G90" s="16">
        <v>10449800</v>
      </c>
      <c r="H90" s="16">
        <v>52602143</v>
      </c>
      <c r="J90" s="11"/>
      <c r="K90" s="2"/>
      <c r="L90" s="2"/>
      <c r="M90" s="2"/>
    </row>
    <row r="91" spans="1:13" ht="14.1" customHeight="1">
      <c r="A91" s="3">
        <v>2003</v>
      </c>
      <c r="B91" s="2"/>
      <c r="C91" s="15">
        <v>943240</v>
      </c>
      <c r="D91" s="15">
        <v>5057400</v>
      </c>
      <c r="G91" s="16">
        <v>10426300</v>
      </c>
      <c r="H91" s="16">
        <v>52863238</v>
      </c>
      <c r="J91" s="11"/>
      <c r="K91" s="2"/>
      <c r="L91" s="2"/>
      <c r="M91" s="2"/>
    </row>
    <row r="92" spans="1:13" ht="14.1" customHeight="1">
      <c r="A92" s="3">
        <v>2004</v>
      </c>
      <c r="B92" s="2"/>
      <c r="C92" s="15">
        <v>935456</v>
      </c>
      <c r="D92" s="15">
        <v>5078400</v>
      </c>
      <c r="G92" s="16">
        <v>10392300</v>
      </c>
      <c r="H92" s="12">
        <v>53152022</v>
      </c>
      <c r="J92" s="11"/>
      <c r="K92" s="22"/>
      <c r="L92" s="2"/>
      <c r="M92" s="2"/>
    </row>
    <row r="93" spans="1:13" ht="14.1" customHeight="1">
      <c r="A93" s="3">
        <v>2005</v>
      </c>
      <c r="B93" s="2"/>
      <c r="C93" s="15">
        <v>928994</v>
      </c>
      <c r="D93" s="15">
        <v>5094800</v>
      </c>
      <c r="G93" s="16">
        <v>10376300.000000002</v>
      </c>
      <c r="H93" s="12">
        <v>53575343</v>
      </c>
      <c r="J93" s="11"/>
      <c r="K93" s="2"/>
      <c r="L93" s="2"/>
      <c r="M93" s="2"/>
    </row>
    <row r="94" spans="1:13" ht="14.1" customHeight="1">
      <c r="A94" s="3">
        <v>2006</v>
      </c>
      <c r="B94" s="2"/>
      <c r="C94" s="15">
        <v>921833</v>
      </c>
      <c r="D94" s="15">
        <v>5116900</v>
      </c>
      <c r="G94" s="16">
        <v>10367600</v>
      </c>
      <c r="H94" s="12">
        <v>53950854</v>
      </c>
      <c r="J94" s="11"/>
      <c r="K94" s="2"/>
      <c r="L94" s="2"/>
      <c r="M94" s="2"/>
    </row>
    <row r="95" spans="1:13" ht="14.1" customHeight="1">
      <c r="A95" s="3">
        <v>2007</v>
      </c>
      <c r="B95" s="2"/>
      <c r="C95" s="15">
        <v>916951</v>
      </c>
      <c r="D95" s="15">
        <v>5144200</v>
      </c>
      <c r="G95" s="16">
        <v>10376600</v>
      </c>
      <c r="H95" s="12">
        <v>54387392</v>
      </c>
      <c r="J95" s="11"/>
      <c r="K95" s="2"/>
      <c r="L95" s="2"/>
      <c r="M95" s="2"/>
    </row>
    <row r="96" spans="1:13" ht="14.1" customHeight="1">
      <c r="A96" s="21">
        <v>2008</v>
      </c>
      <c r="B96" s="20"/>
      <c r="C96" s="15">
        <v>913534</v>
      </c>
      <c r="D96" s="15">
        <v>5168500</v>
      </c>
      <c r="E96" s="19"/>
      <c r="F96" s="19"/>
      <c r="G96" s="18">
        <v>10411800.000000002</v>
      </c>
      <c r="H96" s="17">
        <v>54841720</v>
      </c>
      <c r="J96" s="11"/>
      <c r="K96" s="2"/>
      <c r="L96" s="2"/>
      <c r="M96" s="2"/>
    </row>
    <row r="97" spans="1:14" ht="14.1" customHeight="1">
      <c r="A97" s="3">
        <v>2009</v>
      </c>
      <c r="B97" s="2"/>
      <c r="C97" s="15">
        <v>920245</v>
      </c>
      <c r="D97" s="15">
        <v>5231900</v>
      </c>
      <c r="G97" s="16">
        <v>10460900.000000002</v>
      </c>
      <c r="H97" s="12">
        <v>55235253</v>
      </c>
      <c r="J97" s="11"/>
      <c r="K97" s="2"/>
      <c r="L97" s="2"/>
      <c r="M97" s="2"/>
    </row>
    <row r="98" spans="1:14" ht="14.1" customHeight="1">
      <c r="A98" s="3">
        <v>2010</v>
      </c>
      <c r="B98" s="2"/>
      <c r="C98" s="15">
        <v>917798</v>
      </c>
      <c r="D98" s="14">
        <v>5262200</v>
      </c>
      <c r="G98" s="16">
        <v>10515699.999999998</v>
      </c>
      <c r="H98" s="12">
        <v>55692423</v>
      </c>
      <c r="J98" s="11"/>
      <c r="K98" s="2"/>
      <c r="L98" s="2"/>
      <c r="M98" s="2"/>
    </row>
    <row r="99" spans="1:14" ht="14.1" customHeight="1">
      <c r="A99" s="3">
        <v>2011</v>
      </c>
      <c r="B99" s="2"/>
      <c r="C99" s="15">
        <v>916103</v>
      </c>
      <c r="D99" s="14">
        <v>5299900</v>
      </c>
      <c r="G99" s="13">
        <v>10585971</v>
      </c>
      <c r="H99" s="12">
        <v>56170927</v>
      </c>
      <c r="J99" s="11"/>
      <c r="K99" s="2"/>
      <c r="L99" s="2"/>
      <c r="M99" s="2"/>
    </row>
    <row r="100" spans="1:14" ht="14.1" customHeight="1">
      <c r="A100" s="3">
        <v>2012</v>
      </c>
      <c r="B100" s="2"/>
      <c r="C100" s="15">
        <v>914626</v>
      </c>
      <c r="D100" s="14">
        <v>5313600</v>
      </c>
      <c r="G100" s="13">
        <v>10686700</v>
      </c>
      <c r="H100" s="12">
        <v>56567796</v>
      </c>
      <c r="J100" s="11"/>
      <c r="K100" s="2"/>
      <c r="L100" s="2"/>
      <c r="M100" s="2"/>
    </row>
    <row r="101" spans="1:14" ht="14.1" customHeight="1">
      <c r="A101" s="3">
        <v>2013</v>
      </c>
      <c r="B101" s="2"/>
      <c r="C101" s="15">
        <v>911579</v>
      </c>
      <c r="D101" s="14">
        <v>5327700</v>
      </c>
      <c r="G101" s="13">
        <v>10764403</v>
      </c>
      <c r="H101" s="12">
        <v>56948229</v>
      </c>
      <c r="J101" s="11"/>
      <c r="K101" s="2"/>
      <c r="L101" s="2"/>
      <c r="M101" s="2"/>
    </row>
    <row r="102" spans="1:14" ht="14.1" customHeight="1">
      <c r="A102" s="3">
        <v>2014</v>
      </c>
      <c r="B102" s="2"/>
      <c r="C102" s="15">
        <v>911041</v>
      </c>
      <c r="D102" s="14">
        <v>5347600</v>
      </c>
      <c r="G102" s="13">
        <v>10858397</v>
      </c>
      <c r="H102" s="12">
        <v>57408654</v>
      </c>
      <c r="J102" s="11"/>
      <c r="K102" s="2"/>
      <c r="L102" s="2"/>
      <c r="M102" s="2"/>
    </row>
    <row r="103" spans="1:14" ht="14.1" customHeight="1">
      <c r="A103" s="3">
        <v>2015</v>
      </c>
      <c r="B103" s="2"/>
      <c r="C103" s="15">
        <v>912262</v>
      </c>
      <c r="D103" s="14">
        <v>5373000</v>
      </c>
      <c r="G103" s="13">
        <v>10960403</v>
      </c>
      <c r="H103" s="12">
        <v>57885413</v>
      </c>
      <c r="J103" s="11"/>
      <c r="K103" s="2"/>
      <c r="L103" s="2"/>
      <c r="M103" s="2"/>
      <c r="N103" s="10"/>
    </row>
    <row r="104" spans="1:14" ht="14.1" customHeight="1">
      <c r="A104" s="3" t="s">
        <v>4</v>
      </c>
      <c r="B104" s="2"/>
      <c r="C104" s="9">
        <f>SUM(C99:C103)/5</f>
        <v>913122.2</v>
      </c>
      <c r="D104" s="9">
        <f>SUM(D99:D103)/5</f>
        <v>5332360</v>
      </c>
      <c r="E104" s="9"/>
      <c r="F104" s="9"/>
      <c r="G104" s="9">
        <f>SUM(G99:G103)/5</f>
        <v>10771174.800000001</v>
      </c>
      <c r="H104" s="9">
        <f>SUM(H99:H103)/5</f>
        <v>56996203.799999997</v>
      </c>
      <c r="J104" s="2"/>
      <c r="K104" s="2"/>
      <c r="L104" s="2"/>
      <c r="M104" s="2"/>
    </row>
    <row r="105" spans="1:14" ht="14.1" customHeight="1">
      <c r="A105" s="2"/>
      <c r="B105" s="2"/>
      <c r="C105" s="2"/>
      <c r="D105" s="2"/>
      <c r="F105" s="2"/>
      <c r="G105" s="2"/>
      <c r="H105" s="2"/>
      <c r="J105" s="2"/>
      <c r="K105" s="2"/>
      <c r="L105" s="2"/>
      <c r="M105" s="2"/>
    </row>
    <row r="106" spans="1:14" ht="14.1" customHeight="1">
      <c r="A106" s="3" t="s">
        <v>3</v>
      </c>
      <c r="B106" s="2"/>
      <c r="C106" s="2"/>
      <c r="D106" s="2"/>
      <c r="F106" s="2"/>
      <c r="G106" s="2"/>
      <c r="H106" s="2"/>
      <c r="J106" s="2"/>
      <c r="K106" s="2"/>
      <c r="L106" s="2"/>
      <c r="M106" s="2"/>
    </row>
    <row r="107" spans="1:14" ht="14.1" customHeight="1">
      <c r="A107" s="3" t="s">
        <v>2</v>
      </c>
      <c r="C107" s="7">
        <f>(C103-C102)/C102*100</f>
        <v>0.13402250831740833</v>
      </c>
      <c r="D107" s="7">
        <f>(D103-D102)/D102*100</f>
        <v>0.47497943002468396</v>
      </c>
      <c r="E107" s="7"/>
      <c r="F107" s="7"/>
      <c r="G107" s="7">
        <f>(G103-G102)/G102*100</f>
        <v>0.93942043194773595</v>
      </c>
      <c r="H107" s="7">
        <f>(H103-H102)/H102*100</f>
        <v>0.83046538593292918</v>
      </c>
      <c r="J107" s="2"/>
      <c r="K107" s="2"/>
      <c r="L107" s="2"/>
      <c r="M107" s="2"/>
    </row>
    <row r="108" spans="1:14" ht="14.1" customHeight="1">
      <c r="A108" s="8" t="s">
        <v>1</v>
      </c>
      <c r="C108" s="7">
        <f>(C103-C85)/C85*100</f>
        <v>-1.7235454252629381</v>
      </c>
      <c r="D108" s="7">
        <f>(D103-D85)/D85*100</f>
        <v>4.5310402521351723</v>
      </c>
      <c r="E108" s="7"/>
      <c r="F108" s="7"/>
      <c r="G108" s="7">
        <f>(G103-G85)/G85*100</f>
        <v>5.5415255967306436</v>
      </c>
      <c r="H108" s="7">
        <f>(H103-H85)/H85*100</f>
        <v>7.2320255880444879</v>
      </c>
      <c r="J108" s="2"/>
      <c r="K108" s="2"/>
      <c r="L108" s="2"/>
      <c r="M108" s="2"/>
    </row>
    <row r="109" spans="1:14" ht="14.1" customHeight="1" thickBot="1">
      <c r="A109" s="6" t="s">
        <v>0</v>
      </c>
      <c r="B109" s="5"/>
      <c r="C109" s="4">
        <f>(C104-C85)/C85*100</f>
        <v>-1.6308775225933274</v>
      </c>
      <c r="D109" s="4">
        <f>(D104-D85)/D85*100</f>
        <v>3.7403941557557245</v>
      </c>
      <c r="E109" s="4"/>
      <c r="F109" s="4"/>
      <c r="G109" s="4">
        <f>(G104-G85)/G85*100</f>
        <v>3.7193815648074398</v>
      </c>
      <c r="H109" s="4">
        <f>(H104-H85)/H85*100</f>
        <v>5.584776328761758</v>
      </c>
      <c r="J109" s="2"/>
      <c r="K109" s="2"/>
      <c r="L109" s="2"/>
      <c r="M109" s="2"/>
    </row>
    <row r="110" spans="1:14" ht="14.1" customHeight="1">
      <c r="A110" s="3"/>
      <c r="B110" s="2"/>
      <c r="C110" s="2"/>
      <c r="D110" s="2"/>
      <c r="E110" s="2"/>
      <c r="F110" s="2"/>
      <c r="G110" s="2"/>
      <c r="H110" s="2"/>
      <c r="I110" s="2"/>
      <c r="J110" s="2"/>
      <c r="K110" s="2"/>
      <c r="L110" s="2"/>
      <c r="M110" s="2"/>
    </row>
    <row r="111" spans="1:14" ht="14.1" customHeight="1"/>
    <row r="114" ht="12.75" customHeight="1"/>
  </sheetData>
  <mergeCells count="2">
    <mergeCell ref="B5:D5"/>
    <mergeCell ref="F5:H5"/>
  </mergeCells>
  <pageMargins left="0.75" right="0.75" top="1" bottom="1" header="0.5" footer="0.5"/>
  <pageSetup paperSize="9" scale="6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W79"/>
  <sheetViews>
    <sheetView zoomScale="75" zoomScaleNormal="75" workbookViewId="0">
      <selection activeCell="B71" sqref="B71"/>
    </sheetView>
  </sheetViews>
  <sheetFormatPr defaultRowHeight="12.75"/>
  <cols>
    <col min="1" max="1" width="16" style="1" customWidth="1"/>
    <col min="2" max="2" width="9.7109375" style="1" customWidth="1"/>
    <col min="3" max="3" width="10.85546875" style="1" customWidth="1"/>
    <col min="4" max="4" width="11.7109375" style="1" customWidth="1"/>
    <col min="5" max="5" width="9.7109375" style="1" customWidth="1"/>
    <col min="6" max="6" width="11.7109375" style="1" customWidth="1"/>
    <col min="7" max="7" width="12.42578125" style="1" customWidth="1"/>
    <col min="8" max="8" width="11.5703125" style="1" customWidth="1"/>
    <col min="9" max="9" width="9.7109375" style="1" customWidth="1"/>
    <col min="10" max="10" width="10.85546875" style="1" customWidth="1"/>
    <col min="11" max="11" width="11.140625" style="1" customWidth="1"/>
    <col min="12" max="12" width="12" style="1" customWidth="1"/>
    <col min="13" max="13" width="4.42578125" style="1" customWidth="1"/>
    <col min="14" max="15" width="9.140625" style="1"/>
    <col min="16" max="16" width="12" style="1" customWidth="1"/>
    <col min="17" max="17" width="3" style="1" customWidth="1"/>
    <col min="18" max="24" width="9.140625" style="1"/>
    <col min="25" max="25" width="13.140625" style="1" customWidth="1"/>
    <col min="26" max="26" width="9.28515625" style="1" customWidth="1"/>
    <col min="27" max="27" width="13.140625" style="1" customWidth="1"/>
    <col min="28" max="28" width="9.140625" style="1"/>
    <col min="29" max="29" width="10.7109375" style="1" customWidth="1"/>
    <col min="30" max="30" width="9.140625" style="1"/>
    <col min="31" max="31" width="10.140625" style="1" customWidth="1"/>
    <col min="32" max="16384" width="9.140625" style="1"/>
  </cols>
  <sheetData>
    <row r="1" spans="1:23" s="119" customFormat="1" ht="20.25">
      <c r="A1" s="42" t="s">
        <v>44</v>
      </c>
      <c r="L1" s="42"/>
      <c r="N1" s="121"/>
      <c r="O1" s="120"/>
      <c r="P1" s="120"/>
      <c r="Q1" s="120"/>
    </row>
    <row r="2" spans="1:23" ht="13.5" thickBot="1">
      <c r="A2" s="5"/>
      <c r="B2" s="5"/>
      <c r="C2" s="5"/>
      <c r="D2" s="5"/>
      <c r="E2" s="5"/>
      <c r="F2" s="5"/>
      <c r="G2" s="5"/>
      <c r="H2" s="5"/>
      <c r="I2" s="5"/>
      <c r="J2" s="5"/>
      <c r="K2" s="5"/>
      <c r="L2" s="5"/>
      <c r="N2" s="19"/>
      <c r="O2" s="19"/>
      <c r="P2" s="19"/>
    </row>
    <row r="3" spans="1:23" s="2" customFormat="1" ht="15.75">
      <c r="B3" s="88" t="s">
        <v>24</v>
      </c>
      <c r="C3" s="88"/>
      <c r="D3" s="88"/>
      <c r="E3" s="88"/>
      <c r="F3" s="88"/>
      <c r="H3" s="88" t="s">
        <v>28</v>
      </c>
      <c r="I3" s="88"/>
      <c r="J3" s="88"/>
      <c r="K3" s="88"/>
      <c r="L3" s="88"/>
      <c r="N3" s="25"/>
      <c r="O3" s="86"/>
      <c r="P3" s="25"/>
    </row>
    <row r="4" spans="1:23" s="2" customFormat="1" ht="15.75">
      <c r="B4" s="136"/>
      <c r="C4" s="137"/>
      <c r="D4" s="136"/>
      <c r="E4" s="137"/>
      <c r="F4" s="136" t="s">
        <v>21</v>
      </c>
      <c r="G4" s="137"/>
      <c r="H4" s="136"/>
      <c r="I4" s="137"/>
      <c r="J4" s="136"/>
      <c r="K4" s="137"/>
      <c r="L4" s="136" t="s">
        <v>21</v>
      </c>
      <c r="N4" s="25"/>
      <c r="O4" s="25"/>
      <c r="P4" s="86"/>
    </row>
    <row r="5" spans="1:23" s="2" customFormat="1" ht="16.5" thickBot="1">
      <c r="A5" s="44"/>
      <c r="B5" s="134" t="s">
        <v>20</v>
      </c>
      <c r="C5" s="135"/>
      <c r="D5" s="134" t="s">
        <v>19</v>
      </c>
      <c r="E5" s="135"/>
      <c r="F5" s="134" t="s">
        <v>18</v>
      </c>
      <c r="G5" s="135"/>
      <c r="H5" s="134" t="s">
        <v>20</v>
      </c>
      <c r="I5" s="135"/>
      <c r="J5" s="134" t="s">
        <v>19</v>
      </c>
      <c r="K5" s="135"/>
      <c r="L5" s="134" t="s">
        <v>18</v>
      </c>
      <c r="N5" s="25"/>
      <c r="O5" s="25"/>
      <c r="P5" s="25"/>
    </row>
    <row r="6" spans="1:23">
      <c r="A6" s="19"/>
      <c r="B6" s="64"/>
      <c r="D6" s="64"/>
      <c r="F6" s="64"/>
      <c r="H6" s="64"/>
      <c r="I6" s="64"/>
      <c r="J6" s="64"/>
      <c r="L6" s="64"/>
      <c r="N6" s="64"/>
      <c r="O6" s="64"/>
      <c r="P6" s="64"/>
    </row>
    <row r="7" spans="1:23" ht="20.25">
      <c r="A7" s="42" t="s">
        <v>41</v>
      </c>
      <c r="B7" s="64"/>
      <c r="D7" s="64"/>
      <c r="F7" s="64"/>
      <c r="H7" s="64"/>
      <c r="I7" s="64"/>
      <c r="J7" s="64"/>
      <c r="L7" s="64"/>
      <c r="N7" s="64"/>
      <c r="O7" s="64"/>
      <c r="P7" s="64"/>
    </row>
    <row r="8" spans="1:23">
      <c r="A8" s="31"/>
      <c r="B8" s="64"/>
      <c r="D8" s="64"/>
      <c r="F8" s="64"/>
      <c r="H8" s="64"/>
      <c r="I8" s="64"/>
      <c r="J8" s="64"/>
      <c r="L8" s="64"/>
      <c r="N8" s="64"/>
      <c r="O8" s="64"/>
      <c r="P8" s="64"/>
    </row>
    <row r="9" spans="1:23" s="2" customFormat="1" ht="15">
      <c r="A9" s="2" t="s">
        <v>39</v>
      </c>
      <c r="B9" s="132">
        <v>44</v>
      </c>
      <c r="C9" s="68"/>
      <c r="D9" s="68">
        <v>421</v>
      </c>
      <c r="E9" s="68"/>
      <c r="F9" s="68">
        <v>1694</v>
      </c>
      <c r="G9" s="68"/>
      <c r="H9" s="68">
        <v>367</v>
      </c>
      <c r="I9" s="68"/>
      <c r="J9" s="68">
        <v>4519</v>
      </c>
      <c r="K9" s="68"/>
      <c r="L9" s="68">
        <v>22373</v>
      </c>
      <c r="N9" s="131"/>
      <c r="O9" s="131"/>
      <c r="P9" s="131"/>
    </row>
    <row r="10" spans="1:23" s="2" customFormat="1" ht="15">
      <c r="A10" s="2" t="s">
        <v>38</v>
      </c>
      <c r="B10" s="132">
        <v>5</v>
      </c>
      <c r="C10" s="68"/>
      <c r="D10" s="68">
        <v>164</v>
      </c>
      <c r="E10" s="68"/>
      <c r="F10" s="68">
        <v>794</v>
      </c>
      <c r="G10" s="68"/>
      <c r="H10" s="68">
        <v>95</v>
      </c>
      <c r="I10" s="68"/>
      <c r="J10" s="68">
        <v>3075</v>
      </c>
      <c r="K10" s="68"/>
      <c r="L10" s="68">
        <v>18050</v>
      </c>
      <c r="N10" s="131"/>
      <c r="O10" s="131"/>
      <c r="P10" s="131"/>
    </row>
    <row r="11" spans="1:23" s="2" customFormat="1" ht="15">
      <c r="A11" s="2" t="s">
        <v>37</v>
      </c>
      <c r="B11" s="132">
        <v>75</v>
      </c>
      <c r="C11" s="68"/>
      <c r="D11" s="68">
        <v>639</v>
      </c>
      <c r="E11" s="68"/>
      <c r="F11" s="68">
        <v>6712</v>
      </c>
      <c r="G11" s="68"/>
      <c r="H11" s="68">
        <v>682</v>
      </c>
      <c r="I11" s="68"/>
      <c r="J11" s="68">
        <v>7235</v>
      </c>
      <c r="K11" s="68"/>
      <c r="L11" s="68">
        <v>104845</v>
      </c>
      <c r="N11" s="131"/>
      <c r="O11" s="131"/>
      <c r="P11" s="131"/>
    </row>
    <row r="12" spans="1:23" s="2" customFormat="1" ht="15">
      <c r="A12" s="2" t="s">
        <v>36</v>
      </c>
      <c r="B12" s="132">
        <v>1</v>
      </c>
      <c r="C12" s="68"/>
      <c r="D12" s="68">
        <v>49</v>
      </c>
      <c r="E12" s="68"/>
      <c r="F12" s="68">
        <v>332</v>
      </c>
      <c r="G12" s="68"/>
      <c r="H12" s="68">
        <v>4</v>
      </c>
      <c r="I12" s="68"/>
      <c r="J12" s="68">
        <v>226</v>
      </c>
      <c r="K12" s="68"/>
      <c r="L12" s="68">
        <v>4294</v>
      </c>
      <c r="N12" s="131"/>
      <c r="O12" s="131"/>
      <c r="P12" s="131"/>
    </row>
    <row r="13" spans="1:23" s="2" customFormat="1" ht="15.75">
      <c r="A13" s="2" t="s">
        <v>35</v>
      </c>
      <c r="B13" s="132">
        <v>43</v>
      </c>
      <c r="C13" s="68"/>
      <c r="D13" s="68">
        <v>323</v>
      </c>
      <c r="E13" s="68"/>
      <c r="F13" s="68">
        <v>1436</v>
      </c>
      <c r="G13" s="68"/>
      <c r="H13" s="68">
        <v>420</v>
      </c>
      <c r="I13" s="68"/>
      <c r="J13" s="68">
        <v>5492</v>
      </c>
      <c r="K13" s="68"/>
      <c r="L13" s="68">
        <v>25677</v>
      </c>
      <c r="N13" s="131"/>
      <c r="O13" s="131"/>
      <c r="P13" s="131"/>
      <c r="V13" s="26"/>
    </row>
    <row r="14" spans="1:23" s="11" customFormat="1" ht="15.75">
      <c r="A14" s="72" t="s">
        <v>6</v>
      </c>
      <c r="B14" s="130">
        <v>168</v>
      </c>
      <c r="C14" s="128"/>
      <c r="D14" s="128">
        <v>1596</v>
      </c>
      <c r="E14" s="128"/>
      <c r="F14" s="128">
        <v>10968</v>
      </c>
      <c r="G14" s="128"/>
      <c r="H14" s="128">
        <v>1568</v>
      </c>
      <c r="I14" s="128"/>
      <c r="J14" s="128">
        <v>20547</v>
      </c>
      <c r="K14" s="128"/>
      <c r="L14" s="128">
        <v>175239</v>
      </c>
      <c r="N14" s="127"/>
      <c r="O14" s="127"/>
      <c r="P14" s="127"/>
      <c r="V14" s="125"/>
      <c r="W14" s="125"/>
    </row>
    <row r="15" spans="1:23">
      <c r="F15" s="105"/>
      <c r="G15" s="133"/>
      <c r="H15" s="133"/>
      <c r="I15" s="133"/>
      <c r="J15" s="133"/>
      <c r="K15" s="133"/>
      <c r="L15" s="133"/>
      <c r="N15" s="108"/>
      <c r="O15" s="108"/>
      <c r="P15" s="108"/>
      <c r="T15" s="19"/>
      <c r="U15" s="19"/>
      <c r="V15" s="64"/>
      <c r="W15" s="19"/>
    </row>
    <row r="16" spans="1:23" ht="23.25">
      <c r="A16" s="42" t="s">
        <v>40</v>
      </c>
      <c r="G16" s="78"/>
      <c r="H16" s="78"/>
      <c r="I16" s="78"/>
      <c r="J16" s="78"/>
      <c r="K16" s="78"/>
      <c r="L16" s="78"/>
      <c r="N16" s="108"/>
      <c r="O16" s="108"/>
      <c r="P16" s="108"/>
      <c r="T16" s="19"/>
      <c r="U16" s="19"/>
      <c r="V16" s="64"/>
      <c r="W16" s="19"/>
    </row>
    <row r="17" spans="1:23">
      <c r="A17" s="31"/>
      <c r="G17" s="78"/>
      <c r="H17" s="78"/>
      <c r="I17" s="78"/>
      <c r="J17" s="78"/>
      <c r="K17" s="78"/>
      <c r="L17" s="78"/>
      <c r="N17" s="108"/>
      <c r="O17" s="108"/>
      <c r="P17" s="108"/>
      <c r="T17" s="19"/>
      <c r="U17" s="19"/>
      <c r="V17" s="64"/>
      <c r="W17" s="19"/>
    </row>
    <row r="18" spans="1:23" s="2" customFormat="1" ht="15.75">
      <c r="A18" s="2" t="s">
        <v>39</v>
      </c>
      <c r="B18" s="132">
        <v>3</v>
      </c>
      <c r="C18" s="132"/>
      <c r="D18" s="132">
        <v>97</v>
      </c>
      <c r="E18" s="132"/>
      <c r="F18" s="132">
        <v>460</v>
      </c>
      <c r="G18" s="132"/>
      <c r="H18" s="68">
        <v>22</v>
      </c>
      <c r="I18" s="68"/>
      <c r="J18" s="68">
        <v>1161</v>
      </c>
      <c r="K18" s="68"/>
      <c r="L18" s="68">
        <v>5857</v>
      </c>
      <c r="N18" s="131"/>
      <c r="O18" s="131"/>
      <c r="P18" s="131"/>
      <c r="T18" s="20"/>
      <c r="U18" s="20"/>
      <c r="V18" s="25"/>
      <c r="W18" s="20"/>
    </row>
    <row r="19" spans="1:23" s="2" customFormat="1" ht="15.75">
      <c r="A19" s="2" t="s">
        <v>38</v>
      </c>
      <c r="B19" s="132">
        <v>1</v>
      </c>
      <c r="C19" s="132"/>
      <c r="D19" s="132">
        <v>11</v>
      </c>
      <c r="E19" s="132"/>
      <c r="F19" s="132">
        <v>71</v>
      </c>
      <c r="G19" s="132"/>
      <c r="H19" s="68">
        <v>5</v>
      </c>
      <c r="I19" s="68"/>
      <c r="J19" s="68">
        <v>261</v>
      </c>
      <c r="K19" s="68"/>
      <c r="L19" s="68">
        <v>1858</v>
      </c>
      <c r="N19" s="131"/>
      <c r="O19" s="131"/>
      <c r="P19" s="131"/>
      <c r="T19" s="20"/>
      <c r="U19" s="20"/>
      <c r="V19" s="25"/>
      <c r="W19" s="20"/>
    </row>
    <row r="20" spans="1:23" s="2" customFormat="1" ht="15.75">
      <c r="A20" s="2" t="s">
        <v>37</v>
      </c>
      <c r="B20" s="132">
        <v>0</v>
      </c>
      <c r="C20" s="132"/>
      <c r="D20" s="132">
        <v>27</v>
      </c>
      <c r="E20" s="132"/>
      <c r="F20" s="132">
        <v>378</v>
      </c>
      <c r="G20" s="132"/>
      <c r="H20" s="68">
        <v>18</v>
      </c>
      <c r="I20" s="68"/>
      <c r="J20" s="68">
        <v>287</v>
      </c>
      <c r="K20" s="68"/>
      <c r="L20" s="68">
        <v>6626</v>
      </c>
      <c r="N20" s="131"/>
      <c r="O20" s="131"/>
      <c r="P20" s="131"/>
      <c r="T20" s="20"/>
      <c r="U20" s="20"/>
      <c r="V20" s="25"/>
      <c r="W20" s="20"/>
    </row>
    <row r="21" spans="1:23" s="2" customFormat="1" ht="15.75">
      <c r="A21" s="2" t="s">
        <v>36</v>
      </c>
      <c r="B21" s="132">
        <v>0</v>
      </c>
      <c r="C21" s="132"/>
      <c r="D21" s="132">
        <v>2</v>
      </c>
      <c r="E21" s="132"/>
      <c r="F21" s="132">
        <v>42</v>
      </c>
      <c r="G21" s="132"/>
      <c r="H21" s="68">
        <v>1</v>
      </c>
      <c r="I21" s="68"/>
      <c r="J21" s="68">
        <v>11</v>
      </c>
      <c r="K21" s="68"/>
      <c r="L21" s="68">
        <v>581</v>
      </c>
      <c r="N21" s="131"/>
      <c r="O21" s="131"/>
      <c r="P21" s="131"/>
      <c r="T21" s="20"/>
      <c r="U21" s="20"/>
      <c r="V21" s="25"/>
      <c r="W21" s="20"/>
    </row>
    <row r="22" spans="1:23" s="2" customFormat="1" ht="15.75">
      <c r="A22" s="2" t="s">
        <v>35</v>
      </c>
      <c r="B22" s="132">
        <v>0</v>
      </c>
      <c r="C22" s="132"/>
      <c r="D22" s="132">
        <v>2</v>
      </c>
      <c r="E22" s="132"/>
      <c r="F22" s="132">
        <v>21</v>
      </c>
      <c r="G22" s="132"/>
      <c r="H22" s="68">
        <v>3</v>
      </c>
      <c r="I22" s="68"/>
      <c r="J22" s="68">
        <v>51</v>
      </c>
      <c r="K22" s="68"/>
      <c r="L22" s="68">
        <v>211</v>
      </c>
      <c r="N22" s="131"/>
      <c r="O22" s="131"/>
      <c r="P22" s="131"/>
      <c r="T22" s="20"/>
      <c r="U22" s="20"/>
      <c r="V22" s="25"/>
      <c r="W22" s="20"/>
    </row>
    <row r="23" spans="1:23" s="11" customFormat="1" ht="15.75">
      <c r="A23" s="72" t="s">
        <v>6</v>
      </c>
      <c r="B23" s="129">
        <v>4</v>
      </c>
      <c r="C23" s="129"/>
      <c r="D23" s="129">
        <v>139</v>
      </c>
      <c r="E23" s="130"/>
      <c r="F23" s="128">
        <v>972</v>
      </c>
      <c r="G23" s="129"/>
      <c r="H23" s="128">
        <v>49</v>
      </c>
      <c r="I23" s="128"/>
      <c r="J23" s="128">
        <v>1771</v>
      </c>
      <c r="K23" s="128"/>
      <c r="L23" s="128">
        <v>15133</v>
      </c>
      <c r="N23" s="127"/>
      <c r="O23" s="127"/>
      <c r="P23" s="127"/>
      <c r="T23" s="125"/>
      <c r="U23" s="125"/>
      <c r="V23" s="126"/>
      <c r="W23" s="125"/>
    </row>
    <row r="24" spans="1:23" ht="13.5" thickBot="1">
      <c r="A24" s="124"/>
      <c r="B24" s="5"/>
      <c r="C24" s="5"/>
      <c r="D24" s="5"/>
      <c r="E24" s="5"/>
      <c r="F24" s="123"/>
      <c r="G24" s="123"/>
      <c r="H24" s="123"/>
      <c r="I24" s="5"/>
      <c r="J24" s="5"/>
      <c r="K24" s="5"/>
      <c r="L24" s="5"/>
      <c r="N24" s="19"/>
      <c r="O24" s="19"/>
      <c r="P24" s="19"/>
      <c r="T24" s="19"/>
      <c r="U24" s="19"/>
      <c r="V24" s="64"/>
      <c r="W24" s="19"/>
    </row>
    <row r="25" spans="1:23">
      <c r="A25" s="110"/>
      <c r="B25" s="19"/>
      <c r="C25" s="19"/>
      <c r="D25" s="19"/>
      <c r="E25" s="19"/>
      <c r="F25" s="19"/>
      <c r="G25" s="19"/>
      <c r="H25" s="19"/>
      <c r="I25" s="19"/>
      <c r="N25" s="19"/>
      <c r="O25" s="19"/>
      <c r="P25" s="19"/>
      <c r="T25" s="19"/>
      <c r="U25" s="19"/>
      <c r="V25" s="64"/>
      <c r="W25" s="19"/>
    </row>
    <row r="26" spans="1:23">
      <c r="A26" s="110"/>
      <c r="B26" s="19"/>
      <c r="C26" s="19"/>
      <c r="D26" s="19"/>
      <c r="E26" s="19"/>
      <c r="F26" s="19"/>
      <c r="G26" s="19"/>
      <c r="H26" s="19"/>
      <c r="I26" s="19"/>
      <c r="N26" s="19"/>
      <c r="O26" s="19"/>
      <c r="P26" s="19"/>
      <c r="T26" s="19"/>
      <c r="U26" s="19"/>
      <c r="V26" s="64"/>
      <c r="W26" s="19"/>
    </row>
    <row r="27" spans="1:23">
      <c r="A27" s="110"/>
      <c r="B27" s="19"/>
      <c r="C27" s="19"/>
      <c r="D27" s="19"/>
      <c r="E27" s="19"/>
      <c r="F27" s="19"/>
      <c r="G27" s="19"/>
      <c r="H27" s="19"/>
      <c r="I27" s="19"/>
      <c r="J27" s="19"/>
      <c r="K27" s="19"/>
      <c r="L27" s="19"/>
      <c r="T27" s="19"/>
      <c r="U27" s="19"/>
      <c r="V27" s="64"/>
      <c r="W27" s="19"/>
    </row>
    <row r="28" spans="1:23" s="119" customFormat="1" ht="20.25">
      <c r="A28" s="42" t="s">
        <v>43</v>
      </c>
      <c r="B28" s="120"/>
      <c r="C28" s="120"/>
      <c r="D28" s="120"/>
      <c r="E28" s="120"/>
      <c r="F28" s="120"/>
      <c r="G28" s="120"/>
      <c r="H28" s="120"/>
      <c r="I28" s="120"/>
      <c r="J28" s="120"/>
      <c r="K28" s="120"/>
      <c r="L28" s="42"/>
      <c r="M28" s="120"/>
      <c r="T28" s="120"/>
      <c r="U28" s="120"/>
      <c r="V28" s="121"/>
      <c r="W28" s="120"/>
    </row>
    <row r="29" spans="1:23" s="119" customFormat="1" ht="6.75" customHeight="1">
      <c r="A29" s="42"/>
      <c r="B29" s="122"/>
      <c r="C29" s="122"/>
      <c r="D29" s="122"/>
      <c r="E29" s="122"/>
      <c r="F29" s="122"/>
      <c r="G29" s="122"/>
      <c r="H29" s="122"/>
      <c r="I29" s="122"/>
      <c r="J29" s="122"/>
      <c r="K29" s="122"/>
      <c r="L29" s="122"/>
      <c r="T29" s="120"/>
      <c r="U29" s="120"/>
      <c r="V29" s="121"/>
      <c r="W29" s="120"/>
    </row>
    <row r="30" spans="1:23" s="119" customFormat="1" ht="20.25">
      <c r="A30" s="90" t="s">
        <v>42</v>
      </c>
      <c r="B30" s="122"/>
      <c r="C30" s="122"/>
      <c r="D30" s="122"/>
      <c r="E30" s="122"/>
      <c r="F30" s="122"/>
      <c r="G30" s="122"/>
      <c r="H30" s="122"/>
      <c r="I30" s="122"/>
      <c r="J30" s="122"/>
      <c r="K30" s="122"/>
      <c r="L30" s="122"/>
      <c r="T30" s="120"/>
      <c r="U30" s="120"/>
      <c r="V30" s="121"/>
      <c r="W30" s="120"/>
    </row>
    <row r="31" spans="1:23" ht="13.5" thickBot="1">
      <c r="A31" s="5"/>
      <c r="B31" s="5"/>
      <c r="C31" s="5"/>
      <c r="D31" s="5"/>
      <c r="E31" s="5"/>
      <c r="F31" s="5"/>
      <c r="G31" s="5"/>
      <c r="H31" s="5"/>
      <c r="I31" s="5"/>
      <c r="J31" s="5"/>
      <c r="K31" s="5"/>
      <c r="L31" s="5"/>
      <c r="M31" s="19"/>
      <c r="N31" s="19"/>
      <c r="O31" s="19"/>
      <c r="P31" s="19"/>
      <c r="T31" s="19"/>
      <c r="U31" s="19"/>
      <c r="V31" s="64"/>
      <c r="W31" s="19"/>
    </row>
    <row r="32" spans="1:23" s="2" customFormat="1" ht="15.75">
      <c r="B32" s="56"/>
      <c r="C32" s="56" t="s">
        <v>24</v>
      </c>
      <c r="D32" s="56"/>
      <c r="E32" s="26"/>
      <c r="F32" s="56" t="s">
        <v>28</v>
      </c>
      <c r="G32" s="56"/>
      <c r="H32" s="56"/>
      <c r="I32" s="26"/>
      <c r="J32" s="118"/>
      <c r="K32" s="56"/>
      <c r="L32" s="55" t="s">
        <v>22</v>
      </c>
      <c r="M32" s="20"/>
      <c r="N32" s="25"/>
      <c r="O32" s="86"/>
      <c r="P32" s="25"/>
      <c r="W32" s="20"/>
    </row>
    <row r="33" spans="1:23" s="2" customFormat="1" ht="15.75">
      <c r="B33" s="115"/>
      <c r="C33" s="116"/>
      <c r="D33" s="117" t="s">
        <v>21</v>
      </c>
      <c r="E33" s="116"/>
      <c r="F33" s="115"/>
      <c r="G33" s="116"/>
      <c r="H33" s="117" t="s">
        <v>21</v>
      </c>
      <c r="I33" s="116"/>
      <c r="J33" s="115"/>
      <c r="K33" s="114"/>
      <c r="L33" s="113" t="s">
        <v>21</v>
      </c>
      <c r="M33" s="21"/>
      <c r="N33" s="54"/>
      <c r="O33" s="54"/>
      <c r="P33" s="54"/>
      <c r="W33" s="20"/>
    </row>
    <row r="34" spans="1:23" s="2" customFormat="1" ht="16.5" thickBot="1">
      <c r="A34" s="44"/>
      <c r="B34" s="49" t="s">
        <v>20</v>
      </c>
      <c r="C34" s="112" t="s">
        <v>19</v>
      </c>
      <c r="D34" s="112" t="s">
        <v>18</v>
      </c>
      <c r="E34" s="112"/>
      <c r="F34" s="49" t="s">
        <v>20</v>
      </c>
      <c r="G34" s="112" t="s">
        <v>19</v>
      </c>
      <c r="H34" s="112" t="s">
        <v>18</v>
      </c>
      <c r="I34" s="112"/>
      <c r="J34" s="49" t="s">
        <v>20</v>
      </c>
      <c r="K34" s="112" t="s">
        <v>19</v>
      </c>
      <c r="L34" s="112" t="s">
        <v>18</v>
      </c>
      <c r="M34" s="21"/>
      <c r="N34" s="21"/>
      <c r="O34" s="54"/>
      <c r="P34" s="54"/>
      <c r="W34" s="20"/>
    </row>
    <row r="35" spans="1:23">
      <c r="A35" s="19"/>
      <c r="B35" s="19"/>
      <c r="C35" s="111"/>
      <c r="D35" s="111"/>
      <c r="E35" s="111"/>
      <c r="F35" s="19"/>
      <c r="G35" s="111"/>
      <c r="H35" s="111"/>
      <c r="I35" s="111"/>
      <c r="M35" s="110"/>
      <c r="N35" s="110"/>
      <c r="O35" s="109"/>
      <c r="P35" s="109"/>
      <c r="W35" s="19"/>
    </row>
    <row r="36" spans="1:23" ht="20.25">
      <c r="A36" s="42" t="s">
        <v>41</v>
      </c>
      <c r="B36" s="64"/>
      <c r="C36" s="64"/>
      <c r="D36" s="64"/>
      <c r="E36" s="64"/>
      <c r="F36" s="64"/>
      <c r="G36" s="64"/>
      <c r="H36" s="64"/>
      <c r="I36" s="64"/>
      <c r="L36" s="47" t="s">
        <v>15</v>
      </c>
      <c r="M36" s="19"/>
      <c r="N36" s="64"/>
      <c r="O36" s="64"/>
      <c r="P36" s="64"/>
      <c r="W36" s="19"/>
    </row>
    <row r="37" spans="1:23">
      <c r="B37" s="105"/>
      <c r="C37" s="105"/>
      <c r="D37" s="105"/>
      <c r="E37" s="105"/>
      <c r="F37" s="105"/>
      <c r="G37" s="105"/>
      <c r="H37" s="105"/>
      <c r="I37" s="105"/>
      <c r="M37" s="19"/>
      <c r="N37" s="108"/>
      <c r="O37" s="108"/>
      <c r="P37" s="108"/>
      <c r="W37" s="19"/>
    </row>
    <row r="38" spans="1:23" s="2" customFormat="1" ht="15">
      <c r="A38" s="2" t="s">
        <v>39</v>
      </c>
      <c r="B38" s="38">
        <f>IF(ISERR((B9/$C$60)*1000),"n/a",IF(((B9/$C$60)*1000)=0,"-",((B9/$C$60)*1000)))</f>
        <v>8.1890936162292947E-3</v>
      </c>
      <c r="C38" s="38">
        <f>IF(ISERR((D9/$C$60)*1000),"n/a",IF(((D9/$C$60)*1000)=0,"-",((D9/$C$60)*1000)))</f>
        <v>7.8354736646193926E-2</v>
      </c>
      <c r="D38" s="38">
        <f>IF(ISERR((F9/$C$60)*1000),"n/a",IF(((F9/$C$60)*1000)=0,"-",((F9/$C$60)*1000)))</f>
        <v>0.31528010422482783</v>
      </c>
      <c r="E38" s="38"/>
      <c r="F38" s="38">
        <f>IF(ISERR((H9/$G$60)*1000),"n/a",IF(((H9/$G$60)*1000)=0,"-",((H9/$G$60)*1000)))</f>
        <v>6.3401119725966194E-3</v>
      </c>
      <c r="G38" s="38">
        <f>IF(ISERR((J9/$G$60)*1000),"n/a",IF(((J9/$G$60)*1000)=0,"-",((J9/$G$60)*1000)))</f>
        <v>7.8068027259302786E-2</v>
      </c>
      <c r="H38" s="38">
        <f>IF(ISERR((L9/$G$60)*1000),"n/a",IF(((L9/$G$60)*1000)=0,"-",((L9/$G$60)*1000)))</f>
        <v>0.38650497319592414</v>
      </c>
      <c r="I38" s="37"/>
      <c r="J38" s="101">
        <f>IF(ISERR((B38/F38)*100),"n/a",IF(((B38/F38)*100)=0,"-",((B38/F38)*100)))</f>
        <v>129.16323326187907</v>
      </c>
      <c r="K38" s="101">
        <f>IF(ISERR((C38/G38)*100),"n/a",IF(((C38/G38)*100)=0,"-",((C38/G38)*100)))</f>
        <v>100.36725583693674</v>
      </c>
      <c r="L38" s="101">
        <f>IF(ISERR((D38/H38)*100),"n/a",IF(((D38/H38)*100)=0,"-",((D38/H38)*100)))</f>
        <v>81.572069207246258</v>
      </c>
      <c r="M38" s="20"/>
      <c r="N38" s="77"/>
      <c r="O38" s="77"/>
      <c r="P38" s="77"/>
    </row>
    <row r="39" spans="1:23" s="2" customFormat="1" ht="15">
      <c r="A39" s="2" t="s">
        <v>38</v>
      </c>
      <c r="B39" s="38">
        <f>IF(ISERR((B10/$C$60)*1000),"n/a",IF(((B10/$C$60)*1000)=0,"-",((B10/$C$60)*1000)))</f>
        <v>9.3057882002605622E-4</v>
      </c>
      <c r="C39" s="38">
        <f>IF(ISERR((D10/$C$60)*1000),"n/a",IF(((D10/$C$60)*1000)=0,"-",((D10/$C$60)*1000)))</f>
        <v>3.0522985296854641E-2</v>
      </c>
      <c r="D39" s="38">
        <f>IF(ISERR((F10/$C$60)*1000),"n/a",IF(((F10/$C$60)*1000)=0,"-",((F10/$C$60)*1000)))</f>
        <v>0.14777591662013773</v>
      </c>
      <c r="E39" s="104"/>
      <c r="F39" s="38">
        <f>IF(ISERR((H10/$G$60)*1000),"n/a",IF(((H10/$G$60)*1000)=0,"-",((H10/$G$60)*1000)))</f>
        <v>1.6411733989010323E-3</v>
      </c>
      <c r="G39" s="38">
        <f>IF(ISERR((J10/$G$60)*1000),"n/a",IF(((J10/$G$60)*1000)=0,"-",((J10/$G$60)*1000)))</f>
        <v>5.3122191596007097E-2</v>
      </c>
      <c r="H39" s="38">
        <f>IF(ISERR((L10/$G$60)*1000),"n/a",IF(((L10/$G$60)*1000)=0,"-",((L10/$G$60)*1000)))</f>
        <v>0.31182294579119613</v>
      </c>
      <c r="I39" s="37"/>
      <c r="J39" s="101">
        <f>IF(ISERR((B39/F39)*100),"n/a",IF(((B39/F39)*100)=0,"-",((B39/F39)*100)))</f>
        <v>56.702041396064139</v>
      </c>
      <c r="K39" s="101">
        <f>IF(ISERR((C39/G39)*100),"n/a",IF(((C39/G39)*100)=0,"-",((C39/G39)*100)))</f>
        <v>57.458068614678325</v>
      </c>
      <c r="L39" s="101">
        <f>IF(ISERR((D39/H39)*100),"n/a",IF(((D39/H39)*100)=0,"-",((D39/H39)*100)))</f>
        <v>47.390969335236768</v>
      </c>
      <c r="M39" s="20"/>
      <c r="N39" s="77"/>
      <c r="O39" s="77"/>
      <c r="P39" s="77"/>
    </row>
    <row r="40" spans="1:23" s="2" customFormat="1" ht="15">
      <c r="A40" s="2" t="s">
        <v>37</v>
      </c>
      <c r="B40" s="38">
        <f>IF(ISERR((B11/$C$60)*1000),"n/a",IF(((B11/$C$60)*1000)=0,"-",((B11/$C$60)*1000)))</f>
        <v>1.3958682300390842E-2</v>
      </c>
      <c r="C40" s="38">
        <f>IF(ISERR((D11/$C$60)*1000),"n/a",IF(((D11/$C$60)*1000)=0,"-",((D11/$C$60)*1000)))</f>
        <v>0.11892797319932999</v>
      </c>
      <c r="D40" s="38">
        <f>IF(ISERR((F11/$C$60)*1000),"n/a",IF(((F11/$C$60)*1000)=0,"-",((F11/$C$60)*1000)))</f>
        <v>1.2492090080029778</v>
      </c>
      <c r="E40" s="104"/>
      <c r="F40" s="38">
        <f>IF(ISERR((H11/$G$60)*1000),"n/a",IF(((H11/$G$60)*1000)=0,"-",((H11/$G$60)*1000)))</f>
        <v>1.1781897453163201E-2</v>
      </c>
      <c r="G40" s="38">
        <f>IF(ISERR((J11/$G$60)*1000),"n/a",IF(((J11/$G$60)*1000)=0,"-",((J11/$G$60)*1000)))</f>
        <v>0.1249883109584102</v>
      </c>
      <c r="H40" s="38">
        <f>IF(ISERR((L11/$G$60)*1000),"n/a",IF(((L11/$G$60)*1000)=0,"-",((L11/$G$60)*1000)))</f>
        <v>1.8112507895555656</v>
      </c>
      <c r="I40" s="37"/>
      <c r="J40" s="101">
        <f>IF(ISERR((B40/F40)*100),"n/a",IF(((B40/F40)*100)=0,"-",((B40/F40)*100)))</f>
        <v>118.47567300497272</v>
      </c>
      <c r="K40" s="101">
        <f>IF(ISERR((C40/G40)*100),"n/a",IF(((C40/G40)*100)=0,"-",((C40/G40)*100)))</f>
        <v>95.15127637727916</v>
      </c>
      <c r="L40" s="101">
        <f>IF(ISERR((D40/H40)*100),"n/a",IF(((D40/H40)*100)=0,"-",((D40/H40)*100)))</f>
        <v>68.969411370664005</v>
      </c>
      <c r="M40" s="20"/>
      <c r="N40" s="77"/>
      <c r="O40" s="77"/>
      <c r="P40" s="77"/>
    </row>
    <row r="41" spans="1:23" s="2" customFormat="1" ht="15">
      <c r="A41" s="2" t="s">
        <v>36</v>
      </c>
      <c r="B41" s="103">
        <f>IF(ISERR((B12/$C$60)*1000),"n/a",IF(((B12/$C$60)*1000)=0,"-",((B12/$C$60)*1000)))</f>
        <v>1.8611576400521124E-4</v>
      </c>
      <c r="C41" s="38">
        <f>IF(ISERR((D12/$C$60)*1000),"n/a",IF(((D12/$C$60)*1000)=0,"-",((D12/$C$60)*1000)))</f>
        <v>9.1196724362553518E-3</v>
      </c>
      <c r="D41" s="38">
        <f>IF(ISERR((F12/$C$60)*1000),"n/a",IF(((F12/$C$60)*1000)=0,"-",((F12/$C$60)*1000)))</f>
        <v>6.179043364973013E-2</v>
      </c>
      <c r="E41" s="104"/>
      <c r="F41" s="38">
        <f>IF(ISERR((H12/$G$60)*1000),"n/a",IF(((H12/$G$60)*1000)=0,"-",((H12/$G$60)*1000)))</f>
        <v>6.9102037848464519E-5</v>
      </c>
      <c r="G41" s="38">
        <f>IF(ISERR((J12/$G$60)*1000),"n/a",IF(((J12/$G$60)*1000)=0,"-",((J12/$G$60)*1000)))</f>
        <v>3.9042651384382449E-3</v>
      </c>
      <c r="H41" s="38">
        <f>IF(ISERR((L12/$G$60)*1000),"n/a",IF(((L12/$G$60)*1000)=0,"-",((L12/$G$60)*1000)))</f>
        <v>7.4181037630326657E-2</v>
      </c>
      <c r="I41" s="37"/>
      <c r="J41" s="102">
        <f>IF(ISERR((B41/F41)*100),"n/a",IF(((B41/F41)*100)=0,"-",((B41/F41)*100)))</f>
        <v>269.33469663130467</v>
      </c>
      <c r="K41" s="101">
        <f>IF(ISERR((C41/G41)*100),"n/a",IF(((C41/G41)*100)=0,"-",((C41/G41)*100)))</f>
        <v>233.58230327316693</v>
      </c>
      <c r="L41" s="101">
        <f>IF(ISERR((D41/H41)*100),"n/a",IF(((D41/H41)*100)=0,"-",((D41/H41)*100)))</f>
        <v>83.296804174749099</v>
      </c>
      <c r="M41" s="20"/>
      <c r="N41" s="77"/>
      <c r="O41" s="77"/>
      <c r="P41" s="77"/>
    </row>
    <row r="42" spans="1:23" s="2" customFormat="1" ht="15">
      <c r="A42" s="2" t="s">
        <v>35</v>
      </c>
      <c r="B42" s="38">
        <f>IF(ISERR((B13/$C$60)*1000),"n/a",IF(((B13/$C$60)*1000)=0,"-",((B13/$C$60)*1000)))</f>
        <v>8.0029778522240826E-3</v>
      </c>
      <c r="C42" s="38">
        <f>IF(ISERR((D13/$C$60)*1000),"n/a",IF(((D13/$C$60)*1000)=0,"-",((D13/$C$60)*1000)))</f>
        <v>6.0115391773683233E-2</v>
      </c>
      <c r="D42" s="38">
        <f>IF(ISERR((F13/$C$60)*1000),"n/a",IF(((F13/$C$60)*1000)=0,"-",((F13/$C$60)*1000)))</f>
        <v>0.26726223711148334</v>
      </c>
      <c r="E42" s="104"/>
      <c r="F42" s="38">
        <f>IF(ISERR((H13/$G$60)*1000),"n/a",IF(((H13/$G$60)*1000)=0,"-",((H13/$G$60)*1000)))</f>
        <v>7.2557139740887736E-3</v>
      </c>
      <c r="G42" s="38">
        <f>IF(ISERR((J13/$G$60)*1000),"n/a",IF(((J13/$G$60)*1000)=0,"-",((J13/$G$60)*1000)))</f>
        <v>9.4877097965941792E-2</v>
      </c>
      <c r="H42" s="38">
        <f>IF(ISERR((L13/$G$60)*1000),"n/a",IF(((L13/$G$60)*1000)=0,"-",((L13/$G$60)*1000)))</f>
        <v>0.44358325645875585</v>
      </c>
      <c r="I42" s="37"/>
      <c r="J42" s="101">
        <f>IF(ISERR((B42/F42)*100),"n/a",IF(((B42/F42)*100)=0,"-",((B42/F42)*100)))</f>
        <v>110.29897100139144</v>
      </c>
      <c r="K42" s="101">
        <f>IF(ISERR((C42/G42)*100),"n/a",IF(((C42/G42)*100)=0,"-",((C42/G42)*100)))</f>
        <v>63.361330671457679</v>
      </c>
      <c r="L42" s="101">
        <f>IF(ISERR((D42/H42)*100),"n/a",IF(((D42/H42)*100)=0,"-",((D42/H42)*100)))</f>
        <v>60.250749598871131</v>
      </c>
      <c r="M42" s="20"/>
      <c r="N42" s="77"/>
      <c r="O42" s="77"/>
      <c r="P42" s="77"/>
    </row>
    <row r="43" spans="1:23" s="2" customFormat="1" ht="15.75">
      <c r="A43" s="26" t="s">
        <v>6</v>
      </c>
      <c r="B43" s="34">
        <f>IF(ISERR((B14/$C$60)*1000),"n/a",IF(((B14/$C$60)*1000)=0,"-",((B14/$C$60)*1000)))</f>
        <v>3.1267448352875489E-2</v>
      </c>
      <c r="C43" s="34">
        <f>IF(ISERR((D14/$C$60)*1000),"n/a",IF(((D14/$C$60)*1000)=0,"-",((D14/$C$60)*1000)))</f>
        <v>0.29704075935231711</v>
      </c>
      <c r="D43" s="34">
        <f>IF(ISERR((F14/$C$60)*1000),"n/a",IF(((F14/$C$60)*1000)=0,"-",((F14/$C$60)*1000)))</f>
        <v>2.0413176996091571</v>
      </c>
      <c r="E43" s="100"/>
      <c r="F43" s="34">
        <f>IF(ISERR((H14/$G$60)*1000),"n/a",IF(((H14/$G$60)*1000)=0,"-",((H14/$G$60)*1000)))</f>
        <v>2.7087998836598091E-2</v>
      </c>
      <c r="G43" s="34">
        <f>IF(ISERR((J14/$G$60)*1000),"n/a",IF(((J14/$G$60)*1000)=0,"-",((J14/$G$60)*1000)))</f>
        <v>0.3549598929181001</v>
      </c>
      <c r="H43" s="34">
        <f>IF(ISERR((L14/$G$60)*1000),"n/a",IF(((L14/$G$60)*1000)=0,"-",((L14/$G$60)*1000)))</f>
        <v>3.0273430026317687</v>
      </c>
      <c r="I43" s="33"/>
      <c r="J43" s="98">
        <f>IF(ISERR((B43/F43)*100),"n/a",IF(((B43/F43)*100)=0,"-",((B43/F43)*100)))</f>
        <v>115.42915569913058</v>
      </c>
      <c r="K43" s="98">
        <f>IF(ISERR((C43/G43)*100),"n/a",IF(((C43/G43)*100)=0,"-",((C43/G43)*100)))</f>
        <v>83.682907640738264</v>
      </c>
      <c r="L43" s="98">
        <f>IF(ISERR((D43/H43)*100),"n/a",IF(((D43/H43)*100)=0,"-",((D43/H43)*100)))</f>
        <v>67.429349691613155</v>
      </c>
      <c r="M43" s="20"/>
      <c r="N43" s="77"/>
      <c r="O43" s="77"/>
      <c r="P43" s="77"/>
    </row>
    <row r="44" spans="1:23" ht="15">
      <c r="A44" s="107"/>
      <c r="B44" s="106"/>
      <c r="C44" s="106"/>
      <c r="D44" s="106"/>
      <c r="E44" s="106"/>
      <c r="F44" s="106"/>
      <c r="G44" s="106"/>
      <c r="H44" s="106"/>
      <c r="J44" s="105"/>
      <c r="K44" s="105"/>
      <c r="L44" s="105"/>
      <c r="M44" s="19"/>
      <c r="N44" s="19"/>
      <c r="O44" s="19"/>
      <c r="P44" s="19"/>
    </row>
    <row r="45" spans="1:23" ht="23.25">
      <c r="A45" s="42" t="s">
        <v>40</v>
      </c>
      <c r="B45" s="106"/>
      <c r="C45" s="106"/>
      <c r="D45" s="106"/>
      <c r="E45" s="106"/>
      <c r="F45" s="106"/>
      <c r="G45" s="106"/>
      <c r="H45" s="106"/>
      <c r="J45" s="105"/>
      <c r="K45" s="105"/>
      <c r="L45" s="105"/>
      <c r="M45" s="19"/>
      <c r="N45" s="19"/>
      <c r="O45" s="19"/>
      <c r="P45" s="19"/>
    </row>
    <row r="46" spans="1:23" ht="15">
      <c r="B46" s="106"/>
      <c r="C46" s="106"/>
      <c r="D46" s="106"/>
      <c r="E46" s="106"/>
      <c r="F46" s="106"/>
      <c r="G46" s="106"/>
      <c r="H46" s="106"/>
      <c r="J46" s="105"/>
      <c r="K46" s="105"/>
      <c r="L46" s="105"/>
      <c r="M46" s="19"/>
      <c r="N46" s="19"/>
      <c r="O46" s="19"/>
      <c r="P46" s="19"/>
    </row>
    <row r="47" spans="1:23" s="2" customFormat="1" ht="15">
      <c r="A47" s="2" t="s">
        <v>39</v>
      </c>
      <c r="B47" s="38">
        <f>IF(ISERR((B18/$B$60)*1000),"n/a",IF(((B18/$B$60)*1000)=0,"-",((B18/$B$60)*1000)))</f>
        <v>3.2885289533050813E-3</v>
      </c>
      <c r="C47" s="38">
        <f>IF(ISERR((D18/$B$60)*1000),"n/a",IF(((D18/$B$60)*1000)=0,"-",((D18/$B$60)*1000)))</f>
        <v>0.10632910282353096</v>
      </c>
      <c r="D47" s="38">
        <f>IF(ISERR((F18/$B$60)*1000),"n/a",IF(((F18/$B$60)*1000)=0,"-",((F18/$B$60)*1000)))</f>
        <v>0.50424110617344575</v>
      </c>
      <c r="E47" s="104"/>
      <c r="F47" s="38">
        <f>IF(ISERR((H18/$F$60)*1000),"n/a",IF(((H18/$F$60)*1000)=0,"-",((H18/$F$60)*1000)))</f>
        <v>2.0072254642461598E-3</v>
      </c>
      <c r="G47" s="38">
        <f>IF(ISERR((J18/$F$60)*1000),"n/a",IF(((J18/$F$60)*1000)=0,"-",((J18/$F$60)*1000)))</f>
        <v>0.10592676199953596</v>
      </c>
      <c r="H47" s="38">
        <f>IF(ISERR((L18/$F$60)*1000),"n/a",IF(((L18/$F$60)*1000)=0,"-",((L18/$F$60)*1000)))</f>
        <v>0.53437816109498892</v>
      </c>
      <c r="I47" s="37"/>
      <c r="J47" s="101">
        <f>IF(ISERR((B47/F47)*100),"n/a",IF(((B47/F47)*100)=0,"-",((B47/F47)*100)))</f>
        <v>163.83455729723576</v>
      </c>
      <c r="K47" s="101">
        <f>IF(ISERR((C47/G47)*100),"n/a",IF(((C47/G47)*100)=0,"-",((C47/G47)*100)))</f>
        <v>100.3798292484356</v>
      </c>
      <c r="L47" s="101">
        <f>IF(ISERR((D47/H47)*100),"n/a",IF(((D47/H47)*100)=0,"-",((D47/H47)*100)))</f>
        <v>94.360350569007238</v>
      </c>
      <c r="M47" s="20"/>
      <c r="N47" s="77"/>
      <c r="O47" s="77"/>
      <c r="P47" s="77"/>
    </row>
    <row r="48" spans="1:23" s="2" customFormat="1" ht="15">
      <c r="A48" s="2" t="s">
        <v>38</v>
      </c>
      <c r="B48" s="103">
        <f>IF(ISERR((B19/$B$60)*1000),"n/a",IF(((B19/$B$60)*1000)=0,"-",((B19/$B$60)*1000)))</f>
        <v>1.0961763177683604E-3</v>
      </c>
      <c r="C48" s="38">
        <f>IF(ISERR((D19/$B$60)*1000),"n/a",IF(((D19/$B$60)*1000)=0,"-",((D19/$B$60)*1000)))</f>
        <v>1.2057939495451964E-2</v>
      </c>
      <c r="D48" s="38">
        <f>IF(ISERR((F19/$B$60)*1000),"n/a",IF(((F19/$B$60)*1000)=0,"-",((F19/$B$60)*1000)))</f>
        <v>7.7828518561553595E-2</v>
      </c>
      <c r="E48" s="104"/>
      <c r="F48" s="38">
        <f>IF(ISERR((H19/$F$60)*1000),"n/a",IF(((H19/$F$60)*1000)=0,"-",((H19/$F$60)*1000)))</f>
        <v>4.561876055104908E-4</v>
      </c>
      <c r="G48" s="38">
        <f>IF(ISERR((J19/$F$60)*1000),"n/a",IF(((J19/$F$60)*1000)=0,"-",((J19/$F$60)*1000)))</f>
        <v>2.381299300764762E-2</v>
      </c>
      <c r="H48" s="38">
        <f>IF(ISERR((L19/$F$60)*1000),"n/a",IF(((L19/$F$60)*1000)=0,"-",((L19/$F$60)*1000)))</f>
        <v>0.16951931420769839</v>
      </c>
      <c r="I48" s="37"/>
      <c r="J48" s="102">
        <f>IF(ISERR((B48/F48)*100),"n/a",IF(((B48/F48)*100)=0,"-",((B48/F48)*100)))</f>
        <v>240.29068403594582</v>
      </c>
      <c r="K48" s="101">
        <f>IF(ISERR((C48/G48)*100),"n/a",IF(((C48/G48)*100)=0,"-",((C48/G48)*100)))</f>
        <v>50.6359679002951</v>
      </c>
      <c r="L48" s="101">
        <f>IF(ISERR((D48/H48)*100),"n/a",IF(((D48/H48)*100)=0,"-",((D48/H48)*100)))</f>
        <v>45.911298618278131</v>
      </c>
      <c r="M48" s="20"/>
      <c r="N48" s="77"/>
      <c r="O48" s="77"/>
      <c r="P48" s="77"/>
    </row>
    <row r="49" spans="1:16" s="2" customFormat="1" ht="15">
      <c r="A49" s="2" t="s">
        <v>37</v>
      </c>
      <c r="B49" s="103" t="str">
        <f>IF(ISERR((B20/$B$60)*1000),"n/a",IF(((B20/$B$60)*1000)=0,"-",((B20/$B$60)*1000)))</f>
        <v>-</v>
      </c>
      <c r="C49" s="38">
        <f>IF(ISERR((D20/$B$60)*1000),"n/a",IF(((D20/$B$60)*1000)=0,"-",((D20/$B$60)*1000)))</f>
        <v>2.9596760579745734E-2</v>
      </c>
      <c r="D49" s="38">
        <f>IF(ISERR((F20/$B$60)*1000),"n/a",IF(((F20/$B$60)*1000)=0,"-",((F20/$B$60)*1000)))</f>
        <v>0.41435464811644018</v>
      </c>
      <c r="E49" s="104"/>
      <c r="F49" s="38">
        <f>IF(ISERR((H20/$F$60)*1000),"n/a",IF(((H20/$F$60)*1000)=0,"-",((H20/$F$60)*1000)))</f>
        <v>1.6422753798377668E-3</v>
      </c>
      <c r="G49" s="38">
        <f>IF(ISERR((J20/$F$60)*1000),"n/a",IF(((J20/$F$60)*1000)=0,"-",((J20/$F$60)*1000)))</f>
        <v>2.6185168556302173E-2</v>
      </c>
      <c r="H49" s="38">
        <f>IF(ISERR((L20/$F$60)*1000),"n/a",IF(((L20/$F$60)*1000)=0,"-",((L20/$F$60)*1000)))</f>
        <v>0.60453981482250241</v>
      </c>
      <c r="I49" s="37"/>
      <c r="J49" s="102" t="str">
        <f>IF(ISERR((B49/F49)*100),"n/a",IF(((B49/F49)*100)=0,"-",((B49/F49)*100)))</f>
        <v>n/a</v>
      </c>
      <c r="K49" s="101">
        <f>IF(ISERR((C49/G49)*100),"n/a",IF(((C49/G49)*100)=0,"-",((C49/G49)*100)))</f>
        <v>113.02871897161215</v>
      </c>
      <c r="L49" s="101">
        <f>IF(ISERR((D49/H49)*100),"n/a",IF(((D49/H49)*100)=0,"-",((D49/H49)*100)))</f>
        <v>68.540506010856859</v>
      </c>
      <c r="M49" s="20"/>
      <c r="N49" s="77"/>
      <c r="O49" s="77"/>
      <c r="P49" s="77"/>
    </row>
    <row r="50" spans="1:16" s="2" customFormat="1" ht="15">
      <c r="A50" s="2" t="s">
        <v>36</v>
      </c>
      <c r="B50" s="103" t="str">
        <f>IF(ISERR((B21/$B$60)*1000),"n/a",IF(((B21/$B$60)*1000)=0,"-",((B21/$B$60)*1000)))</f>
        <v>-</v>
      </c>
      <c r="C50" s="38">
        <f>IF(ISERR((D21/$B$60)*1000),"n/a",IF(((D21/$B$60)*1000)=0,"-",((D21/$B$60)*1000)))</f>
        <v>2.1923526355367207E-3</v>
      </c>
      <c r="D50" s="38">
        <f>IF(ISERR((F21/$B$60)*1000),"n/a",IF(((F21/$B$60)*1000)=0,"-",((F21/$B$60)*1000)))</f>
        <v>4.6039405346271142E-2</v>
      </c>
      <c r="E50" s="104"/>
      <c r="F50" s="103">
        <f>IF(ISERR((H21/$F$60)*1000),"n/a",IF(((H21/$F$60)*1000)=0,"-",((H21/$F$60)*1000)))</f>
        <v>9.1237521102098152E-5</v>
      </c>
      <c r="G50" s="38">
        <f>IF(ISERR((J21/$F$60)*1000),"n/a",IF(((J21/$F$60)*1000)=0,"-",((J21/$F$60)*1000)))</f>
        <v>1.0036127321230799E-3</v>
      </c>
      <c r="H50" s="38">
        <f>IF(ISERR((L21/$F$60)*1000),"n/a",IF(((L21/$F$60)*1000)=0,"-",((L21/$F$60)*1000)))</f>
        <v>5.3008999760319031E-2</v>
      </c>
      <c r="I50" s="37"/>
      <c r="J50" s="102" t="str">
        <f>IF(ISERR((B50/F50)*100),"n/a",IF(((B50/F50)*100)=0,"-",((B50/F50)*100)))</f>
        <v>n/a</v>
      </c>
      <c r="K50" s="101">
        <f>IF(ISERR((C50/G50)*100),"n/a",IF(((C50/G50)*100)=0,"-",((C50/G50)*100)))</f>
        <v>218.44607639631434</v>
      </c>
      <c r="L50" s="101">
        <f>IF(ISERR((D50/H50)*100),"n/a",IF(((D50/H50)*100)=0,"-",((D50/H50)*100)))</f>
        <v>86.852054470823802</v>
      </c>
      <c r="M50" s="20"/>
      <c r="N50" s="77"/>
      <c r="O50" s="77"/>
      <c r="P50" s="77"/>
    </row>
    <row r="51" spans="1:16" s="2" customFormat="1" ht="15">
      <c r="A51" s="2" t="s">
        <v>35</v>
      </c>
      <c r="B51" s="103" t="str">
        <f>IF(ISERR((B22/$B$60)*1000),"n/a",IF(((B22/$B$60)*1000)=0,"-",((B22/$B$60)*1000)))</f>
        <v>-</v>
      </c>
      <c r="C51" s="38">
        <f>IF(ISERR((D22/$B$60)*1000),"n/a",IF(((D22/$B$60)*1000)=0,"-",((D22/$B$60)*1000)))</f>
        <v>2.1923526355367207E-3</v>
      </c>
      <c r="D51" s="38">
        <f>IF(ISERR((F22/$B$60)*1000),"n/a",IF(((F22/$B$60)*1000)=0,"-",((F22/$B$60)*1000)))</f>
        <v>2.3019702673135571E-2</v>
      </c>
      <c r="E51" s="104"/>
      <c r="F51" s="103">
        <f>IF(ISERR((H22/$F$60)*1000),"n/a",IF(((H22/$F$60)*1000)=0,"-",((H22/$F$60)*1000)))</f>
        <v>2.7371256330629447E-4</v>
      </c>
      <c r="G51" s="38">
        <f>IF(ISERR((J22/$F$60)*1000),"n/a",IF(((J22/$F$60)*1000)=0,"-",((J22/$F$60)*1000)))</f>
        <v>4.6531135762070061E-3</v>
      </c>
      <c r="H51" s="38">
        <f>IF(ISERR((L22/$F$60)*1000),"n/a",IF(((L22/$F$60)*1000)=0,"-",((L22/$F$60)*1000)))</f>
        <v>1.925111695254271E-2</v>
      </c>
      <c r="I51" s="37"/>
      <c r="J51" s="102" t="str">
        <f>IF(ISERR((B51/F51)*100),"n/a",IF(((B51/F51)*100)=0,"-",((B51/F51)*100)))</f>
        <v>n/a</v>
      </c>
      <c r="K51" s="101">
        <f>IF(ISERR((C51/G51)*100),"n/a",IF(((C51/G51)*100)=0,"-",((C51/G51)*100)))</f>
        <v>47.115820399205063</v>
      </c>
      <c r="L51" s="101">
        <f>IF(ISERR((D51/H51)*100),"n/a",IF(((D51/H51)*100)=0,"-",((D51/H51)*100)))</f>
        <v>119.57593281409629</v>
      </c>
      <c r="M51" s="20"/>
      <c r="N51" s="77"/>
      <c r="O51" s="77"/>
      <c r="P51" s="77"/>
    </row>
    <row r="52" spans="1:16" s="2" customFormat="1" ht="15.75">
      <c r="A52" s="25" t="s">
        <v>6</v>
      </c>
      <c r="B52" s="34">
        <f>IF(ISERR((B23/$B$60)*1000),"n/a",IF(((B23/$B$60)*1000)=0,"-",((B23/$B$60)*1000)))</f>
        <v>4.3847052710734415E-3</v>
      </c>
      <c r="C52" s="34">
        <f>IF(ISERR((D23/$B$60)*1000),"n/a",IF(((D23/$B$60)*1000)=0,"-",((D23/$B$60)*1000)))</f>
        <v>0.15236850816980207</v>
      </c>
      <c r="D52" s="34">
        <f>IF(ISERR((F23/$B$60)*1000),"n/a",IF(((F23/$B$60)*1000)=0,"-",((F23/$B$60)*1000)))</f>
        <v>1.0654833808708462</v>
      </c>
      <c r="E52" s="100"/>
      <c r="F52" s="34">
        <f>IF(ISERR((H23/$F$60)*1000),"n/a",IF(((H23/$F$60)*1000)=0,"-",((H23/$F$60)*1000)))</f>
        <v>4.4706385340028097E-3</v>
      </c>
      <c r="G52" s="34">
        <f>IF(ISERR((J23/$F$60)*1000),"n/a",IF(((J23/$F$60)*1000)=0,"-",((J23/$F$60)*1000)))</f>
        <v>0.16158164987181584</v>
      </c>
      <c r="H52" s="34">
        <f>IF(ISERR((L23/$F$60)*1000),"n/a",IF(((L23/$F$60)*1000)=0,"-",((L23/$F$60)*1000)))</f>
        <v>1.3806974068380515</v>
      </c>
      <c r="I52" s="99"/>
      <c r="J52" s="98">
        <f>IF(ISERR((B52/F52)*100),"n/a",IF(((B52/F52)*100)=0,"-",((B52/F52)*100)))</f>
        <v>98.077830218753391</v>
      </c>
      <c r="K52" s="98">
        <f>IF(ISERR((C52/G52)*100),"n/a",IF(((C52/G52)*100)=0,"-",((C52/G52)*100)))</f>
        <v>94.298150990955577</v>
      </c>
      <c r="L52" s="98">
        <f>IF(ISERR((D52/H52)*100),"n/a",IF(((D52/H52)*100)=0,"-",((D52/H52)*100)))</f>
        <v>77.169941479858352</v>
      </c>
      <c r="M52" s="20"/>
      <c r="N52" s="77"/>
      <c r="O52" s="77"/>
      <c r="P52" s="77"/>
    </row>
    <row r="53" spans="1:16" ht="13.5" thickBot="1">
      <c r="A53" s="5"/>
      <c r="B53" s="5"/>
      <c r="C53" s="5"/>
      <c r="D53" s="5"/>
      <c r="E53" s="5"/>
      <c r="F53" s="5"/>
      <c r="G53" s="5"/>
      <c r="H53" s="5"/>
      <c r="I53" s="5"/>
      <c r="J53" s="5"/>
      <c r="K53" s="5"/>
      <c r="L53" s="5"/>
      <c r="M53" s="19"/>
      <c r="N53" s="19"/>
      <c r="O53" s="19"/>
      <c r="P53" s="19"/>
    </row>
    <row r="54" spans="1:16" ht="14.25">
      <c r="A54" s="27" t="s">
        <v>11</v>
      </c>
    </row>
    <row r="55" spans="1:16" ht="14.25">
      <c r="A55" s="27"/>
    </row>
    <row r="57" spans="1:16">
      <c r="A57" s="1" t="s">
        <v>34</v>
      </c>
    </row>
    <row r="58" spans="1:16">
      <c r="B58" s="97" t="s">
        <v>24</v>
      </c>
      <c r="C58" s="97"/>
      <c r="D58" s="97"/>
      <c r="E58" s="97"/>
      <c r="F58" s="97" t="s">
        <v>23</v>
      </c>
      <c r="G58" s="97"/>
      <c r="H58" s="97"/>
      <c r="I58" s="97"/>
      <c r="J58" s="97" t="s">
        <v>33</v>
      </c>
    </row>
    <row r="59" spans="1:16">
      <c r="A59" s="96" t="s">
        <v>32</v>
      </c>
      <c r="B59" s="97" t="s">
        <v>7</v>
      </c>
      <c r="C59" s="97" t="s">
        <v>6</v>
      </c>
      <c r="D59" s="97"/>
      <c r="F59" s="97" t="s">
        <v>7</v>
      </c>
      <c r="G59" s="97" t="s">
        <v>6</v>
      </c>
      <c r="H59" s="97"/>
      <c r="J59" s="97" t="s">
        <v>7</v>
      </c>
      <c r="K59" s="97" t="s">
        <v>6</v>
      </c>
    </row>
    <row r="60" spans="1:16">
      <c r="A60" s="96" t="s">
        <v>31</v>
      </c>
      <c r="B60" s="95">
        <f>'Table C-D'!C103</f>
        <v>912262</v>
      </c>
      <c r="C60" s="95">
        <f>'Table C-D'!D103</f>
        <v>5373000</v>
      </c>
      <c r="D60" s="78"/>
      <c r="E60" s="78"/>
      <c r="F60" s="94">
        <f>'Table C-D'!G103</f>
        <v>10960403</v>
      </c>
      <c r="G60" s="94">
        <f>'Table C-D'!H103</f>
        <v>57885413</v>
      </c>
      <c r="H60" s="78"/>
      <c r="I60" s="78"/>
      <c r="J60" s="93">
        <f>B60+F60</f>
        <v>11872665</v>
      </c>
      <c r="K60" s="93">
        <f>C60+G60</f>
        <v>63258413</v>
      </c>
    </row>
    <row r="62" spans="1:16">
      <c r="B62" s="15"/>
      <c r="C62" s="92"/>
      <c r="F62" s="16"/>
      <c r="G62" s="12"/>
    </row>
    <row r="63" spans="1:16">
      <c r="B63" s="12"/>
      <c r="I63" s="91"/>
    </row>
    <row r="64" spans="1:16">
      <c r="B64" s="12"/>
      <c r="C64" s="12"/>
      <c r="D64" s="12"/>
      <c r="E64" s="12"/>
      <c r="F64" s="12"/>
      <c r="G64" s="12"/>
    </row>
    <row r="65" spans="2:2">
      <c r="B65" s="12"/>
    </row>
    <row r="66" spans="2:2">
      <c r="B66" s="12"/>
    </row>
    <row r="67" spans="2:2">
      <c r="B67" s="12"/>
    </row>
    <row r="68" spans="2:2">
      <c r="B68" s="12"/>
    </row>
    <row r="69" spans="2:2">
      <c r="B69" s="12"/>
    </row>
    <row r="70" spans="2:2">
      <c r="B70" s="12"/>
    </row>
    <row r="71" spans="2:2">
      <c r="B71" s="12"/>
    </row>
    <row r="72" spans="2:2">
      <c r="B72" s="12"/>
    </row>
    <row r="73" spans="2:2">
      <c r="B73" s="12"/>
    </row>
    <row r="74" spans="2:2">
      <c r="B74" s="12"/>
    </row>
    <row r="75" spans="2:2">
      <c r="B75" s="12"/>
    </row>
    <row r="76" spans="2:2">
      <c r="B76" s="12"/>
    </row>
    <row r="77" spans="2:2">
      <c r="B77" s="12"/>
    </row>
    <row r="78" spans="2:2">
      <c r="B78" s="12"/>
    </row>
    <row r="79" spans="2:2">
      <c r="B79" s="10"/>
    </row>
  </sheetData>
  <mergeCells count="2">
    <mergeCell ref="H3:L3"/>
    <mergeCell ref="B3:F3"/>
  </mergeCells>
  <pageMargins left="0.62992125984251968" right="0.35433070866141736" top="0.59055118110236227" bottom="0.94488188976377963" header="0.31496062992125984" footer="0.6692913385826772"/>
  <pageSetup paperSize="9" scale="70" orientation="portrait" horizontalDpi="4294967292"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abColor indexed="10"/>
    <pageSetUpPr fitToPage="1"/>
  </sheetPr>
  <dimension ref="A1:V54"/>
  <sheetViews>
    <sheetView zoomScale="75" zoomScaleNormal="75" workbookViewId="0">
      <selection activeCell="B71" sqref="B71"/>
    </sheetView>
  </sheetViews>
  <sheetFormatPr defaultColWidth="16.28515625" defaultRowHeight="18"/>
  <cols>
    <col min="1" max="1" width="20.28515625" style="138" customWidth="1"/>
    <col min="2" max="2" width="9.140625" style="140" customWidth="1"/>
    <col min="3" max="3" width="12.85546875" style="138" customWidth="1"/>
    <col min="4" max="4" width="11.5703125" style="138" customWidth="1"/>
    <col min="5" max="5" width="3" style="138" customWidth="1"/>
    <col min="6" max="6" width="13.42578125" style="138" customWidth="1"/>
    <col min="7" max="7" width="7" style="138" customWidth="1"/>
    <col min="8" max="8" width="23.42578125" style="138" customWidth="1"/>
    <col min="9" max="9" width="9" style="140" customWidth="1"/>
    <col min="10" max="10" width="11" style="138" customWidth="1"/>
    <col min="11" max="11" width="12.28515625" style="138" customWidth="1"/>
    <col min="12" max="12" width="3" style="138" customWidth="1"/>
    <col min="13" max="13" width="12.28515625" style="138" customWidth="1"/>
    <col min="14" max="14" width="3" style="140" customWidth="1"/>
    <col min="15" max="15" width="7" style="138" customWidth="1"/>
    <col min="16" max="16" width="16.85546875" style="139" customWidth="1"/>
    <col min="17" max="17" width="15.5703125" style="138" customWidth="1"/>
    <col min="18" max="18" width="4.5703125" style="138" customWidth="1"/>
    <col min="19" max="16384" width="16.28515625" style="138"/>
  </cols>
  <sheetData>
    <row r="1" spans="1:22" s="219" customFormat="1" ht="20.25" customHeight="1">
      <c r="A1" s="225" t="s">
        <v>96</v>
      </c>
      <c r="B1" s="230"/>
      <c r="C1" s="229"/>
      <c r="D1" s="229"/>
      <c r="E1" s="229"/>
      <c r="F1" s="229"/>
      <c r="G1" s="229"/>
      <c r="H1" s="231"/>
      <c r="I1" s="230"/>
      <c r="J1" s="229"/>
      <c r="K1" s="229"/>
      <c r="L1" s="229"/>
      <c r="M1" s="229"/>
      <c r="N1" s="230"/>
      <c r="O1" s="229"/>
      <c r="P1" s="228"/>
    </row>
    <row r="2" spans="1:22" s="219" customFormat="1" ht="22.5" customHeight="1">
      <c r="A2" s="232" t="s">
        <v>95</v>
      </c>
      <c r="B2" s="230"/>
      <c r="C2" s="229"/>
      <c r="D2" s="229"/>
      <c r="E2" s="229"/>
      <c r="F2" s="229"/>
      <c r="G2" s="229"/>
      <c r="H2" s="231"/>
      <c r="I2" s="230"/>
      <c r="J2" s="229"/>
      <c r="K2" s="229"/>
      <c r="L2" s="229"/>
      <c r="M2" s="229"/>
      <c r="N2" s="230"/>
      <c r="O2" s="229"/>
      <c r="P2" s="228"/>
    </row>
    <row r="3" spans="1:22" s="219" customFormat="1" ht="22.5" customHeight="1">
      <c r="A3" s="225"/>
      <c r="B3" s="230"/>
      <c r="C3" s="229"/>
      <c r="D3" s="229"/>
      <c r="E3" s="229"/>
      <c r="F3" s="229"/>
      <c r="G3" s="229"/>
      <c r="H3" s="231"/>
      <c r="I3" s="230"/>
      <c r="J3" s="229"/>
      <c r="K3" s="229"/>
      <c r="L3" s="229"/>
      <c r="M3" s="229"/>
      <c r="N3" s="230"/>
      <c r="O3" s="229"/>
      <c r="P3" s="228"/>
    </row>
    <row r="4" spans="1:22" ht="4.5" customHeight="1">
      <c r="A4" s="227"/>
      <c r="H4" s="223"/>
      <c r="J4" s="226"/>
    </row>
    <row r="5" spans="1:22" s="219" customFormat="1" ht="29.25" customHeight="1" thickBot="1">
      <c r="A5" s="225" t="s">
        <v>94</v>
      </c>
      <c r="B5" s="224"/>
      <c r="C5" s="223"/>
      <c r="D5" s="222"/>
      <c r="E5" s="221"/>
      <c r="F5" s="221"/>
      <c r="H5" s="225" t="s">
        <v>93</v>
      </c>
      <c r="I5" s="224"/>
      <c r="J5" s="223"/>
      <c r="K5" s="222"/>
      <c r="L5" s="221"/>
      <c r="M5" s="221"/>
      <c r="N5" s="173"/>
      <c r="P5" s="220"/>
    </row>
    <row r="6" spans="1:22" ht="19.5" customHeight="1">
      <c r="A6" s="217"/>
      <c r="B6" s="218"/>
      <c r="C6" s="215"/>
      <c r="D6" s="214" t="s">
        <v>92</v>
      </c>
      <c r="E6" s="214"/>
      <c r="F6" s="214"/>
      <c r="G6" s="213"/>
      <c r="H6" s="217"/>
      <c r="I6" s="216"/>
      <c r="J6" s="215"/>
      <c r="K6" s="214" t="s">
        <v>92</v>
      </c>
      <c r="L6" s="214"/>
      <c r="M6" s="214"/>
      <c r="N6" s="213"/>
    </row>
    <row r="7" spans="1:22" ht="36" customHeight="1" thickBot="1">
      <c r="A7" s="211"/>
      <c r="B7" s="212"/>
      <c r="C7" s="209" t="s">
        <v>91</v>
      </c>
      <c r="D7" s="207" t="s">
        <v>90</v>
      </c>
      <c r="E7" s="208"/>
      <c r="F7" s="207" t="s">
        <v>89</v>
      </c>
      <c r="H7" s="211"/>
      <c r="I7" s="210"/>
      <c r="J7" s="209" t="s">
        <v>91</v>
      </c>
      <c r="K7" s="207" t="s">
        <v>90</v>
      </c>
      <c r="L7" s="208"/>
      <c r="M7" s="207" t="s">
        <v>89</v>
      </c>
      <c r="P7" s="206"/>
      <c r="Q7" s="205"/>
    </row>
    <row r="8" spans="1:22" s="142" customFormat="1" ht="12.75" customHeight="1">
      <c r="B8" s="204"/>
      <c r="I8" s="204"/>
      <c r="N8" s="204"/>
      <c r="P8" s="203"/>
    </row>
    <row r="9" spans="1:22" s="142" customFormat="1">
      <c r="A9" s="158" t="s">
        <v>83</v>
      </c>
      <c r="B9" s="170"/>
      <c r="C9" s="161">
        <v>118</v>
      </c>
      <c r="D9" s="160">
        <v>22.839477378562211</v>
      </c>
      <c r="E9" s="172"/>
      <c r="F9" s="74">
        <v>75.750933305564658</v>
      </c>
      <c r="G9" s="166"/>
      <c r="H9" s="197" t="s">
        <v>72</v>
      </c>
      <c r="I9" s="164"/>
      <c r="J9" s="163">
        <v>4</v>
      </c>
      <c r="K9" s="162">
        <v>12.282334011932287</v>
      </c>
      <c r="L9" s="74"/>
      <c r="M9" s="74">
        <v>32.840504681104548</v>
      </c>
      <c r="N9" s="179"/>
      <c r="U9" s="150"/>
      <c r="V9" s="150"/>
    </row>
    <row r="10" spans="1:22" s="142" customFormat="1">
      <c r="A10" s="158" t="s">
        <v>88</v>
      </c>
      <c r="B10" s="170"/>
      <c r="C10" s="161">
        <v>11</v>
      </c>
      <c r="D10" s="160">
        <v>25.620481478721029</v>
      </c>
      <c r="E10" s="172"/>
      <c r="F10" s="74">
        <v>84.974596904424743</v>
      </c>
      <c r="G10" s="166"/>
      <c r="H10" s="73" t="s">
        <v>88</v>
      </c>
      <c r="I10" s="73"/>
      <c r="J10" s="163">
        <v>10</v>
      </c>
      <c r="K10" s="74">
        <v>23.50817144039268</v>
      </c>
      <c r="L10" s="74"/>
      <c r="M10" s="74">
        <v>62.85614879732195</v>
      </c>
      <c r="N10" s="179"/>
      <c r="U10" s="150"/>
      <c r="V10" s="150"/>
    </row>
    <row r="11" spans="1:22" s="142" customFormat="1">
      <c r="A11" s="73" t="s">
        <v>86</v>
      </c>
      <c r="B11" s="170"/>
      <c r="C11" s="161">
        <v>259</v>
      </c>
      <c r="D11" s="160">
        <v>26.571310883824381</v>
      </c>
      <c r="E11" s="172"/>
      <c r="F11" s="74">
        <v>88.128181098017535</v>
      </c>
      <c r="G11" s="166"/>
      <c r="H11" s="73" t="s">
        <v>87</v>
      </c>
      <c r="I11" s="73"/>
      <c r="J11" s="163">
        <v>1472</v>
      </c>
      <c r="K11" s="74">
        <v>27.100361808240709</v>
      </c>
      <c r="L11" s="74"/>
      <c r="M11" s="74">
        <v>72.460947402874012</v>
      </c>
      <c r="N11" s="179"/>
      <c r="U11" s="150"/>
      <c r="V11" s="150"/>
    </row>
    <row r="12" spans="1:22" s="142" customFormat="1">
      <c r="A12" s="73" t="s">
        <v>87</v>
      </c>
      <c r="B12" s="170"/>
      <c r="C12" s="161">
        <v>1463</v>
      </c>
      <c r="D12" s="160">
        <v>26.70375623102856</v>
      </c>
      <c r="E12" s="172"/>
      <c r="F12" s="74">
        <v>88.56745816624472</v>
      </c>
      <c r="G12" s="166"/>
      <c r="H12" s="73" t="s">
        <v>86</v>
      </c>
      <c r="I12" s="73"/>
      <c r="J12" s="163">
        <v>270</v>
      </c>
      <c r="K12" s="74">
        <v>27.994173894002031</v>
      </c>
      <c r="L12" s="74"/>
      <c r="M12" s="74">
        <v>74.85082215778263</v>
      </c>
      <c r="N12" s="179"/>
      <c r="U12" s="150"/>
      <c r="V12" s="150"/>
    </row>
    <row r="13" spans="1:22" s="142" customFormat="1">
      <c r="A13" s="176" t="s">
        <v>85</v>
      </c>
      <c r="B13" s="185"/>
      <c r="C13" s="184">
        <v>1730</v>
      </c>
      <c r="D13" s="183">
        <v>27.348146649298748</v>
      </c>
      <c r="E13" s="182"/>
      <c r="F13" s="180">
        <v>90.704686386840848</v>
      </c>
      <c r="G13" s="166"/>
      <c r="H13" s="73" t="s">
        <v>85</v>
      </c>
      <c r="I13" s="73"/>
      <c r="J13" s="163">
        <v>1775</v>
      </c>
      <c r="K13" s="74">
        <v>28.284033651849263</v>
      </c>
      <c r="L13" s="74"/>
      <c r="M13" s="74">
        <v>75.625849178314567</v>
      </c>
      <c r="N13" s="179"/>
      <c r="U13" s="150"/>
      <c r="V13" s="150"/>
    </row>
    <row r="14" spans="1:22" s="142" customFormat="1">
      <c r="A14" s="176" t="s">
        <v>84</v>
      </c>
      <c r="B14" s="185"/>
      <c r="C14" s="184">
        <v>1804</v>
      </c>
      <c r="D14" s="183">
        <v>27.706957456611889</v>
      </c>
      <c r="E14" s="182"/>
      <c r="F14" s="180">
        <v>91.894742231096089</v>
      </c>
      <c r="G14" s="166"/>
      <c r="H14" s="176" t="s">
        <v>84</v>
      </c>
      <c r="I14" s="176"/>
      <c r="J14" s="181">
        <v>1854</v>
      </c>
      <c r="K14" s="180">
        <v>28.701133456369448</v>
      </c>
      <c r="L14" s="180"/>
      <c r="M14" s="180">
        <v>76.741090635640631</v>
      </c>
      <c r="N14" s="179"/>
      <c r="U14" s="150"/>
      <c r="V14" s="150"/>
    </row>
    <row r="15" spans="1:22" s="142" customFormat="1" ht="19.5" thickBot="1">
      <c r="A15" s="202" t="s">
        <v>24</v>
      </c>
      <c r="B15" s="201"/>
      <c r="C15" s="200">
        <v>162</v>
      </c>
      <c r="D15" s="199">
        <v>30.150753768844222</v>
      </c>
      <c r="E15" s="198"/>
      <c r="F15" s="191">
        <v>100</v>
      </c>
      <c r="G15" s="166"/>
      <c r="H15" s="176" t="s">
        <v>83</v>
      </c>
      <c r="I15" s="176"/>
      <c r="J15" s="181">
        <v>147</v>
      </c>
      <c r="K15" s="180">
        <v>28.778555864658564</v>
      </c>
      <c r="L15" s="180"/>
      <c r="M15" s="180">
        <v>76.948102670924072</v>
      </c>
      <c r="N15" s="179"/>
      <c r="U15" s="150"/>
      <c r="V15" s="150"/>
    </row>
    <row r="16" spans="1:22" s="142" customFormat="1">
      <c r="A16" s="158" t="s">
        <v>82</v>
      </c>
      <c r="B16" s="170"/>
      <c r="C16" s="161">
        <v>253</v>
      </c>
      <c r="D16" s="160">
        <v>30.712582908799654</v>
      </c>
      <c r="E16" s="172"/>
      <c r="F16" s="74">
        <v>101.86339998085219</v>
      </c>
      <c r="G16" s="166"/>
      <c r="H16" s="73" t="s">
        <v>82</v>
      </c>
      <c r="I16" s="73"/>
      <c r="J16" s="163">
        <v>243</v>
      </c>
      <c r="K16" s="74">
        <v>29.853933181983312</v>
      </c>
      <c r="L16" s="74"/>
      <c r="M16" s="74">
        <v>79.823446541986982</v>
      </c>
      <c r="N16" s="179"/>
      <c r="U16" s="150"/>
      <c r="V16" s="150"/>
    </row>
    <row r="17" spans="1:22" s="142" customFormat="1">
      <c r="A17" s="158" t="s">
        <v>81</v>
      </c>
      <c r="B17" s="170"/>
      <c r="C17" s="161">
        <v>180</v>
      </c>
      <c r="D17" s="160">
        <v>31.803721565485183</v>
      </c>
      <c r="E17" s="172"/>
      <c r="F17" s="74">
        <v>105.48234319219252</v>
      </c>
      <c r="G17" s="166"/>
      <c r="H17" s="197" t="s">
        <v>81</v>
      </c>
      <c r="I17" s="196"/>
      <c r="J17" s="163">
        <v>182</v>
      </c>
      <c r="K17" s="162">
        <v>32.342704720879794</v>
      </c>
      <c r="L17" s="74"/>
      <c r="M17" s="74">
        <v>86.477923882688401</v>
      </c>
      <c r="N17" s="179"/>
      <c r="U17" s="150"/>
      <c r="V17" s="150"/>
    </row>
    <row r="18" spans="1:22" s="142" customFormat="1">
      <c r="A18" s="176" t="s">
        <v>80</v>
      </c>
      <c r="B18" s="195"/>
      <c r="C18" s="184">
        <v>105</v>
      </c>
      <c r="D18" s="183">
        <v>33.880804104417408</v>
      </c>
      <c r="E18" s="194"/>
      <c r="F18" s="180">
        <v>112.37133361298439</v>
      </c>
      <c r="G18" s="166"/>
      <c r="H18" s="73" t="s">
        <v>80</v>
      </c>
      <c r="I18" s="73"/>
      <c r="J18" s="163">
        <v>103</v>
      </c>
      <c r="K18" s="74">
        <v>33.311384472884534</v>
      </c>
      <c r="L18" s="74"/>
      <c r="M18" s="74">
        <v>89.067979803598675</v>
      </c>
      <c r="N18" s="179"/>
      <c r="U18" s="150"/>
      <c r="V18" s="150"/>
    </row>
    <row r="19" spans="1:22" s="142" customFormat="1">
      <c r="A19" s="176" t="s">
        <v>73</v>
      </c>
      <c r="B19" s="185"/>
      <c r="C19" s="184">
        <v>166</v>
      </c>
      <c r="D19" s="183">
        <v>35.861272180790934</v>
      </c>
      <c r="E19" s="182"/>
      <c r="F19" s="180">
        <v>118.93988606628993</v>
      </c>
      <c r="G19" s="166"/>
      <c r="H19" s="176" t="s">
        <v>79</v>
      </c>
      <c r="I19" s="176"/>
      <c r="J19" s="181">
        <v>570</v>
      </c>
      <c r="K19" s="180">
        <v>33.869523543151466</v>
      </c>
      <c r="L19" s="180"/>
      <c r="M19" s="180">
        <v>90.560332049678394</v>
      </c>
      <c r="N19" s="179"/>
      <c r="U19" s="150"/>
      <c r="V19" s="150"/>
    </row>
    <row r="20" spans="1:22" s="142" customFormat="1">
      <c r="A20" s="158" t="s">
        <v>78</v>
      </c>
      <c r="B20" s="170"/>
      <c r="C20" s="161">
        <v>1688</v>
      </c>
      <c r="D20" s="160">
        <v>36.340491025050504</v>
      </c>
      <c r="E20" s="172"/>
      <c r="F20" s="74">
        <v>120.52929523308418</v>
      </c>
      <c r="G20" s="166"/>
      <c r="H20" s="73" t="s">
        <v>77</v>
      </c>
      <c r="I20" s="73"/>
      <c r="J20" s="163">
        <v>279</v>
      </c>
      <c r="K20" s="74">
        <v>33.961023943130499</v>
      </c>
      <c r="L20" s="74"/>
      <c r="M20" s="74">
        <v>90.804985819142331</v>
      </c>
      <c r="N20" s="179"/>
      <c r="U20" s="150"/>
      <c r="V20" s="150"/>
    </row>
    <row r="21" spans="1:22" s="142" customFormat="1">
      <c r="A21" s="158" t="s">
        <v>79</v>
      </c>
      <c r="B21" s="170"/>
      <c r="C21" s="161">
        <v>620</v>
      </c>
      <c r="D21" s="160">
        <v>36.684814605005727</v>
      </c>
      <c r="E21" s="172"/>
      <c r="F21" s="74">
        <v>121.67130177326899</v>
      </c>
      <c r="G21" s="166"/>
      <c r="H21" s="73" t="s">
        <v>78</v>
      </c>
      <c r="I21" s="73"/>
      <c r="J21" s="163">
        <v>1661</v>
      </c>
      <c r="K21" s="74">
        <v>35.711061521731104</v>
      </c>
      <c r="L21" s="74"/>
      <c r="M21" s="74">
        <v>95.484236296804639</v>
      </c>
      <c r="N21" s="179"/>
      <c r="U21" s="150"/>
      <c r="V21" s="150"/>
    </row>
    <row r="22" spans="1:22" s="142" customFormat="1" ht="19.5" thickBot="1">
      <c r="A22" s="176" t="s">
        <v>76</v>
      </c>
      <c r="B22" s="185"/>
      <c r="C22" s="184">
        <v>4859</v>
      </c>
      <c r="D22" s="183">
        <v>38.388768023216485</v>
      </c>
      <c r="E22" s="182"/>
      <c r="F22" s="180">
        <v>127.32274727700134</v>
      </c>
      <c r="G22" s="166"/>
      <c r="H22" s="193" t="s">
        <v>24</v>
      </c>
      <c r="I22" s="193"/>
      <c r="J22" s="192">
        <v>200</v>
      </c>
      <c r="K22" s="191">
        <v>37.399955120053853</v>
      </c>
      <c r="L22" s="191"/>
      <c r="M22" s="191">
        <v>100</v>
      </c>
      <c r="N22" s="179"/>
      <c r="U22" s="150"/>
      <c r="V22" s="150"/>
    </row>
    <row r="23" spans="1:22" s="142" customFormat="1">
      <c r="A23" s="158" t="s">
        <v>77</v>
      </c>
      <c r="B23" s="170"/>
      <c r="C23" s="161">
        <v>322</v>
      </c>
      <c r="D23" s="160">
        <v>38.424362477774729</v>
      </c>
      <c r="E23" s="172"/>
      <c r="F23" s="74">
        <v>127.44080221795284</v>
      </c>
      <c r="G23" s="166"/>
      <c r="H23" s="190" t="s">
        <v>76</v>
      </c>
      <c r="I23" s="189"/>
      <c r="J23" s="181">
        <v>4838</v>
      </c>
      <c r="K23" s="186">
        <v>38.054994895061661</v>
      </c>
      <c r="L23" s="180"/>
      <c r="M23" s="180">
        <v>101.75144535041586</v>
      </c>
      <c r="N23" s="179"/>
      <c r="U23" s="150"/>
      <c r="V23" s="150"/>
    </row>
    <row r="24" spans="1:22" s="142" customFormat="1">
      <c r="A24" s="158" t="s">
        <v>71</v>
      </c>
      <c r="B24" s="170"/>
      <c r="C24" s="161">
        <v>74</v>
      </c>
      <c r="D24" s="160">
        <v>39.965435299200692</v>
      </c>
      <c r="E24" s="172"/>
      <c r="F24" s="74">
        <v>132.5520270756823</v>
      </c>
      <c r="G24" s="166"/>
      <c r="H24" s="73" t="s">
        <v>74</v>
      </c>
      <c r="I24" s="73"/>
      <c r="J24" s="163">
        <v>224</v>
      </c>
      <c r="K24" s="74">
        <v>41.091342017548207</v>
      </c>
      <c r="L24" s="74"/>
      <c r="M24" s="74">
        <v>109.8700302865204</v>
      </c>
      <c r="N24" s="179"/>
      <c r="U24" s="150"/>
      <c r="V24" s="150"/>
    </row>
    <row r="25" spans="1:22" s="142" customFormat="1">
      <c r="A25" s="178" t="s">
        <v>75</v>
      </c>
      <c r="B25" s="170"/>
      <c r="C25" s="161">
        <v>3475</v>
      </c>
      <c r="D25" s="160">
        <v>42.796864638886767</v>
      </c>
      <c r="E25" s="172"/>
      <c r="F25" s="74">
        <v>141.94293438564108</v>
      </c>
      <c r="G25" s="166"/>
      <c r="H25" s="73" t="s">
        <v>75</v>
      </c>
      <c r="I25" s="73"/>
      <c r="J25" s="163">
        <v>3377</v>
      </c>
      <c r="K25" s="74">
        <v>41.8113913024605</v>
      </c>
      <c r="L25" s="74"/>
      <c r="M25" s="74">
        <v>111.79529806451889</v>
      </c>
      <c r="N25" s="179"/>
      <c r="U25" s="150"/>
      <c r="V25" s="150"/>
    </row>
    <row r="26" spans="1:22" s="142" customFormat="1">
      <c r="A26" s="158" t="s">
        <v>74</v>
      </c>
      <c r="B26" s="170"/>
      <c r="C26" s="161">
        <v>260</v>
      </c>
      <c r="D26" s="160">
        <v>47.516764737004756</v>
      </c>
      <c r="E26" s="172"/>
      <c r="F26" s="74">
        <v>157.59726971106579</v>
      </c>
      <c r="G26" s="166"/>
      <c r="H26" s="73" t="s">
        <v>73</v>
      </c>
      <c r="I26" s="73"/>
      <c r="J26" s="163">
        <v>194</v>
      </c>
      <c r="K26" s="74">
        <v>42.12353878546547</v>
      </c>
      <c r="L26" s="74"/>
      <c r="M26" s="74">
        <v>112.62991800457758</v>
      </c>
      <c r="N26" s="179"/>
      <c r="U26" s="150"/>
      <c r="V26" s="150"/>
    </row>
    <row r="27" spans="1:22" s="142" customFormat="1">
      <c r="A27" s="158" t="s">
        <v>72</v>
      </c>
      <c r="B27" s="170"/>
      <c r="C27" s="161">
        <v>16</v>
      </c>
      <c r="D27" s="160">
        <v>48.61744150714069</v>
      </c>
      <c r="E27" s="172"/>
      <c r="F27" s="74">
        <v>161.24784766534995</v>
      </c>
      <c r="G27" s="166"/>
      <c r="H27" s="188" t="s">
        <v>71</v>
      </c>
      <c r="I27" s="187"/>
      <c r="J27" s="181">
        <v>79</v>
      </c>
      <c r="K27" s="186">
        <v>42.923165360679562</v>
      </c>
      <c r="L27" s="180"/>
      <c r="M27" s="180">
        <v>114.76795954138501</v>
      </c>
      <c r="N27" s="179"/>
      <c r="U27" s="150"/>
      <c r="V27" s="150"/>
    </row>
    <row r="28" spans="1:22" s="142" customFormat="1">
      <c r="A28" s="156" t="s">
        <v>69</v>
      </c>
      <c r="B28" s="185"/>
      <c r="C28" s="184">
        <v>1207</v>
      </c>
      <c r="D28" s="183">
        <v>50.417079151054914</v>
      </c>
      <c r="E28" s="182"/>
      <c r="F28" s="180">
        <v>167.21664585099882</v>
      </c>
      <c r="G28" s="166"/>
      <c r="H28" s="176" t="s">
        <v>70</v>
      </c>
      <c r="I28" s="176"/>
      <c r="J28" s="181">
        <v>258</v>
      </c>
      <c r="K28" s="180">
        <v>47.637080777533171</v>
      </c>
      <c r="L28" s="180"/>
      <c r="M28" s="180">
        <v>127.3720265829682</v>
      </c>
      <c r="N28" s="179"/>
      <c r="U28" s="150"/>
      <c r="V28" s="150"/>
    </row>
    <row r="29" spans="1:22" s="142" customFormat="1">
      <c r="A29" s="178" t="s">
        <v>70</v>
      </c>
      <c r="B29" s="170"/>
      <c r="C29" s="161">
        <v>274</v>
      </c>
      <c r="D29" s="160">
        <v>50.540926252856991</v>
      </c>
      <c r="E29" s="172"/>
      <c r="F29" s="74">
        <v>167.62740540530902</v>
      </c>
      <c r="G29" s="166"/>
      <c r="H29" s="73" t="s">
        <v>69</v>
      </c>
      <c r="I29" s="73"/>
      <c r="J29" s="163">
        <v>1155</v>
      </c>
      <c r="K29" s="74">
        <v>49.168318949223213</v>
      </c>
      <c r="L29" s="74"/>
      <c r="M29" s="74">
        <v>131.46625120643301</v>
      </c>
      <c r="N29" s="179"/>
      <c r="U29" s="150"/>
      <c r="V29" s="150"/>
    </row>
    <row r="30" spans="1:22" s="142" customFormat="1">
      <c r="A30" s="178" t="s">
        <v>63</v>
      </c>
      <c r="B30" s="170"/>
      <c r="C30" s="161">
        <v>67</v>
      </c>
      <c r="D30" s="160">
        <v>51.01764982246619</v>
      </c>
      <c r="E30" s="172"/>
      <c r="F30" s="74">
        <v>169.20853857784618</v>
      </c>
      <c r="G30" s="166"/>
      <c r="H30" s="176" t="s">
        <v>67</v>
      </c>
      <c r="I30" s="176"/>
      <c r="J30" s="181">
        <v>430</v>
      </c>
      <c r="K30" s="180">
        <v>50.547268219909775</v>
      </c>
      <c r="L30" s="180"/>
      <c r="M30" s="180">
        <v>135.15328576639476</v>
      </c>
      <c r="N30" s="179"/>
      <c r="U30" s="150"/>
      <c r="V30" s="150"/>
    </row>
    <row r="31" spans="1:22" s="142" customFormat="1">
      <c r="A31" s="178" t="s">
        <v>68</v>
      </c>
      <c r="B31" s="170"/>
      <c r="C31" s="161">
        <v>3464</v>
      </c>
      <c r="D31" s="160">
        <v>52.156765832427929</v>
      </c>
      <c r="E31" s="172"/>
      <c r="F31" s="74">
        <v>172.98660667755263</v>
      </c>
      <c r="G31" s="166"/>
      <c r="H31" s="73" t="s">
        <v>68</v>
      </c>
      <c r="I31" s="73"/>
      <c r="J31" s="163">
        <v>3384</v>
      </c>
      <c r="K31" s="74">
        <v>51.35898858488806</v>
      </c>
      <c r="L31" s="74"/>
      <c r="M31" s="74">
        <v>137.3236636782737</v>
      </c>
      <c r="N31" s="179"/>
      <c r="U31" s="150"/>
      <c r="V31" s="150"/>
    </row>
    <row r="32" spans="1:22" s="142" customFormat="1">
      <c r="A32" s="73" t="s">
        <v>67</v>
      </c>
      <c r="B32" s="170"/>
      <c r="C32" s="161">
        <v>475</v>
      </c>
      <c r="D32" s="160">
        <v>55.385441277964837</v>
      </c>
      <c r="E32" s="172"/>
      <c r="F32" s="74">
        <v>183.69504690525005</v>
      </c>
      <c r="G32" s="166"/>
      <c r="H32" s="73" t="s">
        <v>66</v>
      </c>
      <c r="I32" s="73"/>
      <c r="J32" s="163">
        <v>1834</v>
      </c>
      <c r="K32" s="74">
        <v>51.603218296329032</v>
      </c>
      <c r="L32" s="74"/>
      <c r="M32" s="74">
        <v>137.97668508072459</v>
      </c>
      <c r="N32" s="179"/>
      <c r="U32" s="150"/>
      <c r="V32" s="150"/>
    </row>
    <row r="33" spans="1:22" s="142" customFormat="1">
      <c r="A33" s="178" t="s">
        <v>64</v>
      </c>
      <c r="B33" s="170"/>
      <c r="C33" s="161">
        <v>3430</v>
      </c>
      <c r="D33" s="160">
        <v>56.418545470025038</v>
      </c>
      <c r="E33" s="172"/>
      <c r="F33" s="74">
        <v>187.12150914224969</v>
      </c>
      <c r="G33" s="166"/>
      <c r="H33" s="165" t="s">
        <v>65</v>
      </c>
      <c r="I33" s="164"/>
      <c r="J33" s="163">
        <v>108</v>
      </c>
      <c r="K33" s="162">
        <v>52.399585655128249</v>
      </c>
      <c r="L33" s="74"/>
      <c r="M33" s="74">
        <v>140.10601212468191</v>
      </c>
      <c r="N33" s="179"/>
      <c r="U33" s="150"/>
      <c r="V33" s="150"/>
    </row>
    <row r="34" spans="1:22" s="142" customFormat="1">
      <c r="A34" s="158" t="s">
        <v>65</v>
      </c>
      <c r="B34" s="170"/>
      <c r="C34" s="161">
        <v>120</v>
      </c>
      <c r="D34" s="160">
        <v>58.171269791562651</v>
      </c>
      <c r="E34" s="172"/>
      <c r="F34" s="74">
        <v>192.93471147534947</v>
      </c>
      <c r="G34" s="166"/>
      <c r="H34" s="73" t="s">
        <v>60</v>
      </c>
      <c r="I34" s="73"/>
      <c r="J34" s="163">
        <v>45</v>
      </c>
      <c r="K34" s="74">
        <v>52.447552447552447</v>
      </c>
      <c r="L34" s="74"/>
      <c r="M34" s="74">
        <v>140.23426573426573</v>
      </c>
      <c r="N34" s="179"/>
      <c r="U34" s="150"/>
      <c r="V34" s="150"/>
    </row>
    <row r="35" spans="1:22" s="142" customFormat="1">
      <c r="A35" s="158" t="s">
        <v>62</v>
      </c>
      <c r="B35" s="170"/>
      <c r="C35" s="161">
        <v>627</v>
      </c>
      <c r="D35" s="160">
        <v>60.434771796566721</v>
      </c>
      <c r="E35" s="172"/>
      <c r="F35" s="74">
        <v>200.44199312527962</v>
      </c>
      <c r="G35" s="166"/>
      <c r="H35" s="165" t="s">
        <v>64</v>
      </c>
      <c r="I35" s="164"/>
      <c r="J35" s="163">
        <v>3381</v>
      </c>
      <c r="K35" s="162">
        <v>55.62440924771515</v>
      </c>
      <c r="L35" s="74"/>
      <c r="M35" s="74">
        <v>148.72854544654078</v>
      </c>
      <c r="N35" s="179"/>
      <c r="U35" s="150"/>
      <c r="V35" s="150"/>
    </row>
    <row r="36" spans="1:22" s="142" customFormat="1">
      <c r="A36" s="158" t="s">
        <v>59</v>
      </c>
      <c r="B36" s="170"/>
      <c r="C36" s="161">
        <v>36</v>
      </c>
      <c r="D36" s="160">
        <v>63.947932172559945</v>
      </c>
      <c r="E36" s="172"/>
      <c r="F36" s="74">
        <v>212.09397503899049</v>
      </c>
      <c r="G36" s="166"/>
      <c r="H36" s="73" t="s">
        <v>63</v>
      </c>
      <c r="I36" s="73"/>
      <c r="J36" s="163">
        <v>78</v>
      </c>
      <c r="K36" s="74">
        <v>59.278669786649985</v>
      </c>
      <c r="L36" s="74"/>
      <c r="M36" s="74">
        <v>158.49930727554474</v>
      </c>
      <c r="N36" s="140"/>
      <c r="U36" s="150"/>
      <c r="V36" s="150"/>
    </row>
    <row r="37" spans="1:22" s="142" customFormat="1">
      <c r="A37" s="158" t="s">
        <v>61</v>
      </c>
      <c r="B37" s="170"/>
      <c r="C37" s="161">
        <v>647</v>
      </c>
      <c r="D37" s="160">
        <v>65.648149660735044</v>
      </c>
      <c r="E37" s="172"/>
      <c r="F37" s="74">
        <v>217.73302970810454</v>
      </c>
      <c r="G37" s="166"/>
      <c r="H37" s="73" t="s">
        <v>62</v>
      </c>
      <c r="I37" s="73"/>
      <c r="J37" s="163">
        <v>638</v>
      </c>
      <c r="K37" s="74">
        <v>61.185535931110067</v>
      </c>
      <c r="L37" s="74"/>
      <c r="M37" s="74">
        <v>163.59788597260211</v>
      </c>
      <c r="N37" s="179"/>
      <c r="U37" s="150"/>
      <c r="V37" s="150"/>
    </row>
    <row r="38" spans="1:22" s="142" customFormat="1">
      <c r="A38" s="158" t="s">
        <v>58</v>
      </c>
      <c r="B38" s="170"/>
      <c r="C38" s="161">
        <v>755</v>
      </c>
      <c r="D38" s="160">
        <v>67.060836347221993</v>
      </c>
      <c r="E38" s="172"/>
      <c r="F38" s="74">
        <v>222.4184405516196</v>
      </c>
      <c r="G38" s="166"/>
      <c r="H38" s="73" t="s">
        <v>61</v>
      </c>
      <c r="I38" s="73"/>
      <c r="J38" s="163">
        <v>626</v>
      </c>
      <c r="K38" s="74">
        <v>63.377226618637657</v>
      </c>
      <c r="L38" s="74"/>
      <c r="M38" s="74">
        <v>169.45802853291337</v>
      </c>
      <c r="N38" s="177"/>
      <c r="U38" s="150"/>
      <c r="V38" s="150"/>
    </row>
    <row r="39" spans="1:22" s="142" customFormat="1">
      <c r="A39" s="73" t="s">
        <v>60</v>
      </c>
      <c r="B39" s="170"/>
      <c r="C39" s="161">
        <v>57</v>
      </c>
      <c r="D39" s="160">
        <v>67.295704408931201</v>
      </c>
      <c r="E39" s="172"/>
      <c r="F39" s="74">
        <v>223.19741962295515</v>
      </c>
      <c r="G39" s="166"/>
      <c r="H39" s="73" t="s">
        <v>59</v>
      </c>
      <c r="I39" s="73"/>
      <c r="J39" s="163">
        <v>35</v>
      </c>
      <c r="K39" s="74">
        <v>63.673409983990688</v>
      </c>
      <c r="L39" s="74"/>
      <c r="M39" s="74">
        <v>170.2499636151943</v>
      </c>
      <c r="N39" s="177"/>
      <c r="U39" s="150"/>
      <c r="V39" s="150"/>
    </row>
    <row r="40" spans="1:22" s="142" customFormat="1">
      <c r="A40" s="158" t="s">
        <v>56</v>
      </c>
      <c r="B40" s="170"/>
      <c r="C40" s="161">
        <v>732</v>
      </c>
      <c r="D40" s="160">
        <v>69.461083526478475</v>
      </c>
      <c r="E40" s="172"/>
      <c r="F40" s="74">
        <v>230.37926036282025</v>
      </c>
      <c r="G40" s="166"/>
      <c r="H40" s="73" t="s">
        <v>58</v>
      </c>
      <c r="I40" s="73"/>
      <c r="J40" s="163">
        <v>727</v>
      </c>
      <c r="K40" s="74">
        <v>64.887586495956086</v>
      </c>
      <c r="L40" s="74"/>
      <c r="M40" s="74">
        <v>173.49642877288741</v>
      </c>
      <c r="N40" s="177"/>
      <c r="U40" s="150"/>
      <c r="V40" s="150"/>
    </row>
    <row r="41" spans="1:22" s="142" customFormat="1">
      <c r="A41" s="158" t="s">
        <v>57</v>
      </c>
      <c r="B41" s="170"/>
      <c r="C41" s="161">
        <v>320</v>
      </c>
      <c r="D41" s="160">
        <v>69.748686763007044</v>
      </c>
      <c r="E41" s="172"/>
      <c r="F41" s="74">
        <v>231.33314443064003</v>
      </c>
      <c r="G41" s="166"/>
      <c r="H41" s="73" t="s">
        <v>57</v>
      </c>
      <c r="I41" s="73"/>
      <c r="J41" s="163">
        <v>295</v>
      </c>
      <c r="K41" s="74">
        <v>65.41455085704149</v>
      </c>
      <c r="L41" s="74"/>
      <c r="M41" s="74">
        <v>174.90542608155755</v>
      </c>
      <c r="N41" s="177"/>
      <c r="U41" s="150"/>
      <c r="V41" s="150"/>
    </row>
    <row r="42" spans="1:22" s="142" customFormat="1">
      <c r="A42" s="158" t="s">
        <v>54</v>
      </c>
      <c r="B42" s="170"/>
      <c r="C42" s="161">
        <v>805</v>
      </c>
      <c r="D42" s="160">
        <v>74.138760867775318</v>
      </c>
      <c r="E42" s="172"/>
      <c r="F42" s="74">
        <v>245.89355687812144</v>
      </c>
      <c r="G42" s="166"/>
      <c r="H42" s="73" t="s">
        <v>56</v>
      </c>
      <c r="I42" s="73"/>
      <c r="J42" s="163">
        <v>688</v>
      </c>
      <c r="K42" s="74">
        <v>65.446402012705164</v>
      </c>
      <c r="L42" s="74"/>
      <c r="M42" s="74">
        <v>174.99058970157108</v>
      </c>
      <c r="N42" s="177"/>
      <c r="U42" s="150"/>
      <c r="V42" s="150"/>
    </row>
    <row r="43" spans="1:22" s="142" customFormat="1">
      <c r="A43" s="158" t="s">
        <v>53</v>
      </c>
      <c r="B43" s="170"/>
      <c r="C43" s="161">
        <v>2938</v>
      </c>
      <c r="D43" s="160">
        <v>77.304368770361137</v>
      </c>
      <c r="E43" s="172"/>
      <c r="F43" s="74">
        <v>256.39282308836442</v>
      </c>
      <c r="G43" s="166"/>
      <c r="H43" s="165" t="s">
        <v>55</v>
      </c>
      <c r="I43" s="164"/>
      <c r="J43" s="163">
        <v>308</v>
      </c>
      <c r="K43" s="162">
        <v>72.525041743106414</v>
      </c>
      <c r="L43" s="74"/>
      <c r="M43" s="74">
        <v>193.91745661271793</v>
      </c>
      <c r="N43" s="177"/>
      <c r="U43" s="150"/>
      <c r="V43" s="150"/>
    </row>
    <row r="44" spans="1:22" s="142" customFormat="1">
      <c r="A44" s="73" t="s">
        <v>55</v>
      </c>
      <c r="B44" s="170"/>
      <c r="C44" s="161">
        <v>348</v>
      </c>
      <c r="D44" s="160">
        <v>82.360703909482751</v>
      </c>
      <c r="E44" s="172"/>
      <c r="F44" s="74">
        <v>273.16300129978447</v>
      </c>
      <c r="G44" s="166"/>
      <c r="H44" s="73" t="s">
        <v>54</v>
      </c>
      <c r="I44" s="73"/>
      <c r="J44" s="163">
        <v>795</v>
      </c>
      <c r="K44" s="74">
        <v>72.756844703123249</v>
      </c>
      <c r="L44" s="74"/>
      <c r="M44" s="74">
        <v>194.53725136721096</v>
      </c>
      <c r="N44" s="177"/>
      <c r="U44" s="150"/>
      <c r="V44" s="150"/>
    </row>
    <row r="45" spans="1:22" s="142" customFormat="1">
      <c r="A45" s="178" t="s">
        <v>52</v>
      </c>
      <c r="B45" s="170"/>
      <c r="C45" s="161">
        <v>241</v>
      </c>
      <c r="D45" s="160">
        <v>82.498591362226321</v>
      </c>
      <c r="E45" s="172"/>
      <c r="F45" s="74">
        <v>273.6203280180506</v>
      </c>
      <c r="G45" s="166"/>
      <c r="H45" s="73" t="s">
        <v>53</v>
      </c>
      <c r="I45" s="73"/>
      <c r="J45" s="163">
        <v>3202</v>
      </c>
      <c r="K45" s="74">
        <v>84.223581676988843</v>
      </c>
      <c r="L45" s="74"/>
      <c r="M45" s="74">
        <v>225.19701268793278</v>
      </c>
      <c r="N45" s="177"/>
      <c r="U45" s="150"/>
      <c r="V45" s="150"/>
    </row>
    <row r="46" spans="1:22" s="142" customFormat="1" ht="21">
      <c r="A46" s="158" t="s">
        <v>49</v>
      </c>
      <c r="B46" s="170"/>
      <c r="C46" s="161">
        <v>4621</v>
      </c>
      <c r="D46" s="160">
        <v>91.293357800717132</v>
      </c>
      <c r="E46" s="172"/>
      <c r="F46" s="74">
        <v>302.78963670571181</v>
      </c>
      <c r="G46" s="166"/>
      <c r="H46" s="176" t="s">
        <v>52</v>
      </c>
      <c r="I46" s="176"/>
      <c r="J46" s="163">
        <v>265</v>
      </c>
      <c r="K46" s="175">
        <v>90.029733593524924</v>
      </c>
      <c r="L46" s="174"/>
      <c r="M46" s="174">
        <v>240.72150168236695</v>
      </c>
      <c r="N46" s="173"/>
      <c r="U46" s="150"/>
      <c r="V46" s="150"/>
    </row>
    <row r="47" spans="1:22" s="142" customFormat="1">
      <c r="A47" s="158" t="s">
        <v>47</v>
      </c>
      <c r="B47" s="170"/>
      <c r="C47" s="161">
        <v>188</v>
      </c>
      <c r="D47" s="160">
        <v>94.658062852953734</v>
      </c>
      <c r="E47" s="172"/>
      <c r="F47" s="74">
        <v>313.94924179562986</v>
      </c>
      <c r="G47" s="166"/>
      <c r="H47" s="165" t="s">
        <v>50</v>
      </c>
      <c r="I47" s="164"/>
      <c r="J47" s="163">
        <v>655</v>
      </c>
      <c r="K47" s="74">
        <v>90.398730166967141</v>
      </c>
      <c r="L47" s="162"/>
      <c r="M47" s="162">
        <v>241.70812472043676</v>
      </c>
      <c r="N47" s="140"/>
      <c r="U47" s="150"/>
      <c r="V47" s="150"/>
    </row>
    <row r="48" spans="1:22" s="142" customFormat="1">
      <c r="A48" s="158" t="s">
        <v>51</v>
      </c>
      <c r="B48" s="170"/>
      <c r="C48" s="169">
        <v>1893</v>
      </c>
      <c r="D48" s="167">
        <v>95.266148102776924</v>
      </c>
      <c r="E48" s="168"/>
      <c r="F48" s="167">
        <v>315.96605787421009</v>
      </c>
      <c r="G48" s="166"/>
      <c r="H48" s="165" t="s">
        <v>51</v>
      </c>
      <c r="I48" s="164"/>
      <c r="J48" s="163">
        <v>1818</v>
      </c>
      <c r="K48" s="74">
        <v>91.140104047106902</v>
      </c>
      <c r="L48" s="162"/>
      <c r="M48" s="162">
        <v>243.69041020115446</v>
      </c>
      <c r="N48" s="140"/>
      <c r="U48" s="171"/>
      <c r="V48" s="150"/>
    </row>
    <row r="49" spans="1:22" s="142" customFormat="1">
      <c r="A49" s="156" t="s">
        <v>50</v>
      </c>
      <c r="B49" s="170"/>
      <c r="C49" s="169">
        <v>708</v>
      </c>
      <c r="D49" s="167">
        <v>98.303323513183059</v>
      </c>
      <c r="E49" s="168"/>
      <c r="F49" s="167">
        <v>326.03935631872378</v>
      </c>
      <c r="G49" s="166"/>
      <c r="H49" s="165" t="s">
        <v>49</v>
      </c>
      <c r="I49" s="164"/>
      <c r="J49" s="163">
        <v>4762</v>
      </c>
      <c r="K49" s="74">
        <v>94.439240238097156</v>
      </c>
      <c r="L49" s="162"/>
      <c r="M49" s="162">
        <v>252.5116405486242</v>
      </c>
      <c r="N49" s="140"/>
      <c r="U49" s="150"/>
      <c r="V49" s="150"/>
    </row>
    <row r="50" spans="1:22" s="142" customFormat="1" ht="16.5" customHeight="1">
      <c r="A50" s="158" t="s">
        <v>48</v>
      </c>
      <c r="B50" s="155"/>
      <c r="C50" s="154">
        <v>38300</v>
      </c>
      <c r="D50" s="157">
        <v>119.1591705799928</v>
      </c>
      <c r="E50" s="153"/>
      <c r="F50" s="157">
        <v>395.21124909030948</v>
      </c>
      <c r="G50" s="73"/>
      <c r="H50" s="158" t="s">
        <v>48</v>
      </c>
      <c r="I50" s="159"/>
      <c r="J50" s="161">
        <v>32675</v>
      </c>
      <c r="K50" s="160">
        <v>102.47538633738122</v>
      </c>
      <c r="L50" s="159"/>
      <c r="M50" s="74">
        <v>273.99868798888997</v>
      </c>
      <c r="N50" s="151"/>
      <c r="U50" s="150"/>
      <c r="V50" s="150"/>
    </row>
    <row r="51" spans="1:22" s="142" customFormat="1" ht="16.5" customHeight="1">
      <c r="A51" s="158"/>
      <c r="B51" s="155"/>
      <c r="C51" s="154"/>
      <c r="D51" s="157"/>
      <c r="E51" s="153"/>
      <c r="F51" s="157"/>
      <c r="G51" s="73"/>
      <c r="H51" s="156" t="s">
        <v>47</v>
      </c>
      <c r="I51" s="155"/>
      <c r="J51" s="154">
        <v>212</v>
      </c>
      <c r="K51" s="152">
        <v>105.92225306624937</v>
      </c>
      <c r="L51" s="153"/>
      <c r="M51" s="152">
        <v>283.21492024853757</v>
      </c>
      <c r="N51" s="151"/>
      <c r="U51" s="150"/>
      <c r="V51" s="150"/>
    </row>
    <row r="52" spans="1:22" ht="11.25" customHeight="1">
      <c r="A52" s="149"/>
      <c r="B52" s="146"/>
      <c r="C52" s="148"/>
      <c r="D52" s="147"/>
      <c r="E52" s="146"/>
      <c r="F52" s="145"/>
      <c r="G52" s="144"/>
      <c r="H52" s="143"/>
      <c r="I52" s="143"/>
      <c r="J52" s="143"/>
      <c r="K52" s="143"/>
      <c r="L52" s="143"/>
      <c r="M52" s="143"/>
      <c r="Q52" s="142"/>
    </row>
    <row r="53" spans="1:22" ht="81.75" customHeight="1">
      <c r="A53" s="141" t="s">
        <v>46</v>
      </c>
      <c r="B53" s="141"/>
      <c r="C53" s="141"/>
      <c r="D53" s="141"/>
      <c r="E53" s="141"/>
      <c r="F53" s="141"/>
      <c r="G53" s="141"/>
      <c r="H53" s="141"/>
      <c r="I53" s="141"/>
      <c r="J53" s="141"/>
      <c r="K53" s="141"/>
      <c r="L53" s="141"/>
      <c r="M53" s="141"/>
    </row>
    <row r="54" spans="1:22" ht="15.75" customHeight="1">
      <c r="A54" s="141" t="s">
        <v>45</v>
      </c>
      <c r="B54" s="141"/>
      <c r="C54" s="141"/>
      <c r="D54" s="141"/>
      <c r="E54" s="141"/>
      <c r="F54" s="141"/>
      <c r="G54" s="141"/>
      <c r="H54" s="141"/>
      <c r="I54" s="141"/>
      <c r="J54" s="141"/>
      <c r="K54" s="141"/>
      <c r="L54" s="141"/>
      <c r="M54" s="141"/>
    </row>
  </sheetData>
  <mergeCells count="4">
    <mergeCell ref="D6:F6"/>
    <mergeCell ref="K6:M6"/>
    <mergeCell ref="A53:M53"/>
    <mergeCell ref="A54:M54"/>
  </mergeCells>
  <pageMargins left="0.55118110236220474" right="0.55118110236220474" top="0.59055118110236227" bottom="0.39370078740157483" header="0.31496062992125984" footer="0.31496062992125984"/>
  <pageSetup paperSize="9" scale="62" orientation="portrait" horizontalDpi="300" verticalDpi="300" r:id="rId1"/>
  <headerFooter alignWithMargins="0">
    <oddFooter xml:space="preserve">&amp;C&amp;"Times New Roman,Regular"&amp;13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R45"/>
  <sheetViews>
    <sheetView zoomScale="75" zoomScaleNormal="75" workbookViewId="0">
      <selection activeCell="B71" sqref="B71"/>
    </sheetView>
  </sheetViews>
  <sheetFormatPr defaultColWidth="16.28515625" defaultRowHeight="18"/>
  <cols>
    <col min="1" max="1" width="21.85546875" style="138" customWidth="1"/>
    <col min="2" max="2" width="5" style="140" customWidth="1"/>
    <col min="3" max="3" width="12.7109375" style="138" customWidth="1"/>
    <col min="4" max="4" width="7.5703125" style="138" customWidth="1"/>
    <col min="5" max="5" width="3" style="138" customWidth="1"/>
    <col min="6" max="6" width="7.28515625" style="138" customWidth="1"/>
    <col min="7" max="7" width="3.28515625" style="138" customWidth="1"/>
    <col min="8" max="8" width="14.85546875" style="138" customWidth="1"/>
    <col min="9" max="9" width="12.28515625" style="140" customWidth="1"/>
    <col min="10" max="10" width="12.5703125" style="138" customWidth="1"/>
    <col min="11" max="11" width="6.42578125" style="138" customWidth="1"/>
    <col min="12" max="12" width="3" style="138" customWidth="1"/>
    <col min="13" max="13" width="6.42578125" style="138" customWidth="1"/>
    <col min="14" max="16384" width="16.28515625" style="138"/>
  </cols>
  <sheetData>
    <row r="1" spans="1:18" s="219" customFormat="1" ht="22.5" customHeight="1">
      <c r="A1" s="225" t="s">
        <v>103</v>
      </c>
      <c r="B1" s="230"/>
      <c r="C1" s="229"/>
      <c r="D1" s="229"/>
      <c r="E1" s="229"/>
      <c r="F1" s="229"/>
      <c r="G1" s="229"/>
      <c r="H1" s="231"/>
      <c r="I1" s="230"/>
      <c r="J1" s="229"/>
      <c r="K1" s="229"/>
      <c r="L1" s="229"/>
      <c r="M1" s="229"/>
    </row>
    <row r="2" spans="1:18" ht="4.5" customHeight="1">
      <c r="A2" s="227"/>
      <c r="H2" s="223"/>
      <c r="J2" s="226"/>
    </row>
    <row r="3" spans="1:18" ht="24.75" customHeight="1" thickBot="1">
      <c r="A3" s="266" t="s">
        <v>102</v>
      </c>
      <c r="B3" s="265"/>
      <c r="C3" s="267"/>
      <c r="D3" s="257"/>
      <c r="E3" s="263"/>
      <c r="F3" s="257"/>
      <c r="H3" s="266" t="s">
        <v>101</v>
      </c>
      <c r="I3" s="265"/>
      <c r="J3" s="264"/>
      <c r="K3" s="257"/>
      <c r="L3" s="263"/>
      <c r="M3" s="257"/>
      <c r="N3" s="253"/>
      <c r="O3" s="205"/>
      <c r="P3" s="252"/>
      <c r="Q3" s="205"/>
      <c r="R3" s="251"/>
    </row>
    <row r="4" spans="1:18" ht="17.25" customHeight="1">
      <c r="B4" s="216"/>
      <c r="C4" s="215"/>
      <c r="D4" s="214" t="s">
        <v>100</v>
      </c>
      <c r="E4" s="262"/>
      <c r="F4" s="262"/>
      <c r="G4" s="261"/>
      <c r="H4" s="259"/>
      <c r="I4" s="216"/>
      <c r="J4" s="260"/>
      <c r="K4" s="214" t="s">
        <v>100</v>
      </c>
      <c r="L4" s="214"/>
      <c r="M4" s="214"/>
      <c r="N4" s="253"/>
      <c r="O4" s="205"/>
      <c r="P4" s="252"/>
      <c r="Q4" s="205"/>
      <c r="R4" s="251"/>
    </row>
    <row r="5" spans="1:18" ht="18.75" customHeight="1">
      <c r="B5" s="177"/>
      <c r="C5" s="205"/>
      <c r="D5" s="259" t="s">
        <v>99</v>
      </c>
      <c r="E5" s="190"/>
      <c r="F5" s="259"/>
      <c r="G5" s="259"/>
      <c r="H5" s="259"/>
      <c r="I5" s="177"/>
      <c r="J5" s="259"/>
      <c r="K5" s="258" t="s">
        <v>98</v>
      </c>
      <c r="L5" s="258"/>
      <c r="M5" s="258"/>
      <c r="N5" s="253"/>
      <c r="O5" s="205"/>
      <c r="P5" s="252"/>
      <c r="Q5" s="205"/>
      <c r="R5" s="251"/>
    </row>
    <row r="6" spans="1:18" ht="33.75" customHeight="1" thickBot="1">
      <c r="A6" s="256"/>
      <c r="B6" s="210"/>
      <c r="C6" s="209" t="s">
        <v>97</v>
      </c>
      <c r="D6" s="208" t="s">
        <v>90</v>
      </c>
      <c r="E6" s="255"/>
      <c r="F6" s="257" t="s">
        <v>89</v>
      </c>
      <c r="H6" s="256"/>
      <c r="I6" s="210"/>
      <c r="J6" s="209" t="s">
        <v>97</v>
      </c>
      <c r="K6" s="208" t="s">
        <v>90</v>
      </c>
      <c r="L6" s="255"/>
      <c r="M6" s="254" t="s">
        <v>89</v>
      </c>
      <c r="N6" s="253"/>
      <c r="O6" s="205"/>
      <c r="P6" s="252"/>
      <c r="Q6" s="205"/>
      <c r="R6" s="251"/>
    </row>
    <row r="7" spans="1:18" s="142" customFormat="1" ht="12.75" customHeight="1">
      <c r="B7" s="204"/>
      <c r="D7" s="250"/>
      <c r="E7" s="249"/>
      <c r="I7" s="204"/>
      <c r="L7" s="242"/>
    </row>
    <row r="8" spans="1:18" s="219" customFormat="1" ht="18.75">
      <c r="A8" s="197" t="s">
        <v>72</v>
      </c>
      <c r="B8" s="164"/>
      <c r="C8" s="161">
        <v>0</v>
      </c>
      <c r="D8" s="162">
        <v>3.0394095202053686</v>
      </c>
      <c r="E8" s="74"/>
      <c r="F8" s="74">
        <v>0</v>
      </c>
      <c r="G8" s="166"/>
      <c r="H8" s="73" t="s">
        <v>76</v>
      </c>
      <c r="I8" s="73"/>
      <c r="J8" s="161">
        <v>1053</v>
      </c>
      <c r="K8" s="248">
        <v>8.2827427913393823</v>
      </c>
      <c r="L8" s="74"/>
      <c r="M8" s="74">
        <v>46.623995106280503</v>
      </c>
    </row>
    <row r="9" spans="1:18" s="219" customFormat="1" ht="18.75">
      <c r="A9" s="73" t="s">
        <v>79</v>
      </c>
      <c r="B9" s="73"/>
      <c r="C9" s="161">
        <v>50</v>
      </c>
      <c r="D9" s="74">
        <v>3.1069698654992748</v>
      </c>
      <c r="E9" s="74"/>
      <c r="F9" s="74">
        <v>28.371031343884205</v>
      </c>
      <c r="G9" s="166"/>
      <c r="H9" s="165" t="s">
        <v>72</v>
      </c>
      <c r="I9" s="164"/>
      <c r="J9" s="161">
        <v>3</v>
      </c>
      <c r="K9" s="162">
        <v>9.2117505089492155</v>
      </c>
      <c r="L9" s="162"/>
      <c r="M9" s="74">
        <v>51.853428443849289</v>
      </c>
    </row>
    <row r="10" spans="1:18" s="219" customFormat="1">
      <c r="A10" s="73" t="s">
        <v>83</v>
      </c>
      <c r="B10" s="73"/>
      <c r="C10" s="161">
        <v>18</v>
      </c>
      <c r="D10" s="74">
        <v>3.5634567510183071</v>
      </c>
      <c r="E10" s="74"/>
      <c r="F10" s="74">
        <v>33.650773762794778</v>
      </c>
      <c r="G10" s="166"/>
      <c r="H10" s="73" t="s">
        <v>77</v>
      </c>
      <c r="I10" s="73"/>
      <c r="J10" s="161">
        <v>86</v>
      </c>
      <c r="K10" s="162">
        <v>10.468272613294706</v>
      </c>
      <c r="L10" s="74"/>
      <c r="M10" s="74">
        <v>58.926457501952392</v>
      </c>
    </row>
    <row r="11" spans="1:18" s="219" customFormat="1">
      <c r="A11" s="73" t="s">
        <v>81</v>
      </c>
      <c r="B11" s="73"/>
      <c r="C11" s="161">
        <v>22</v>
      </c>
      <c r="D11" s="74">
        <v>3.8257115140253317</v>
      </c>
      <c r="E11" s="74"/>
      <c r="F11" s="74">
        <v>37.333483622824659</v>
      </c>
      <c r="G11" s="166"/>
      <c r="H11" s="73" t="s">
        <v>79</v>
      </c>
      <c r="I11" s="73"/>
      <c r="J11" s="161">
        <v>177</v>
      </c>
      <c r="K11" s="162">
        <v>10.517378363399665</v>
      </c>
      <c r="L11" s="74"/>
      <c r="M11" s="74">
        <v>59.202876353806367</v>
      </c>
    </row>
    <row r="12" spans="1:18" s="219" customFormat="1">
      <c r="A12" s="73" t="s">
        <v>80</v>
      </c>
      <c r="B12" s="73"/>
      <c r="C12" s="161">
        <v>13</v>
      </c>
      <c r="D12" s="74">
        <v>4.3951936255460371</v>
      </c>
      <c r="E12" s="74"/>
      <c r="F12" s="74">
        <v>40.148534585533376</v>
      </c>
      <c r="G12" s="166"/>
      <c r="H12" s="73" t="s">
        <v>87</v>
      </c>
      <c r="I12" s="73"/>
      <c r="J12" s="161">
        <v>646</v>
      </c>
      <c r="K12" s="162">
        <v>11.893229434866507</v>
      </c>
      <c r="L12" s="74"/>
      <c r="M12" s="74">
        <v>66.947614448307505</v>
      </c>
    </row>
    <row r="13" spans="1:18" s="219" customFormat="1">
      <c r="A13" s="176" t="s">
        <v>82</v>
      </c>
      <c r="B13" s="176"/>
      <c r="C13" s="161">
        <v>43</v>
      </c>
      <c r="D13" s="180">
        <v>6.0685806732126419</v>
      </c>
      <c r="E13" s="180"/>
      <c r="F13" s="180">
        <v>50.446916538880657</v>
      </c>
      <c r="G13" s="166"/>
      <c r="H13" s="73" t="s">
        <v>82</v>
      </c>
      <c r="I13" s="73"/>
      <c r="J13" s="161">
        <v>97</v>
      </c>
      <c r="K13" s="162">
        <v>11.917002134371939</v>
      </c>
      <c r="L13" s="74"/>
      <c r="M13" s="74">
        <v>67.081432225018304</v>
      </c>
    </row>
    <row r="14" spans="1:18" s="219" customFormat="1">
      <c r="A14" s="176" t="s">
        <v>86</v>
      </c>
      <c r="B14" s="176"/>
      <c r="C14" s="184">
        <v>52</v>
      </c>
      <c r="D14" s="180">
        <v>6.2005928546484306</v>
      </c>
      <c r="E14" s="180"/>
      <c r="F14" s="180">
        <v>51.484692489480125</v>
      </c>
      <c r="G14" s="243"/>
      <c r="H14" s="176" t="s">
        <v>86</v>
      </c>
      <c r="I14" s="176"/>
      <c r="J14" s="184">
        <v>122</v>
      </c>
      <c r="K14" s="186">
        <v>12.649219315067583</v>
      </c>
      <c r="L14" s="180"/>
      <c r="M14" s="180">
        <v>71.203121272900432</v>
      </c>
    </row>
    <row r="15" spans="1:18" s="219" customFormat="1">
      <c r="A15" s="176" t="s">
        <v>59</v>
      </c>
      <c r="B15" s="176"/>
      <c r="C15" s="161">
        <v>3</v>
      </c>
      <c r="D15" s="180">
        <v>6.2653477986700512</v>
      </c>
      <c r="E15" s="180"/>
      <c r="F15" s="180">
        <v>52.117335800569677</v>
      </c>
      <c r="G15" s="166"/>
      <c r="H15" s="176" t="s">
        <v>85</v>
      </c>
      <c r="I15" s="176"/>
      <c r="J15" s="184">
        <v>797</v>
      </c>
      <c r="K15" s="186">
        <v>12.699929476351473</v>
      </c>
      <c r="L15" s="180"/>
      <c r="M15" s="180">
        <v>71.488571439723302</v>
      </c>
    </row>
    <row r="16" spans="1:18" s="219" customFormat="1">
      <c r="A16" s="197" t="s">
        <v>69</v>
      </c>
      <c r="B16" s="196"/>
      <c r="C16" s="161">
        <v>150</v>
      </c>
      <c r="D16" s="162">
        <v>6.3176954719157852</v>
      </c>
      <c r="E16" s="74"/>
      <c r="F16" s="74">
        <v>60.976925420423491</v>
      </c>
      <c r="G16" s="166"/>
      <c r="H16" s="176" t="s">
        <v>84</v>
      </c>
      <c r="I16" s="176"/>
      <c r="J16" s="184">
        <v>839</v>
      </c>
      <c r="K16" s="186">
        <v>12.988269131550144</v>
      </c>
      <c r="L16" s="180"/>
      <c r="M16" s="180">
        <v>73.111650534607946</v>
      </c>
    </row>
    <row r="17" spans="1:13" s="219" customFormat="1" ht="18.75">
      <c r="A17" s="73" t="s">
        <v>75</v>
      </c>
      <c r="B17" s="73"/>
      <c r="C17" s="161">
        <v>523</v>
      </c>
      <c r="D17" s="74">
        <v>6.3909122897227277</v>
      </c>
      <c r="E17" s="74"/>
      <c r="F17" s="74">
        <v>61.835252007004705</v>
      </c>
      <c r="G17" s="166"/>
      <c r="H17" s="165" t="s">
        <v>83</v>
      </c>
      <c r="I17" s="164"/>
      <c r="J17" s="161">
        <v>72</v>
      </c>
      <c r="K17" s="162">
        <v>14.095619199016438</v>
      </c>
      <c r="L17" s="162"/>
      <c r="M17" s="74">
        <v>79.344982345958215</v>
      </c>
    </row>
    <row r="18" spans="1:13" s="219" customFormat="1">
      <c r="A18" s="73" t="s">
        <v>74</v>
      </c>
      <c r="B18" s="73"/>
      <c r="C18" s="161">
        <v>36</v>
      </c>
      <c r="D18" s="74">
        <v>6.7098332606434727</v>
      </c>
      <c r="E18" s="74"/>
      <c r="F18" s="74">
        <v>63.063155138946648</v>
      </c>
      <c r="G18" s="166"/>
      <c r="H18" s="176" t="s">
        <v>78</v>
      </c>
      <c r="I18" s="176"/>
      <c r="J18" s="184">
        <v>722</v>
      </c>
      <c r="K18" s="186">
        <v>15.522809403184743</v>
      </c>
      <c r="L18" s="180"/>
      <c r="M18" s="180">
        <v>87.378711120495495</v>
      </c>
    </row>
    <row r="19" spans="1:13" s="219" customFormat="1">
      <c r="A19" s="73" t="s">
        <v>65</v>
      </c>
      <c r="B19" s="73"/>
      <c r="C19" s="161">
        <v>14</v>
      </c>
      <c r="D19" s="74">
        <v>6.7522135825350293</v>
      </c>
      <c r="E19" s="74"/>
      <c r="F19" s="74">
        <v>64.86389450216754</v>
      </c>
      <c r="G19" s="166"/>
      <c r="H19" s="176" t="s">
        <v>81</v>
      </c>
      <c r="I19" s="176"/>
      <c r="J19" s="184">
        <v>89</v>
      </c>
      <c r="K19" s="186">
        <v>15.815938022847812</v>
      </c>
      <c r="L19" s="180"/>
      <c r="M19" s="180">
        <v>89.028747548401014</v>
      </c>
    </row>
    <row r="20" spans="1:13" s="219" customFormat="1">
      <c r="A20" s="73" t="s">
        <v>87</v>
      </c>
      <c r="B20" s="73"/>
      <c r="C20" s="161">
        <v>377</v>
      </c>
      <c r="D20" s="74">
        <v>6.8397469717904205</v>
      </c>
      <c r="E20" s="74"/>
      <c r="F20" s="74">
        <v>66.279544766312853</v>
      </c>
      <c r="G20" s="166"/>
      <c r="H20" s="73" t="s">
        <v>60</v>
      </c>
      <c r="I20" s="73"/>
      <c r="J20" s="161">
        <v>15</v>
      </c>
      <c r="K20" s="162">
        <v>17.482517482517483</v>
      </c>
      <c r="L20" s="74"/>
      <c r="M20" s="74">
        <v>98.410011041589996</v>
      </c>
    </row>
    <row r="21" spans="1:13" s="219" customFormat="1" ht="18.75" thickBot="1">
      <c r="A21" s="176" t="s">
        <v>85</v>
      </c>
      <c r="B21" s="176"/>
      <c r="C21" s="184">
        <v>446</v>
      </c>
      <c r="D21" s="180">
        <v>6.9448354824783678</v>
      </c>
      <c r="E21" s="180"/>
      <c r="F21" s="180">
        <v>67.865450168064967</v>
      </c>
      <c r="G21" s="166"/>
      <c r="H21" s="245" t="s">
        <v>24</v>
      </c>
      <c r="I21" s="245"/>
      <c r="J21" s="244">
        <v>95</v>
      </c>
      <c r="K21" s="247">
        <v>17.764978682025582</v>
      </c>
      <c r="L21" s="246"/>
      <c r="M21" s="246">
        <v>100</v>
      </c>
    </row>
    <row r="22" spans="1:13" s="219" customFormat="1" ht="18.75">
      <c r="A22" s="190" t="s">
        <v>84</v>
      </c>
      <c r="B22" s="189"/>
      <c r="C22" s="184">
        <v>464</v>
      </c>
      <c r="D22" s="186">
        <v>7.0051424664362871</v>
      </c>
      <c r="E22" s="180"/>
      <c r="F22" s="180">
        <v>68.592745521145886</v>
      </c>
      <c r="G22" s="166"/>
      <c r="H22" s="197" t="s">
        <v>80</v>
      </c>
      <c r="I22" s="164"/>
      <c r="J22" s="161">
        <v>56</v>
      </c>
      <c r="K22" s="162">
        <v>18.111043985257609</v>
      </c>
      <c r="L22" s="162"/>
      <c r="M22" s="74">
        <v>101.94801980585642</v>
      </c>
    </row>
    <row r="23" spans="1:13" s="219" customFormat="1">
      <c r="A23" s="176" t="s">
        <v>78</v>
      </c>
      <c r="B23" s="176"/>
      <c r="C23" s="161">
        <v>336</v>
      </c>
      <c r="D23" s="161">
        <v>7.0926614733233331</v>
      </c>
      <c r="E23" s="161"/>
      <c r="F23" s="161">
        <v>68.983192989864875</v>
      </c>
      <c r="G23" s="166"/>
      <c r="H23" s="73" t="s">
        <v>75</v>
      </c>
      <c r="I23" s="73"/>
      <c r="J23" s="161">
        <v>1575</v>
      </c>
      <c r="K23" s="162">
        <v>19.500426799341216</v>
      </c>
      <c r="L23" s="74"/>
      <c r="M23" s="74">
        <v>109.76892879174429</v>
      </c>
    </row>
    <row r="24" spans="1:13" s="219" customFormat="1">
      <c r="A24" s="176" t="s">
        <v>68</v>
      </c>
      <c r="B24" s="176"/>
      <c r="C24" s="161">
        <v>499</v>
      </c>
      <c r="D24" s="161">
        <v>7.9395838331240727</v>
      </c>
      <c r="E24" s="161"/>
      <c r="F24" s="161">
        <v>72.319854119658231</v>
      </c>
      <c r="G24" s="166"/>
      <c r="H24" s="73" t="s">
        <v>62</v>
      </c>
      <c r="I24" s="73"/>
      <c r="J24" s="161">
        <v>223</v>
      </c>
      <c r="K24" s="162">
        <v>21.386166947707753</v>
      </c>
      <c r="L24" s="74"/>
      <c r="M24" s="74">
        <v>120.38385933638102</v>
      </c>
    </row>
    <row r="25" spans="1:13" s="219" customFormat="1">
      <c r="A25" s="73" t="s">
        <v>67</v>
      </c>
      <c r="B25" s="73"/>
      <c r="C25" s="161">
        <v>71</v>
      </c>
      <c r="D25" s="161">
        <v>8.5830930481922021</v>
      </c>
      <c r="E25" s="161"/>
      <c r="F25" s="161">
        <v>79.700027320714511</v>
      </c>
      <c r="G25" s="166"/>
      <c r="H25" s="73" t="s">
        <v>74</v>
      </c>
      <c r="I25" s="73"/>
      <c r="J25" s="161">
        <v>120</v>
      </c>
      <c r="K25" s="162">
        <v>22.013218937972251</v>
      </c>
      <c r="L25" s="74"/>
      <c r="M25" s="74">
        <v>123.9135679923162</v>
      </c>
    </row>
    <row r="26" spans="1:13" s="219" customFormat="1">
      <c r="A26" s="197" t="s">
        <v>73</v>
      </c>
      <c r="B26" s="196"/>
      <c r="C26" s="161">
        <v>41</v>
      </c>
      <c r="D26" s="161">
        <v>8.7593741524494462</v>
      </c>
      <c r="E26" s="161"/>
      <c r="F26" s="161">
        <v>85.011536049110447</v>
      </c>
      <c r="G26" s="166"/>
      <c r="H26" s="73" t="s">
        <v>67</v>
      </c>
      <c r="I26" s="73"/>
      <c r="J26" s="161">
        <v>189</v>
      </c>
      <c r="K26" s="162">
        <v>22.217287659448711</v>
      </c>
      <c r="L26" s="74"/>
      <c r="M26" s="74">
        <v>125.06228156596623</v>
      </c>
    </row>
    <row r="27" spans="1:13" s="219" customFormat="1">
      <c r="A27" s="176" t="s">
        <v>58</v>
      </c>
      <c r="B27" s="176"/>
      <c r="C27" s="161">
        <v>106</v>
      </c>
      <c r="D27" s="161">
        <v>8.8696627252513558</v>
      </c>
      <c r="E27" s="161"/>
      <c r="F27" s="161">
        <v>90.344966839880442</v>
      </c>
      <c r="G27" s="166"/>
      <c r="H27" s="73" t="s">
        <v>73</v>
      </c>
      <c r="I27" s="73"/>
      <c r="J27" s="161">
        <v>105</v>
      </c>
      <c r="K27" s="162">
        <v>22.798822538525126</v>
      </c>
      <c r="L27" s="74"/>
      <c r="M27" s="74">
        <v>128.33577200738628</v>
      </c>
    </row>
    <row r="28" spans="1:13" s="219" customFormat="1">
      <c r="A28" s="73" t="s">
        <v>64</v>
      </c>
      <c r="B28" s="73"/>
      <c r="C28" s="161">
        <v>578</v>
      </c>
      <c r="D28" s="161">
        <v>8.9025909782223849</v>
      </c>
      <c r="E28" s="161"/>
      <c r="F28" s="161">
        <v>90.806924481451574</v>
      </c>
      <c r="G28" s="166"/>
      <c r="H28" s="73" t="s">
        <v>71</v>
      </c>
      <c r="I28" s="73"/>
      <c r="J28" s="161">
        <v>42</v>
      </c>
      <c r="K28" s="162">
        <v>22.819910698082801</v>
      </c>
      <c r="L28" s="74"/>
      <c r="M28" s="74">
        <v>128.45447836743955</v>
      </c>
    </row>
    <row r="29" spans="1:13" s="219" customFormat="1">
      <c r="A29" s="176" t="s">
        <v>57</v>
      </c>
      <c r="B29" s="176"/>
      <c r="C29" s="161">
        <v>43</v>
      </c>
      <c r="D29" s="161">
        <v>9.1982560441631556</v>
      </c>
      <c r="E29" s="161"/>
      <c r="F29" s="161">
        <v>91.05246151945488</v>
      </c>
      <c r="G29" s="166"/>
      <c r="H29" s="73" t="s">
        <v>69</v>
      </c>
      <c r="I29" s="73"/>
      <c r="J29" s="161">
        <v>569</v>
      </c>
      <c r="K29" s="162">
        <v>24.222314703123821</v>
      </c>
      <c r="L29" s="74"/>
      <c r="M29" s="74">
        <v>136.34868432255257</v>
      </c>
    </row>
    <row r="30" spans="1:13" s="219" customFormat="1">
      <c r="A30" s="176" t="s">
        <v>71</v>
      </c>
      <c r="B30" s="176"/>
      <c r="C30" s="184">
        <v>18</v>
      </c>
      <c r="D30" s="184">
        <v>9.2391768817316073</v>
      </c>
      <c r="E30" s="184"/>
      <c r="F30" s="184">
        <v>93.39164881306192</v>
      </c>
      <c r="G30" s="166"/>
      <c r="H30" s="73" t="s">
        <v>64</v>
      </c>
      <c r="I30" s="73"/>
      <c r="J30" s="161">
        <v>1491</v>
      </c>
      <c r="K30" s="162">
        <v>24.530018985017243</v>
      </c>
      <c r="L30" s="74"/>
      <c r="M30" s="74">
        <v>138.08076792029286</v>
      </c>
    </row>
    <row r="31" spans="1:13" s="219" customFormat="1" ht="18.75" thickBot="1">
      <c r="A31" s="245" t="s">
        <v>24</v>
      </c>
      <c r="B31" s="245"/>
      <c r="C31" s="244">
        <v>56</v>
      </c>
      <c r="D31" s="244">
        <v>9.3103107967950187</v>
      </c>
      <c r="E31" s="244"/>
      <c r="F31" s="244">
        <v>100</v>
      </c>
      <c r="G31" s="166"/>
      <c r="H31" s="73" t="s">
        <v>63</v>
      </c>
      <c r="I31" s="73"/>
      <c r="J31" s="161">
        <v>33</v>
      </c>
      <c r="K31" s="162">
        <v>25.07943721742884</v>
      </c>
      <c r="L31" s="74"/>
      <c r="M31" s="74">
        <v>141.17347206728681</v>
      </c>
    </row>
    <row r="32" spans="1:13" s="219" customFormat="1" ht="18.75">
      <c r="A32" s="165" t="s">
        <v>54</v>
      </c>
      <c r="B32" s="164"/>
      <c r="C32" s="161">
        <v>125</v>
      </c>
      <c r="D32" s="161">
        <v>9.7020064222549838</v>
      </c>
      <c r="E32" s="161"/>
      <c r="F32" s="161">
        <v>109.24149335535205</v>
      </c>
      <c r="G32" s="166"/>
      <c r="H32" s="197" t="s">
        <v>68</v>
      </c>
      <c r="I32" s="164"/>
      <c r="J32" s="161">
        <v>1663</v>
      </c>
      <c r="K32" s="162">
        <v>25.239361116036893</v>
      </c>
      <c r="L32" s="162"/>
      <c r="M32" s="74">
        <v>142.07369210959882</v>
      </c>
    </row>
    <row r="33" spans="1:14" s="219" customFormat="1" ht="18.75">
      <c r="A33" s="73" t="s">
        <v>60</v>
      </c>
      <c r="B33" s="73"/>
      <c r="C33" s="161">
        <v>10</v>
      </c>
      <c r="D33" s="161">
        <v>9.7142976489942559</v>
      </c>
      <c r="E33" s="161"/>
      <c r="F33" s="161">
        <v>111.29703629703629</v>
      </c>
      <c r="G33" s="166"/>
      <c r="H33" s="165" t="s">
        <v>61</v>
      </c>
      <c r="I33" s="164"/>
      <c r="J33" s="161">
        <v>256</v>
      </c>
      <c r="K33" s="162">
        <v>25.917843473436488</v>
      </c>
      <c r="L33" s="162"/>
      <c r="M33" s="74">
        <v>145.89290500899889</v>
      </c>
    </row>
    <row r="34" spans="1:14" s="219" customFormat="1" ht="18.75">
      <c r="A34" s="190" t="s">
        <v>56</v>
      </c>
      <c r="B34" s="189"/>
      <c r="C34" s="161">
        <v>130</v>
      </c>
      <c r="D34" s="161">
        <v>11.291023016316149</v>
      </c>
      <c r="E34" s="161"/>
      <c r="F34" s="161">
        <v>118.08957984429109</v>
      </c>
      <c r="G34" s="166"/>
      <c r="H34" s="73" t="s">
        <v>54</v>
      </c>
      <c r="I34" s="73"/>
      <c r="J34" s="161">
        <v>289</v>
      </c>
      <c r="K34" s="162">
        <v>26.448714615349203</v>
      </c>
      <c r="L34" s="74"/>
      <c r="M34" s="74">
        <v>148.881206607412</v>
      </c>
    </row>
    <row r="35" spans="1:14" s="219" customFormat="1">
      <c r="A35" s="73" t="s">
        <v>76</v>
      </c>
      <c r="B35" s="73"/>
      <c r="C35" s="161">
        <v>1753</v>
      </c>
      <c r="D35" s="161">
        <v>13.730907959149405</v>
      </c>
      <c r="E35" s="161"/>
      <c r="F35" s="161">
        <v>131.6735691396083</v>
      </c>
      <c r="G35" s="166"/>
      <c r="H35" s="73" t="s">
        <v>65</v>
      </c>
      <c r="I35" s="73"/>
      <c r="J35" s="161">
        <v>59</v>
      </c>
      <c r="K35" s="162">
        <v>28.625699570857098</v>
      </c>
      <c r="L35" s="74"/>
      <c r="M35" s="74">
        <v>161.13556950012148</v>
      </c>
    </row>
    <row r="36" spans="1:14" s="219" customFormat="1">
      <c r="A36" s="73" t="s">
        <v>62</v>
      </c>
      <c r="B36" s="73"/>
      <c r="C36" s="161">
        <v>145</v>
      </c>
      <c r="D36" s="161">
        <v>13.738013355896427</v>
      </c>
      <c r="E36" s="161"/>
      <c r="F36" s="161">
        <v>132.79049186087832</v>
      </c>
      <c r="G36" s="166"/>
      <c r="H36" s="73" t="s">
        <v>56</v>
      </c>
      <c r="I36" s="73"/>
      <c r="J36" s="161">
        <v>347</v>
      </c>
      <c r="K36" s="162">
        <v>33.00857775931496</v>
      </c>
      <c r="L36" s="74"/>
      <c r="M36" s="74">
        <v>185.80702150075018</v>
      </c>
    </row>
    <row r="37" spans="1:14" s="219" customFormat="1">
      <c r="A37" s="73" t="s">
        <v>77</v>
      </c>
      <c r="B37" s="73"/>
      <c r="C37" s="161">
        <v>116</v>
      </c>
      <c r="D37" s="161">
        <v>14.643036701860233</v>
      </c>
      <c r="E37" s="161"/>
      <c r="F37" s="161">
        <v>134.83587244009868</v>
      </c>
      <c r="G37" s="166"/>
      <c r="H37" s="73" t="s">
        <v>55</v>
      </c>
      <c r="I37" s="176"/>
      <c r="J37" s="184">
        <v>141</v>
      </c>
      <c r="K37" s="186">
        <v>33.201398979798711</v>
      </c>
      <c r="L37" s="180"/>
      <c r="M37" s="180">
        <v>186.89242229933851</v>
      </c>
    </row>
    <row r="38" spans="1:14" s="219" customFormat="1">
      <c r="A38" s="73" t="s">
        <v>48</v>
      </c>
      <c r="B38" s="73"/>
      <c r="C38" s="161">
        <v>4884</v>
      </c>
      <c r="D38" s="161">
        <v>14.835300911371895</v>
      </c>
      <c r="E38" s="161"/>
      <c r="F38" s="161">
        <v>146.26840005877563</v>
      </c>
      <c r="G38" s="166"/>
      <c r="H38" s="73" t="s">
        <v>58</v>
      </c>
      <c r="I38" s="73"/>
      <c r="J38" s="184">
        <v>381</v>
      </c>
      <c r="K38" s="186">
        <v>34.005736526766533</v>
      </c>
      <c r="L38" s="180"/>
      <c r="M38" s="180">
        <v>191.42008068477548</v>
      </c>
    </row>
    <row r="39" spans="1:14" s="142" customFormat="1">
      <c r="A39" s="176" t="s">
        <v>61</v>
      </c>
      <c r="B39" s="176"/>
      <c r="C39" s="161">
        <v>152</v>
      </c>
      <c r="D39" s="161">
        <v>14.978070380981597</v>
      </c>
      <c r="E39" s="161"/>
      <c r="F39" s="161">
        <v>146.95127987792577</v>
      </c>
      <c r="G39" s="166"/>
      <c r="H39" s="73" t="s">
        <v>53</v>
      </c>
      <c r="I39" s="73"/>
      <c r="J39" s="184">
        <v>1346</v>
      </c>
      <c r="K39" s="186">
        <v>35.404416282706741</v>
      </c>
      <c r="L39" s="180"/>
      <c r="M39" s="180">
        <v>199.29332264568691</v>
      </c>
      <c r="N39" s="219"/>
    </row>
    <row r="40" spans="1:14" s="142" customFormat="1" ht="18.75">
      <c r="A40" s="176" t="s">
        <v>55</v>
      </c>
      <c r="B40" s="176"/>
      <c r="C40" s="161">
        <v>73</v>
      </c>
      <c r="D40" s="161">
        <v>15.404913882252256</v>
      </c>
      <c r="E40" s="161"/>
      <c r="F40" s="161">
        <v>164.14627009193421</v>
      </c>
      <c r="G40" s="243"/>
      <c r="H40" s="165" t="s">
        <v>51</v>
      </c>
      <c r="I40" s="164"/>
      <c r="J40" s="184">
        <v>724</v>
      </c>
      <c r="K40" s="186">
        <v>36.29561899345731</v>
      </c>
      <c r="L40" s="180"/>
      <c r="M40" s="180">
        <v>204.3099496099077</v>
      </c>
      <c r="N40" s="219"/>
    </row>
    <row r="41" spans="1:14">
      <c r="A41" s="176" t="s">
        <v>63</v>
      </c>
      <c r="B41" s="185"/>
      <c r="C41" s="161">
        <v>26</v>
      </c>
      <c r="D41" s="161">
        <v>16.189050570839999</v>
      </c>
      <c r="E41" s="161"/>
      <c r="F41" s="161">
        <v>188.68965151850563</v>
      </c>
      <c r="G41" s="166"/>
      <c r="H41" s="73" t="s">
        <v>48</v>
      </c>
      <c r="I41" s="73"/>
      <c r="J41" s="184">
        <v>11926</v>
      </c>
      <c r="K41" s="186">
        <v>37.402339937554963</v>
      </c>
      <c r="L41" s="180"/>
      <c r="M41" s="180">
        <v>210.53974005270413</v>
      </c>
      <c r="N41" s="219"/>
    </row>
    <row r="42" spans="1:14">
      <c r="A42" s="176" t="s">
        <v>53</v>
      </c>
      <c r="B42" s="185"/>
      <c r="C42" s="184">
        <v>1116</v>
      </c>
      <c r="D42" s="184">
        <v>29.950711375372133</v>
      </c>
      <c r="E42" s="184"/>
      <c r="F42" s="184">
        <v>280.31572472532002</v>
      </c>
      <c r="G42" s="242"/>
      <c r="H42" s="73" t="s">
        <v>52</v>
      </c>
      <c r="I42" s="73"/>
      <c r="J42" s="184">
        <v>118</v>
      </c>
      <c r="K42" s="186">
        <v>40.08871156239978</v>
      </c>
      <c r="L42" s="180"/>
      <c r="M42" s="180">
        <v>225.66146731693584</v>
      </c>
      <c r="N42" s="219"/>
    </row>
    <row r="43" spans="1:14">
      <c r="A43" s="238" t="s">
        <v>51</v>
      </c>
      <c r="B43" s="164"/>
      <c r="C43" s="161">
        <v>697</v>
      </c>
      <c r="D43" s="161">
        <v>32.302513034568733</v>
      </c>
      <c r="E43" s="161"/>
      <c r="F43" s="161">
        <v>333.67164841702936</v>
      </c>
      <c r="G43" s="238"/>
      <c r="H43" s="238" t="s">
        <v>57</v>
      </c>
      <c r="I43" s="164"/>
      <c r="J43" s="184">
        <v>182</v>
      </c>
      <c r="K43" s="186">
        <v>40.357451715191701</v>
      </c>
      <c r="L43" s="180"/>
      <c r="M43" s="180">
        <v>227.17421978122013</v>
      </c>
    </row>
    <row r="44" spans="1:14">
      <c r="A44" s="238" t="s">
        <v>47</v>
      </c>
      <c r="B44" s="164"/>
      <c r="C44" s="161">
        <v>71</v>
      </c>
      <c r="D44" s="161">
        <v>34.587970797870369</v>
      </c>
      <c r="E44" s="161"/>
      <c r="F44" s="161">
        <v>338.75099962341926</v>
      </c>
      <c r="G44" s="238"/>
      <c r="H44" s="238" t="s">
        <v>59</v>
      </c>
      <c r="I44" s="164"/>
      <c r="J44" s="184">
        <v>24</v>
      </c>
      <c r="K44" s="186">
        <v>43.661766846165037</v>
      </c>
      <c r="L44" s="180"/>
      <c r="M44" s="180">
        <v>245.77438356479172</v>
      </c>
    </row>
    <row r="45" spans="1:14">
      <c r="A45" s="241" t="s">
        <v>52</v>
      </c>
      <c r="B45" s="240"/>
      <c r="C45" s="239">
        <v>109</v>
      </c>
      <c r="D45" s="239">
        <v>36.263602222449329</v>
      </c>
      <c r="E45" s="239"/>
      <c r="F45" s="239">
        <v>353.62053481641505</v>
      </c>
      <c r="G45" s="238"/>
      <c r="H45" s="237" t="s">
        <v>47</v>
      </c>
      <c r="I45" s="236"/>
      <c r="J45" s="235">
        <v>91</v>
      </c>
      <c r="K45" s="234">
        <v>45.466627495418365</v>
      </c>
      <c r="L45" s="233"/>
      <c r="M45" s="233">
        <v>255.93403915210448</v>
      </c>
    </row>
  </sheetData>
  <mergeCells count="3">
    <mergeCell ref="D4:F4"/>
    <mergeCell ref="K4:M4"/>
    <mergeCell ref="K5:M5"/>
  </mergeCells>
  <pageMargins left="0.75" right="0.75" top="1" bottom="1" header="0.5" footer="0.5"/>
  <pageSetup paperSize="9" scale="7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CP83"/>
  <sheetViews>
    <sheetView zoomScale="75" zoomScaleNormal="75" zoomScaleSheetLayoutView="78" workbookViewId="0">
      <selection activeCell="B71" sqref="B71"/>
    </sheetView>
  </sheetViews>
  <sheetFormatPr defaultRowHeight="15"/>
  <cols>
    <col min="1" max="1" width="32.42578125" style="2" customWidth="1"/>
    <col min="2" max="2" width="7.85546875" style="2" customWidth="1"/>
    <col min="3" max="3" width="10.7109375" style="2" customWidth="1"/>
    <col min="4" max="4" width="13.140625" style="2" customWidth="1"/>
    <col min="5" max="5" width="32.5703125" style="2" customWidth="1"/>
    <col min="6" max="6" width="9.140625" style="2"/>
    <col min="7" max="7" width="11.28515625" style="2" customWidth="1"/>
    <col min="8" max="8" width="10.140625" style="2" customWidth="1"/>
    <col min="9" max="10" width="9.140625" style="2"/>
    <col min="11" max="11" width="10.140625" style="2" bestFit="1" customWidth="1"/>
    <col min="12" max="12" width="9.140625" style="2"/>
    <col min="13" max="13" width="10.140625" style="2" bestFit="1" customWidth="1"/>
    <col min="14" max="16384" width="9.140625" style="2"/>
  </cols>
  <sheetData>
    <row r="1" spans="1:13" s="119" customFormat="1" ht="19.5" customHeight="1">
      <c r="A1" s="292" t="s">
        <v>114</v>
      </c>
      <c r="B1" s="42"/>
      <c r="C1" s="42"/>
      <c r="D1" s="42"/>
      <c r="E1" s="90"/>
      <c r="F1" s="90"/>
      <c r="G1" s="90"/>
    </row>
    <row r="2" spans="1:13" ht="14.25" customHeight="1">
      <c r="A2" s="42" t="s">
        <v>113</v>
      </c>
      <c r="B2" s="42"/>
      <c r="C2" s="42"/>
      <c r="D2" s="42"/>
      <c r="E2" s="90"/>
      <c r="F2" s="90"/>
      <c r="G2" s="90"/>
    </row>
    <row r="3" spans="1:13" ht="15.75">
      <c r="A3" s="25"/>
      <c r="B3" s="20"/>
      <c r="C3" s="20"/>
      <c r="D3" s="20"/>
      <c r="E3" s="25"/>
      <c r="F3" s="20"/>
      <c r="G3" s="20"/>
    </row>
    <row r="4" spans="1:13" ht="15.75">
      <c r="B4" s="291" t="s">
        <v>112</v>
      </c>
      <c r="C4" s="291"/>
      <c r="D4" s="20"/>
      <c r="F4" s="291" t="s">
        <v>112</v>
      </c>
      <c r="G4" s="291"/>
    </row>
    <row r="5" spans="1:13" ht="16.5" thickBot="1">
      <c r="A5" s="290" t="s">
        <v>111</v>
      </c>
      <c r="B5" s="289" t="s">
        <v>109</v>
      </c>
      <c r="C5" s="288" t="s">
        <v>89</v>
      </c>
      <c r="E5" s="290" t="s">
        <v>110</v>
      </c>
      <c r="F5" s="289" t="s">
        <v>109</v>
      </c>
      <c r="G5" s="288" t="s">
        <v>89</v>
      </c>
    </row>
    <row r="6" spans="1:13" ht="15.75" thickTop="1">
      <c r="A6" s="176" t="s">
        <v>80</v>
      </c>
      <c r="B6" s="180">
        <v>0</v>
      </c>
      <c r="C6" s="174">
        <v>0</v>
      </c>
      <c r="D6" s="74"/>
      <c r="E6" s="176" t="s">
        <v>86</v>
      </c>
      <c r="F6" s="180">
        <v>26.33</v>
      </c>
      <c r="G6" s="278">
        <v>57.627027096774199</v>
      </c>
      <c r="I6" s="283"/>
      <c r="J6" s="16"/>
      <c r="M6" s="287"/>
    </row>
    <row r="7" spans="1:13">
      <c r="A7" s="176" t="s">
        <v>60</v>
      </c>
      <c r="B7" s="180">
        <v>0</v>
      </c>
      <c r="C7" s="174">
        <v>0</v>
      </c>
      <c r="D7" s="180"/>
      <c r="E7" s="176" t="s">
        <v>76</v>
      </c>
      <c r="F7" s="180">
        <v>32.839999999999996</v>
      </c>
      <c r="G7" s="174">
        <v>71.875107096774187</v>
      </c>
      <c r="I7" s="283"/>
      <c r="J7" s="16"/>
      <c r="M7" s="29"/>
    </row>
    <row r="8" spans="1:13">
      <c r="A8" s="176" t="s">
        <v>72</v>
      </c>
      <c r="B8" s="180">
        <v>0</v>
      </c>
      <c r="C8" s="174">
        <v>0</v>
      </c>
      <c r="D8" s="180"/>
      <c r="E8" s="176" t="s">
        <v>78</v>
      </c>
      <c r="F8" s="180">
        <v>34.11</v>
      </c>
      <c r="G8" s="174">
        <v>74.654686451612903</v>
      </c>
      <c r="I8" s="283"/>
      <c r="J8" s="16"/>
      <c r="M8" s="29"/>
    </row>
    <row r="9" spans="1:13">
      <c r="A9" s="176" t="s">
        <v>87</v>
      </c>
      <c r="B9" s="180">
        <v>4.0716433841745872</v>
      </c>
      <c r="C9" s="174">
        <v>49.558007450480979</v>
      </c>
      <c r="D9" s="180"/>
      <c r="E9" s="176" t="s">
        <v>81</v>
      </c>
      <c r="F9" s="180">
        <v>34.479999999999997</v>
      </c>
      <c r="G9" s="174">
        <v>75.464485161290312</v>
      </c>
      <c r="I9" s="1"/>
      <c r="J9" s="1"/>
      <c r="M9" s="29"/>
    </row>
    <row r="10" spans="1:13">
      <c r="A10" s="176" t="s">
        <v>85</v>
      </c>
      <c r="B10" s="180">
        <v>4.2012232500809192</v>
      </c>
      <c r="C10" s="174">
        <v>51.135188788359898</v>
      </c>
      <c r="D10" s="180"/>
      <c r="E10" s="176" t="s">
        <v>79</v>
      </c>
      <c r="F10" s="180">
        <v>41.78</v>
      </c>
      <c r="G10" s="174">
        <v>91.441594838709676</v>
      </c>
      <c r="M10" s="29"/>
    </row>
    <row r="11" spans="1:13">
      <c r="A11" s="176" t="s">
        <v>86</v>
      </c>
      <c r="B11" s="180">
        <v>4.3428116231010279</v>
      </c>
      <c r="C11" s="174">
        <v>52.858531670574152</v>
      </c>
      <c r="D11" s="180"/>
      <c r="E11" s="176" t="s">
        <v>77</v>
      </c>
      <c r="F11" s="180">
        <v>41.91</v>
      </c>
      <c r="G11" s="174">
        <v>91.726118709677422</v>
      </c>
      <c r="I11" s="286"/>
      <c r="J11" s="286"/>
      <c r="M11" s="29"/>
    </row>
    <row r="12" spans="1:13">
      <c r="A12" s="176" t="s">
        <v>84</v>
      </c>
      <c r="B12" s="180">
        <v>4.4219037409924713</v>
      </c>
      <c r="C12" s="278">
        <v>53.821201383489857</v>
      </c>
      <c r="D12" s="74"/>
      <c r="E12" s="176" t="s">
        <v>72</v>
      </c>
      <c r="F12" s="180">
        <v>42.370000000000005</v>
      </c>
      <c r="G12" s="278">
        <v>92.732895483870976</v>
      </c>
      <c r="I12" s="1"/>
      <c r="J12" s="1"/>
      <c r="M12" s="29"/>
    </row>
    <row r="13" spans="1:13">
      <c r="A13" s="176" t="s">
        <v>63</v>
      </c>
      <c r="B13" s="174">
        <v>4.8351457071158839</v>
      </c>
      <c r="C13" s="278">
        <v>58.850975974160967</v>
      </c>
      <c r="D13" s="74"/>
      <c r="E13" s="176" t="s">
        <v>82</v>
      </c>
      <c r="F13" s="174">
        <v>42.539999999999992</v>
      </c>
      <c r="G13" s="278">
        <v>93.104965161290309</v>
      </c>
      <c r="I13" s="283"/>
      <c r="J13" s="16"/>
      <c r="M13" s="29"/>
    </row>
    <row r="14" spans="1:13">
      <c r="A14" s="176" t="s">
        <v>62</v>
      </c>
      <c r="B14" s="180">
        <v>5.160621106553279</v>
      </c>
      <c r="C14" s="174">
        <v>62.812499798413221</v>
      </c>
      <c r="D14" s="74"/>
      <c r="E14" s="176" t="s">
        <v>87</v>
      </c>
      <c r="F14" s="180">
        <v>43.730258311271982</v>
      </c>
      <c r="G14" s="174">
        <v>95.710018254941346</v>
      </c>
      <c r="I14" s="283"/>
      <c r="M14" s="29"/>
    </row>
    <row r="15" spans="1:13">
      <c r="A15" s="176" t="s">
        <v>78</v>
      </c>
      <c r="B15" s="180">
        <v>5.218619243616148</v>
      </c>
      <c r="C15" s="174">
        <v>63.518424123673931</v>
      </c>
      <c r="D15" s="74"/>
      <c r="E15" s="176" t="s">
        <v>106</v>
      </c>
      <c r="F15" s="180">
        <v>44.429999999999993</v>
      </c>
      <c r="G15" s="174">
        <v>97.241504516129027</v>
      </c>
      <c r="M15" s="29"/>
    </row>
    <row r="16" spans="1:13">
      <c r="A16" s="176" t="s">
        <v>58</v>
      </c>
      <c r="B16" s="180">
        <v>5.2685040398888976</v>
      </c>
      <c r="C16" s="174">
        <v>64.125596921507707</v>
      </c>
      <c r="D16" s="74"/>
      <c r="E16" s="176" t="s">
        <v>84</v>
      </c>
      <c r="F16" s="180">
        <v>45.679999999999993</v>
      </c>
      <c r="G16" s="278">
        <v>99.977310967741928</v>
      </c>
      <c r="M16" s="29"/>
    </row>
    <row r="17" spans="1:13" ht="16.5" thickBot="1">
      <c r="A17" s="176" t="s">
        <v>83</v>
      </c>
      <c r="B17" s="180">
        <v>5.391509881559311</v>
      </c>
      <c r="C17" s="278">
        <v>65.622762523399146</v>
      </c>
      <c r="D17" s="74"/>
      <c r="E17" s="193" t="s">
        <v>24</v>
      </c>
      <c r="F17" s="191">
        <v>45.690366702039853</v>
      </c>
      <c r="G17" s="279">
        <v>100</v>
      </c>
      <c r="I17" s="286"/>
      <c r="J17" s="30"/>
      <c r="M17" s="29"/>
    </row>
    <row r="18" spans="1:13">
      <c r="A18" s="176" t="s">
        <v>76</v>
      </c>
      <c r="B18" s="180">
        <v>5.9186039416681924</v>
      </c>
      <c r="C18" s="278">
        <v>72.038287876014394</v>
      </c>
      <c r="D18" s="74"/>
      <c r="E18" s="176" t="s">
        <v>65</v>
      </c>
      <c r="F18" s="180">
        <v>47.96</v>
      </c>
      <c r="G18" s="174">
        <v>104.96742193548387</v>
      </c>
      <c r="H18" s="20"/>
      <c r="M18" s="29"/>
    </row>
    <row r="19" spans="1:13">
      <c r="A19" s="176" t="s">
        <v>81</v>
      </c>
      <c r="B19" s="180">
        <v>6.1375046542743625</v>
      </c>
      <c r="C19" s="278">
        <v>74.702637899500388</v>
      </c>
      <c r="D19" s="180"/>
      <c r="E19" s="176" t="s">
        <v>80</v>
      </c>
      <c r="F19" s="180">
        <v>54.183855673911701</v>
      </c>
      <c r="G19" s="174">
        <v>118.58923354076003</v>
      </c>
      <c r="I19" s="283"/>
      <c r="J19" s="16"/>
      <c r="M19" s="29"/>
    </row>
    <row r="20" spans="1:13">
      <c r="A20" s="176" t="s">
        <v>54</v>
      </c>
      <c r="B20" s="180">
        <v>6.1941903449916254</v>
      </c>
      <c r="C20" s="278">
        <v>75.392587784065555</v>
      </c>
      <c r="D20" s="74"/>
      <c r="E20" s="176" t="s">
        <v>62</v>
      </c>
      <c r="F20" s="180">
        <v>56.71</v>
      </c>
      <c r="G20" s="174">
        <v>124.1180670967742</v>
      </c>
      <c r="M20" s="29"/>
    </row>
    <row r="21" spans="1:13">
      <c r="A21" s="176" t="s">
        <v>67</v>
      </c>
      <c r="B21" s="180">
        <v>6.5608026485960291</v>
      </c>
      <c r="C21" s="278">
        <v>79.85480943738655</v>
      </c>
      <c r="D21" s="74"/>
      <c r="E21" s="176" t="s">
        <v>105</v>
      </c>
      <c r="F21" s="180">
        <v>64.680000000000007</v>
      </c>
      <c r="G21" s="174">
        <v>141.56156903225806</v>
      </c>
      <c r="M21" s="29"/>
    </row>
    <row r="22" spans="1:13">
      <c r="A22" s="176" t="s">
        <v>79</v>
      </c>
      <c r="B22" s="180">
        <v>6.6019857383209137</v>
      </c>
      <c r="C22" s="278">
        <v>80.356069413972989</v>
      </c>
      <c r="D22" s="74"/>
      <c r="E22" s="176" t="s">
        <v>74</v>
      </c>
      <c r="F22" s="180">
        <v>67.240000000000009</v>
      </c>
      <c r="G22" s="278">
        <v>147.1645006451613</v>
      </c>
      <c r="I22" s="286"/>
      <c r="J22" s="286"/>
      <c r="M22" s="29"/>
    </row>
    <row r="23" spans="1:13">
      <c r="A23" s="176" t="s">
        <v>75</v>
      </c>
      <c r="B23" s="180">
        <v>6.612649084967698</v>
      </c>
      <c r="C23" s="278">
        <v>80.48585833768432</v>
      </c>
      <c r="D23" s="74"/>
      <c r="E23" s="176" t="s">
        <v>75</v>
      </c>
      <c r="F23" s="180">
        <v>67.53</v>
      </c>
      <c r="G23" s="278">
        <v>147.7992077419355</v>
      </c>
      <c r="I23" s="283"/>
      <c r="J23" s="16"/>
      <c r="M23" s="29"/>
    </row>
    <row r="24" spans="1:13">
      <c r="A24" s="176" t="s">
        <v>65</v>
      </c>
      <c r="B24" s="180">
        <v>6.7092705345611297</v>
      </c>
      <c r="C24" s="278">
        <v>81.661886311410782</v>
      </c>
      <c r="D24" s="74"/>
      <c r="E24" s="176" t="s">
        <v>69</v>
      </c>
      <c r="F24" s="180">
        <v>69.429999999999993</v>
      </c>
      <c r="G24" s="278">
        <v>151.95763354838709</v>
      </c>
      <c r="I24" s="286"/>
      <c r="J24" s="285"/>
      <c r="M24" s="29"/>
    </row>
    <row r="25" spans="1:13">
      <c r="A25" s="176" t="s">
        <v>64</v>
      </c>
      <c r="B25" s="180">
        <v>7.4266279108488424</v>
      </c>
      <c r="C25" s="278">
        <v>90.393201616896661</v>
      </c>
      <c r="D25" s="74"/>
      <c r="E25" s="176" t="s">
        <v>67</v>
      </c>
      <c r="F25" s="180">
        <v>74.09</v>
      </c>
      <c r="G25" s="278">
        <v>162.15672000000001</v>
      </c>
      <c r="M25" s="29"/>
    </row>
    <row r="26" spans="1:13">
      <c r="A26" s="243" t="s">
        <v>82</v>
      </c>
      <c r="B26" s="284">
        <v>7.4962331428457194</v>
      </c>
      <c r="C26" s="174">
        <v>91.240401698146655</v>
      </c>
      <c r="D26" s="74"/>
      <c r="E26" s="176" t="s">
        <v>59</v>
      </c>
      <c r="F26" s="284">
        <v>75.570000000000007</v>
      </c>
      <c r="G26" s="174">
        <v>165.39591483870967</v>
      </c>
      <c r="I26" s="20"/>
      <c r="M26" s="29"/>
    </row>
    <row r="27" spans="1:13">
      <c r="A27" s="176" t="s">
        <v>61</v>
      </c>
      <c r="B27" s="180">
        <v>7.6876574659384369</v>
      </c>
      <c r="C27" s="174">
        <v>93.570322846669669</v>
      </c>
      <c r="D27" s="74"/>
      <c r="E27" s="176" t="s">
        <v>71</v>
      </c>
      <c r="F27" s="180">
        <v>86.22999999999999</v>
      </c>
      <c r="G27" s="174">
        <v>188.7268722580645</v>
      </c>
      <c r="M27" s="29"/>
    </row>
    <row r="28" spans="1:13" ht="16.5" thickBot="1">
      <c r="A28" s="193" t="s">
        <v>24</v>
      </c>
      <c r="B28" s="279">
        <v>8.2159142258554834</v>
      </c>
      <c r="C28" s="279">
        <v>100</v>
      </c>
      <c r="D28" s="74"/>
      <c r="E28" s="176" t="s">
        <v>68</v>
      </c>
      <c r="F28" s="174">
        <v>92.35</v>
      </c>
      <c r="G28" s="278">
        <v>202.12138064516131</v>
      </c>
      <c r="I28" s="283"/>
      <c r="J28" s="16"/>
      <c r="M28" s="29"/>
    </row>
    <row r="29" spans="1:13">
      <c r="A29" s="176" t="s">
        <v>56</v>
      </c>
      <c r="B29" s="180">
        <v>8.9726564703107616</v>
      </c>
      <c r="C29" s="174">
        <v>109.21068822838743</v>
      </c>
      <c r="D29" s="74"/>
      <c r="E29" s="176" t="s">
        <v>57</v>
      </c>
      <c r="F29" s="180">
        <v>95.429999999999993</v>
      </c>
      <c r="G29" s="174">
        <v>208.86240774193547</v>
      </c>
      <c r="M29" s="29"/>
    </row>
    <row r="30" spans="1:13">
      <c r="A30" s="176" t="s">
        <v>68</v>
      </c>
      <c r="B30" s="180">
        <v>9.1893537726440648</v>
      </c>
      <c r="C30" s="174">
        <v>111.84821944373722</v>
      </c>
      <c r="D30" s="74"/>
      <c r="E30" s="176" t="s">
        <v>56</v>
      </c>
      <c r="F30" s="180">
        <v>98.68</v>
      </c>
      <c r="G30" s="278">
        <v>215.97550451612904</v>
      </c>
      <c r="M30" s="29"/>
    </row>
    <row r="31" spans="1:13">
      <c r="A31" s="176" t="s">
        <v>59</v>
      </c>
      <c r="B31" s="180">
        <v>10.960946148871571</v>
      </c>
      <c r="C31" s="278">
        <v>133.41115605099029</v>
      </c>
      <c r="D31" s="74"/>
      <c r="E31" s="176" t="s">
        <v>64</v>
      </c>
      <c r="F31" s="180">
        <v>103.39</v>
      </c>
      <c r="G31" s="278">
        <v>226.28402322580646</v>
      </c>
      <c r="M31" s="29"/>
    </row>
    <row r="32" spans="1:13">
      <c r="A32" s="176" t="s">
        <v>71</v>
      </c>
      <c r="B32" s="180">
        <v>11.168348899219612</v>
      </c>
      <c r="C32" s="278">
        <v>135.9355586268515</v>
      </c>
      <c r="D32" s="74"/>
      <c r="E32" s="176" t="s">
        <v>58</v>
      </c>
      <c r="F32" s="180">
        <v>104.1</v>
      </c>
      <c r="G32" s="278">
        <v>227.83796129032257</v>
      </c>
      <c r="I32" s="283"/>
      <c r="J32" s="16"/>
      <c r="M32" s="29"/>
    </row>
    <row r="33" spans="1:13" ht="16.5" customHeight="1">
      <c r="A33" s="176" t="s">
        <v>74</v>
      </c>
      <c r="B33" s="174">
        <v>11.218408960367604</v>
      </c>
      <c r="C33" s="278">
        <v>136.54486466111427</v>
      </c>
      <c r="D33" s="74"/>
      <c r="E33" s="176" t="s">
        <v>52</v>
      </c>
      <c r="F33" s="174">
        <v>105.06</v>
      </c>
      <c r="G33" s="174">
        <v>229.93906064516131</v>
      </c>
      <c r="I33" s="283"/>
      <c r="J33" s="16"/>
      <c r="M33" s="29"/>
    </row>
    <row r="34" spans="1:13" ht="16.5" customHeight="1">
      <c r="A34" s="176" t="s">
        <v>69</v>
      </c>
      <c r="B34" s="174">
        <v>12.125610341452612</v>
      </c>
      <c r="C34" s="278">
        <v>147.58686627099044</v>
      </c>
      <c r="D34" s="74"/>
      <c r="E34" s="176" t="s">
        <v>54</v>
      </c>
      <c r="F34" s="278">
        <v>116.99</v>
      </c>
      <c r="G34" s="278">
        <v>256.04959741935482</v>
      </c>
      <c r="M34" s="29"/>
    </row>
    <row r="35" spans="1:13" ht="16.5" customHeight="1">
      <c r="A35" s="176" t="s">
        <v>55</v>
      </c>
      <c r="B35" s="174">
        <v>12.567965199304364</v>
      </c>
      <c r="C35" s="278">
        <v>152.97098842333304</v>
      </c>
      <c r="D35" s="74"/>
      <c r="E35" s="176" t="s">
        <v>53</v>
      </c>
      <c r="F35" s="278">
        <v>121.22</v>
      </c>
      <c r="G35" s="278">
        <v>265.3075664516129</v>
      </c>
      <c r="M35" s="29"/>
    </row>
    <row r="36" spans="1:13" ht="16.5" customHeight="1">
      <c r="A36" s="176" t="s">
        <v>73</v>
      </c>
      <c r="B36" s="174">
        <v>12.944880697987967</v>
      </c>
      <c r="C36" s="174">
        <v>157.5586154155605</v>
      </c>
      <c r="D36" s="74"/>
      <c r="E36" s="176" t="s">
        <v>104</v>
      </c>
      <c r="F36" s="174">
        <v>147.16</v>
      </c>
      <c r="G36" s="174">
        <v>322.08102193548382</v>
      </c>
      <c r="M36" s="29"/>
    </row>
    <row r="37" spans="1:13" ht="18.75" customHeight="1">
      <c r="A37" s="176" t="s">
        <v>77</v>
      </c>
      <c r="B37" s="174">
        <v>13.419396395550129</v>
      </c>
      <c r="C37" s="174">
        <v>163.33418322843835</v>
      </c>
      <c r="D37" s="180"/>
      <c r="E37" s="176"/>
      <c r="F37" s="174"/>
      <c r="G37" s="180"/>
      <c r="M37" s="29"/>
    </row>
    <row r="38" spans="1:13" ht="16.5" thickBot="1">
      <c r="A38" s="176" t="s">
        <v>57</v>
      </c>
      <c r="B38" s="174">
        <v>13.466955458044824</v>
      </c>
      <c r="C38" s="174">
        <v>163.91304835759254</v>
      </c>
      <c r="D38" s="176"/>
      <c r="E38" s="282" t="s">
        <v>108</v>
      </c>
      <c r="F38" s="281"/>
      <c r="G38" s="280"/>
    </row>
    <row r="39" spans="1:13" ht="15.75" thickTop="1">
      <c r="A39" s="176" t="s">
        <v>53</v>
      </c>
      <c r="B39" s="174">
        <v>13.930314645758193</v>
      </c>
      <c r="C39" s="174">
        <v>169.55282471084581</v>
      </c>
      <c r="D39" s="176"/>
      <c r="E39" s="176" t="s">
        <v>72</v>
      </c>
      <c r="F39" s="180">
        <v>0</v>
      </c>
      <c r="G39" s="278">
        <v>0</v>
      </c>
    </row>
    <row r="40" spans="1:13">
      <c r="A40" s="176" t="s">
        <v>48</v>
      </c>
      <c r="B40" s="174">
        <v>17.515393043046306</v>
      </c>
      <c r="C40" s="174">
        <v>213.18860642343807</v>
      </c>
      <c r="D40" s="176"/>
      <c r="E40" s="176" t="s">
        <v>80</v>
      </c>
      <c r="F40" s="180">
        <v>35.787079888149108</v>
      </c>
      <c r="G40" s="278">
        <v>69.311629011609654</v>
      </c>
    </row>
    <row r="41" spans="1:13">
      <c r="A41" s="176" t="s">
        <v>47</v>
      </c>
      <c r="B41" s="174">
        <v>23.946687830977435</v>
      </c>
      <c r="C41" s="174">
        <v>291.46711093474181</v>
      </c>
      <c r="D41" s="176"/>
      <c r="E41" s="176" t="s">
        <v>59</v>
      </c>
      <c r="F41" s="180">
        <v>38.769999999999996</v>
      </c>
      <c r="G41" s="278">
        <v>75.088883060000001</v>
      </c>
    </row>
    <row r="42" spans="1:13">
      <c r="A42" s="176" t="s">
        <v>51</v>
      </c>
      <c r="B42" s="174">
        <v>28.984500936263082</v>
      </c>
      <c r="C42" s="174">
        <v>352.78485314572606</v>
      </c>
      <c r="D42" s="176"/>
      <c r="E42" s="176" t="s">
        <v>87</v>
      </c>
      <c r="F42" s="180">
        <v>39.841857184136906</v>
      </c>
      <c r="G42" s="278">
        <v>77.164832473378311</v>
      </c>
    </row>
    <row r="43" spans="1:13">
      <c r="A43" s="176" t="s">
        <v>52</v>
      </c>
      <c r="B43" s="174">
        <v>34.358278970900827</v>
      </c>
      <c r="C43" s="174">
        <v>418.19179249431937</v>
      </c>
      <c r="D43" s="176"/>
      <c r="E43" s="176" t="s">
        <v>106</v>
      </c>
      <c r="F43" s="180">
        <v>40.64</v>
      </c>
      <c r="G43" s="278">
        <v>78.710657920000003</v>
      </c>
    </row>
    <row r="44" spans="1:13">
      <c r="A44" s="176"/>
      <c r="B44" s="174"/>
      <c r="C44" s="174"/>
      <c r="D44" s="176"/>
      <c r="E44" s="176" t="s">
        <v>84</v>
      </c>
      <c r="F44" s="180">
        <v>41.550000000000004</v>
      </c>
      <c r="G44" s="278">
        <v>80.473125900000014</v>
      </c>
    </row>
    <row r="45" spans="1:13" ht="16.5" thickBot="1">
      <c r="A45" s="282" t="s">
        <v>107</v>
      </c>
      <c r="B45" s="281"/>
      <c r="C45" s="280"/>
      <c r="D45" s="176"/>
      <c r="E45" s="176" t="s">
        <v>74</v>
      </c>
      <c r="F45" s="180">
        <v>49.22</v>
      </c>
      <c r="G45" s="174">
        <v>95.32821315999999</v>
      </c>
    </row>
    <row r="46" spans="1:13" ht="15.75" thickTop="1">
      <c r="A46" s="176" t="s">
        <v>72</v>
      </c>
      <c r="B46" s="180">
        <v>11.86</v>
      </c>
      <c r="C46" s="278">
        <v>30.158857535714283</v>
      </c>
      <c r="D46" s="176"/>
      <c r="E46" s="176" t="s">
        <v>86</v>
      </c>
      <c r="F46" s="180">
        <v>49.669999999999995</v>
      </c>
      <c r="G46" s="174">
        <v>96.199763259999997</v>
      </c>
    </row>
    <row r="47" spans="1:13" ht="16.5" thickBot="1">
      <c r="A47" s="176" t="s">
        <v>79</v>
      </c>
      <c r="B47" s="180">
        <v>22</v>
      </c>
      <c r="C47" s="174">
        <v>55.943917857142857</v>
      </c>
      <c r="D47" s="176"/>
      <c r="E47" s="193" t="s">
        <v>24</v>
      </c>
      <c r="F47" s="191">
        <v>51.632143694321186</v>
      </c>
      <c r="G47" s="279">
        <v>100</v>
      </c>
    </row>
    <row r="48" spans="1:13">
      <c r="A48" s="176" t="s">
        <v>82</v>
      </c>
      <c r="B48" s="180">
        <v>23.71</v>
      </c>
      <c r="C48" s="278">
        <v>60.292286017857144</v>
      </c>
      <c r="D48" s="180"/>
      <c r="E48" s="176" t="s">
        <v>81</v>
      </c>
      <c r="F48" s="180">
        <v>56.49</v>
      </c>
      <c r="G48" s="174">
        <v>109.40858922000001</v>
      </c>
    </row>
    <row r="49" spans="1:7">
      <c r="A49" s="176" t="s">
        <v>76</v>
      </c>
      <c r="B49" s="180">
        <v>25.979999999999997</v>
      </c>
      <c r="C49" s="278">
        <v>66.064681178571433</v>
      </c>
      <c r="D49" s="180"/>
      <c r="E49" s="176" t="s">
        <v>78</v>
      </c>
      <c r="F49" s="180">
        <v>56.52</v>
      </c>
      <c r="G49" s="278">
        <v>109.46669256000001</v>
      </c>
    </row>
    <row r="50" spans="1:7">
      <c r="A50" s="176" t="s">
        <v>87</v>
      </c>
      <c r="B50" s="180">
        <v>26.675948292813608</v>
      </c>
      <c r="C50" s="278">
        <v>67.834411820661572</v>
      </c>
      <c r="D50" s="180"/>
      <c r="E50" s="176" t="s">
        <v>75</v>
      </c>
      <c r="F50" s="180">
        <v>58.67</v>
      </c>
      <c r="G50" s="278">
        <v>113.63076526</v>
      </c>
    </row>
    <row r="51" spans="1:7">
      <c r="A51" s="176" t="s">
        <v>86</v>
      </c>
      <c r="B51" s="180">
        <v>28.1</v>
      </c>
      <c r="C51" s="278">
        <v>71.455640535714281</v>
      </c>
      <c r="D51" s="180"/>
      <c r="E51" s="176" t="s">
        <v>79</v>
      </c>
      <c r="F51" s="180">
        <v>59.269999999999996</v>
      </c>
      <c r="G51" s="278">
        <v>114.79283205999999</v>
      </c>
    </row>
    <row r="52" spans="1:7">
      <c r="A52" s="176" t="s">
        <v>106</v>
      </c>
      <c r="B52" s="180">
        <v>28.32</v>
      </c>
      <c r="C52" s="174">
        <v>72.015079714285719</v>
      </c>
      <c r="D52" s="180"/>
      <c r="E52" s="176" t="s">
        <v>82</v>
      </c>
      <c r="F52" s="180">
        <v>60.019999999999996</v>
      </c>
      <c r="G52" s="278">
        <v>116.24541555999998</v>
      </c>
    </row>
    <row r="53" spans="1:7">
      <c r="A53" s="176" t="s">
        <v>84</v>
      </c>
      <c r="B53" s="180">
        <v>28.47</v>
      </c>
      <c r="C53" s="174">
        <v>72.396515517857139</v>
      </c>
      <c r="D53" s="180"/>
      <c r="E53" s="176" t="s">
        <v>68</v>
      </c>
      <c r="F53" s="180">
        <v>66.399999999999991</v>
      </c>
      <c r="G53" s="278">
        <v>128.60205919999999</v>
      </c>
    </row>
    <row r="54" spans="1:7">
      <c r="A54" s="176" t="s">
        <v>81</v>
      </c>
      <c r="B54" s="180">
        <v>31.99</v>
      </c>
      <c r="C54" s="174">
        <v>81.347542374999989</v>
      </c>
      <c r="D54" s="180"/>
      <c r="E54" s="176" t="s">
        <v>69</v>
      </c>
      <c r="F54" s="180">
        <v>69.5</v>
      </c>
      <c r="G54" s="278">
        <v>134.60607100000001</v>
      </c>
    </row>
    <row r="55" spans="1:7">
      <c r="A55" s="176" t="s">
        <v>71</v>
      </c>
      <c r="B55" s="180">
        <v>33.630000000000003</v>
      </c>
      <c r="C55" s="174">
        <v>85.517907160714273</v>
      </c>
      <c r="D55" s="180"/>
      <c r="E55" s="176" t="s">
        <v>56</v>
      </c>
      <c r="F55" s="180">
        <v>71.760000000000005</v>
      </c>
      <c r="G55" s="278">
        <v>138.98318928</v>
      </c>
    </row>
    <row r="56" spans="1:7">
      <c r="A56" s="176" t="s">
        <v>77</v>
      </c>
      <c r="B56" s="180">
        <v>34.99</v>
      </c>
      <c r="C56" s="278">
        <v>88.976258446428574</v>
      </c>
      <c r="D56" s="180"/>
      <c r="E56" s="176" t="s">
        <v>65</v>
      </c>
      <c r="F56" s="180">
        <v>72.2</v>
      </c>
      <c r="G56" s="278">
        <v>139.8353716</v>
      </c>
    </row>
    <row r="57" spans="1:7">
      <c r="A57" s="176" t="s">
        <v>78</v>
      </c>
      <c r="B57" s="180">
        <v>37.83</v>
      </c>
      <c r="C57" s="174">
        <v>96.19810966071428</v>
      </c>
      <c r="D57" s="180"/>
      <c r="E57" s="176" t="s">
        <v>77</v>
      </c>
      <c r="F57" s="180">
        <v>73.650000000000006</v>
      </c>
      <c r="G57" s="278">
        <v>142.64369970000001</v>
      </c>
    </row>
    <row r="58" spans="1:7">
      <c r="A58" s="176" t="s">
        <v>80</v>
      </c>
      <c r="B58" s="180">
        <v>38.011202352313596</v>
      </c>
      <c r="C58" s="174">
        <v>96.658890093139405</v>
      </c>
      <c r="D58" s="180"/>
      <c r="E58" s="176" t="s">
        <v>67</v>
      </c>
      <c r="F58" s="180">
        <v>73.86999999999999</v>
      </c>
      <c r="G58" s="278">
        <v>143.06979086000001</v>
      </c>
    </row>
    <row r="59" spans="1:7">
      <c r="A59" s="176" t="s">
        <v>75</v>
      </c>
      <c r="B59" s="180">
        <v>38.799999999999997</v>
      </c>
      <c r="C59" s="278">
        <v>98.66472785714285</v>
      </c>
      <c r="D59" s="180"/>
      <c r="E59" s="176" t="s">
        <v>105</v>
      </c>
      <c r="F59" s="180">
        <v>75.77</v>
      </c>
      <c r="G59" s="278">
        <v>146.74966906</v>
      </c>
    </row>
    <row r="60" spans="1:7" ht="16.5" thickBot="1">
      <c r="A60" s="193" t="s">
        <v>24</v>
      </c>
      <c r="B60" s="191">
        <v>39.325097066277536</v>
      </c>
      <c r="C60" s="279">
        <v>100</v>
      </c>
      <c r="D60" s="180"/>
      <c r="E60" s="176" t="s">
        <v>71</v>
      </c>
      <c r="F60" s="180">
        <v>76.95</v>
      </c>
      <c r="G60" s="278">
        <v>149.03506710000002</v>
      </c>
    </row>
    <row r="61" spans="1:7" ht="13.5" customHeight="1">
      <c r="A61" s="176" t="s">
        <v>105</v>
      </c>
      <c r="B61" s="180">
        <v>41.44</v>
      </c>
      <c r="C61" s="278">
        <v>105.37799800000001</v>
      </c>
      <c r="D61" s="180"/>
      <c r="E61" s="176" t="s">
        <v>76</v>
      </c>
      <c r="F61" s="180">
        <v>79.84</v>
      </c>
      <c r="G61" s="278">
        <v>154.63235552</v>
      </c>
    </row>
    <row r="62" spans="1:7" ht="12.75" customHeight="1">
      <c r="A62" s="176" t="s">
        <v>74</v>
      </c>
      <c r="B62" s="180">
        <v>41.47</v>
      </c>
      <c r="C62" s="174">
        <v>105.45428516071429</v>
      </c>
      <c r="D62" s="180"/>
      <c r="E62" s="176" t="s">
        <v>54</v>
      </c>
      <c r="F62" s="180">
        <v>83.539999999999992</v>
      </c>
      <c r="G62" s="278">
        <v>161.79843412</v>
      </c>
    </row>
    <row r="63" spans="1:7">
      <c r="A63" s="176" t="s">
        <v>67</v>
      </c>
      <c r="B63" s="180">
        <v>49.160000000000004</v>
      </c>
      <c r="C63" s="278">
        <v>125.00922735714286</v>
      </c>
      <c r="D63" s="180"/>
      <c r="E63" s="176" t="s">
        <v>64</v>
      </c>
      <c r="F63" s="180">
        <v>83.75</v>
      </c>
      <c r="G63" s="278">
        <v>162.20515749999998</v>
      </c>
    </row>
    <row r="64" spans="1:7">
      <c r="A64" s="176" t="s">
        <v>69</v>
      </c>
      <c r="B64" s="180">
        <v>51.7</v>
      </c>
      <c r="C64" s="278">
        <v>131.46820696428571</v>
      </c>
      <c r="D64" s="180"/>
      <c r="E64" s="176" t="s">
        <v>58</v>
      </c>
      <c r="F64" s="180">
        <v>89.25</v>
      </c>
      <c r="G64" s="278">
        <v>172.85743650000001</v>
      </c>
    </row>
    <row r="65" spans="1:7">
      <c r="A65" s="176" t="s">
        <v>68</v>
      </c>
      <c r="B65" s="180">
        <v>54.65</v>
      </c>
      <c r="C65" s="278">
        <v>138.96977776785712</v>
      </c>
      <c r="D65" s="180"/>
      <c r="E65" s="176" t="s">
        <v>57</v>
      </c>
      <c r="F65" s="180">
        <v>92.25</v>
      </c>
      <c r="G65" s="278">
        <v>178.66777049999999</v>
      </c>
    </row>
    <row r="66" spans="1:7">
      <c r="A66" s="176" t="s">
        <v>65</v>
      </c>
      <c r="B66" s="180">
        <v>58.75</v>
      </c>
      <c r="C66" s="278">
        <v>149.39568973214284</v>
      </c>
      <c r="D66" s="180"/>
      <c r="E66" s="176" t="s">
        <v>52</v>
      </c>
      <c r="F66" s="180">
        <v>93.97</v>
      </c>
      <c r="G66" s="278">
        <v>181.99902866000002</v>
      </c>
    </row>
    <row r="67" spans="1:7">
      <c r="A67" s="176" t="s">
        <v>62</v>
      </c>
      <c r="B67" s="180">
        <v>62.89</v>
      </c>
      <c r="C67" s="278">
        <v>159.92331791071427</v>
      </c>
      <c r="D67" s="180"/>
      <c r="E67" s="176" t="s">
        <v>62</v>
      </c>
      <c r="F67" s="180">
        <v>99.52</v>
      </c>
      <c r="G67" s="278">
        <v>192.74814656000001</v>
      </c>
    </row>
    <row r="68" spans="1:7">
      <c r="A68" s="176" t="s">
        <v>58</v>
      </c>
      <c r="B68" s="180">
        <v>65.679999999999993</v>
      </c>
      <c r="C68" s="278">
        <v>167.01802385714285</v>
      </c>
      <c r="D68" s="180"/>
      <c r="E68" s="176" t="s">
        <v>53</v>
      </c>
      <c r="F68" s="180">
        <v>122.26</v>
      </c>
      <c r="G68" s="174">
        <v>236.79047828</v>
      </c>
    </row>
    <row r="69" spans="1:7" ht="15.75" thickBot="1">
      <c r="A69" s="176" t="s">
        <v>57</v>
      </c>
      <c r="B69" s="180">
        <v>66.260000000000005</v>
      </c>
      <c r="C69" s="278">
        <v>168.49290896428573</v>
      </c>
      <c r="D69" s="180"/>
      <c r="E69" s="277" t="s">
        <v>104</v>
      </c>
      <c r="F69" s="276">
        <v>123.46000000000001</v>
      </c>
      <c r="G69" s="275">
        <v>239.11461188000001</v>
      </c>
    </row>
    <row r="70" spans="1:7">
      <c r="A70" s="176" t="s">
        <v>64</v>
      </c>
      <c r="B70" s="180">
        <v>68.08</v>
      </c>
      <c r="C70" s="278">
        <v>173.12099671428572</v>
      </c>
      <c r="D70" s="180"/>
      <c r="E70" s="73"/>
      <c r="F70" s="73"/>
      <c r="G70" s="73"/>
    </row>
    <row r="71" spans="1:7" ht="17.25" customHeight="1">
      <c r="A71" s="176" t="s">
        <v>56</v>
      </c>
      <c r="B71" s="180">
        <v>71.849999999999994</v>
      </c>
      <c r="C71" s="278">
        <v>182.70774991071428</v>
      </c>
      <c r="D71" s="180"/>
      <c r="E71" s="73"/>
      <c r="F71" s="73"/>
      <c r="G71" s="73"/>
    </row>
    <row r="72" spans="1:7" ht="17.25" customHeight="1">
      <c r="A72" s="176" t="s">
        <v>54</v>
      </c>
      <c r="B72" s="180">
        <v>77.290000000000006</v>
      </c>
      <c r="C72" s="278">
        <v>196.5411550535714</v>
      </c>
      <c r="D72" s="180"/>
      <c r="E72" s="73"/>
      <c r="F72" s="73"/>
      <c r="G72" s="73"/>
    </row>
    <row r="73" spans="1:7" ht="17.25" customHeight="1">
      <c r="A73" s="176" t="s">
        <v>59</v>
      </c>
      <c r="B73" s="180">
        <v>82.91</v>
      </c>
      <c r="C73" s="278">
        <v>210.8322831607143</v>
      </c>
      <c r="D73" s="180"/>
      <c r="E73" s="73"/>
      <c r="F73" s="73"/>
      <c r="G73" s="73"/>
    </row>
    <row r="74" spans="1:7" ht="17.25" customHeight="1">
      <c r="A74" s="176" t="s">
        <v>53</v>
      </c>
      <c r="B74" s="180">
        <v>84.42</v>
      </c>
      <c r="C74" s="278">
        <v>214.67207025000002</v>
      </c>
      <c r="D74" s="180"/>
      <c r="E74" s="73"/>
      <c r="F74" s="73"/>
      <c r="G74" s="73"/>
    </row>
    <row r="75" spans="1:7" ht="17.25" customHeight="1">
      <c r="A75" s="176" t="s">
        <v>52</v>
      </c>
      <c r="B75" s="180">
        <v>99.339999999999989</v>
      </c>
      <c r="C75" s="278">
        <v>252.6122181785714</v>
      </c>
      <c r="D75" s="180"/>
      <c r="E75" s="73"/>
      <c r="F75" s="73"/>
      <c r="G75" s="73"/>
    </row>
    <row r="76" spans="1:7" ht="17.25" customHeight="1" thickBot="1">
      <c r="A76" s="277" t="s">
        <v>104</v>
      </c>
      <c r="B76" s="276">
        <v>115.39999999999999</v>
      </c>
      <c r="C76" s="275">
        <v>293.45127821428571</v>
      </c>
      <c r="D76" s="180"/>
      <c r="E76" s="274"/>
      <c r="F76" s="274"/>
      <c r="G76" s="274"/>
    </row>
    <row r="77" spans="1:7" s="273" customFormat="1">
      <c r="D77" s="180"/>
      <c r="E77" s="2"/>
      <c r="F77" s="2"/>
      <c r="G77" s="2"/>
    </row>
    <row r="78" spans="1:7" s="273" customFormat="1">
      <c r="D78" s="180"/>
      <c r="E78" s="2"/>
      <c r="F78" s="2"/>
      <c r="G78" s="2"/>
    </row>
    <row r="81" spans="1:94" s="270" customFormat="1" ht="12.75">
      <c r="A81" s="269"/>
      <c r="B81" s="97"/>
      <c r="C81" s="97"/>
      <c r="D81" s="97"/>
      <c r="E81" s="97"/>
      <c r="F81" s="97"/>
      <c r="G81" s="97"/>
      <c r="H81" s="97"/>
      <c r="I81" s="97"/>
      <c r="J81" s="97"/>
      <c r="K81" s="97"/>
      <c r="L81" s="97"/>
      <c r="M81" s="97"/>
      <c r="N81" s="97"/>
      <c r="O81" s="97"/>
      <c r="CO81" s="272"/>
      <c r="CP81" s="271"/>
    </row>
    <row r="82" spans="1:94" s="1" customFormat="1" ht="12.75">
      <c r="A82" s="269"/>
    </row>
    <row r="83" spans="1:94" s="1" customFormat="1" ht="12.75">
      <c r="A83" s="268"/>
    </row>
  </sheetData>
  <pageMargins left="0.75" right="0.75" top="1" bottom="1" header="0.5" footer="0.5"/>
  <pageSetup paperSize="9" scale="6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Table C-D</vt:lpstr>
      <vt:lpstr>Table E-F</vt:lpstr>
      <vt:lpstr>Table G</vt:lpstr>
      <vt:lpstr>Table G2</vt:lpstr>
      <vt:lpstr>Table H</vt:lpstr>
      <vt:lpstr>'Table C-D'!Print_Area</vt:lpstr>
      <vt:lpstr>'Table E-F'!Print_Area</vt:lpstr>
      <vt:lpstr>'Table G'!Print_Area</vt:lpstr>
      <vt:lpstr>'Table G2'!Print_Area</vt:lpstr>
      <vt:lpstr>'Table H'!Print_Area</vt:lpstr>
    </vt:vector>
  </TitlesOfParts>
  <Company>Scottish Government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u016789</dc:creator>
  <cp:lastModifiedBy>u016789</cp:lastModifiedBy>
  <dcterms:created xsi:type="dcterms:W3CDTF">2016-10-19T09:46:43Z</dcterms:created>
  <dcterms:modified xsi:type="dcterms:W3CDTF">2016-10-19T09:47:05Z</dcterms:modified>
</cp:coreProperties>
</file>