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60" windowWidth="18195" windowHeight="5865" firstSheet="5" activeTab="7"/>
  </bookViews>
  <sheets>
    <sheet name="Index" sheetId="1" r:id="rId1"/>
    <sheet name="Notes" sheetId="2" r:id="rId2"/>
    <sheet name="Tables TD1-TD3" sheetId="3" r:id="rId3"/>
    <sheet name="Table TD2c" sheetId="4" r:id="rId4"/>
    <sheet name="Table TD4&amp;TD5" sheetId="5" r:id="rId5"/>
    <sheet name="Table TD6-TD8" sheetId="6" r:id="rId6"/>
    <sheet name="Tables TD9-TD11" sheetId="7" r:id="rId7"/>
    <sheet name="Table TD12" sheetId="8" r:id="rId8"/>
    <sheet name="Table TD13-TD14" sheetId="9" r:id="rId9"/>
    <sheet name="Table TD15-TD16" sheetId="10" r:id="rId10"/>
    <sheet name="Table TD17" sheetId="11" r:id="rId11"/>
    <sheet name="Table A" sheetId="12" r:id="rId12"/>
    <sheet name="Annex A - Road network distance" sheetId="13" r:id="rId13"/>
    <sheet name="Annex B - Purpose tables" sheetId="14" r:id="rId14"/>
    <sheet name="Note on Experimental Stats" sheetId="15" r:id="rId15"/>
    <sheet name="Annex C - Experimental Stats 1" sheetId="16" r:id="rId16"/>
    <sheet name="Annex D - Experimental Stats 2" sheetId="17" r:id="rId17"/>
  </sheets>
  <externalReferences>
    <externalReference r:id="rId20"/>
  </externalReferences>
  <definedNames>
    <definedName name="compnum">#REF!</definedName>
    <definedName name="KEYA">#REF!</definedName>
    <definedName name="_xlnm.Print_Area" localSheetId="12">'Annex A - Road network distance'!$A$1:$K$81</definedName>
    <definedName name="_xlnm.Print_Area" localSheetId="0">'Index'!$A$10:$E$39</definedName>
    <definedName name="_xlnm.Print_Area" localSheetId="7">'Table TD12'!$A$1:$J$69</definedName>
    <definedName name="_xlnm.Print_Area" localSheetId="8">'Table TD13-TD14'!$A$1:$R$54</definedName>
    <definedName name="_xlnm.Print_Area" localSheetId="9">'Table TD15-TD16'!$A$1:$R$51</definedName>
    <definedName name="_xlnm.Print_Area" localSheetId="3">'Table TD2c'!$A$1:$H$33</definedName>
    <definedName name="_xlnm.Print_Area" localSheetId="4">'Table TD4&amp;TD5'!$A$1:$R$69</definedName>
    <definedName name="_xlnm.Print_Area" localSheetId="5">'Table TD6-TD8'!$A$1:$R$55</definedName>
    <definedName name="_xlnm.Print_Area" localSheetId="2">'Tables TD1-TD3'!$A$1:$S$97</definedName>
    <definedName name="_xlnm.Print_Area" localSheetId="6">'Tables TD9-TD11'!$A$1:$R$53</definedName>
  </definedNames>
  <calcPr fullCalcOnLoad="1"/>
</workbook>
</file>

<file path=xl/sharedStrings.xml><?xml version="1.0" encoding="utf-8"?>
<sst xmlns="http://schemas.openxmlformats.org/spreadsheetml/2006/main" count="2310" uniqueCount="459">
  <si>
    <t>All</t>
  </si>
  <si>
    <t>Gender</t>
  </si>
  <si>
    <t>male</t>
  </si>
  <si>
    <t>female</t>
  </si>
  <si>
    <t>Age</t>
  </si>
  <si>
    <t>16 - 19</t>
  </si>
  <si>
    <t>20 - 29</t>
  </si>
  <si>
    <t>30 - 39</t>
  </si>
  <si>
    <t>40 - 49</t>
  </si>
  <si>
    <t>50 - 59</t>
  </si>
  <si>
    <t>60 - 69</t>
  </si>
  <si>
    <t>70 - 79</t>
  </si>
  <si>
    <t>80 and over</t>
  </si>
  <si>
    <t>Main Mode of Transport</t>
  </si>
  <si>
    <t>Walking</t>
  </si>
  <si>
    <t>Driver car/van</t>
  </si>
  <si>
    <t>Passenger car/van</t>
  </si>
  <si>
    <t>Other</t>
  </si>
  <si>
    <t>Bicycle</t>
  </si>
  <si>
    <t>Bus</t>
  </si>
  <si>
    <t>Taxi/minicab</t>
  </si>
  <si>
    <t>Rail</t>
  </si>
  <si>
    <t>by distance:</t>
  </si>
  <si>
    <t>Under 1 km</t>
  </si>
  <si>
    <t>1 to under 2km</t>
  </si>
  <si>
    <t>2 to under 3km</t>
  </si>
  <si>
    <t>3 to under 5km</t>
  </si>
  <si>
    <t>5 to under 10km</t>
  </si>
  <si>
    <t>10 to under 15km</t>
  </si>
  <si>
    <t>15 to 20km</t>
  </si>
  <si>
    <t>.</t>
  </si>
  <si>
    <t>40km and over</t>
  </si>
  <si>
    <t>by mainmode:</t>
  </si>
  <si>
    <t>commuting</t>
  </si>
  <si>
    <t>business</t>
  </si>
  <si>
    <t>Education</t>
  </si>
  <si>
    <t>Shopping</t>
  </si>
  <si>
    <t>Visit Hospital or other health</t>
  </si>
  <si>
    <t>Other personal business</t>
  </si>
  <si>
    <t>Visiting friends or relatives</t>
  </si>
  <si>
    <t>Eating/Drinking</t>
  </si>
  <si>
    <t>Sport/Entertainment</t>
  </si>
  <si>
    <t>Holiday/daytrip</t>
  </si>
  <si>
    <t>Other Journey</t>
  </si>
  <si>
    <t>Escort</t>
  </si>
  <si>
    <t>Median</t>
  </si>
  <si>
    <t>Mean</t>
  </si>
  <si>
    <t>10 to under</t>
  </si>
  <si>
    <t>15km</t>
  </si>
  <si>
    <t>Less than 5 min</t>
  </si>
  <si>
    <t>5 to 10 min</t>
  </si>
  <si>
    <t>11 to 20 min</t>
  </si>
  <si>
    <t>21 to 30 min</t>
  </si>
  <si>
    <t>31 to 60 min</t>
  </si>
  <si>
    <t>61 to 120 min</t>
  </si>
  <si>
    <t>121 to 179 min</t>
  </si>
  <si>
    <t>180 min and over</t>
  </si>
  <si>
    <t>Before 7am</t>
  </si>
  <si>
    <t>7am to 9:30am</t>
  </si>
  <si>
    <t>After 9:30am to before 12noon</t>
  </si>
  <si>
    <t>12noon to 2 pm</t>
  </si>
  <si>
    <t>After 2pm to before 4:30pm</t>
  </si>
  <si>
    <t>4:30pm to before 6:30pm</t>
  </si>
  <si>
    <t>6:30pm onwards</t>
  </si>
  <si>
    <t>Monday</t>
  </si>
  <si>
    <t>Tuesday</t>
  </si>
  <si>
    <t>Wednesday</t>
  </si>
  <si>
    <t>Thursday</t>
  </si>
  <si>
    <t>Friday</t>
  </si>
  <si>
    <t>Saturday</t>
  </si>
  <si>
    <t>Sunday</t>
  </si>
  <si>
    <t>One</t>
  </si>
  <si>
    <t>Two</t>
  </si>
  <si>
    <t>Three</t>
  </si>
  <si>
    <t>Four</t>
  </si>
  <si>
    <t>Five or More</t>
  </si>
  <si>
    <t>Volume of traffic</t>
  </si>
  <si>
    <t>Don't know</t>
  </si>
  <si>
    <t>Not delayed</t>
  </si>
  <si>
    <t>0-2 minutes</t>
  </si>
  <si>
    <t>about 5 mins</t>
  </si>
  <si>
    <t>about 10 mins</t>
  </si>
  <si>
    <t>about 15 mins</t>
  </si>
  <si>
    <t>over 30</t>
  </si>
  <si>
    <t>Commuting</t>
  </si>
  <si>
    <t>Business</t>
  </si>
  <si>
    <t>Visit hospital/other health</t>
  </si>
  <si>
    <t>Visiting friends/relatives</t>
  </si>
  <si>
    <t>Eating/drinking</t>
  </si>
  <si>
    <t>Holiday/day trip</t>
  </si>
  <si>
    <t>Go home</t>
  </si>
  <si>
    <t>Just go for a walk</t>
  </si>
  <si>
    <t>by urban/rural classification:</t>
  </si>
  <si>
    <t>Weekday journeys - by start time:</t>
  </si>
  <si>
    <t>Before 7 a.m.</t>
  </si>
  <si>
    <t>7:00 to 7:59 a.m.</t>
  </si>
  <si>
    <t>8:00 to 8:59 a.m.</t>
  </si>
  <si>
    <t>9:00 to 9:59 a.m.</t>
  </si>
  <si>
    <t>10:00 to 10:59 a.m.</t>
  </si>
  <si>
    <t>11:00 to 11:59 a.m.</t>
  </si>
  <si>
    <t>noon to 12:59 p.m.</t>
  </si>
  <si>
    <t>1:00 to 1:59pm</t>
  </si>
  <si>
    <t>2:00 to 2:59pm</t>
  </si>
  <si>
    <t>3:00 to 3:59pm</t>
  </si>
  <si>
    <t>4:00 to 4:59pm</t>
  </si>
  <si>
    <t>5:00 to 5:59pm</t>
  </si>
  <si>
    <t>6:00 to 6:59pm</t>
  </si>
  <si>
    <t>7:00 to 7:59pm</t>
  </si>
  <si>
    <t>8:00 to 8:59pm</t>
  </si>
  <si>
    <t>9:00 to 9:59pm</t>
  </si>
  <si>
    <t>After 10pm</t>
  </si>
  <si>
    <t>Weekend journeys - by start time:</t>
  </si>
  <si>
    <t>Sample size</t>
  </si>
  <si>
    <t>column percentages</t>
  </si>
  <si>
    <t>Sample size (=100%)</t>
  </si>
  <si>
    <t>Row percentages</t>
  </si>
  <si>
    <t>row percentages</t>
  </si>
  <si>
    <t>..</t>
  </si>
  <si>
    <t>Lower Decile</t>
  </si>
  <si>
    <t>Lower Quartile</t>
  </si>
  <si>
    <t>Upper Quartile</t>
  </si>
  <si>
    <t>Upper Decile</t>
  </si>
  <si>
    <t>Taxi/ minicab</t>
  </si>
  <si>
    <t>All modes</t>
  </si>
  <si>
    <t>cell percentages</t>
  </si>
  <si>
    <t>Average occupancy</t>
  </si>
  <si>
    <t>people</t>
  </si>
  <si>
    <t>Driver congestion</t>
  </si>
  <si>
    <t>Service Bus</t>
  </si>
  <si>
    <t>Delayed</t>
  </si>
  <si>
    <t>by purpose of journey:</t>
  </si>
  <si>
    <t>by day of the week:</t>
  </si>
  <si>
    <t>Road or maintenance works / temporary traffic lights</t>
  </si>
  <si>
    <t>Road accident</t>
  </si>
  <si>
    <t>Broken down car</t>
  </si>
  <si>
    <t>Traffic lights / signals not working</t>
  </si>
  <si>
    <t>Lane blocked by parked cars</t>
  </si>
  <si>
    <t>Bad weather</t>
  </si>
  <si>
    <t>Large urban areas</t>
  </si>
  <si>
    <t>Other urban areas</t>
  </si>
  <si>
    <t>"Accessible" small towns</t>
  </si>
  <si>
    <t>"Remote" small towns</t>
  </si>
  <si>
    <t>"Accessible" rural areas</t>
  </si>
  <si>
    <t>"Remote" rural areas</t>
  </si>
  <si>
    <t>Weekdays</t>
  </si>
  <si>
    <t>Weekends</t>
  </si>
  <si>
    <t>9:30am to before 12noon</t>
  </si>
  <si>
    <t>council area of destination</t>
  </si>
  <si>
    <t>Highland / Islands</t>
  </si>
  <si>
    <t>Grampian</t>
  </si>
  <si>
    <t>Tayside</t>
  </si>
  <si>
    <t>Central</t>
  </si>
  <si>
    <t>Fife</t>
  </si>
  <si>
    <t>Edinburgh</t>
  </si>
  <si>
    <t>Lothians</t>
  </si>
  <si>
    <t>Glasgow</t>
  </si>
  <si>
    <t>Dunbartonshire / Argyll &amp; Bute</t>
  </si>
  <si>
    <t>Renfrewshire / Inverclyde</t>
  </si>
  <si>
    <t>North Lanarkshire</t>
  </si>
  <si>
    <t>South Lanarkshire</t>
  </si>
  <si>
    <t>Ayrshire</t>
  </si>
  <si>
    <t>Borders / Dumfries &amp; Galloway</t>
  </si>
  <si>
    <t>Outside Scotland</t>
  </si>
  <si>
    <t>Not Known</t>
  </si>
  <si>
    <t>Journey Origin (Council Area)</t>
  </si>
  <si>
    <t>council area of origin</t>
  </si>
  <si>
    <t>Journey Destination (Council Area)</t>
  </si>
  <si>
    <t>Note: In publications prior to 2011 this table has been orientated the opposite way to the above - with the origin council area forming the rows and the destination council area forming the columns.</t>
  </si>
  <si>
    <t>Sub-sample size (=100%)</t>
  </si>
  <si>
    <t>Estimate</t>
  </si>
  <si>
    <t>or</t>
  </si>
  <si>
    <t>percentage points  ( + / - )</t>
  </si>
  <si>
    <t>e.g. an estimate of 55% that is based on a sample of 800 has 95% confidence limits of 55% ± 4.1% points</t>
  </si>
  <si>
    <t>Kilometres</t>
  </si>
  <si>
    <t>Used for error bars in chart 6</t>
  </si>
  <si>
    <t>Used for Figure 2</t>
  </si>
  <si>
    <t>20 to 40km</t>
  </si>
  <si>
    <t>Council area of workplace</t>
  </si>
  <si>
    <t>Highlands / Islands</t>
  </si>
  <si>
    <t>Council area of residence</t>
  </si>
  <si>
    <t>This table can be used to establish the percentage of employed adults in a given council area who work in that and other council areas</t>
  </si>
  <si>
    <t xml:space="preserve">Outside Scotland </t>
  </si>
  <si>
    <t>This table can be used to establish the percentage of employed adults working in a given council area who reside in that or other council areas.</t>
  </si>
  <si>
    <r>
      <rPr>
        <b/>
        <sz val="12"/>
        <color indexed="8"/>
        <rFont val="Arial"/>
        <family val="2"/>
      </rPr>
      <t>2007</t>
    </r>
    <r>
      <rPr>
        <b/>
        <vertAlign val="superscript"/>
        <sz val="12"/>
        <color indexed="8"/>
        <rFont val="Arial"/>
        <family val="2"/>
      </rPr>
      <t xml:space="preserve"> 1</t>
    </r>
  </si>
  <si>
    <r>
      <t xml:space="preserve">2012 </t>
    </r>
    <r>
      <rPr>
        <b/>
        <vertAlign val="superscript"/>
        <sz val="12"/>
        <color indexed="8"/>
        <rFont val="Arial"/>
        <family val="2"/>
      </rPr>
      <t>3</t>
    </r>
  </si>
  <si>
    <r>
      <rPr>
        <vertAlign val="superscript"/>
        <sz val="12"/>
        <color indexed="8"/>
        <rFont val="Arial"/>
        <family val="2"/>
      </rPr>
      <t>1</t>
    </r>
    <r>
      <rPr>
        <sz val="12"/>
        <color indexed="8"/>
        <rFont val="Arial"/>
        <family val="2"/>
      </rPr>
      <t xml:space="preserve"> Prior to 2007 only journeys over 1/4 mile or 5 minutes on foot were recorded.  Since 2007 all journeys are recorded.  This creates a distcontinuity in the time series between 2006 and 2007.</t>
    </r>
  </si>
  <si>
    <r>
      <rPr>
        <b/>
        <sz val="12"/>
        <color indexed="8"/>
        <rFont val="Arial"/>
        <family val="2"/>
      </rPr>
      <t>2007</t>
    </r>
    <r>
      <rPr>
        <b/>
        <vertAlign val="superscript"/>
        <sz val="12"/>
        <color indexed="8"/>
        <rFont val="Arial"/>
        <family val="2"/>
      </rPr>
      <t xml:space="preserve"> 2</t>
    </r>
  </si>
  <si>
    <r>
      <rPr>
        <vertAlign val="superscript"/>
        <sz val="12"/>
        <color indexed="8"/>
        <rFont val="Arial"/>
        <family val="2"/>
      </rPr>
      <t>1</t>
    </r>
    <r>
      <rPr>
        <sz val="12"/>
        <color indexed="8"/>
        <rFont val="Arial"/>
        <family val="2"/>
      </rPr>
      <t xml:space="preserve"> Where a journey involves more than one mode of transport (e.g. a bus then a train), the main mode is defined as the one used for the longest (in distance) stage.</t>
    </r>
  </si>
  <si>
    <r>
      <rPr>
        <vertAlign val="superscript"/>
        <sz val="12"/>
        <color indexed="8"/>
        <rFont val="Arial"/>
        <family val="2"/>
      </rPr>
      <t>2</t>
    </r>
    <r>
      <rPr>
        <sz val="12"/>
        <color indexed="8"/>
        <rFont val="Arial"/>
        <family val="2"/>
      </rPr>
      <t xml:space="preserve"> Prior to 2007 only journeys over 1/4 mile or 5 minutes on foot were recorded.  Since 2007 all journeys are recorded.  This creates a distcontinuity in the time series between 2006 and 2007.</t>
    </r>
  </si>
  <si>
    <r>
      <rPr>
        <vertAlign val="superscript"/>
        <sz val="12"/>
        <color indexed="8"/>
        <rFont val="Arial"/>
        <family val="2"/>
      </rPr>
      <t>3</t>
    </r>
    <r>
      <rPr>
        <sz val="12"/>
        <color indexed="8"/>
        <rFont val="Arial"/>
        <family val="2"/>
      </rPr>
      <t xml:space="preserve"> The questionnaire was changed in 2012 and as a result more walking journeys are recorded so there is a break in the time series between 2011 and 2012.</t>
    </r>
  </si>
  <si>
    <r>
      <rPr>
        <b/>
        <sz val="12"/>
        <color indexed="8"/>
        <rFont val="Arial"/>
        <family val="2"/>
      </rPr>
      <t>2007</t>
    </r>
    <r>
      <rPr>
        <b/>
        <vertAlign val="superscript"/>
        <sz val="12"/>
        <color indexed="8"/>
        <rFont val="Arial"/>
        <family val="2"/>
      </rPr>
      <t xml:space="preserve"> 1,2</t>
    </r>
  </si>
  <si>
    <r>
      <t xml:space="preserve">Go Home </t>
    </r>
    <r>
      <rPr>
        <vertAlign val="superscript"/>
        <sz val="12"/>
        <color indexed="8"/>
        <rFont val="Arial"/>
        <family val="2"/>
      </rPr>
      <t>2</t>
    </r>
  </si>
  <si>
    <r>
      <t xml:space="preserve">Go for a walk </t>
    </r>
    <r>
      <rPr>
        <vertAlign val="superscript"/>
        <sz val="12"/>
        <color indexed="8"/>
        <rFont val="Arial"/>
        <family val="2"/>
      </rPr>
      <t>2</t>
    </r>
  </si>
  <si>
    <r>
      <rPr>
        <vertAlign val="superscript"/>
        <sz val="12"/>
        <color indexed="8"/>
        <rFont val="Arial"/>
        <family val="2"/>
      </rPr>
      <t>2</t>
    </r>
    <r>
      <rPr>
        <sz val="12"/>
        <color indexed="8"/>
        <rFont val="Arial"/>
        <family val="2"/>
      </rPr>
      <t xml:space="preserve"> From 2007 onwards two new categories, 'Go home' and 'just go for a walk', have been added.  See the background note for more details.</t>
    </r>
  </si>
  <si>
    <r>
      <rPr>
        <vertAlign val="superscript"/>
        <sz val="12"/>
        <color indexed="8"/>
        <rFont val="Arial"/>
        <family val="2"/>
      </rPr>
      <t>3</t>
    </r>
    <r>
      <rPr>
        <sz val="12"/>
        <color indexed="8"/>
        <rFont val="Arial"/>
        <family val="2"/>
      </rPr>
      <t xml:space="preserve"> Changes to the questionnaire design in 2012 resulted in a higher proportion of journeys being recorded as 'Go home'.  This creates a discontinuity in the time series between 2011 and 2012.</t>
    </r>
  </si>
  <si>
    <t>Before 9:30am</t>
  </si>
  <si>
    <r>
      <t xml:space="preserve">2012 </t>
    </r>
    <r>
      <rPr>
        <b/>
        <vertAlign val="superscript"/>
        <sz val="12"/>
        <color indexed="8"/>
        <rFont val="Arial"/>
        <family val="2"/>
      </rPr>
      <t>2</t>
    </r>
  </si>
  <si>
    <r>
      <rPr>
        <vertAlign val="superscript"/>
        <sz val="12"/>
        <color indexed="8"/>
        <rFont val="Arial"/>
        <family val="2"/>
      </rPr>
      <t>2</t>
    </r>
    <r>
      <rPr>
        <sz val="12"/>
        <color indexed="8"/>
        <rFont val="Arial"/>
        <family val="2"/>
      </rPr>
      <t xml:space="preserve"> The questionnaire was changed in 2012 and as a result more walking journeys are recorded so there is a break in the time series between 2011 and 2012.</t>
    </r>
  </si>
  <si>
    <r>
      <t xml:space="preserve">Before 9:30am </t>
    </r>
    <r>
      <rPr>
        <vertAlign val="superscript"/>
        <sz val="12"/>
        <color indexed="8"/>
        <rFont val="Arial"/>
        <family val="2"/>
      </rPr>
      <t>2</t>
    </r>
  </si>
  <si>
    <r>
      <rPr>
        <vertAlign val="superscript"/>
        <sz val="12"/>
        <color indexed="8"/>
        <rFont val="Arial"/>
        <family val="2"/>
      </rPr>
      <t>2</t>
    </r>
    <r>
      <rPr>
        <sz val="12"/>
        <color indexed="8"/>
        <rFont val="Arial"/>
        <family val="2"/>
      </rPr>
      <t xml:space="preserve"> Before 7am combined with 7am to 9:30am for weekends due to small sample sizes.</t>
    </r>
  </si>
  <si>
    <r>
      <rPr>
        <vertAlign val="superscript"/>
        <sz val="12"/>
        <color indexed="8"/>
        <rFont val="Arial"/>
        <family val="2"/>
      </rPr>
      <t>1</t>
    </r>
    <r>
      <rPr>
        <sz val="12"/>
        <color indexed="8"/>
        <rFont val="Arial"/>
        <family val="2"/>
      </rPr>
      <t xml:space="preserve"> A journey can consist of one or more stages.  A new stage is defined when there is a change in the form of transport or when there is a change of vehicle requiring a separate ticket.</t>
    </r>
  </si>
  <si>
    <r>
      <rPr>
        <vertAlign val="superscript"/>
        <sz val="12"/>
        <color indexed="8"/>
        <rFont val="Arial"/>
        <family val="2"/>
      </rPr>
      <t>2</t>
    </r>
    <r>
      <rPr>
        <sz val="12"/>
        <color indexed="8"/>
        <rFont val="Arial"/>
        <family val="2"/>
      </rPr>
      <t xml:space="preserve"> Based on drivers who responded to the question on car occupancy.  Respondents asked for all car stages.</t>
    </r>
  </si>
  <si>
    <r>
      <rPr>
        <vertAlign val="superscript"/>
        <sz val="12"/>
        <color indexed="8"/>
        <rFont val="Arial"/>
        <family val="2"/>
      </rPr>
      <t>2</t>
    </r>
    <r>
      <rPr>
        <sz val="12"/>
        <color indexed="8"/>
        <rFont val="Arial"/>
        <family val="2"/>
      </rPr>
      <t xml:space="preserve"> Question first asked in 2003</t>
    </r>
  </si>
  <si>
    <r>
      <rPr>
        <vertAlign val="superscript"/>
        <sz val="12"/>
        <color indexed="8"/>
        <rFont val="Arial"/>
        <family val="2"/>
      </rPr>
      <t>1</t>
    </r>
    <r>
      <rPr>
        <sz val="12"/>
        <color indexed="8"/>
        <rFont val="Arial"/>
        <family val="2"/>
      </rPr>
      <t xml:space="preserve"> Respondents can provide more than one reason so percentages will not add up to 100%</t>
    </r>
  </si>
  <si>
    <t>**</t>
  </si>
  <si>
    <r>
      <rPr>
        <vertAlign val="superscript"/>
        <sz val="12"/>
        <rFont val="Arial"/>
        <family val="2"/>
      </rPr>
      <t>1</t>
    </r>
    <r>
      <rPr>
        <sz val="12"/>
        <rFont val="Arial"/>
        <family val="2"/>
      </rPr>
      <t xml:space="preserve"> A journey can consist of one or more stages.  A new stage is defined when there is a change in the form of transport or when there is a change of vehicle requiring a separate ticket.</t>
    </r>
  </si>
  <si>
    <r>
      <rPr>
        <vertAlign val="superscript"/>
        <sz val="12"/>
        <rFont val="Arial"/>
        <family val="2"/>
      </rPr>
      <t>2</t>
    </r>
    <r>
      <rPr>
        <sz val="12"/>
        <rFont val="Arial"/>
        <family val="2"/>
      </rPr>
      <t xml:space="preserve"> Car drivers were asked "was this part of your trip delayed due to traffic congestion?".  No definition of "traffic congestion" is given, so respondents can interpret the term as they wish.  Those drivers who said that they had been delayed by traffic congestion were asked "how much time do you think was lost due to traffic congestion?".</t>
    </r>
  </si>
  <si>
    <t>20 to 30 mins</t>
  </si>
  <si>
    <t>** Cell values supressed as percentage figure based on less than 5 responses</t>
  </si>
  <si>
    <t>Scotland</t>
  </si>
  <si>
    <r>
      <t xml:space="preserve">All working repsondents </t>
    </r>
    <r>
      <rPr>
        <sz val="10"/>
        <rFont val="Arial"/>
        <family val="2"/>
      </rPr>
      <t>(other than from home)</t>
    </r>
  </si>
  <si>
    <t>** denotes cells with values supressed as they contain fewer than 5 respondents.</t>
  </si>
  <si>
    <t>For example, the percentage of employed adults working in Fife who live in Edinburgh can be found by locating the horizontal row labelled Fife beneath Council area of workplace and looking across to the figure appearing in the vertical column labelled Edinburgh. In this case 3 per cent of those who work in Fife live in Edinburgh.</t>
  </si>
  <si>
    <t>For example, the percentage of employed adults living in Fife who work in Edinburgh can be found by locating the horizontal row labelled Fife under Council area of residence and looking across to the figure appearing in the vertical column labelled Edinburgh. In this case 8 per cent of those who live in Fife work in Edinburgh.</t>
  </si>
  <si>
    <t>All journeys reported</t>
  </si>
  <si>
    <t>This table can be used to establish the percentage of journeys starting in a given council area that end in that and other council areas.</t>
  </si>
  <si>
    <t xml:space="preserve">Notes: In publications prior to 2011 this table has been orientated the opposite way to the above - with the council area of residence forming the rows and the council area of workplace forming the columns. </t>
  </si>
  <si>
    <r>
      <t>For example, the percentage of journeys starting in Fife which end in Edinburgh can be found by locating the row labelled</t>
    </r>
    <r>
      <rPr>
        <i/>
        <sz val="12"/>
        <rFont val="Arial"/>
        <family val="2"/>
      </rPr>
      <t xml:space="preserve"> Fife</t>
    </r>
    <r>
      <rPr>
        <sz val="12"/>
        <rFont val="Arial"/>
        <family val="2"/>
      </rPr>
      <t xml:space="preserve"> beneath </t>
    </r>
    <r>
      <rPr>
        <i/>
        <sz val="12"/>
        <rFont val="Arial"/>
        <family val="2"/>
      </rPr>
      <t>Journey Origin</t>
    </r>
    <r>
      <rPr>
        <sz val="12"/>
        <rFont val="Arial"/>
        <family val="2"/>
      </rPr>
      <t xml:space="preserve"> and looking across to the figure appearing in the vertical column labelled Edinburgh.  In this case 3% of journeys starting in Fife end in Edinburgh</t>
    </r>
  </si>
  <si>
    <r>
      <t xml:space="preserve">For example, the percentage of journeys ending in Fife that started in Edinburgh can be found by locating the horizontal row labelled </t>
    </r>
    <r>
      <rPr>
        <i/>
        <sz val="12"/>
        <rFont val="Arial"/>
        <family val="2"/>
      </rPr>
      <t>Fife</t>
    </r>
    <r>
      <rPr>
        <sz val="12"/>
        <rFont val="Arial"/>
        <family val="2"/>
      </rPr>
      <t xml:space="preserve"> beneath </t>
    </r>
    <r>
      <rPr>
        <i/>
        <sz val="12"/>
        <rFont val="Arial"/>
        <family val="2"/>
      </rPr>
      <t>Journey Destination</t>
    </r>
    <r>
      <rPr>
        <sz val="12"/>
        <rFont val="Arial"/>
        <family val="2"/>
      </rPr>
      <t xml:space="preserve"> and looking across to the figure appearing in the vertical column labelled Edinburgh.  In this case 2% of journeys ending in Fife originated in Edinburgh.</t>
    </r>
  </si>
  <si>
    <t>This table can be used to establish the percentage of journeys ending in a given council area that originated in that and other council areas.</t>
  </si>
  <si>
    <t>All driver stages</t>
  </si>
  <si>
    <t>Notes</t>
  </si>
  <si>
    <t>UPDATED</t>
  </si>
  <si>
    <t>Table A</t>
  </si>
  <si>
    <t>SHS Travel Diary Tables</t>
  </si>
  <si>
    <t>Travel - Who?</t>
  </si>
  <si>
    <t>Travel - How?</t>
  </si>
  <si>
    <t>Travel - Why?</t>
  </si>
  <si>
    <t>Travel - When?</t>
  </si>
  <si>
    <t>Travel - congestion</t>
  </si>
  <si>
    <t>Topic</t>
  </si>
  <si>
    <t>Travel - where?</t>
  </si>
  <si>
    <t>NEW - Multi Stage journeys</t>
  </si>
  <si>
    <t>School Bus</t>
  </si>
  <si>
    <t>Works Bus</t>
  </si>
  <si>
    <t>Underground</t>
  </si>
  <si>
    <t>Ferry</t>
  </si>
  <si>
    <t>Aeroplane</t>
  </si>
  <si>
    <t>Average (mean) number of stages</t>
  </si>
  <si>
    <t>Number of stages in journey</t>
  </si>
  <si>
    <t>All journeys</t>
  </si>
  <si>
    <t>Survey year</t>
  </si>
  <si>
    <t>(=100%)</t>
  </si>
  <si>
    <t>** Cell value is based on less than 5 journeys so the value is suppressed.</t>
  </si>
  <si>
    <t>1. The survey methodology used for the Travel Diary changed in 2012 which is likely to have led to an increase in the reporting of multi-stage journeys.</t>
  </si>
  <si>
    <t>Table type</t>
  </si>
  <si>
    <t>Time series</t>
  </si>
  <si>
    <t>Combined years, detail</t>
  </si>
  <si>
    <t>Single year, detail</t>
  </si>
  <si>
    <t>Table TD1</t>
  </si>
  <si>
    <t>Table TD2</t>
  </si>
  <si>
    <t>Table TD2a</t>
  </si>
  <si>
    <t>Table TD2b</t>
  </si>
  <si>
    <t>Table TD2c</t>
  </si>
  <si>
    <t>Table TD3</t>
  </si>
  <si>
    <t>Table TD4</t>
  </si>
  <si>
    <t>Table TD4a</t>
  </si>
  <si>
    <t>Table TD5</t>
  </si>
  <si>
    <t>Table TD5a</t>
  </si>
  <si>
    <t>Table TD6</t>
  </si>
  <si>
    <t>Table TD7</t>
  </si>
  <si>
    <t>Table TD8</t>
  </si>
  <si>
    <t>Table TD9</t>
  </si>
  <si>
    <t>Table TD10</t>
  </si>
  <si>
    <t>Table TD10a</t>
  </si>
  <si>
    <t>Table TD11</t>
  </si>
  <si>
    <t>Table TD12</t>
  </si>
  <si>
    <t>Table TD13</t>
  </si>
  <si>
    <t>Table TD14</t>
  </si>
  <si>
    <t>Table TD15</t>
  </si>
  <si>
    <t>Table TD16</t>
  </si>
  <si>
    <r>
      <t>Table 37:</t>
    </r>
    <r>
      <rPr>
        <sz val="12"/>
        <rFont val="Arial"/>
        <family val="2"/>
      </rPr>
      <t xml:space="preserve"> </t>
    </r>
    <r>
      <rPr>
        <sz val="12"/>
        <color indexed="12"/>
        <rFont val="Arial"/>
        <family val="2"/>
      </rPr>
      <t>[Confidence limits]</t>
    </r>
    <r>
      <rPr>
        <sz val="12"/>
        <rFont val="Arial"/>
        <family val="2"/>
      </rPr>
      <t xml:space="preserve"> 95% confidence limits for estimates, based on SHS sub-samples sizes</t>
    </r>
  </si>
  <si>
    <t>2013 Design factor = 1.16</t>
  </si>
  <si>
    <t>Formula used is CI = 1.16 x 1.96 x SQRT((% x (1-%)) / n )</t>
  </si>
  <si>
    <r>
      <rPr>
        <vertAlign val="superscript"/>
        <sz val="12"/>
        <color indexed="55"/>
        <rFont val="Arial"/>
        <family val="2"/>
      </rPr>
      <t>1</t>
    </r>
    <r>
      <rPr>
        <sz val="12"/>
        <color indexed="55"/>
        <rFont val="Arial"/>
        <family val="2"/>
      </rPr>
      <t xml:space="preserve"> Note that 1km = 0.6 miles</t>
    </r>
  </si>
  <si>
    <r>
      <t xml:space="preserve">2012 </t>
    </r>
    <r>
      <rPr>
        <b/>
        <vertAlign val="superscript"/>
        <sz val="12"/>
        <color indexed="55"/>
        <rFont val="Arial"/>
        <family val="2"/>
      </rPr>
      <t>2</t>
    </r>
  </si>
  <si>
    <r>
      <rPr>
        <vertAlign val="superscript"/>
        <sz val="11.5"/>
        <color indexed="55"/>
        <rFont val="Arial"/>
        <family val="2"/>
      </rPr>
      <t>2</t>
    </r>
    <r>
      <rPr>
        <sz val="11.5"/>
        <color indexed="55"/>
        <rFont val="Arial"/>
        <family val="2"/>
      </rPr>
      <t xml:space="preserve">  The questionnaire was changed in 2012 and as a result more walking journeys are recorded so there is a break in the time series between 2011 and 2012.</t>
    </r>
  </si>
  <si>
    <t>1 Note that 1km = 0.6 miles</t>
  </si>
  <si>
    <t>Annex A</t>
  </si>
  <si>
    <r>
      <rPr>
        <vertAlign val="superscript"/>
        <sz val="12"/>
        <color indexed="8"/>
        <rFont val="Arial"/>
        <family val="2"/>
      </rPr>
      <t>1</t>
    </r>
    <r>
      <rPr>
        <sz val="12"/>
        <color indexed="8"/>
        <rFont val="Arial"/>
        <family val="2"/>
      </rPr>
      <t xml:space="preserve"> A stage is defined as a part of a journey involving one form of transport.  A journey will have one or more stages (e.g. a bus then a train) counts as one bus stage and one train stage.  Short walks between modes of transport are not included.</t>
    </r>
  </si>
  <si>
    <t xml:space="preserve">1. Distances are calculated as a straight line between the start and end points of each stage / journey.  A version of this table using the road network distance is included in Annex A of the web tables.  More details on the differences between the straight line and road network distance can be found in TATIS Appendix A. </t>
  </si>
  <si>
    <r>
      <rPr>
        <vertAlign val="superscript"/>
        <sz val="12"/>
        <color indexed="8"/>
        <rFont val="Arial"/>
        <family val="2"/>
      </rPr>
      <t>3.</t>
    </r>
    <r>
      <rPr>
        <sz val="12"/>
        <color indexed="8"/>
        <rFont val="Arial"/>
        <family val="2"/>
      </rPr>
      <t xml:space="preserve"> Note that 1km = 0.6 miles</t>
    </r>
  </si>
  <si>
    <r>
      <rPr>
        <vertAlign val="superscript"/>
        <sz val="12"/>
        <color indexed="8"/>
        <rFont val="Arial"/>
        <family val="2"/>
      </rPr>
      <t>4.</t>
    </r>
    <r>
      <rPr>
        <sz val="12"/>
        <color indexed="8"/>
        <rFont val="Arial"/>
        <family val="2"/>
      </rPr>
      <t xml:space="preserve">  The questionnaire was changed in 2012 and as a result more walking journeys are recorded so there is a break in the time series between 2011 and 2012.</t>
    </r>
  </si>
  <si>
    <r>
      <rPr>
        <vertAlign val="superscript"/>
        <sz val="12"/>
        <color indexed="8"/>
        <rFont val="Arial"/>
        <family val="2"/>
      </rPr>
      <t>1.</t>
    </r>
    <r>
      <rPr>
        <sz val="12"/>
        <color indexed="8"/>
        <rFont val="Arial"/>
        <family val="2"/>
      </rPr>
      <t xml:space="preserve"> Distances are calculated as a straight line between the start and end points of each stage / journey.  A version of this table using the road network distance is included in Annex A of the web tables.  More details on the differences between the straight line and road network distance can be found in TATIS Appendix A. </t>
    </r>
  </si>
  <si>
    <r>
      <t xml:space="preserve">2012 </t>
    </r>
    <r>
      <rPr>
        <b/>
        <vertAlign val="superscript"/>
        <sz val="12"/>
        <color indexed="8"/>
        <rFont val="Arial"/>
        <family val="2"/>
      </rPr>
      <t>4</t>
    </r>
  </si>
  <si>
    <t>Time series &amp; single year</t>
  </si>
  <si>
    <t>NEW</t>
  </si>
  <si>
    <t>1..4</t>
  </si>
  <si>
    <t>Motorcycle/moped</t>
  </si>
  <si>
    <t>** Less than 1% and supressed as based on fewer than 5 responses</t>
  </si>
  <si>
    <t>Publication date:</t>
  </si>
  <si>
    <t>To access data tables, select the table headings or tabs.</t>
  </si>
  <si>
    <t>Cover sheet</t>
  </si>
  <si>
    <t>Web publication</t>
  </si>
  <si>
    <t>Next scheduled update:</t>
  </si>
  <si>
    <t>95% confidence limits for estimates, based on SHS sub-sample sizes</t>
  </si>
  <si>
    <r>
      <rPr>
        <b/>
        <sz val="14"/>
        <color indexed="8"/>
        <rFont val="Arial"/>
        <family val="2"/>
      </rPr>
      <t>Table TD2c:</t>
    </r>
    <r>
      <rPr>
        <sz val="14"/>
        <color indexed="8"/>
        <rFont val="Arial"/>
        <family val="2"/>
      </rPr>
      <t xml:space="preserve"> [Multi stage journeys] Percentage of journeys by number of stages 2007-2015 </t>
    </r>
    <r>
      <rPr>
        <vertAlign val="superscript"/>
        <sz val="14"/>
        <color indexed="8"/>
        <rFont val="Arial"/>
        <family val="2"/>
      </rPr>
      <t>1</t>
    </r>
  </si>
  <si>
    <t>percent</t>
  </si>
  <si>
    <t>All people:</t>
  </si>
  <si>
    <t>by gender:</t>
  </si>
  <si>
    <t xml:space="preserve"> Male</t>
  </si>
  <si>
    <t xml:space="preserve"> Female</t>
  </si>
  <si>
    <t>by age:</t>
  </si>
  <si>
    <t xml:space="preserve"> 16-19</t>
  </si>
  <si>
    <t xml:space="preserve"> 20-29</t>
  </si>
  <si>
    <t xml:space="preserve"> 30-39</t>
  </si>
  <si>
    <t xml:space="preserve"> 40-49</t>
  </si>
  <si>
    <t xml:space="preserve"> 50-59</t>
  </si>
  <si>
    <t xml:space="preserve"> 60-69</t>
  </si>
  <si>
    <t xml:space="preserve"> 70-79</t>
  </si>
  <si>
    <t xml:space="preserve"> 80+</t>
  </si>
  <si>
    <t>by current situation:</t>
  </si>
  <si>
    <t xml:space="preserve"> Self employed</t>
  </si>
  <si>
    <t xml:space="preserve"> Employed full time</t>
  </si>
  <si>
    <t xml:space="preserve"> Employed part time</t>
  </si>
  <si>
    <t xml:space="preserve"> Looking after the home/family</t>
  </si>
  <si>
    <t xml:space="preserve"> Permanently retired from work</t>
  </si>
  <si>
    <t xml:space="preserve"> Unemployed/seeking work</t>
  </si>
  <si>
    <t xml:space="preserve"> In further/higher education</t>
  </si>
  <si>
    <t xml:space="preserve"> Permanently sick or disabled</t>
  </si>
  <si>
    <t>by annual net household income:</t>
  </si>
  <si>
    <t xml:space="preserve"> up to £10,000 p.a.</t>
  </si>
  <si>
    <t xml:space="preserve"> over £10,000 - £15,000</t>
  </si>
  <si>
    <t xml:space="preserve"> over £15,000 - £20,000</t>
  </si>
  <si>
    <t xml:space="preserve"> over £20,000 - £25,000</t>
  </si>
  <si>
    <t xml:space="preserve"> over £25,000 - £30,000</t>
  </si>
  <si>
    <t xml:space="preserve"> over £30,000 - £40,000</t>
  </si>
  <si>
    <t xml:space="preserve"> over £40,000 p.a.</t>
  </si>
  <si>
    <t>by Scottish Index of Multiple Deprivation quintiles:</t>
  </si>
  <si>
    <t xml:space="preserve"> 1 (20% most deprived)</t>
  </si>
  <si>
    <t xml:space="preserve"> 2'</t>
  </si>
  <si>
    <t xml:space="preserve"> 3'</t>
  </si>
  <si>
    <t xml:space="preserve"> 4'</t>
  </si>
  <si>
    <t xml:space="preserve"> 5 (20% least deprived)</t>
  </si>
  <si>
    <t xml:space="preserve"> Large urban areas</t>
  </si>
  <si>
    <t xml:space="preserve"> Other urban</t>
  </si>
  <si>
    <t xml:space="preserve"> Small accessible towns</t>
  </si>
  <si>
    <t xml:space="preserve"> Small remote towns</t>
  </si>
  <si>
    <t xml:space="preserve"> Accessible rural</t>
  </si>
  <si>
    <t xml:space="preserve"> Remote rural</t>
  </si>
  <si>
    <r>
      <t>by frequency of driving</t>
    </r>
    <r>
      <rPr>
        <b/>
        <vertAlign val="superscript"/>
        <sz val="10"/>
        <rFont val="Arial"/>
        <family val="2"/>
      </rPr>
      <t>†</t>
    </r>
    <r>
      <rPr>
        <b/>
        <sz val="10"/>
        <rFont val="Arial"/>
        <family val="2"/>
      </rPr>
      <t>:</t>
    </r>
  </si>
  <si>
    <t xml:space="preserve"> Every day</t>
  </si>
  <si>
    <t xml:space="preserve"> At least three times a week</t>
  </si>
  <si>
    <t xml:space="preserve"> Once or twice a week</t>
  </si>
  <si>
    <t xml:space="preserve"> Less often</t>
  </si>
  <si>
    <t xml:space="preserve"> Never, but holds full driving licence</t>
  </si>
  <si>
    <t>Supermarket home delivery</t>
  </si>
  <si>
    <t>Internet shopping</t>
  </si>
  <si>
    <t>Mail order</t>
  </si>
  <si>
    <t>Ordered goods by phone</t>
  </si>
  <si>
    <t>Ordered takeaway food delivery</t>
  </si>
  <si>
    <t>(if used ordering services the previous day) did this impact on the number of trips you made yesterday?</t>
  </si>
  <si>
    <t>Yes</t>
  </si>
  <si>
    <t>No</t>
  </si>
  <si>
    <r>
      <t>Table TD14:</t>
    </r>
    <r>
      <rPr>
        <sz val="14"/>
        <rFont val="Arial"/>
        <family val="2"/>
      </rPr>
      <t xml:space="preserve"> [Council travel - origin] Percentage of journeys ending in each council area by area of origin, 2005-2015</t>
    </r>
  </si>
  <si>
    <r>
      <t xml:space="preserve">Table TD13: </t>
    </r>
    <r>
      <rPr>
        <sz val="14"/>
        <rFont val="Arial"/>
        <family val="2"/>
      </rPr>
      <t>[Council travel - destination] ]Percentage of journeys originating in each council area by destination council area, 2005-2015</t>
    </r>
  </si>
  <si>
    <r>
      <rPr>
        <b/>
        <sz val="14"/>
        <rFont val="Arial"/>
        <family val="2"/>
      </rPr>
      <t>Table TD15:</t>
    </r>
    <r>
      <rPr>
        <sz val="14"/>
        <rFont val="Arial"/>
        <family val="2"/>
      </rPr>
      <t xml:space="preserve"> [Council travel to work - workplace] Percentage of employed people (who do not work at home) resident in each council area by council area of workplace 2011-2015</t>
    </r>
  </si>
  <si>
    <r>
      <rPr>
        <b/>
        <sz val="14"/>
        <rFont val="Arial"/>
        <family val="2"/>
      </rPr>
      <t>Table TD16:</t>
    </r>
    <r>
      <rPr>
        <sz val="14"/>
        <rFont val="Arial"/>
        <family val="2"/>
      </rPr>
      <t xml:space="preserve"> [Council travel to work - residence] Percentage of those working (other than from home) in each council area by council area of residence 2011-2015</t>
    </r>
  </si>
  <si>
    <t>Driver car</t>
  </si>
  <si>
    <t>Driver van</t>
  </si>
  <si>
    <t>Passenger van</t>
  </si>
  <si>
    <t>Passenger car</t>
  </si>
  <si>
    <t>2015 sample size</t>
  </si>
  <si>
    <t>Entertainment</t>
  </si>
  <si>
    <t>Sport</t>
  </si>
  <si>
    <r>
      <rPr>
        <vertAlign val="superscript"/>
        <sz val="12"/>
        <color indexed="8"/>
        <rFont val="Arial"/>
        <family val="2"/>
      </rPr>
      <t>4</t>
    </r>
    <r>
      <rPr>
        <sz val="12"/>
        <color indexed="8"/>
        <rFont val="Arial"/>
        <family val="2"/>
      </rPr>
      <t xml:space="preserve"> This table includes a revision to the number of journeys recorded as "Go home" from 2012 onwards, due to updated coding practices. The previous series is included in an annexe.</t>
    </r>
  </si>
  <si>
    <t>All travel</t>
  </si>
  <si>
    <t>ROW PERCENTAGES</t>
  </si>
  <si>
    <t>COLUMN PERCENTAGES</t>
  </si>
  <si>
    <t>PERCENTAGE OF SCOTTISH POPULATION</t>
  </si>
  <si>
    <t>All Scottish adults</t>
  </si>
  <si>
    <t>under 2 miles</t>
  </si>
  <si>
    <t>2 to under 5 miles</t>
  </si>
  <si>
    <t>5 to under 10 miles</t>
  </si>
  <si>
    <t>10 to under 25 miles</t>
  </si>
  <si>
    <t>25 to under 50 miles</t>
  </si>
  <si>
    <t>50 plus miles</t>
  </si>
  <si>
    <t>Total</t>
  </si>
  <si>
    <t>Household income over £25k</t>
  </si>
  <si>
    <t>journeys per person per year</t>
  </si>
  <si>
    <t>Household income under £10k</t>
  </si>
  <si>
    <t>No household access to car</t>
  </si>
  <si>
    <t>Car as driver</t>
  </si>
  <si>
    <t>Household access to 1+ cars</t>
  </si>
  <si>
    <t>Car as passenger</t>
  </si>
  <si>
    <t>Household access to 2+ cars</t>
  </si>
  <si>
    <t>Household in large urban area</t>
  </si>
  <si>
    <t>Household in other urban area</t>
  </si>
  <si>
    <t>Train</t>
  </si>
  <si>
    <t>Household in accessible town</t>
  </si>
  <si>
    <t>Household in remote town</t>
  </si>
  <si>
    <t>Household in accessible rural area</t>
  </si>
  <si>
    <t>Household in remote rural area</t>
  </si>
  <si>
    <t>miles travelled per person per year</t>
  </si>
  <si>
    <t>Annexes C and D following include experimental statistics published as "data under development". These use the SHS Travel Diary data to produce a</t>
  </si>
  <si>
    <t>measure of total journeys and mileage per person per year by mode and distance band. These are presented for comment and consideration.</t>
  </si>
  <si>
    <t>The SHS asks respondents about journeys they made the previous day - these statistics use data from the years 2012,2013 and 2014 from this travel diary.</t>
  </si>
  <si>
    <t>This is likely to be representative of day-to-day journeys made by Scottish adults and is unlikely to be representative of one-off, longer trips and holiday travel.</t>
  </si>
  <si>
    <t>We would welcome any comments around these statistics.</t>
  </si>
  <si>
    <t>*</t>
  </si>
  <si>
    <r>
      <rPr>
        <b/>
        <sz val="14"/>
        <color indexed="55"/>
        <rFont val="Arial"/>
        <family val="2"/>
      </rPr>
      <t>Table TD2a:</t>
    </r>
    <r>
      <rPr>
        <sz val="14"/>
        <color indexed="55"/>
        <rFont val="Arial"/>
        <family val="2"/>
      </rPr>
      <t xml:space="preserve"> [Main mode by distance] Percentage of journeys by main mode by </t>
    </r>
    <r>
      <rPr>
        <b/>
        <u val="single"/>
        <sz val="14"/>
        <color indexed="55"/>
        <rFont val="Arial"/>
        <family val="2"/>
      </rPr>
      <t>road network</t>
    </r>
    <r>
      <rPr>
        <sz val="14"/>
        <color indexed="55"/>
        <rFont val="Arial"/>
        <family val="2"/>
      </rPr>
      <t xml:space="preserve"> distance 2015</t>
    </r>
  </si>
  <si>
    <r>
      <rPr>
        <b/>
        <sz val="14"/>
        <color indexed="55"/>
        <rFont val="Arial"/>
        <family val="2"/>
      </rPr>
      <t>Table TD4:</t>
    </r>
    <r>
      <rPr>
        <sz val="14"/>
        <color indexed="55"/>
        <rFont val="Arial"/>
        <family val="2"/>
      </rPr>
      <t xml:space="preserve"> [Distance] Percentage of journeys made by </t>
    </r>
    <r>
      <rPr>
        <b/>
        <u val="single"/>
        <sz val="14"/>
        <color indexed="55"/>
        <rFont val="Arial"/>
        <family val="2"/>
      </rPr>
      <t xml:space="preserve">road network </t>
    </r>
    <r>
      <rPr>
        <sz val="14"/>
        <color indexed="55"/>
        <rFont val="Arial"/>
        <family val="2"/>
      </rPr>
      <t xml:space="preserve">distance travelled, 2012-2015 </t>
    </r>
    <r>
      <rPr>
        <vertAlign val="superscript"/>
        <sz val="14"/>
        <color indexed="55"/>
        <rFont val="Arial"/>
        <family val="2"/>
      </rPr>
      <t>1</t>
    </r>
  </si>
  <si>
    <r>
      <rPr>
        <b/>
        <sz val="14"/>
        <color indexed="55"/>
        <rFont val="Arial"/>
        <family val="2"/>
      </rPr>
      <t>Table TD4a:</t>
    </r>
    <r>
      <rPr>
        <sz val="14"/>
        <color indexed="55"/>
        <rFont val="Arial"/>
        <family val="2"/>
      </rPr>
      <t xml:space="preserve"> [Distance by main mode] Percentage of journeys by</t>
    </r>
    <r>
      <rPr>
        <b/>
        <sz val="14"/>
        <color indexed="55"/>
        <rFont val="Arial"/>
        <family val="2"/>
      </rPr>
      <t xml:space="preserve"> </t>
    </r>
    <r>
      <rPr>
        <b/>
        <u val="single"/>
        <sz val="14"/>
        <color indexed="55"/>
        <rFont val="Arial"/>
        <family val="2"/>
      </rPr>
      <t>road network</t>
    </r>
    <r>
      <rPr>
        <sz val="14"/>
        <color indexed="55"/>
        <rFont val="Arial"/>
        <family val="2"/>
      </rPr>
      <t xml:space="preserve"> distance by main mode, 2015</t>
    </r>
  </si>
  <si>
    <r>
      <rPr>
        <b/>
        <sz val="14"/>
        <color indexed="55"/>
        <rFont val="Arial"/>
        <family val="2"/>
      </rPr>
      <t>Table TD5:</t>
    </r>
    <r>
      <rPr>
        <sz val="14"/>
        <color indexed="55"/>
        <rFont val="Arial"/>
        <family val="2"/>
      </rPr>
      <t xml:space="preserve"> [Distance] Distance (</t>
    </r>
    <r>
      <rPr>
        <b/>
        <u val="single"/>
        <sz val="14"/>
        <color indexed="55"/>
        <rFont val="Arial"/>
        <family val="2"/>
      </rPr>
      <t>road network</t>
    </r>
    <r>
      <rPr>
        <sz val="14"/>
        <color indexed="55"/>
        <rFont val="Arial"/>
        <family val="2"/>
      </rPr>
      <t xml:space="preserve">) summary statistics 2012-2015 </t>
    </r>
    <r>
      <rPr>
        <vertAlign val="superscript"/>
        <sz val="14"/>
        <color indexed="55"/>
        <rFont val="Arial"/>
        <family val="2"/>
      </rPr>
      <t>1</t>
    </r>
  </si>
  <si>
    <r>
      <rPr>
        <b/>
        <sz val="14"/>
        <color indexed="55"/>
        <rFont val="Arial"/>
        <family val="2"/>
      </rPr>
      <t>Table TD5a:</t>
    </r>
    <r>
      <rPr>
        <sz val="14"/>
        <color indexed="55"/>
        <rFont val="Arial"/>
        <family val="2"/>
      </rPr>
      <t xml:space="preserve"> [Distance] Distance (</t>
    </r>
    <r>
      <rPr>
        <b/>
        <u val="single"/>
        <sz val="14"/>
        <color indexed="55"/>
        <rFont val="Arial"/>
        <family val="2"/>
      </rPr>
      <t>road network</t>
    </r>
    <r>
      <rPr>
        <sz val="14"/>
        <color indexed="55"/>
        <rFont val="Arial"/>
        <family val="2"/>
      </rPr>
      <t>) summary statistics by mode of transport 2015</t>
    </r>
  </si>
  <si>
    <t>This table is presented in revised form in the main set of tables, taking into account a change to coding practices for jounrey purpose</t>
  </si>
  <si>
    <r>
      <rPr>
        <b/>
        <sz val="14"/>
        <color indexed="8"/>
        <rFont val="Arial"/>
        <family val="2"/>
      </rPr>
      <t>Table TD1:</t>
    </r>
    <r>
      <rPr>
        <sz val="14"/>
        <color indexed="8"/>
        <rFont val="Arial"/>
        <family val="2"/>
      </rPr>
      <t xml:space="preserve"> [Travel on previous day] Percentage of adults travelling on previous day 2003-2015</t>
    </r>
  </si>
  <si>
    <r>
      <rPr>
        <b/>
        <sz val="14"/>
        <color indexed="8"/>
        <rFont val="Arial"/>
        <family val="2"/>
      </rPr>
      <t>Table TD2:</t>
    </r>
    <r>
      <rPr>
        <sz val="14"/>
        <color indexed="8"/>
        <rFont val="Arial"/>
        <family val="2"/>
      </rPr>
      <t xml:space="preserve"> [Main mode] Percentage of journeys made by main mode </t>
    </r>
    <r>
      <rPr>
        <vertAlign val="superscript"/>
        <sz val="14"/>
        <color indexed="8"/>
        <rFont val="Arial"/>
        <family val="2"/>
      </rPr>
      <t>1</t>
    </r>
    <r>
      <rPr>
        <sz val="14"/>
        <color indexed="8"/>
        <rFont val="Arial"/>
        <family val="2"/>
      </rPr>
      <t xml:space="preserve"> of travel 2003-2015 </t>
    </r>
    <r>
      <rPr>
        <vertAlign val="superscript"/>
        <sz val="14"/>
        <color indexed="8"/>
        <rFont val="Arial"/>
        <family val="2"/>
      </rPr>
      <t>2</t>
    </r>
  </si>
  <si>
    <r>
      <rPr>
        <b/>
        <sz val="14"/>
        <color indexed="8"/>
        <rFont val="Arial"/>
        <family val="2"/>
      </rPr>
      <t>Table TD2a:</t>
    </r>
    <r>
      <rPr>
        <sz val="14"/>
        <color indexed="8"/>
        <rFont val="Arial"/>
        <family val="2"/>
      </rPr>
      <t xml:space="preserve"> [Main mode by distance] Percentage of journeys by main mode by distance</t>
    </r>
    <r>
      <rPr>
        <vertAlign val="superscript"/>
        <sz val="14"/>
        <color indexed="8"/>
        <rFont val="Arial"/>
        <family val="2"/>
      </rPr>
      <t>1</t>
    </r>
    <r>
      <rPr>
        <sz val="14"/>
        <color indexed="8"/>
        <rFont val="Arial"/>
        <family val="2"/>
      </rPr>
      <t xml:space="preserve"> 2015</t>
    </r>
  </si>
  <si>
    <r>
      <rPr>
        <b/>
        <sz val="14"/>
        <color indexed="8"/>
        <rFont val="Arial"/>
        <family val="2"/>
      </rPr>
      <t>Table TD2b:</t>
    </r>
    <r>
      <rPr>
        <sz val="14"/>
        <color indexed="8"/>
        <rFont val="Arial"/>
        <family val="2"/>
      </rPr>
      <t xml:space="preserve"> [Stage mode] Percentage of stages </t>
    </r>
    <r>
      <rPr>
        <vertAlign val="superscript"/>
        <sz val="14"/>
        <color indexed="8"/>
        <rFont val="Arial"/>
        <family val="2"/>
      </rPr>
      <t>1</t>
    </r>
    <r>
      <rPr>
        <sz val="14"/>
        <color indexed="8"/>
        <rFont val="Arial"/>
        <family val="2"/>
      </rPr>
      <t xml:space="preserve"> by mode of travel 2003-2015</t>
    </r>
  </si>
  <si>
    <r>
      <rPr>
        <b/>
        <sz val="14"/>
        <color indexed="8"/>
        <rFont val="Arial"/>
        <family val="2"/>
      </rPr>
      <t xml:space="preserve">Table TD3: </t>
    </r>
    <r>
      <rPr>
        <sz val="14"/>
        <color indexed="8"/>
        <rFont val="Arial"/>
        <family val="2"/>
      </rPr>
      <t xml:space="preserve">[Purpose] Percentage of journeys made by purpose of travel 2003-2015 </t>
    </r>
    <r>
      <rPr>
        <vertAlign val="superscript"/>
        <sz val="14"/>
        <color indexed="8"/>
        <rFont val="Arial"/>
        <family val="2"/>
      </rPr>
      <t>1,2</t>
    </r>
  </si>
  <si>
    <r>
      <rPr>
        <b/>
        <sz val="14"/>
        <color indexed="8"/>
        <rFont val="Arial"/>
        <family val="2"/>
      </rPr>
      <t>Table TD4:</t>
    </r>
    <r>
      <rPr>
        <sz val="14"/>
        <color indexed="8"/>
        <rFont val="Arial"/>
        <family val="2"/>
      </rPr>
      <t xml:space="preserve"> [Distance] Percentage of journeys made by distance</t>
    </r>
    <r>
      <rPr>
        <vertAlign val="superscript"/>
        <sz val="14"/>
        <color indexed="8"/>
        <rFont val="Arial"/>
        <family val="2"/>
      </rPr>
      <t>1</t>
    </r>
    <r>
      <rPr>
        <sz val="14"/>
        <color indexed="8"/>
        <rFont val="Arial"/>
        <family val="2"/>
      </rPr>
      <t xml:space="preserve"> travelled, 2003-2015 </t>
    </r>
    <r>
      <rPr>
        <vertAlign val="superscript"/>
        <sz val="14"/>
        <color indexed="8"/>
        <rFont val="Arial"/>
        <family val="2"/>
      </rPr>
      <t>2,3</t>
    </r>
  </si>
  <si>
    <r>
      <rPr>
        <b/>
        <sz val="14"/>
        <color indexed="8"/>
        <rFont val="Arial"/>
        <family val="2"/>
      </rPr>
      <t>Table TD4a:</t>
    </r>
    <r>
      <rPr>
        <sz val="14"/>
        <color indexed="8"/>
        <rFont val="Arial"/>
        <family val="2"/>
      </rPr>
      <t xml:space="preserve"> [Distance by main mode] Percentage of journeys by distance</t>
    </r>
    <r>
      <rPr>
        <vertAlign val="superscript"/>
        <sz val="14"/>
        <color indexed="8"/>
        <rFont val="Arial"/>
        <family val="2"/>
      </rPr>
      <t>1</t>
    </r>
    <r>
      <rPr>
        <sz val="14"/>
        <color indexed="8"/>
        <rFont val="Arial"/>
        <family val="2"/>
      </rPr>
      <t xml:space="preserve"> by main mode, 2015</t>
    </r>
  </si>
  <si>
    <r>
      <rPr>
        <b/>
        <sz val="14"/>
        <color indexed="8"/>
        <rFont val="Arial"/>
        <family val="2"/>
      </rPr>
      <t>Table TD5:</t>
    </r>
    <r>
      <rPr>
        <sz val="14"/>
        <color indexed="8"/>
        <rFont val="Arial"/>
        <family val="2"/>
      </rPr>
      <t xml:space="preserve"> [Distance] Distance</t>
    </r>
    <r>
      <rPr>
        <vertAlign val="superscript"/>
        <sz val="14"/>
        <color indexed="8"/>
        <rFont val="Arial"/>
        <family val="2"/>
      </rPr>
      <t>1</t>
    </r>
    <r>
      <rPr>
        <sz val="14"/>
        <color indexed="8"/>
        <rFont val="Arial"/>
        <family val="2"/>
      </rPr>
      <t xml:space="preserve"> summary statistics 2003-2015 </t>
    </r>
    <r>
      <rPr>
        <vertAlign val="superscript"/>
        <sz val="14"/>
        <color indexed="8"/>
        <rFont val="Arial"/>
        <family val="2"/>
      </rPr>
      <t>2,3</t>
    </r>
  </si>
  <si>
    <r>
      <rPr>
        <b/>
        <sz val="14"/>
        <color indexed="8"/>
        <rFont val="Arial"/>
        <family val="2"/>
      </rPr>
      <t>Table TD5a:</t>
    </r>
    <r>
      <rPr>
        <sz val="14"/>
        <color indexed="8"/>
        <rFont val="Arial"/>
        <family val="2"/>
      </rPr>
      <t xml:space="preserve"> [Distance] Distance summary statistics by mode of transport 2015</t>
    </r>
  </si>
  <si>
    <r>
      <rPr>
        <b/>
        <sz val="14"/>
        <color indexed="8"/>
        <rFont val="Arial"/>
        <family val="2"/>
      </rPr>
      <t>Table TD8:</t>
    </r>
    <r>
      <rPr>
        <sz val="14"/>
        <color indexed="8"/>
        <rFont val="Arial"/>
        <family val="2"/>
      </rPr>
      <t xml:space="preserve"> [Travel Day] Percentage of journeys made by day of travel, 2003-2015</t>
    </r>
  </si>
  <si>
    <r>
      <rPr>
        <b/>
        <sz val="12"/>
        <color indexed="8"/>
        <rFont val="Arial"/>
        <family val="2"/>
      </rPr>
      <t xml:space="preserve">Table TD7: </t>
    </r>
    <r>
      <rPr>
        <sz val="12"/>
        <color indexed="8"/>
        <rFont val="Arial"/>
        <family val="2"/>
      </rPr>
      <t xml:space="preserve">[Start time] Percentage of journeys made by start time of journey, 2003-2015 </t>
    </r>
    <r>
      <rPr>
        <vertAlign val="superscript"/>
        <sz val="12"/>
        <color indexed="8"/>
        <rFont val="Arial"/>
        <family val="2"/>
      </rPr>
      <t>1</t>
    </r>
  </si>
  <si>
    <r>
      <rPr>
        <b/>
        <sz val="12"/>
        <color indexed="8"/>
        <rFont val="Arial"/>
        <family val="2"/>
      </rPr>
      <t>Table TD6:</t>
    </r>
    <r>
      <rPr>
        <sz val="12"/>
        <color indexed="8"/>
        <rFont val="Arial"/>
        <family val="2"/>
      </rPr>
      <t xml:space="preserve"> [Duration] Percentage of journeys made by duration of journey, 2003-2015</t>
    </r>
  </si>
  <si>
    <r>
      <rPr>
        <b/>
        <sz val="14"/>
        <color indexed="8"/>
        <rFont val="Arial"/>
        <family val="2"/>
      </rPr>
      <t>Table TD9:</t>
    </r>
    <r>
      <rPr>
        <sz val="14"/>
        <color indexed="8"/>
        <rFont val="Arial"/>
        <family val="2"/>
      </rPr>
      <t xml:space="preserve"> [Car Occupancy] Percentage of car stages </t>
    </r>
    <r>
      <rPr>
        <vertAlign val="superscript"/>
        <sz val="14"/>
        <color indexed="8"/>
        <rFont val="Arial"/>
        <family val="2"/>
      </rPr>
      <t>1</t>
    </r>
    <r>
      <rPr>
        <sz val="14"/>
        <color indexed="8"/>
        <rFont val="Arial"/>
        <family val="2"/>
      </rPr>
      <t xml:space="preserve"> by car occupancy, 2003-2015 </t>
    </r>
    <r>
      <rPr>
        <vertAlign val="superscript"/>
        <sz val="14"/>
        <color indexed="8"/>
        <rFont val="Arial"/>
        <family val="2"/>
      </rPr>
      <t>2</t>
    </r>
  </si>
  <si>
    <r>
      <rPr>
        <b/>
        <sz val="14"/>
        <color indexed="8"/>
        <rFont val="Arial"/>
        <family val="2"/>
      </rPr>
      <t>Table TD10:</t>
    </r>
    <r>
      <rPr>
        <sz val="14"/>
        <color indexed="8"/>
        <rFont val="Arial"/>
        <family val="2"/>
      </rPr>
      <t xml:space="preserve"> [Congestion] Percentage of car / van stages </t>
    </r>
    <r>
      <rPr>
        <vertAlign val="superscript"/>
        <sz val="14"/>
        <color indexed="8"/>
        <rFont val="Arial"/>
        <family val="2"/>
      </rPr>
      <t>1</t>
    </r>
    <r>
      <rPr>
        <sz val="14"/>
        <color indexed="8"/>
        <rFont val="Arial"/>
        <family val="2"/>
      </rPr>
      <t xml:space="preserve"> delayed by traffic congestion, 2003-2015 </t>
    </r>
    <r>
      <rPr>
        <vertAlign val="superscript"/>
        <sz val="14"/>
        <color indexed="8"/>
        <rFont val="Arial"/>
        <family val="2"/>
      </rPr>
      <t>2</t>
    </r>
  </si>
  <si>
    <r>
      <rPr>
        <b/>
        <sz val="14"/>
        <color indexed="8"/>
        <rFont val="Arial"/>
        <family val="2"/>
      </rPr>
      <t>Table TD10a:</t>
    </r>
    <r>
      <rPr>
        <sz val="14"/>
        <color indexed="8"/>
        <rFont val="Arial"/>
        <family val="2"/>
      </rPr>
      <t xml:space="preserve"> [Congestion - reason] Reason for congestion for car / van stages, 2012-2015 </t>
    </r>
    <r>
      <rPr>
        <vertAlign val="superscript"/>
        <sz val="14"/>
        <color indexed="8"/>
        <rFont val="Arial"/>
        <family val="2"/>
      </rPr>
      <t>1</t>
    </r>
  </si>
  <si>
    <r>
      <rPr>
        <b/>
        <sz val="12"/>
        <color indexed="8"/>
        <rFont val="Arial"/>
        <family val="2"/>
      </rPr>
      <t>Table TD11:</t>
    </r>
    <r>
      <rPr>
        <sz val="12"/>
        <color indexed="8"/>
        <rFont val="Arial"/>
        <family val="2"/>
      </rPr>
      <t xml:space="preserve"> [Bus Delays] Percentage of bus stages </t>
    </r>
    <r>
      <rPr>
        <vertAlign val="superscript"/>
        <sz val="12"/>
        <color indexed="8"/>
        <rFont val="Arial"/>
        <family val="2"/>
      </rPr>
      <t>1</t>
    </r>
    <r>
      <rPr>
        <sz val="12"/>
        <color indexed="8"/>
        <rFont val="Arial"/>
        <family val="2"/>
      </rPr>
      <t xml:space="preserve"> where passenger experienced delay, 2003-2015 </t>
    </r>
    <r>
      <rPr>
        <vertAlign val="superscript"/>
        <sz val="12"/>
        <color indexed="8"/>
        <rFont val="Arial"/>
        <family val="2"/>
      </rPr>
      <t>2</t>
    </r>
  </si>
  <si>
    <r>
      <rPr>
        <b/>
        <sz val="14"/>
        <rFont val="Arial"/>
        <family val="2"/>
      </rPr>
      <t>Table TD12:</t>
    </r>
    <r>
      <rPr>
        <sz val="14"/>
        <rFont val="Arial"/>
        <family val="2"/>
      </rPr>
      <t xml:space="preserve"> [Congestion delays] Percentage of driver stages </t>
    </r>
    <r>
      <rPr>
        <vertAlign val="superscript"/>
        <sz val="14"/>
        <rFont val="Arial"/>
        <family val="2"/>
      </rPr>
      <t>1</t>
    </r>
    <r>
      <rPr>
        <sz val="14"/>
        <rFont val="Arial"/>
        <family val="2"/>
      </rPr>
      <t xml:space="preserve"> where congestion delays were experienced by amount of time delayed, 2015 </t>
    </r>
    <r>
      <rPr>
        <vertAlign val="superscript"/>
        <sz val="14"/>
        <rFont val="Arial"/>
        <family val="2"/>
      </rPr>
      <t>2</t>
    </r>
  </si>
  <si>
    <t>Table TD17: Use of ordering services the previous day, 2015</t>
  </si>
  <si>
    <r>
      <t xml:space="preserve">TOTAL MILEAGE PER PERSON PER YEAR </t>
    </r>
    <r>
      <rPr>
        <sz val="10"/>
        <color theme="1"/>
        <rFont val="Arial"/>
        <family val="2"/>
      </rPr>
      <t>(DATA FROM SHS TRAVEL DIARY 2012-2014)</t>
    </r>
  </si>
  <si>
    <t>TOTAL JOURNEYS PER PERSON PER YEAR (DATA FROM SHS TRAVEL DIARY 2012-2014)</t>
  </si>
  <si>
    <t>Transport and Travel in Scotland 2015 - Scottish Household Survey Travel Diary results</t>
  </si>
  <si>
    <t>Percentage of adults travelling on previous day: 2004-2015</t>
  </si>
  <si>
    <t>Percentage of journeys made by main mode of travel: 2004-2015</t>
  </si>
  <si>
    <t>Percentage of journeys by main mode of travel and distance: 2015</t>
  </si>
  <si>
    <t>Percentage of stages by main mode of travel: 2004-2015</t>
  </si>
  <si>
    <t>Percentage of journeys made by purpose of travel: 2004-2015</t>
  </si>
  <si>
    <t>Percentage of journeys made by distance of travel: 2004-2015</t>
  </si>
  <si>
    <t>Percentage of journeys made by distance and main mode of travel: 2015</t>
  </si>
  <si>
    <t>Distance summary statistics: 2004-2015</t>
  </si>
  <si>
    <t>Distance summary statistics by mode of transport: 2015</t>
  </si>
  <si>
    <t>Percentage of journeys made by duration of journey: 2004-2015</t>
  </si>
  <si>
    <t>Percentage of journeys made by start time of journey: 2004-2015</t>
  </si>
  <si>
    <t>Percentage of journeys made by day of travel: 2004-2015</t>
  </si>
  <si>
    <t>Percentage of car stages by car occupancy: 2004-2015</t>
  </si>
  <si>
    <t>Percentage of car/van stages delayed by congestion: 2004-2015</t>
  </si>
  <si>
    <t>Reason for congestion for car/van stages: 2013-2015</t>
  </si>
  <si>
    <t>Percentage of bus stages where passenger experienced delay: 2004-2015</t>
  </si>
  <si>
    <t>Percentage of driver stages where delay experienced by amount of delay: 2015</t>
  </si>
  <si>
    <t>Percentage of journeys originating in each council area by destination council area: 2004-2015 (combined)</t>
  </si>
  <si>
    <t>Percentage of journeys ending in each council area by area of origin: 2004-2015 (combined)</t>
  </si>
  <si>
    <t>Percentage of employed people resident in each council area by council area of workplace: 2004-2015 (combined)</t>
  </si>
  <si>
    <t>Percentage of employed people in each council area by council area of residence: 2004-2015 (combined)</t>
  </si>
  <si>
    <t>Tables 2a, 4, 4a, 5 and 5a calculated using road network distance data: 2013-2015</t>
  </si>
  <si>
    <t>Table TD17</t>
  </si>
  <si>
    <t>Use of ordering services, 2015</t>
  </si>
  <si>
    <t>Annex C</t>
  </si>
  <si>
    <t>This version of TD3 is presented using uncorrected data for continuity. Corrected data can be found in table TD3 in the main Travel Diary tables.</t>
  </si>
  <si>
    <t>Annex B</t>
  </si>
  <si>
    <t>Annex D</t>
  </si>
  <si>
    <t>Table TD3 uncorrected figures</t>
  </si>
  <si>
    <t>Experimental Stats 1 - Journeys per person per year</t>
  </si>
  <si>
    <t>Experimental Stats 2 - Distance per person per year</t>
  </si>
  <si>
    <t>3. These figures differ from those used for the national indicator in TD10 as they do not remove "don't know" responses</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</si>
</sst>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_-;\-* #,##0.0_-;_-* &quot;-&quot;??_-;_-@_-"/>
    <numFmt numFmtId="165" formatCode="_-* #,##0_-;\-* #,##0_-;_-* &quot;-&quot;??_-;_-@_-"/>
    <numFmt numFmtId="166" formatCode="0.0%"/>
    <numFmt numFmtId="167" formatCode="0.0"/>
    <numFmt numFmtId="168" formatCode="#,##0.0"/>
    <numFmt numFmtId="169" formatCode="_-* #,##0.0_-;\-* #,##0.0_-;_-* &quot;-&quot;?_-;_-@_-"/>
    <numFmt numFmtId="170" formatCode="&quot;Yes&quot;;&quot;Yes&quot;;&quot;No&quot;"/>
    <numFmt numFmtId="171" formatCode="&quot;True&quot;;&quot;True&quot;;&quot;False&quot;"/>
    <numFmt numFmtId="172" formatCode="&quot;On&quot;;&quot;On&quot;;&quot;Off&quot;"/>
    <numFmt numFmtId="173" formatCode="[$€-2]\ #,##0.00_);[Red]\([$€-2]\ #,##0.00\)"/>
    <numFmt numFmtId="174" formatCode="0.000"/>
    <numFmt numFmtId="175" formatCode="_-* #,##0.000_-;\-* #,##0.000_-;_-* &quot;-&quot;??_-;_-@_-"/>
    <numFmt numFmtId="176" formatCode="_-* #,##0.0000_-;\-* #,##0.0000_-;_-* &quot;-&quot;??_-;_-@_-"/>
    <numFmt numFmtId="177" formatCode="General_)"/>
  </numFmts>
  <fonts count="124">
    <font>
      <sz val="10"/>
      <color theme="1"/>
      <name val="Arial"/>
      <family val="2"/>
    </font>
    <font>
      <sz val="10"/>
      <color indexed="8"/>
      <name val="Arial"/>
      <family val="2"/>
    </font>
    <font>
      <b/>
      <sz val="12"/>
      <name val="Arial"/>
      <family val="2"/>
    </font>
    <font>
      <sz val="12"/>
      <name val="Arial"/>
      <family val="2"/>
    </font>
    <font>
      <i/>
      <sz val="12"/>
      <name val="Arial"/>
      <family val="2"/>
    </font>
    <font>
      <sz val="10"/>
      <name val="Arial"/>
      <family val="2"/>
    </font>
    <font>
      <sz val="12"/>
      <color indexed="8"/>
      <name val="Arial"/>
      <family val="2"/>
    </font>
    <font>
      <b/>
      <sz val="12"/>
      <color indexed="8"/>
      <name val="Arial"/>
      <family val="2"/>
    </font>
    <font>
      <vertAlign val="superscript"/>
      <sz val="12"/>
      <color indexed="8"/>
      <name val="Arial"/>
      <family val="2"/>
    </font>
    <font>
      <b/>
      <vertAlign val="superscript"/>
      <sz val="12"/>
      <color indexed="8"/>
      <name val="Arial"/>
      <family val="2"/>
    </font>
    <font>
      <sz val="14"/>
      <color indexed="8"/>
      <name val="Arial"/>
      <family val="2"/>
    </font>
    <font>
      <b/>
      <sz val="14"/>
      <color indexed="8"/>
      <name val="Arial"/>
      <family val="2"/>
    </font>
    <font>
      <vertAlign val="superscript"/>
      <sz val="14"/>
      <color indexed="8"/>
      <name val="Arial"/>
      <family val="2"/>
    </font>
    <font>
      <vertAlign val="superscript"/>
      <sz val="12"/>
      <name val="Arial"/>
      <family val="2"/>
    </font>
    <font>
      <sz val="14"/>
      <name val="Arial"/>
      <family val="2"/>
    </font>
    <font>
      <b/>
      <i/>
      <sz val="12"/>
      <name val="Arial"/>
      <family val="2"/>
    </font>
    <font>
      <b/>
      <sz val="14"/>
      <name val="Arial"/>
      <family val="2"/>
    </font>
    <font>
      <vertAlign val="superscript"/>
      <sz val="14"/>
      <name val="Arial"/>
      <family val="2"/>
    </font>
    <font>
      <b/>
      <sz val="10"/>
      <name val="Arial"/>
      <family val="2"/>
    </font>
    <font>
      <u val="single"/>
      <sz val="10"/>
      <name val="Arial"/>
      <family val="2"/>
    </font>
    <font>
      <b/>
      <sz val="11"/>
      <name val="Arial"/>
      <family val="2"/>
    </font>
    <font>
      <i/>
      <sz val="11"/>
      <name val="Arial"/>
      <family val="2"/>
    </font>
    <font>
      <sz val="11"/>
      <name val="Arial"/>
      <family val="2"/>
    </font>
    <font>
      <sz val="12"/>
      <color indexed="12"/>
      <name val="Arial"/>
      <family val="2"/>
    </font>
    <font>
      <sz val="14"/>
      <color indexed="55"/>
      <name val="Arial"/>
      <family val="2"/>
    </font>
    <font>
      <b/>
      <sz val="14"/>
      <color indexed="55"/>
      <name val="Arial"/>
      <family val="2"/>
    </font>
    <font>
      <vertAlign val="superscript"/>
      <sz val="14"/>
      <color indexed="55"/>
      <name val="Arial"/>
      <family val="2"/>
    </font>
    <font>
      <sz val="12"/>
      <color indexed="55"/>
      <name val="Arial"/>
      <family val="2"/>
    </font>
    <font>
      <b/>
      <vertAlign val="superscript"/>
      <sz val="12"/>
      <color indexed="55"/>
      <name val="Arial"/>
      <family val="2"/>
    </font>
    <font>
      <sz val="11.5"/>
      <color indexed="55"/>
      <name val="Arial"/>
      <family val="2"/>
    </font>
    <font>
      <vertAlign val="superscript"/>
      <sz val="11.5"/>
      <color indexed="55"/>
      <name val="Arial"/>
      <family val="2"/>
    </font>
    <font>
      <vertAlign val="superscript"/>
      <sz val="12"/>
      <color indexed="55"/>
      <name val="Arial"/>
      <family val="2"/>
    </font>
    <font>
      <b/>
      <u val="single"/>
      <sz val="14"/>
      <color indexed="55"/>
      <name val="Arial"/>
      <family val="2"/>
    </font>
    <font>
      <b/>
      <i/>
      <sz val="10"/>
      <name val="Arial"/>
      <family val="2"/>
    </font>
    <font>
      <i/>
      <sz val="10"/>
      <name val="Arial"/>
      <family val="2"/>
    </font>
    <font>
      <b/>
      <vertAlign val="superscript"/>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i/>
      <sz val="12"/>
      <color indexed="8"/>
      <name val="Arial"/>
      <family val="2"/>
    </font>
    <font>
      <b/>
      <i/>
      <sz val="12"/>
      <color indexed="8"/>
      <name val="Arial"/>
      <family val="2"/>
    </font>
    <font>
      <b/>
      <sz val="12"/>
      <color indexed="55"/>
      <name val="Arial"/>
      <family val="2"/>
    </font>
    <font>
      <b/>
      <sz val="10"/>
      <color indexed="18"/>
      <name val="Arial"/>
      <family val="2"/>
    </font>
    <font>
      <u val="single"/>
      <sz val="10"/>
      <color indexed="8"/>
      <name val="Arial"/>
      <family val="2"/>
    </font>
    <font>
      <sz val="11"/>
      <color indexed="8"/>
      <name val="Arial"/>
      <family val="2"/>
    </font>
    <font>
      <sz val="10"/>
      <color indexed="55"/>
      <name val="Arial"/>
      <family val="2"/>
    </font>
    <font>
      <b/>
      <sz val="14"/>
      <color indexed="13"/>
      <name val="Arial"/>
      <family val="2"/>
    </font>
    <font>
      <b/>
      <sz val="12"/>
      <color indexed="13"/>
      <name val="Arial"/>
      <family val="2"/>
    </font>
    <font>
      <i/>
      <sz val="12"/>
      <color indexed="55"/>
      <name val="Arial"/>
      <family val="2"/>
    </font>
    <font>
      <sz val="12"/>
      <color indexed="62"/>
      <name val="Arial"/>
      <family val="2"/>
    </font>
    <font>
      <i/>
      <sz val="12"/>
      <color indexed="62"/>
      <name val="Arial"/>
      <family val="2"/>
    </font>
    <font>
      <sz val="11"/>
      <color indexed="62"/>
      <name val="Arial"/>
      <family val="2"/>
    </font>
    <font>
      <i/>
      <sz val="11"/>
      <color indexed="62"/>
      <name val="Arial"/>
      <family val="2"/>
    </font>
    <font>
      <b/>
      <sz val="12"/>
      <color indexed="62"/>
      <name val="Arial"/>
      <family val="2"/>
    </font>
    <font>
      <b/>
      <sz val="10"/>
      <color indexed="62"/>
      <name val="Arial"/>
      <family val="2"/>
    </font>
    <font>
      <sz val="18"/>
      <color indexed="8"/>
      <name val="Arial"/>
      <family val="2"/>
    </font>
    <font>
      <i/>
      <sz val="10"/>
      <color indexed="62"/>
      <name val="Arial"/>
      <family val="2"/>
    </font>
    <font>
      <b/>
      <i/>
      <sz val="12"/>
      <color indexed="55"/>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2"/>
      <color theme="1"/>
      <name val="Arial"/>
      <family val="2"/>
    </font>
    <font>
      <b/>
      <vertAlign val="superscript"/>
      <sz val="12"/>
      <color theme="1"/>
      <name val="Arial"/>
      <family val="2"/>
    </font>
    <font>
      <b/>
      <sz val="12"/>
      <color theme="1"/>
      <name val="Arial"/>
      <family val="2"/>
    </font>
    <font>
      <i/>
      <sz val="12"/>
      <color theme="1"/>
      <name val="Arial"/>
      <family val="2"/>
    </font>
    <font>
      <b/>
      <i/>
      <sz val="12"/>
      <color theme="1"/>
      <name val="Arial"/>
      <family val="2"/>
    </font>
    <font>
      <sz val="12"/>
      <color theme="0" tint="-0.24997000396251678"/>
      <name val="Arial"/>
      <family val="2"/>
    </font>
    <font>
      <b/>
      <sz val="12"/>
      <color theme="0" tint="-0.24997000396251678"/>
      <name val="Arial"/>
      <family val="2"/>
    </font>
    <font>
      <sz val="14"/>
      <color theme="1"/>
      <name val="Arial"/>
      <family val="2"/>
    </font>
    <font>
      <b/>
      <sz val="10"/>
      <color rgb="FF112277"/>
      <name val="Arial"/>
      <family val="2"/>
    </font>
    <font>
      <b/>
      <sz val="10"/>
      <color rgb="FF000000"/>
      <name val="Arial"/>
      <family val="2"/>
    </font>
    <font>
      <sz val="10"/>
      <color rgb="FF000000"/>
      <name val="Arial"/>
      <family val="2"/>
    </font>
    <font>
      <u val="single"/>
      <sz val="10"/>
      <color theme="1"/>
      <name val="Arial"/>
      <family val="2"/>
    </font>
    <font>
      <sz val="11"/>
      <color theme="1"/>
      <name val="Arial"/>
      <family val="2"/>
    </font>
    <font>
      <sz val="10"/>
      <color theme="0" tint="-0.24997000396251678"/>
      <name val="Arial"/>
      <family val="2"/>
    </font>
    <font>
      <b/>
      <sz val="14"/>
      <color rgb="FFFFFF00"/>
      <name val="Arial"/>
      <family val="2"/>
    </font>
    <font>
      <b/>
      <sz val="12"/>
      <color rgb="FFFFFF00"/>
      <name val="Arial"/>
      <family val="2"/>
    </font>
    <font>
      <sz val="10"/>
      <color theme="0" tint="-0.3499799966812134"/>
      <name val="Arial"/>
      <family val="2"/>
    </font>
    <font>
      <sz val="12"/>
      <color theme="0" tint="-0.3499799966812134"/>
      <name val="Arial"/>
      <family val="2"/>
    </font>
    <font>
      <b/>
      <sz val="12"/>
      <color theme="0" tint="-0.3499799966812134"/>
      <name val="Arial"/>
      <family val="2"/>
    </font>
    <font>
      <i/>
      <sz val="12"/>
      <color theme="0" tint="-0.3499799966812134"/>
      <name val="Arial"/>
      <family val="2"/>
    </font>
    <font>
      <sz val="11.5"/>
      <color theme="0" tint="-0.3499799966812134"/>
      <name val="Arial"/>
      <family val="2"/>
    </font>
    <font>
      <sz val="14"/>
      <color theme="0" tint="-0.3499799966812134"/>
      <name val="Arial"/>
      <family val="2"/>
    </font>
    <font>
      <sz val="12"/>
      <color theme="3" tint="0.39998000860214233"/>
      <name val="Arial"/>
      <family val="2"/>
    </font>
    <font>
      <i/>
      <sz val="12"/>
      <color theme="3" tint="0.39998000860214233"/>
      <name val="Arial"/>
      <family val="2"/>
    </font>
    <font>
      <sz val="11"/>
      <color theme="3" tint="0.39998000860214233"/>
      <name val="Arial"/>
      <family val="2"/>
    </font>
    <font>
      <i/>
      <sz val="11"/>
      <color theme="3" tint="0.39998000860214233"/>
      <name val="Arial"/>
      <family val="2"/>
    </font>
    <font>
      <b/>
      <sz val="12"/>
      <color theme="3" tint="0.39998000860214233"/>
      <name val="Arial"/>
      <family val="2"/>
    </font>
    <font>
      <b/>
      <sz val="10"/>
      <color theme="3" tint="0.39998000860214233"/>
      <name val="Arial"/>
      <family val="2"/>
    </font>
    <font>
      <sz val="10"/>
      <color theme="3" tint="0.39998000860214233"/>
      <name val="Arial"/>
      <family val="2"/>
    </font>
    <font>
      <sz val="18"/>
      <color theme="1"/>
      <name val="Arial"/>
      <family val="2"/>
    </font>
    <font>
      <i/>
      <sz val="10"/>
      <color theme="3" tint="0.39998000860214233"/>
      <name val="Arial"/>
      <family val="2"/>
    </font>
    <font>
      <b/>
      <i/>
      <sz val="12"/>
      <color theme="0" tint="-0.3499799966812134"/>
      <name val="Arial"/>
      <family val="2"/>
    </font>
    <font>
      <b/>
      <sz val="14"/>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7999799847602844"/>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style="mediumDashed">
        <color rgb="FF000000"/>
      </left>
      <right>
        <color indexed="63"/>
      </right>
      <top>
        <color indexed="63"/>
      </top>
      <bottom style="thin">
        <color rgb="FF000000"/>
      </bottom>
    </border>
    <border>
      <left>
        <color indexed="63"/>
      </left>
      <right/>
      <top>
        <color indexed="63"/>
      </top>
      <bottom style="thin">
        <color rgb="FF000000"/>
      </bottom>
    </border>
    <border>
      <left>
        <color indexed="63"/>
      </left>
      <right style="mediumDashed">
        <color rgb="FF000000"/>
      </right>
      <top>
        <color indexed="63"/>
      </top>
      <bottom style="thin">
        <color rgb="FF000000"/>
      </bottom>
    </border>
    <border>
      <left/>
      <right/>
      <top style="thin">
        <color rgb="FF000000"/>
      </top>
      <bottom>
        <color indexed="63"/>
      </bottom>
    </border>
    <border>
      <left style="mediumDashed">
        <color rgb="FF000000"/>
      </left>
      <right>
        <color indexed="63"/>
      </right>
      <top style="thin">
        <color rgb="FF000000"/>
      </top>
      <bottom>
        <color indexed="63"/>
      </bottom>
    </border>
    <border>
      <left>
        <color indexed="63"/>
      </left>
      <right style="mediumDashed">
        <color rgb="FF000000"/>
      </right>
      <top style="thin">
        <color rgb="FF000000"/>
      </top>
      <bottom>
        <color indexed="63"/>
      </bottom>
    </border>
    <border>
      <left style="mediumDashed">
        <color rgb="FF000000"/>
      </left>
      <right>
        <color indexed="63"/>
      </right>
      <top>
        <color indexed="63"/>
      </top>
      <bottom>
        <color indexed="63"/>
      </bottom>
    </border>
    <border>
      <left>
        <color indexed="63"/>
      </left>
      <right style="mediumDashed">
        <color rgb="FF000000"/>
      </right>
      <top>
        <color indexed="63"/>
      </top>
      <bottom>
        <color indexed="63"/>
      </bottom>
    </border>
    <border>
      <left>
        <color indexed="63"/>
      </left>
      <right>
        <color indexed="63"/>
      </right>
      <top>
        <color indexed="63"/>
      </top>
      <bottom style="medium">
        <color rgb="FF000000"/>
      </bottom>
    </border>
    <border>
      <left style="mediumDashed">
        <color rgb="FF000000"/>
      </left>
      <right>
        <color indexed="63"/>
      </right>
      <top>
        <color indexed="63"/>
      </top>
      <bottom style="medium">
        <color rgb="FF000000"/>
      </bottom>
    </border>
    <border>
      <left>
        <color indexed="63"/>
      </left>
      <right style="mediumDashed">
        <color rgb="FF000000"/>
      </right>
      <top>
        <color indexed="63"/>
      </top>
      <bottom style="medium">
        <color rgb="FF000000"/>
      </bottom>
    </border>
    <border>
      <left style="mediumDashed"/>
      <right>
        <color indexed="63"/>
      </right>
      <top>
        <color indexed="63"/>
      </top>
      <bottom>
        <color indexed="63"/>
      </bottom>
    </border>
    <border>
      <left style="mediumDashed">
        <color rgb="FF000000"/>
      </left>
      <right>
        <color indexed="63"/>
      </right>
      <top>
        <color indexed="63"/>
      </top>
      <bottom style="medium"/>
    </border>
    <border>
      <left>
        <color indexed="63"/>
      </left>
      <right>
        <color indexed="63"/>
      </right>
      <top>
        <color indexed="63"/>
      </top>
      <bottom style="thin"/>
    </border>
    <border>
      <left>
        <color indexed="63"/>
      </left>
      <right style="mediumDashed"/>
      <top>
        <color indexed="63"/>
      </top>
      <bottom>
        <color indexed="63"/>
      </bottom>
    </border>
    <border>
      <left>
        <color indexed="63"/>
      </left>
      <right>
        <color indexed="63"/>
      </right>
      <top>
        <color indexed="63"/>
      </top>
      <bottom style="medium"/>
    </border>
    <border>
      <left>
        <color indexed="63"/>
      </left>
      <right style="mediumDashed"/>
      <top>
        <color indexed="63"/>
      </top>
      <bottom style="thin">
        <color rgb="FF000000"/>
      </bottom>
    </border>
    <border>
      <left style="mediumDashed"/>
      <right>
        <color indexed="63"/>
      </right>
      <top>
        <color indexed="63"/>
      </top>
      <bottom style="thin">
        <color rgb="FF000000"/>
      </bottom>
    </border>
    <border>
      <left>
        <color indexed="63"/>
      </left>
      <right style="mediumDashed"/>
      <top style="thin">
        <color rgb="FF000000"/>
      </top>
      <bottom>
        <color indexed="63"/>
      </bottom>
    </border>
    <border>
      <left style="mediumDashed"/>
      <right>
        <color indexed="63"/>
      </right>
      <top style="thin">
        <color rgb="FF000000"/>
      </top>
      <bottom>
        <color indexed="63"/>
      </bottom>
    </border>
    <border>
      <left>
        <color indexed="63"/>
      </left>
      <right/>
      <top style="medium">
        <color rgb="FF000000"/>
      </top>
      <bottom>
        <color indexed="63"/>
      </bottom>
    </border>
    <border>
      <left style="thin">
        <color rgb="FF000000"/>
      </left>
      <right>
        <color indexed="63"/>
      </right>
      <top>
        <color indexed="63"/>
      </top>
      <bottom style="thin">
        <color rgb="FF000000"/>
      </bottom>
    </border>
    <border>
      <left>
        <color indexed="63"/>
      </left>
      <right style="thin">
        <color rgb="FF000000"/>
      </right>
      <top>
        <color indexed="63"/>
      </top>
      <bottom style="thin">
        <color rgb="FF000000"/>
      </bottom>
    </border>
    <border>
      <left style="thin">
        <color rgb="FF000000"/>
      </left>
      <right>
        <color indexed="63"/>
      </right>
      <top style="thin">
        <color rgb="FF000000"/>
      </top>
      <bottom>
        <color indexed="63"/>
      </bottom>
    </border>
    <border>
      <left/>
      <right style="thin">
        <color rgb="FF000000"/>
      </right>
      <top style="thin">
        <color rgb="FF000000"/>
      </top>
      <bottom>
        <color indexed="63"/>
      </bottom>
    </border>
    <border>
      <left>
        <color indexed="63"/>
      </left>
      <right>
        <color indexed="63"/>
      </right>
      <top>
        <color indexed="63"/>
      </top>
      <bottom style="mediumDashed"/>
    </border>
    <border>
      <left style="mediumDashed"/>
      <right>
        <color indexed="63"/>
      </right>
      <top>
        <color indexed="63"/>
      </top>
      <bottom style="thin"/>
    </border>
    <border>
      <left style="mediumDashed"/>
      <right>
        <color indexed="63"/>
      </right>
      <top>
        <color indexed="63"/>
      </top>
      <bottom style="mediu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color rgb="FF000000"/>
      </left>
      <right/>
      <top>
        <color indexed="63"/>
      </top>
      <bottom>
        <color indexed="63"/>
      </bottom>
    </border>
    <border>
      <left/>
      <right style="thin">
        <color rgb="FF000000"/>
      </right>
      <top>
        <color indexed="63"/>
      </top>
      <bottom>
        <color indexed="63"/>
      </bottom>
    </border>
    <border>
      <left style="thin">
        <color rgb="FF000000"/>
      </left>
      <right/>
      <top>
        <color indexed="63"/>
      </top>
      <bottom style="medium">
        <color rgb="FF000000"/>
      </bottom>
    </border>
    <border>
      <left/>
      <right style="thin">
        <color rgb="FF000000"/>
      </right>
      <top>
        <color indexed="63"/>
      </top>
      <bottom style="medium">
        <color rgb="FF000000"/>
      </bottom>
    </border>
    <border>
      <left style="medium">
        <color rgb="FF000000"/>
      </left>
      <right>
        <color indexed="63"/>
      </right>
      <top style="medium">
        <color rgb="FF000000"/>
      </top>
      <bottom>
        <color indexed="63"/>
      </bottom>
    </border>
    <border>
      <left style="medium">
        <color rgb="FF000000"/>
      </left>
      <right>
        <color indexed="63"/>
      </right>
      <top>
        <color indexed="63"/>
      </top>
      <bottom style="thin">
        <color rgb="FF000000"/>
      </bottom>
    </border>
    <border>
      <left>
        <color indexed="63"/>
      </left>
      <right>
        <color indexed="63"/>
      </right>
      <top style="medium"/>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26" borderId="0" applyNumberFormat="0" applyBorder="0" applyAlignment="0" applyProtection="0"/>
    <xf numFmtId="0" fontId="75" fillId="27" borderId="1" applyNumberFormat="0" applyAlignment="0" applyProtection="0"/>
    <xf numFmtId="0" fontId="7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29" borderId="0" applyNumberFormat="0" applyBorder="0" applyAlignment="0" applyProtection="0"/>
    <xf numFmtId="0" fontId="80" fillId="0" borderId="3" applyNumberFormat="0" applyFill="0" applyAlignment="0" applyProtection="0"/>
    <xf numFmtId="0" fontId="81" fillId="0" borderId="4" applyNumberFormat="0" applyFill="0" applyAlignment="0" applyProtection="0"/>
    <xf numFmtId="0" fontId="82" fillId="0" borderId="5" applyNumberFormat="0" applyFill="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4" fillId="30" borderId="1" applyNumberFormat="0" applyAlignment="0" applyProtection="0"/>
    <xf numFmtId="0" fontId="85" fillId="0" borderId="6" applyNumberFormat="0" applyFill="0" applyAlignment="0" applyProtection="0"/>
    <xf numFmtId="0" fontId="86" fillId="31" borderId="0" applyNumberFormat="0" applyBorder="0" applyAlignment="0" applyProtection="0"/>
    <xf numFmtId="0" fontId="5" fillId="0" borderId="0">
      <alignment/>
      <protection/>
    </xf>
    <xf numFmtId="0" fontId="5" fillId="0" borderId="0">
      <alignment/>
      <protection/>
    </xf>
    <xf numFmtId="0" fontId="5" fillId="0" borderId="0">
      <alignment/>
      <protection/>
    </xf>
    <xf numFmtId="0" fontId="0" fillId="32" borderId="7" applyNumberFormat="0" applyFont="0" applyAlignment="0" applyProtection="0"/>
    <xf numFmtId="0" fontId="87" fillId="27" borderId="8" applyNumberFormat="0" applyAlignment="0" applyProtection="0"/>
    <xf numFmtId="9" fontId="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88" fillId="0" borderId="0" applyNumberFormat="0" applyFill="0" applyBorder="0" applyAlignment="0" applyProtection="0"/>
    <xf numFmtId="0" fontId="89" fillId="0" borderId="9" applyNumberFormat="0" applyFill="0" applyAlignment="0" applyProtection="0"/>
    <xf numFmtId="0" fontId="90" fillId="0" borderId="0" applyNumberFormat="0" applyFill="0" applyBorder="0" applyAlignment="0" applyProtection="0"/>
  </cellStyleXfs>
  <cellXfs count="571">
    <xf numFmtId="0" fontId="0" fillId="0" borderId="0" xfId="0" applyAlignment="1">
      <alignment/>
    </xf>
    <xf numFmtId="0" fontId="0" fillId="33" borderId="0" xfId="0" applyFont="1" applyFill="1" applyBorder="1" applyAlignment="1">
      <alignment vertical="top" wrapText="1"/>
    </xf>
    <xf numFmtId="0" fontId="91" fillId="33" borderId="0" xfId="0" applyFont="1" applyFill="1" applyAlignment="1">
      <alignment/>
    </xf>
    <xf numFmtId="0" fontId="91" fillId="33" borderId="10" xfId="0" applyFont="1" applyFill="1" applyBorder="1" applyAlignment="1">
      <alignment horizontal="right"/>
    </xf>
    <xf numFmtId="0" fontId="92" fillId="33" borderId="11" xfId="0" applyFont="1" applyFill="1" applyBorder="1" applyAlignment="1">
      <alignment horizontal="right"/>
    </xf>
    <xf numFmtId="0" fontId="93" fillId="33" borderId="12" xfId="0" applyFont="1" applyFill="1" applyBorder="1" applyAlignment="1">
      <alignment horizontal="right" wrapText="1"/>
    </xf>
    <xf numFmtId="0" fontId="93" fillId="33" borderId="13" xfId="0" applyFont="1" applyFill="1" applyBorder="1" applyAlignment="1">
      <alignment horizontal="right" wrapText="1"/>
    </xf>
    <xf numFmtId="0" fontId="93" fillId="33" borderId="11" xfId="0" applyFont="1" applyFill="1" applyBorder="1" applyAlignment="1">
      <alignment horizontal="right" wrapText="1"/>
    </xf>
    <xf numFmtId="0" fontId="93" fillId="33" borderId="14" xfId="0" applyFont="1" applyFill="1" applyBorder="1" applyAlignment="1">
      <alignment horizontal="left" vertical="top" wrapText="1"/>
    </xf>
    <xf numFmtId="0" fontId="91" fillId="33" borderId="14" xfId="0" applyFont="1" applyFill="1" applyBorder="1" applyAlignment="1">
      <alignment vertical="top" wrapText="1"/>
    </xf>
    <xf numFmtId="0" fontId="91" fillId="33" borderId="15" xfId="0" applyFont="1" applyFill="1" applyBorder="1" applyAlignment="1">
      <alignment vertical="top" wrapText="1"/>
    </xf>
    <xf numFmtId="0" fontId="94" fillId="33" borderId="16" xfId="0" applyFont="1" applyFill="1" applyBorder="1" applyAlignment="1">
      <alignment horizontal="right" vertical="top" wrapText="1"/>
    </xf>
    <xf numFmtId="0" fontId="94" fillId="33" borderId="15" xfId="0" applyFont="1" applyFill="1" applyBorder="1" applyAlignment="1">
      <alignment horizontal="right" vertical="top" wrapText="1"/>
    </xf>
    <xf numFmtId="0" fontId="94" fillId="33" borderId="14" xfId="0" applyFont="1" applyFill="1" applyBorder="1" applyAlignment="1">
      <alignment horizontal="right" vertical="top"/>
    </xf>
    <xf numFmtId="167" fontId="91" fillId="33" borderId="0" xfId="0" applyNumberFormat="1" applyFont="1" applyFill="1" applyBorder="1" applyAlignment="1">
      <alignment vertical="top" wrapText="1"/>
    </xf>
    <xf numFmtId="167" fontId="91" fillId="33" borderId="17" xfId="0" applyNumberFormat="1" applyFont="1" applyFill="1" applyBorder="1" applyAlignment="1">
      <alignment vertical="top" wrapText="1"/>
    </xf>
    <xf numFmtId="167" fontId="91" fillId="33" borderId="18" xfId="0" applyNumberFormat="1" applyFont="1" applyFill="1" applyBorder="1" applyAlignment="1">
      <alignment vertical="top" wrapText="1"/>
    </xf>
    <xf numFmtId="0" fontId="94" fillId="33" borderId="19" xfId="0" applyFont="1" applyFill="1" applyBorder="1" applyAlignment="1">
      <alignment horizontal="left" vertical="top" wrapText="1"/>
    </xf>
    <xf numFmtId="3" fontId="94" fillId="33" borderId="19" xfId="0" applyNumberFormat="1" applyFont="1" applyFill="1" applyBorder="1" applyAlignment="1">
      <alignment/>
    </xf>
    <xf numFmtId="3" fontId="94" fillId="33" borderId="20" xfId="0" applyNumberFormat="1" applyFont="1" applyFill="1" applyBorder="1" applyAlignment="1">
      <alignment/>
    </xf>
    <xf numFmtId="3" fontId="94" fillId="33" borderId="21" xfId="0" applyNumberFormat="1" applyFont="1" applyFill="1" applyBorder="1" applyAlignment="1">
      <alignment/>
    </xf>
    <xf numFmtId="0" fontId="93" fillId="33" borderId="14" xfId="0" applyFont="1" applyFill="1" applyBorder="1" applyAlignment="1">
      <alignment horizontal="center" vertical="top" wrapText="1"/>
    </xf>
    <xf numFmtId="0" fontId="93" fillId="33" borderId="14" xfId="0" applyFont="1" applyFill="1" applyBorder="1" applyAlignment="1">
      <alignment horizontal="right" vertical="top" wrapText="1"/>
    </xf>
    <xf numFmtId="0" fontId="93" fillId="33" borderId="0" xfId="0" applyFont="1" applyFill="1" applyBorder="1" applyAlignment="1">
      <alignment horizontal="left" vertical="top" wrapText="1"/>
    </xf>
    <xf numFmtId="167" fontId="91" fillId="33" borderId="0" xfId="0" applyNumberFormat="1" applyFont="1" applyFill="1" applyBorder="1" applyAlignment="1">
      <alignment horizontal="right" vertical="top" wrapText="1"/>
    </xf>
    <xf numFmtId="167" fontId="91" fillId="33" borderId="0" xfId="0" applyNumberFormat="1" applyFont="1" applyFill="1" applyAlignment="1">
      <alignment/>
    </xf>
    <xf numFmtId="0" fontId="91" fillId="33" borderId="0" xfId="0" applyFont="1" applyFill="1" applyBorder="1" applyAlignment="1">
      <alignment horizontal="left" vertical="top" wrapText="1" indent="2"/>
    </xf>
    <xf numFmtId="0" fontId="91" fillId="33" borderId="19" xfId="0" applyFont="1" applyFill="1" applyBorder="1" applyAlignment="1">
      <alignment horizontal="left" vertical="top" wrapText="1" indent="2"/>
    </xf>
    <xf numFmtId="0" fontId="94" fillId="33" borderId="19" xfId="0" applyFont="1" applyFill="1" applyBorder="1" applyAlignment="1">
      <alignment horizontal="right" vertical="top" wrapText="1"/>
    </xf>
    <xf numFmtId="0" fontId="91" fillId="33" borderId="0" xfId="0" applyFont="1" applyFill="1" applyBorder="1" applyAlignment="1">
      <alignment horizontal="center" vertical="top" wrapText="1"/>
    </xf>
    <xf numFmtId="0" fontId="91" fillId="33" borderId="0" xfId="0" applyFont="1" applyFill="1" applyAlignment="1">
      <alignment horizontal="left"/>
    </xf>
    <xf numFmtId="0" fontId="93" fillId="33" borderId="15" xfId="0" applyFont="1" applyFill="1" applyBorder="1" applyAlignment="1">
      <alignment horizontal="center" vertical="top" wrapText="1"/>
    </xf>
    <xf numFmtId="3" fontId="94" fillId="33" borderId="19" xfId="0" applyNumberFormat="1" applyFont="1" applyFill="1" applyBorder="1" applyAlignment="1">
      <alignment vertical="top" wrapText="1"/>
    </xf>
    <xf numFmtId="3" fontId="94" fillId="33" borderId="20" xfId="0" applyNumberFormat="1" applyFont="1" applyFill="1" applyBorder="1" applyAlignment="1">
      <alignment vertical="top" wrapText="1"/>
    </xf>
    <xf numFmtId="0" fontId="91" fillId="33" borderId="12" xfId="0" applyFont="1" applyFill="1" applyBorder="1" applyAlignment="1">
      <alignment horizontal="center" vertical="top" wrapText="1"/>
    </xf>
    <xf numFmtId="165" fontId="94" fillId="33" borderId="19" xfId="42" applyNumberFormat="1" applyFont="1" applyFill="1" applyBorder="1" applyAlignment="1">
      <alignment horizontal="right" vertical="top" wrapText="1"/>
    </xf>
    <xf numFmtId="0" fontId="95" fillId="33" borderId="14" xfId="0" applyFont="1" applyFill="1" applyBorder="1" applyAlignment="1">
      <alignment horizontal="center" vertical="top" wrapText="1"/>
    </xf>
    <xf numFmtId="164" fontId="91" fillId="33" borderId="0" xfId="42" applyNumberFormat="1" applyFont="1" applyFill="1" applyBorder="1" applyAlignment="1">
      <alignment horizontal="right" vertical="top" wrapText="1"/>
    </xf>
    <xf numFmtId="164" fontId="91" fillId="33" borderId="22" xfId="42" applyNumberFormat="1" applyFont="1" applyFill="1" applyBorder="1" applyAlignment="1">
      <alignment horizontal="right" vertical="top" wrapText="1"/>
    </xf>
    <xf numFmtId="165" fontId="94" fillId="33" borderId="20" xfId="42" applyNumberFormat="1" applyFont="1" applyFill="1" applyBorder="1" applyAlignment="1">
      <alignment horizontal="right" vertical="top" wrapText="1"/>
    </xf>
    <xf numFmtId="0" fontId="91" fillId="33" borderId="0" xfId="0" applyFont="1" applyFill="1" applyBorder="1" applyAlignment="1">
      <alignment/>
    </xf>
    <xf numFmtId="165" fontId="94" fillId="33" borderId="23" xfId="42" applyNumberFormat="1" applyFont="1" applyFill="1" applyBorder="1" applyAlignment="1">
      <alignment horizontal="right"/>
    </xf>
    <xf numFmtId="0" fontId="94" fillId="33" borderId="16" xfId="0" applyFont="1" applyFill="1" applyBorder="1" applyAlignment="1">
      <alignment horizontal="right" vertical="top"/>
    </xf>
    <xf numFmtId="0" fontId="94" fillId="33" borderId="15" xfId="0" applyFont="1" applyFill="1" applyBorder="1" applyAlignment="1">
      <alignment horizontal="right" vertical="top"/>
    </xf>
    <xf numFmtId="3" fontId="94" fillId="33" borderId="21" xfId="0" applyNumberFormat="1" applyFont="1" applyFill="1" applyBorder="1" applyAlignment="1">
      <alignment vertical="top" wrapText="1"/>
    </xf>
    <xf numFmtId="164" fontId="91" fillId="33" borderId="17" xfId="42" applyNumberFormat="1" applyFont="1" applyFill="1" applyBorder="1" applyAlignment="1">
      <alignment horizontal="right"/>
    </xf>
    <xf numFmtId="0" fontId="96" fillId="33" borderId="0" xfId="0" applyFont="1" applyFill="1" applyAlignment="1">
      <alignment/>
    </xf>
    <xf numFmtId="167" fontId="96" fillId="33" borderId="0" xfId="0" applyNumberFormat="1" applyFont="1" applyFill="1" applyAlignment="1">
      <alignment/>
    </xf>
    <xf numFmtId="0" fontId="93" fillId="33" borderId="10" xfId="0" applyFont="1" applyFill="1" applyBorder="1" applyAlignment="1">
      <alignment horizontal="center" vertical="top" wrapText="1"/>
    </xf>
    <xf numFmtId="0" fontId="93" fillId="33" borderId="24" xfId="0" applyFont="1" applyFill="1" applyBorder="1" applyAlignment="1">
      <alignment horizontal="right" wrapText="1"/>
    </xf>
    <xf numFmtId="3" fontId="94" fillId="33" borderId="0" xfId="0" applyNumberFormat="1" applyFont="1" applyFill="1" applyBorder="1" applyAlignment="1">
      <alignment horizontal="right" vertical="top" wrapText="1"/>
    </xf>
    <xf numFmtId="3" fontId="94" fillId="33" borderId="19" xfId="0" applyNumberFormat="1" applyFont="1" applyFill="1" applyBorder="1" applyAlignment="1">
      <alignment horizontal="right" vertical="top" wrapText="1"/>
    </xf>
    <xf numFmtId="0" fontId="91" fillId="33" borderId="17" xfId="0" applyFont="1" applyFill="1" applyBorder="1" applyAlignment="1">
      <alignment vertical="top" wrapText="1"/>
    </xf>
    <xf numFmtId="0" fontId="97" fillId="7" borderId="0" xfId="0" applyFont="1" applyFill="1" applyAlignment="1">
      <alignment/>
    </xf>
    <xf numFmtId="0" fontId="96" fillId="7" borderId="0" xfId="0" applyFont="1" applyFill="1" applyAlignment="1">
      <alignment/>
    </xf>
    <xf numFmtId="0" fontId="96" fillId="7" borderId="0" xfId="0" applyFont="1" applyFill="1" applyBorder="1" applyAlignment="1">
      <alignment horizontal="left" vertical="top" wrapText="1"/>
    </xf>
    <xf numFmtId="0" fontId="96" fillId="7" borderId="0" xfId="0" applyFont="1" applyFill="1" applyBorder="1" applyAlignment="1">
      <alignment vertical="top" wrapText="1"/>
    </xf>
    <xf numFmtId="0" fontId="93" fillId="33" borderId="13" xfId="0" applyFont="1" applyFill="1" applyBorder="1" applyAlignment="1">
      <alignment horizontal="center" vertical="top" wrapText="1"/>
    </xf>
    <xf numFmtId="0" fontId="91" fillId="33" borderId="18" xfId="0" applyFont="1" applyFill="1" applyBorder="1" applyAlignment="1">
      <alignment vertical="top" wrapText="1"/>
    </xf>
    <xf numFmtId="0" fontId="91" fillId="33" borderId="25" xfId="0" applyFont="1" applyFill="1" applyBorder="1" applyAlignment="1">
      <alignment vertical="top" wrapText="1"/>
    </xf>
    <xf numFmtId="0" fontId="91" fillId="33" borderId="22" xfId="0" applyFont="1" applyFill="1" applyBorder="1" applyAlignment="1">
      <alignment vertical="top" wrapText="1"/>
    </xf>
    <xf numFmtId="0" fontId="91" fillId="33" borderId="0" xfId="0" applyFont="1" applyFill="1" applyBorder="1" applyAlignment="1">
      <alignment vertical="top"/>
    </xf>
    <xf numFmtId="0" fontId="91" fillId="33" borderId="10" xfId="0" applyFont="1" applyFill="1" applyBorder="1" applyAlignment="1">
      <alignment/>
    </xf>
    <xf numFmtId="0" fontId="91" fillId="33" borderId="0" xfId="0" applyFont="1" applyFill="1" applyBorder="1" applyAlignment="1">
      <alignment horizontal="right" vertical="top" wrapText="1"/>
    </xf>
    <xf numFmtId="0" fontId="91" fillId="33" borderId="17" xfId="0" applyFont="1" applyFill="1" applyBorder="1" applyAlignment="1">
      <alignment horizontal="right" vertical="top" wrapText="1"/>
    </xf>
    <xf numFmtId="0" fontId="91" fillId="33" borderId="18" xfId="0" applyFont="1" applyFill="1" applyBorder="1" applyAlignment="1">
      <alignment horizontal="right" vertical="top" wrapText="1"/>
    </xf>
    <xf numFmtId="3" fontId="94" fillId="33" borderId="20" xfId="0" applyNumberFormat="1" applyFont="1" applyFill="1" applyBorder="1" applyAlignment="1">
      <alignment horizontal="right" vertical="top" wrapText="1"/>
    </xf>
    <xf numFmtId="3" fontId="94" fillId="33" borderId="21" xfId="0" applyNumberFormat="1" applyFont="1" applyFill="1" applyBorder="1" applyAlignment="1">
      <alignment horizontal="right" vertical="top" wrapText="1"/>
    </xf>
    <xf numFmtId="0" fontId="91" fillId="33" borderId="14" xfId="0" applyFont="1" applyFill="1" applyBorder="1" applyAlignment="1">
      <alignment horizontal="right" vertical="top" wrapText="1"/>
    </xf>
    <xf numFmtId="0" fontId="91" fillId="33" borderId="15" xfId="0" applyFont="1" applyFill="1" applyBorder="1" applyAlignment="1">
      <alignment horizontal="right" vertical="top" wrapText="1"/>
    </xf>
    <xf numFmtId="0" fontId="91" fillId="33" borderId="0" xfId="0" applyFont="1" applyFill="1" applyBorder="1" applyAlignment="1">
      <alignment horizontal="left"/>
    </xf>
    <xf numFmtId="167" fontId="91" fillId="33" borderId="17" xfId="0" applyNumberFormat="1" applyFont="1" applyFill="1" applyBorder="1" applyAlignment="1">
      <alignment horizontal="right" vertical="top" wrapText="1"/>
    </xf>
    <xf numFmtId="0" fontId="94" fillId="33" borderId="0" xfId="0" applyFont="1" applyFill="1" applyBorder="1" applyAlignment="1">
      <alignment horizontal="left" vertical="top" wrapText="1"/>
    </xf>
    <xf numFmtId="3" fontId="94" fillId="33" borderId="17" xfId="0" applyNumberFormat="1" applyFont="1" applyFill="1" applyBorder="1" applyAlignment="1">
      <alignment horizontal="right" vertical="top" wrapText="1"/>
    </xf>
    <xf numFmtId="168" fontId="91" fillId="33" borderId="0" xfId="0" applyNumberFormat="1" applyFont="1" applyFill="1" applyBorder="1" applyAlignment="1">
      <alignment horizontal="right" vertical="top" wrapText="1"/>
    </xf>
    <xf numFmtId="168" fontId="91" fillId="33" borderId="17" xfId="0" applyNumberFormat="1" applyFont="1" applyFill="1" applyBorder="1" applyAlignment="1">
      <alignment horizontal="right" vertical="top" wrapText="1"/>
    </xf>
    <xf numFmtId="0" fontId="94" fillId="33" borderId="26" xfId="0" applyFont="1" applyFill="1" applyBorder="1" applyAlignment="1">
      <alignment horizontal="left" vertical="top" wrapText="1"/>
    </xf>
    <xf numFmtId="3" fontId="94" fillId="33" borderId="26" xfId="0" applyNumberFormat="1" applyFont="1" applyFill="1" applyBorder="1" applyAlignment="1">
      <alignment horizontal="right" vertical="top" wrapText="1"/>
    </xf>
    <xf numFmtId="3" fontId="94" fillId="33" borderId="23" xfId="0" applyNumberFormat="1" applyFont="1" applyFill="1" applyBorder="1" applyAlignment="1">
      <alignment horizontal="right" vertical="top" wrapText="1"/>
    </xf>
    <xf numFmtId="0" fontId="0" fillId="33" borderId="26" xfId="0" applyFont="1" applyFill="1" applyBorder="1" applyAlignment="1">
      <alignment horizontal="left" vertical="top" wrapText="1"/>
    </xf>
    <xf numFmtId="0" fontId="94" fillId="33" borderId="14" xfId="0" applyFont="1" applyFill="1" applyBorder="1" applyAlignment="1">
      <alignment vertical="top" wrapText="1"/>
    </xf>
    <xf numFmtId="0" fontId="98" fillId="33" borderId="0" xfId="0" applyFont="1" applyFill="1" applyAlignment="1">
      <alignment/>
    </xf>
    <xf numFmtId="0" fontId="98" fillId="33" borderId="26" xfId="0" applyFont="1" applyFill="1" applyBorder="1" applyAlignment="1">
      <alignment/>
    </xf>
    <xf numFmtId="0" fontId="93" fillId="33" borderId="27" xfId="0" applyFont="1" applyFill="1" applyBorder="1" applyAlignment="1">
      <alignment horizontal="right" wrapText="1"/>
    </xf>
    <xf numFmtId="0" fontId="93" fillId="33" borderId="28" xfId="0" applyFont="1" applyFill="1" applyBorder="1" applyAlignment="1">
      <alignment horizontal="right" wrapText="1"/>
    </xf>
    <xf numFmtId="0" fontId="91" fillId="33" borderId="14" xfId="0" applyFont="1" applyFill="1" applyBorder="1" applyAlignment="1">
      <alignment horizontal="left" vertical="top" wrapText="1"/>
    </xf>
    <xf numFmtId="0" fontId="91" fillId="33" borderId="15" xfId="0" applyFont="1" applyFill="1" applyBorder="1" applyAlignment="1">
      <alignment horizontal="left" vertical="top" wrapText="1"/>
    </xf>
    <xf numFmtId="0" fontId="94" fillId="33" borderId="29" xfId="0" applyFont="1" applyFill="1" applyBorder="1" applyAlignment="1">
      <alignment horizontal="right" vertical="top" wrapText="1"/>
    </xf>
    <xf numFmtId="0" fontId="94" fillId="33" borderId="30" xfId="0" applyFont="1" applyFill="1" applyBorder="1" applyAlignment="1">
      <alignment horizontal="right" vertical="top" wrapText="1"/>
    </xf>
    <xf numFmtId="0" fontId="91" fillId="33" borderId="25" xfId="0" applyFont="1" applyFill="1" applyBorder="1" applyAlignment="1">
      <alignment horizontal="right" vertical="top" wrapText="1"/>
    </xf>
    <xf numFmtId="0" fontId="91" fillId="33" borderId="22" xfId="0" applyFont="1" applyFill="1" applyBorder="1" applyAlignment="1">
      <alignment horizontal="right" vertical="top" wrapText="1"/>
    </xf>
    <xf numFmtId="0" fontId="0" fillId="33" borderId="31" xfId="0" applyFont="1" applyFill="1" applyBorder="1" applyAlignment="1">
      <alignment vertical="top" wrapText="1"/>
    </xf>
    <xf numFmtId="167" fontId="91" fillId="33" borderId="14" xfId="0" applyNumberFormat="1" applyFont="1" applyFill="1" applyBorder="1" applyAlignment="1">
      <alignment horizontal="right" vertical="top" wrapText="1"/>
    </xf>
    <xf numFmtId="0" fontId="0" fillId="33" borderId="10" xfId="0" applyFont="1" applyFill="1" applyBorder="1" applyAlignment="1">
      <alignment vertical="top" wrapText="1"/>
    </xf>
    <xf numFmtId="0" fontId="91" fillId="33" borderId="10" xfId="0" applyFont="1" applyFill="1" applyBorder="1" applyAlignment="1">
      <alignment/>
    </xf>
    <xf numFmtId="0" fontId="93" fillId="33" borderId="24" xfId="0" applyFont="1" applyFill="1" applyBorder="1" applyAlignment="1">
      <alignment horizontal="center" vertical="top" wrapText="1"/>
    </xf>
    <xf numFmtId="0" fontId="91" fillId="33" borderId="24" xfId="0" applyFont="1" applyFill="1" applyBorder="1" applyAlignment="1">
      <alignment/>
    </xf>
    <xf numFmtId="0" fontId="93" fillId="33" borderId="24" xfId="0" applyFont="1" applyFill="1" applyBorder="1" applyAlignment="1">
      <alignment horizontal="right" vertical="top" wrapText="1"/>
    </xf>
    <xf numFmtId="0" fontId="0" fillId="33" borderId="0" xfId="0" applyFont="1" applyFill="1" applyBorder="1" applyAlignment="1">
      <alignment/>
    </xf>
    <xf numFmtId="0" fontId="94" fillId="33" borderId="26" xfId="0" applyFont="1" applyFill="1" applyBorder="1" applyAlignment="1">
      <alignment vertical="top" wrapText="1"/>
    </xf>
    <xf numFmtId="0" fontId="99" fillId="33" borderId="0" xfId="0" applyFont="1" applyFill="1" applyBorder="1" applyAlignment="1">
      <alignment horizontal="right" wrapText="1"/>
    </xf>
    <xf numFmtId="0" fontId="100" fillId="33" borderId="0" xfId="0" applyFont="1" applyFill="1" applyBorder="1" applyAlignment="1">
      <alignment horizontal="right" vertical="top"/>
    </xf>
    <xf numFmtId="0" fontId="101" fillId="33" borderId="0" xfId="0" applyFont="1" applyFill="1" applyBorder="1" applyAlignment="1">
      <alignment horizontal="right" vertical="top"/>
    </xf>
    <xf numFmtId="168" fontId="91" fillId="33" borderId="0" xfId="0" applyNumberFormat="1" applyFont="1" applyFill="1" applyBorder="1" applyAlignment="1">
      <alignment horizontal="right" wrapText="1"/>
    </xf>
    <xf numFmtId="168" fontId="91" fillId="33" borderId="17" xfId="0" applyNumberFormat="1" applyFont="1" applyFill="1" applyBorder="1" applyAlignment="1">
      <alignment horizontal="right" wrapText="1"/>
    </xf>
    <xf numFmtId="0" fontId="5" fillId="33" borderId="0" xfId="0" applyFont="1" applyFill="1" applyAlignment="1">
      <alignment/>
    </xf>
    <xf numFmtId="0" fontId="3" fillId="33" borderId="0" xfId="0" applyFont="1" applyFill="1" applyAlignment="1">
      <alignment/>
    </xf>
    <xf numFmtId="0" fontId="2" fillId="33" borderId="31" xfId="0" applyFont="1" applyFill="1" applyBorder="1" applyAlignment="1">
      <alignment horizontal="right" vertical="top" wrapText="1"/>
    </xf>
    <xf numFmtId="0" fontId="2" fillId="33" borderId="12" xfId="0" applyFont="1" applyFill="1" applyBorder="1" applyAlignment="1">
      <alignment horizontal="right" vertical="top" wrapText="1"/>
    </xf>
    <xf numFmtId="0" fontId="2" fillId="33" borderId="32" xfId="0" applyFont="1" applyFill="1" applyBorder="1" applyAlignment="1">
      <alignment horizontal="right" vertical="top" wrapText="1"/>
    </xf>
    <xf numFmtId="0" fontId="2" fillId="33" borderId="33" xfId="0" applyFont="1" applyFill="1" applyBorder="1" applyAlignment="1">
      <alignment horizontal="right" vertical="top" wrapText="1"/>
    </xf>
    <xf numFmtId="0" fontId="2" fillId="33" borderId="14" xfId="0" applyFont="1" applyFill="1" applyBorder="1" applyAlignment="1">
      <alignment horizontal="left" vertical="top" wrapText="1"/>
    </xf>
    <xf numFmtId="0" fontId="2" fillId="33" borderId="14" xfId="0" applyFont="1" applyFill="1" applyBorder="1" applyAlignment="1">
      <alignment horizontal="right" vertical="top" wrapText="1"/>
    </xf>
    <xf numFmtId="0" fontId="2" fillId="33" borderId="34" xfId="0" applyFont="1" applyFill="1" applyBorder="1" applyAlignment="1">
      <alignment horizontal="right" vertical="top" wrapText="1"/>
    </xf>
    <xf numFmtId="0" fontId="2" fillId="33" borderId="35" xfId="0" applyFont="1" applyFill="1" applyBorder="1" applyAlignment="1">
      <alignment horizontal="right" vertical="top" wrapText="1"/>
    </xf>
    <xf numFmtId="0" fontId="4" fillId="33" borderId="14" xfId="0" applyFont="1" applyFill="1" applyBorder="1" applyAlignment="1">
      <alignment horizontal="right" wrapText="1"/>
    </xf>
    <xf numFmtId="0" fontId="2" fillId="33" borderId="0" xfId="0" applyFont="1" applyFill="1" applyBorder="1" applyAlignment="1">
      <alignment horizontal="left" vertical="top" wrapText="1"/>
    </xf>
    <xf numFmtId="0" fontId="3" fillId="33" borderId="0" xfId="0" applyFont="1" applyFill="1" applyBorder="1" applyAlignment="1">
      <alignment horizontal="left" vertical="top" wrapText="1" indent="2"/>
    </xf>
    <xf numFmtId="0" fontId="3" fillId="33" borderId="0" xfId="0" applyFont="1" applyFill="1" applyBorder="1" applyAlignment="1">
      <alignment horizontal="left" vertical="top" wrapText="1"/>
    </xf>
    <xf numFmtId="0" fontId="3" fillId="33" borderId="0" xfId="0" applyFont="1" applyFill="1" applyAlignment="1">
      <alignment horizontal="left"/>
    </xf>
    <xf numFmtId="0" fontId="3" fillId="33" borderId="19" xfId="0" applyFont="1" applyFill="1" applyBorder="1" applyAlignment="1">
      <alignment horizontal="left" vertical="top" wrapText="1" indent="2"/>
    </xf>
    <xf numFmtId="0" fontId="14" fillId="33" borderId="26" xfId="0" applyFont="1" applyFill="1" applyBorder="1" applyAlignment="1">
      <alignment/>
    </xf>
    <xf numFmtId="0" fontId="14" fillId="33" borderId="0" xfId="0" applyFont="1" applyFill="1" applyAlignment="1">
      <alignment/>
    </xf>
    <xf numFmtId="0" fontId="3" fillId="33" borderId="0" xfId="0" applyFont="1" applyFill="1" applyBorder="1" applyAlignment="1">
      <alignment/>
    </xf>
    <xf numFmtId="0" fontId="3" fillId="33" borderId="26" xfId="0" applyFont="1" applyFill="1" applyBorder="1" applyAlignment="1">
      <alignment/>
    </xf>
    <xf numFmtId="165" fontId="4" fillId="33" borderId="0" xfId="42" applyNumberFormat="1" applyFont="1" applyFill="1" applyAlignment="1">
      <alignment/>
    </xf>
    <xf numFmtId="0" fontId="3" fillId="33" borderId="0" xfId="0" applyFont="1" applyFill="1" applyBorder="1" applyAlignment="1">
      <alignment horizontal="left" vertical="top" indent="2"/>
    </xf>
    <xf numFmtId="165" fontId="4" fillId="33" borderId="0" xfId="42" applyNumberFormat="1" applyFont="1" applyFill="1" applyBorder="1" applyAlignment="1">
      <alignment/>
    </xf>
    <xf numFmtId="1" fontId="3" fillId="33" borderId="0" xfId="0" applyNumberFormat="1" applyFont="1" applyFill="1" applyBorder="1" applyAlignment="1">
      <alignment horizontal="right" wrapText="1"/>
    </xf>
    <xf numFmtId="0" fontId="16" fillId="33" borderId="26" xfId="0" applyFont="1" applyFill="1" applyBorder="1" applyAlignment="1">
      <alignment/>
    </xf>
    <xf numFmtId="0" fontId="2" fillId="33" borderId="26" xfId="0" applyFont="1" applyFill="1" applyBorder="1" applyAlignment="1">
      <alignment/>
    </xf>
    <xf numFmtId="0" fontId="2" fillId="33" borderId="26" xfId="0" applyFont="1" applyFill="1" applyBorder="1" applyAlignment="1">
      <alignment horizontal="left" vertical="top" indent="2"/>
    </xf>
    <xf numFmtId="0" fontId="5" fillId="33" borderId="0" xfId="0" applyFont="1" applyFill="1" applyBorder="1" applyAlignment="1">
      <alignment/>
    </xf>
    <xf numFmtId="0" fontId="5" fillId="33" borderId="0" xfId="0" applyFont="1" applyFill="1" applyAlignment="1">
      <alignment horizontal="right"/>
    </xf>
    <xf numFmtId="0" fontId="4" fillId="33" borderId="0" xfId="0" applyFont="1" applyFill="1" applyBorder="1" applyAlignment="1">
      <alignment/>
    </xf>
    <xf numFmtId="0" fontId="14" fillId="33" borderId="26" xfId="0" applyFont="1" applyFill="1" applyBorder="1" applyAlignment="1">
      <alignment horizontal="left"/>
    </xf>
    <xf numFmtId="0" fontId="18" fillId="33" borderId="26" xfId="0" applyFont="1" applyFill="1" applyBorder="1" applyAlignment="1">
      <alignment/>
    </xf>
    <xf numFmtId="0" fontId="14" fillId="33" borderId="0" xfId="0" applyFont="1" applyFill="1" applyBorder="1" applyAlignment="1">
      <alignment/>
    </xf>
    <xf numFmtId="0" fontId="2" fillId="33" borderId="0" xfId="0" applyFont="1" applyFill="1" applyBorder="1" applyAlignment="1">
      <alignment horizontal="center" vertical="center" wrapText="1"/>
    </xf>
    <xf numFmtId="0" fontId="0" fillId="33" borderId="0" xfId="0" applyFill="1" applyBorder="1" applyAlignment="1">
      <alignment horizontal="right"/>
    </xf>
    <xf numFmtId="165" fontId="94" fillId="33" borderId="0" xfId="42" applyNumberFormat="1" applyFont="1" applyFill="1" applyAlignment="1">
      <alignment horizontal="right"/>
    </xf>
    <xf numFmtId="0" fontId="16" fillId="33" borderId="0" xfId="0" applyFont="1" applyFill="1" applyAlignment="1">
      <alignment/>
    </xf>
    <xf numFmtId="0" fontId="0" fillId="33" borderId="0" xfId="0" applyFill="1" applyAlignment="1">
      <alignment/>
    </xf>
    <xf numFmtId="0" fontId="19" fillId="33" borderId="0" xfId="0" applyFont="1" applyFill="1" applyAlignment="1">
      <alignment/>
    </xf>
    <xf numFmtId="0" fontId="102" fillId="33" borderId="0" xfId="0" applyFont="1" applyFill="1" applyAlignment="1">
      <alignment/>
    </xf>
    <xf numFmtId="166" fontId="91" fillId="33" borderId="0" xfId="64" applyNumberFormat="1" applyFont="1" applyFill="1" applyAlignment="1">
      <alignment/>
    </xf>
    <xf numFmtId="0" fontId="0" fillId="33" borderId="0" xfId="0" applyFill="1" applyAlignment="1">
      <alignment horizontal="right"/>
    </xf>
    <xf numFmtId="0" fontId="98" fillId="33" borderId="0" xfId="0" applyFont="1" applyFill="1" applyBorder="1" applyAlignment="1">
      <alignment vertical="center"/>
    </xf>
    <xf numFmtId="0" fontId="10" fillId="33" borderId="0" xfId="0" applyFont="1" applyFill="1" applyBorder="1" applyAlignment="1">
      <alignment vertical="center"/>
    </xf>
    <xf numFmtId="0" fontId="20" fillId="33" borderId="10" xfId="0" applyFont="1" applyFill="1" applyBorder="1" applyAlignment="1">
      <alignment horizontal="center" vertical="center" wrapText="1"/>
    </xf>
    <xf numFmtId="0" fontId="20" fillId="33" borderId="0" xfId="0" applyFont="1" applyFill="1" applyBorder="1" applyAlignment="1">
      <alignment horizontal="center" vertical="center" wrapText="1"/>
    </xf>
    <xf numFmtId="0" fontId="21" fillId="33" borderId="0" xfId="0" applyFont="1" applyFill="1" applyBorder="1" applyAlignment="1">
      <alignment horizontal="right" vertical="center"/>
    </xf>
    <xf numFmtId="0" fontId="20" fillId="33" borderId="0" xfId="0" applyFont="1" applyFill="1" applyBorder="1" applyAlignment="1">
      <alignment horizontal="left" vertical="top" wrapText="1"/>
    </xf>
    <xf numFmtId="0" fontId="22" fillId="33" borderId="0" xfId="0" applyFont="1" applyFill="1" applyBorder="1" applyAlignment="1">
      <alignment horizontal="right"/>
    </xf>
    <xf numFmtId="165" fontId="21" fillId="33" borderId="0" xfId="42" applyNumberFormat="1" applyFont="1" applyFill="1" applyAlignment="1">
      <alignment horizontal="right"/>
    </xf>
    <xf numFmtId="0" fontId="22" fillId="33" borderId="0" xfId="0" applyFont="1" applyFill="1" applyAlignment="1">
      <alignment horizontal="right"/>
    </xf>
    <xf numFmtId="0" fontId="22" fillId="33" borderId="0" xfId="0" applyFont="1" applyFill="1" applyBorder="1" applyAlignment="1">
      <alignment/>
    </xf>
    <xf numFmtId="165" fontId="21" fillId="33" borderId="0" xfId="42" applyNumberFormat="1" applyFont="1" applyFill="1" applyAlignment="1">
      <alignment/>
    </xf>
    <xf numFmtId="0" fontId="22" fillId="33" borderId="0" xfId="0" applyFont="1" applyFill="1" applyAlignment="1">
      <alignment/>
    </xf>
    <xf numFmtId="0" fontId="22" fillId="33" borderId="0" xfId="0" applyFont="1" applyFill="1" applyBorder="1" applyAlignment="1">
      <alignment horizontal="left" vertical="top" wrapText="1" indent="1"/>
    </xf>
    <xf numFmtId="0" fontId="22" fillId="33" borderId="26" xfId="0" applyFont="1" applyFill="1" applyBorder="1" applyAlignment="1">
      <alignment horizontal="left" vertical="top" wrapText="1" indent="1"/>
    </xf>
    <xf numFmtId="0" fontId="103" fillId="33" borderId="0" xfId="0" applyFont="1" applyFill="1" applyBorder="1" applyAlignment="1">
      <alignment/>
    </xf>
    <xf numFmtId="0" fontId="103" fillId="33" borderId="0" xfId="0" applyFont="1" applyFill="1" applyBorder="1" applyAlignment="1">
      <alignment horizontal="right"/>
    </xf>
    <xf numFmtId="0" fontId="20" fillId="33" borderId="24" xfId="0" applyFont="1" applyFill="1" applyBorder="1" applyAlignment="1">
      <alignment horizontal="center" vertical="center" wrapText="1"/>
    </xf>
    <xf numFmtId="0" fontId="22" fillId="33" borderId="36" xfId="0" applyFont="1" applyFill="1" applyBorder="1" applyAlignment="1">
      <alignment horizontal="left" vertical="top" wrapText="1" indent="1"/>
    </xf>
    <xf numFmtId="0" fontId="22" fillId="33" borderId="36" xfId="0" applyFont="1" applyFill="1" applyBorder="1" applyAlignment="1">
      <alignment horizontal="right"/>
    </xf>
    <xf numFmtId="165" fontId="21" fillId="33" borderId="36" xfId="42" applyNumberFormat="1" applyFont="1" applyFill="1" applyBorder="1" applyAlignment="1">
      <alignment horizontal="right"/>
    </xf>
    <xf numFmtId="0" fontId="104" fillId="33" borderId="0" xfId="0" applyFont="1" applyFill="1" applyAlignment="1">
      <alignment/>
    </xf>
    <xf numFmtId="0" fontId="105" fillId="33" borderId="0" xfId="0" applyFont="1" applyFill="1" applyAlignment="1">
      <alignment/>
    </xf>
    <xf numFmtId="0" fontId="10" fillId="33" borderId="0" xfId="0" applyFont="1" applyFill="1" applyAlignment="1">
      <alignment/>
    </xf>
    <xf numFmtId="0" fontId="106" fillId="33" borderId="0" xfId="0" applyFont="1" applyFill="1" applyAlignment="1">
      <alignment/>
    </xf>
    <xf numFmtId="0" fontId="10" fillId="33" borderId="0" xfId="0" applyFont="1" applyFill="1" applyAlignment="1">
      <alignment horizontal="left"/>
    </xf>
    <xf numFmtId="0" fontId="6" fillId="33" borderId="0" xfId="0" applyFont="1" applyFill="1" applyAlignment="1">
      <alignment/>
    </xf>
    <xf numFmtId="0" fontId="4" fillId="33" borderId="0" xfId="0" applyFont="1" applyFill="1" applyAlignment="1">
      <alignment horizontal="right"/>
    </xf>
    <xf numFmtId="167" fontId="3" fillId="33" borderId="0" xfId="0" applyNumberFormat="1" applyFont="1" applyFill="1" applyBorder="1" applyAlignment="1">
      <alignment horizontal="right"/>
    </xf>
    <xf numFmtId="3" fontId="4" fillId="33" borderId="0" xfId="0" applyNumberFormat="1" applyFont="1" applyFill="1" applyAlignment="1">
      <alignment horizontal="right"/>
    </xf>
    <xf numFmtId="3" fontId="4" fillId="33" borderId="26" xfId="0" applyNumberFormat="1" applyFont="1" applyFill="1" applyBorder="1" applyAlignment="1">
      <alignment horizontal="right"/>
    </xf>
    <xf numFmtId="167" fontId="3" fillId="33" borderId="26" xfId="0" applyNumberFormat="1" applyFont="1" applyFill="1" applyBorder="1" applyAlignment="1">
      <alignment horizontal="right"/>
    </xf>
    <xf numFmtId="2" fontId="3" fillId="33" borderId="0" xfId="0" applyNumberFormat="1" applyFont="1" applyFill="1" applyBorder="1" applyAlignment="1">
      <alignment horizontal="right"/>
    </xf>
    <xf numFmtId="0" fontId="91" fillId="33" borderId="0" xfId="0" applyFont="1" applyFill="1" applyBorder="1" applyAlignment="1">
      <alignment vertical="top" wrapText="1"/>
    </xf>
    <xf numFmtId="0" fontId="3" fillId="33" borderId="10" xfId="0" applyFont="1" applyFill="1" applyBorder="1" applyAlignment="1">
      <alignment/>
    </xf>
    <xf numFmtId="0" fontId="107" fillId="33" borderId="0" xfId="0" applyFont="1" applyFill="1" applyBorder="1" applyAlignment="1">
      <alignment vertical="top" wrapText="1"/>
    </xf>
    <xf numFmtId="0" fontId="108" fillId="33" borderId="0" xfId="0" applyFont="1" applyFill="1" applyAlignment="1">
      <alignment/>
    </xf>
    <xf numFmtId="0" fontId="108" fillId="33" borderId="10" xfId="0" applyFont="1" applyFill="1" applyBorder="1" applyAlignment="1">
      <alignment horizontal="right"/>
    </xf>
    <xf numFmtId="0" fontId="109" fillId="33" borderId="12" xfId="0" applyFont="1" applyFill="1" applyBorder="1" applyAlignment="1">
      <alignment horizontal="right" vertical="top" wrapText="1"/>
    </xf>
    <xf numFmtId="0" fontId="109" fillId="33" borderId="12" xfId="0" applyFont="1" applyFill="1" applyBorder="1" applyAlignment="1">
      <alignment horizontal="right" wrapText="1"/>
    </xf>
    <xf numFmtId="0" fontId="109" fillId="33" borderId="14" xfId="0" applyFont="1" applyFill="1" applyBorder="1" applyAlignment="1">
      <alignment horizontal="left" vertical="top" wrapText="1"/>
    </xf>
    <xf numFmtId="0" fontId="110" fillId="33" borderId="14" xfId="0" applyFont="1" applyFill="1" applyBorder="1" applyAlignment="1">
      <alignment horizontal="right" vertical="top" wrapText="1"/>
    </xf>
    <xf numFmtId="0" fontId="110" fillId="33" borderId="14" xfId="0" applyFont="1" applyFill="1" applyBorder="1" applyAlignment="1">
      <alignment horizontal="right" vertical="top"/>
    </xf>
    <xf numFmtId="0" fontId="108" fillId="33" borderId="0" xfId="0" applyFont="1" applyFill="1" applyBorder="1" applyAlignment="1">
      <alignment horizontal="left" vertical="top" wrapText="1"/>
    </xf>
    <xf numFmtId="0" fontId="110" fillId="33" borderId="19" xfId="0" applyFont="1" applyFill="1" applyBorder="1" applyAlignment="1">
      <alignment horizontal="left" vertical="top" wrapText="1"/>
    </xf>
    <xf numFmtId="0" fontId="111" fillId="33" borderId="0" xfId="0" applyFont="1" applyFill="1" applyAlignment="1">
      <alignment/>
    </xf>
    <xf numFmtId="0" fontId="109" fillId="33" borderId="31" xfId="0" applyFont="1" applyFill="1" applyBorder="1" applyAlignment="1">
      <alignment horizontal="center" vertical="top" wrapText="1"/>
    </xf>
    <xf numFmtId="0" fontId="109" fillId="33" borderId="0" xfId="0" applyFont="1" applyFill="1" applyBorder="1" applyAlignment="1">
      <alignment horizontal="center" vertical="top" wrapText="1"/>
    </xf>
    <xf numFmtId="0" fontId="109" fillId="33" borderId="0" xfId="0" applyFont="1" applyFill="1" applyBorder="1" applyAlignment="1">
      <alignment horizontal="right" vertical="top" wrapText="1"/>
    </xf>
    <xf numFmtId="0" fontId="109" fillId="33" borderId="12" xfId="0" applyFont="1" applyFill="1" applyBorder="1" applyAlignment="1">
      <alignment horizontal="center" vertical="top" wrapText="1"/>
    </xf>
    <xf numFmtId="0" fontId="109" fillId="33" borderId="14" xfId="0" applyFont="1" applyFill="1" applyBorder="1" applyAlignment="1">
      <alignment horizontal="center" vertical="top" wrapText="1"/>
    </xf>
    <xf numFmtId="0" fontId="109" fillId="33" borderId="14" xfId="0" applyFont="1" applyFill="1" applyBorder="1" applyAlignment="1">
      <alignment horizontal="right" vertical="top" wrapText="1"/>
    </xf>
    <xf numFmtId="0" fontId="109" fillId="33" borderId="0" xfId="0" applyFont="1" applyFill="1" applyBorder="1" applyAlignment="1">
      <alignment horizontal="left" vertical="top" wrapText="1"/>
    </xf>
    <xf numFmtId="167" fontId="108" fillId="33" borderId="0" xfId="0" applyNumberFormat="1" applyFont="1" applyFill="1" applyAlignment="1">
      <alignment/>
    </xf>
    <xf numFmtId="0" fontId="108" fillId="33" borderId="0" xfId="0" applyFont="1" applyFill="1" applyBorder="1" applyAlignment="1">
      <alignment horizontal="left" vertical="top" wrapText="1" indent="2"/>
    </xf>
    <xf numFmtId="0" fontId="108" fillId="33" borderId="19" xfId="0" applyFont="1" applyFill="1" applyBorder="1" applyAlignment="1">
      <alignment horizontal="left" vertical="top" wrapText="1" indent="2"/>
    </xf>
    <xf numFmtId="0" fontId="108" fillId="33" borderId="0" xfId="0" applyFont="1" applyFill="1" applyBorder="1" applyAlignment="1">
      <alignment horizontal="center" vertical="top" wrapText="1"/>
    </xf>
    <xf numFmtId="0" fontId="108" fillId="33" borderId="0" xfId="0" applyFont="1" applyFill="1" applyBorder="1" applyAlignment="1">
      <alignment vertical="top" wrapText="1"/>
    </xf>
    <xf numFmtId="0" fontId="112" fillId="33" borderId="0" xfId="0" applyFont="1" applyFill="1" applyAlignment="1">
      <alignment/>
    </xf>
    <xf numFmtId="0" fontId="112" fillId="33" borderId="26" xfId="0" applyFont="1" applyFill="1" applyBorder="1" applyAlignment="1">
      <alignment/>
    </xf>
    <xf numFmtId="3" fontId="110" fillId="33" borderId="0" xfId="0" applyNumberFormat="1" applyFont="1" applyFill="1" applyBorder="1" applyAlignment="1">
      <alignment vertical="top" wrapText="1"/>
    </xf>
    <xf numFmtId="0" fontId="108" fillId="33" borderId="12" xfId="0" applyFont="1" applyFill="1" applyBorder="1" applyAlignment="1">
      <alignment horizontal="center" vertical="top" wrapText="1"/>
    </xf>
    <xf numFmtId="0" fontId="109" fillId="33" borderId="31" xfId="0" applyFont="1" applyFill="1" applyBorder="1" applyAlignment="1">
      <alignment vertical="top" wrapText="1"/>
    </xf>
    <xf numFmtId="0" fontId="112" fillId="33" borderId="0" xfId="0" applyFont="1" applyFill="1" applyBorder="1" applyAlignment="1">
      <alignment horizontal="left" vertical="center" wrapText="1"/>
    </xf>
    <xf numFmtId="0" fontId="112" fillId="33" borderId="0" xfId="0" applyFont="1" applyFill="1" applyBorder="1" applyAlignment="1">
      <alignment/>
    </xf>
    <xf numFmtId="0" fontId="108" fillId="33" borderId="0" xfId="0" applyFont="1" applyFill="1" applyBorder="1" applyAlignment="1">
      <alignment/>
    </xf>
    <xf numFmtId="0" fontId="110" fillId="33" borderId="22" xfId="0" applyFont="1" applyFill="1" applyBorder="1" applyAlignment="1">
      <alignment horizontal="right" vertical="top" wrapText="1"/>
    </xf>
    <xf numFmtId="0" fontId="109" fillId="33" borderId="37" xfId="0" applyFont="1" applyFill="1" applyBorder="1" applyAlignment="1">
      <alignment horizontal="right" wrapText="1"/>
    </xf>
    <xf numFmtId="165" fontId="110" fillId="33" borderId="38" xfId="42" applyNumberFormat="1" applyFont="1" applyFill="1" applyBorder="1" applyAlignment="1">
      <alignment horizontal="right"/>
    </xf>
    <xf numFmtId="165" fontId="110" fillId="33" borderId="26" xfId="42" applyNumberFormat="1" applyFont="1" applyFill="1" applyBorder="1" applyAlignment="1">
      <alignment horizontal="right"/>
    </xf>
    <xf numFmtId="0" fontId="109" fillId="33" borderId="28" xfId="0" applyFont="1" applyFill="1" applyBorder="1" applyAlignment="1">
      <alignment horizontal="right" wrapText="1"/>
    </xf>
    <xf numFmtId="0" fontId="110" fillId="33" borderId="30" xfId="0" applyFont="1" applyFill="1" applyBorder="1" applyAlignment="1">
      <alignment horizontal="right" vertical="top"/>
    </xf>
    <xf numFmtId="167" fontId="108" fillId="33" borderId="22" xfId="0" applyNumberFormat="1" applyFont="1" applyFill="1" applyBorder="1" applyAlignment="1">
      <alignment horizontal="right"/>
    </xf>
    <xf numFmtId="167" fontId="108" fillId="33" borderId="0" xfId="0" applyNumberFormat="1" applyFont="1" applyFill="1" applyAlignment="1">
      <alignment horizontal="right"/>
    </xf>
    <xf numFmtId="167" fontId="108" fillId="33" borderId="0" xfId="0" applyNumberFormat="1" applyFont="1" applyFill="1" applyBorder="1" applyAlignment="1">
      <alignment horizontal="right"/>
    </xf>
    <xf numFmtId="167" fontId="108" fillId="33" borderId="0" xfId="0" applyNumberFormat="1" applyFont="1" applyFill="1" applyBorder="1" applyAlignment="1">
      <alignment horizontal="right" vertical="top" wrapText="1"/>
    </xf>
    <xf numFmtId="165" fontId="110" fillId="33" borderId="0" xfId="42" applyNumberFormat="1" applyFont="1" applyFill="1" applyBorder="1" applyAlignment="1">
      <alignment horizontal="right" vertical="top" wrapText="1"/>
    </xf>
    <xf numFmtId="0" fontId="107" fillId="33" borderId="0" xfId="0" applyFont="1" applyFill="1" applyAlignment="1">
      <alignment/>
    </xf>
    <xf numFmtId="0" fontId="93" fillId="33" borderId="31" xfId="0" applyFont="1" applyFill="1" applyBorder="1" applyAlignment="1">
      <alignment horizontal="center" vertical="top" wrapText="1"/>
    </xf>
    <xf numFmtId="0" fontId="93" fillId="33" borderId="12" xfId="0" applyFont="1" applyFill="1" applyBorder="1" applyAlignment="1">
      <alignment horizontal="center" vertical="top" wrapText="1"/>
    </xf>
    <xf numFmtId="0" fontId="94" fillId="33" borderId="14" xfId="0" applyFont="1" applyFill="1" applyBorder="1" applyAlignment="1">
      <alignment horizontal="right" vertical="top" wrapText="1"/>
    </xf>
    <xf numFmtId="0" fontId="93" fillId="33" borderId="12" xfId="0" applyFont="1" applyFill="1" applyBorder="1" applyAlignment="1">
      <alignment horizontal="right" vertical="top" wrapText="1"/>
    </xf>
    <xf numFmtId="0" fontId="93" fillId="33" borderId="31" xfId="0" applyFont="1" applyFill="1" applyBorder="1" applyAlignment="1">
      <alignment horizontal="right" vertical="top" wrapText="1"/>
    </xf>
    <xf numFmtId="0" fontId="91" fillId="33" borderId="0" xfId="0" applyFont="1" applyFill="1" applyBorder="1" applyAlignment="1">
      <alignment vertical="top" wrapText="1"/>
    </xf>
    <xf numFmtId="0" fontId="93" fillId="33" borderId="0" xfId="0" applyFont="1" applyFill="1" applyBorder="1" applyAlignment="1">
      <alignment horizontal="center" vertical="top" wrapText="1"/>
    </xf>
    <xf numFmtId="0" fontId="94" fillId="33" borderId="0" xfId="0" applyFont="1" applyFill="1" applyBorder="1" applyAlignment="1">
      <alignment horizontal="right" vertical="top" wrapText="1"/>
    </xf>
    <xf numFmtId="0" fontId="91" fillId="33" borderId="0" xfId="0" applyFont="1" applyFill="1" applyBorder="1" applyAlignment="1">
      <alignment horizontal="left" vertical="top" wrapText="1"/>
    </xf>
    <xf numFmtId="0" fontId="91" fillId="33" borderId="0" xfId="0" applyFont="1" applyFill="1" applyBorder="1" applyAlignment="1">
      <alignment horizontal="left" wrapText="1"/>
    </xf>
    <xf numFmtId="0" fontId="91" fillId="33" borderId="0" xfId="0" applyFont="1" applyFill="1" applyAlignment="1">
      <alignment horizontal="left"/>
    </xf>
    <xf numFmtId="0" fontId="3" fillId="33" borderId="0" xfId="0" applyFont="1" applyFill="1" applyAlignment="1">
      <alignment horizontal="left"/>
    </xf>
    <xf numFmtId="165" fontId="15" fillId="33" borderId="0" xfId="42" applyNumberFormat="1" applyFont="1" applyFill="1" applyBorder="1" applyAlignment="1">
      <alignment horizontal="right" textRotation="90" wrapText="1"/>
    </xf>
    <xf numFmtId="0" fontId="2" fillId="33" borderId="0" xfId="0" applyFont="1" applyFill="1" applyBorder="1" applyAlignment="1">
      <alignment horizontal="right" textRotation="90" wrapText="1"/>
    </xf>
    <xf numFmtId="0" fontId="2" fillId="33" borderId="10" xfId="0" applyFont="1" applyFill="1" applyBorder="1" applyAlignment="1">
      <alignment horizontal="center" vertical="center" wrapText="1"/>
    </xf>
    <xf numFmtId="0" fontId="91" fillId="33" borderId="0" xfId="0" applyFont="1" applyFill="1" applyAlignment="1">
      <alignment horizontal="left" vertical="top" wrapText="1"/>
    </xf>
    <xf numFmtId="0" fontId="3" fillId="33" borderId="24" xfId="0" applyFont="1" applyFill="1" applyBorder="1" applyAlignment="1">
      <alignment/>
    </xf>
    <xf numFmtId="0" fontId="2" fillId="33" borderId="0" xfId="0" applyFont="1" applyFill="1" applyBorder="1" applyAlignment="1">
      <alignment/>
    </xf>
    <xf numFmtId="0" fontId="4" fillId="33" borderId="0" xfId="0" applyFont="1" applyFill="1" applyBorder="1" applyAlignment="1">
      <alignment horizontal="right"/>
    </xf>
    <xf numFmtId="0" fontId="2" fillId="33" borderId="24" xfId="0" applyFont="1" applyFill="1" applyBorder="1" applyAlignment="1">
      <alignment/>
    </xf>
    <xf numFmtId="0" fontId="3" fillId="33" borderId="0" xfId="0" applyFont="1" applyFill="1" applyBorder="1" applyAlignment="1">
      <alignment/>
    </xf>
    <xf numFmtId="9" fontId="3" fillId="33" borderId="0" xfId="0" applyNumberFormat="1" applyFont="1" applyFill="1" applyBorder="1" applyAlignment="1">
      <alignment horizontal="right"/>
    </xf>
    <xf numFmtId="9" fontId="3" fillId="33" borderId="24" xfId="0" applyNumberFormat="1" applyFont="1" applyFill="1" applyBorder="1" applyAlignment="1">
      <alignment horizontal="right"/>
    </xf>
    <xf numFmtId="0" fontId="94" fillId="33" borderId="39" xfId="0" applyFont="1" applyFill="1" applyBorder="1" applyAlignment="1">
      <alignment horizontal="right" vertical="top"/>
    </xf>
    <xf numFmtId="167" fontId="91" fillId="33" borderId="0" xfId="0" applyNumberFormat="1" applyFont="1" applyFill="1" applyBorder="1" applyAlignment="1">
      <alignment horizontal="right"/>
    </xf>
    <xf numFmtId="165" fontId="94" fillId="33" borderId="26" xfId="42" applyNumberFormat="1" applyFont="1" applyFill="1" applyBorder="1" applyAlignment="1">
      <alignment horizontal="right" vertical="top"/>
    </xf>
    <xf numFmtId="165" fontId="94" fillId="33" borderId="0" xfId="42" applyNumberFormat="1" applyFont="1" applyFill="1" applyBorder="1" applyAlignment="1">
      <alignment horizontal="right"/>
    </xf>
    <xf numFmtId="165" fontId="94" fillId="33" borderId="26" xfId="42" applyNumberFormat="1" applyFont="1" applyFill="1" applyBorder="1" applyAlignment="1">
      <alignment horizontal="right"/>
    </xf>
    <xf numFmtId="167" fontId="91" fillId="33" borderId="0" xfId="0" applyNumberFormat="1" applyFont="1" applyFill="1" applyAlignment="1">
      <alignment horizontal="right"/>
    </xf>
    <xf numFmtId="167" fontId="91" fillId="33" borderId="25" xfId="0" applyNumberFormat="1" applyFont="1" applyFill="1" applyBorder="1" applyAlignment="1">
      <alignment horizontal="right"/>
    </xf>
    <xf numFmtId="167" fontId="91" fillId="33" borderId="22" xfId="0" applyNumberFormat="1" applyFont="1" applyFill="1" applyBorder="1" applyAlignment="1">
      <alignment horizontal="right"/>
    </xf>
    <xf numFmtId="167" fontId="91" fillId="33" borderId="18" xfId="0" applyNumberFormat="1" applyFont="1" applyFill="1" applyBorder="1" applyAlignment="1">
      <alignment horizontal="right"/>
    </xf>
    <xf numFmtId="167" fontId="91" fillId="33" borderId="17" xfId="0" applyNumberFormat="1" applyFont="1" applyFill="1" applyBorder="1" applyAlignment="1">
      <alignment horizontal="right"/>
    </xf>
    <xf numFmtId="165" fontId="94" fillId="33" borderId="26" xfId="42" applyNumberFormat="1" applyFont="1" applyFill="1" applyBorder="1" applyAlignment="1">
      <alignment/>
    </xf>
    <xf numFmtId="0" fontId="91" fillId="33" borderId="0" xfId="0" applyFont="1" applyFill="1" applyAlignment="1">
      <alignment horizontal="right"/>
    </xf>
    <xf numFmtId="2" fontId="91" fillId="33" borderId="0" xfId="0" applyNumberFormat="1" applyFont="1" applyFill="1" applyAlignment="1">
      <alignment/>
    </xf>
    <xf numFmtId="165" fontId="94" fillId="33" borderId="26" xfId="42" applyNumberFormat="1" applyFont="1" applyFill="1" applyBorder="1" applyAlignment="1">
      <alignment/>
    </xf>
    <xf numFmtId="0" fontId="94" fillId="33" borderId="26" xfId="0" applyFont="1" applyFill="1" applyBorder="1" applyAlignment="1">
      <alignment/>
    </xf>
    <xf numFmtId="167" fontId="91" fillId="33" borderId="14" xfId="0" applyNumberFormat="1" applyFont="1" applyFill="1" applyBorder="1" applyAlignment="1">
      <alignment horizontal="right"/>
    </xf>
    <xf numFmtId="0" fontId="93" fillId="33" borderId="31" xfId="0" applyFont="1" applyFill="1" applyBorder="1" applyAlignment="1">
      <alignment horizontal="right" vertical="top" wrapText="1"/>
    </xf>
    <xf numFmtId="0" fontId="0" fillId="33" borderId="0" xfId="0" applyFill="1" applyAlignment="1">
      <alignment horizontal="left" vertical="top"/>
    </xf>
    <xf numFmtId="0" fontId="5" fillId="33" borderId="0" xfId="0" applyFont="1" applyFill="1" applyAlignment="1">
      <alignment horizontal="left" vertical="top" wrapText="1"/>
    </xf>
    <xf numFmtId="0" fontId="0" fillId="33" borderId="0" xfId="0" applyFill="1" applyAlignment="1">
      <alignment horizontal="left" vertical="top" wrapText="1"/>
    </xf>
    <xf numFmtId="0" fontId="5" fillId="33" borderId="0" xfId="0" applyFont="1" applyFill="1" applyAlignment="1">
      <alignment horizontal="left" vertical="top"/>
    </xf>
    <xf numFmtId="167" fontId="91" fillId="33" borderId="0" xfId="0" applyNumberFormat="1" applyFont="1" applyFill="1" applyBorder="1" applyAlignment="1">
      <alignment horizontal="right" vertical="top"/>
    </xf>
    <xf numFmtId="0" fontId="24" fillId="33" borderId="0" xfId="0" applyFont="1" applyFill="1" applyBorder="1" applyAlignment="1">
      <alignment horizontal="left" vertical="center"/>
    </xf>
    <xf numFmtId="0" fontId="24" fillId="33" borderId="0" xfId="0" applyFont="1" applyFill="1" applyAlignment="1">
      <alignment horizontal="left"/>
    </xf>
    <xf numFmtId="164" fontId="113" fillId="33" borderId="0" xfId="42" applyNumberFormat="1" applyFont="1" applyFill="1" applyBorder="1" applyAlignment="1">
      <alignment horizontal="right" vertical="top" wrapText="1"/>
    </xf>
    <xf numFmtId="165" fontId="114" fillId="33" borderId="19" xfId="42" applyNumberFormat="1" applyFont="1" applyFill="1" applyBorder="1" applyAlignment="1">
      <alignment horizontal="right" vertical="top" wrapText="1"/>
    </xf>
    <xf numFmtId="165" fontId="114" fillId="33" borderId="0" xfId="42" applyNumberFormat="1" applyFont="1" applyFill="1" applyBorder="1" applyAlignment="1">
      <alignment horizontal="right" vertical="top" wrapText="1"/>
    </xf>
    <xf numFmtId="167" fontId="113" fillId="33" borderId="0" xfId="0" applyNumberFormat="1" applyFont="1" applyFill="1" applyBorder="1" applyAlignment="1">
      <alignment horizontal="right"/>
    </xf>
    <xf numFmtId="165" fontId="114" fillId="33" borderId="26" xfId="42" applyNumberFormat="1" applyFont="1" applyFill="1" applyBorder="1" applyAlignment="1">
      <alignment horizontal="right" vertical="top"/>
    </xf>
    <xf numFmtId="167" fontId="113" fillId="33" borderId="0" xfId="0" applyNumberFormat="1" applyFont="1" applyFill="1" applyBorder="1" applyAlignment="1">
      <alignment horizontal="right" vertical="top"/>
    </xf>
    <xf numFmtId="0" fontId="113" fillId="33" borderId="0" xfId="0" applyFont="1" applyFill="1" applyAlignment="1">
      <alignment/>
    </xf>
    <xf numFmtId="167" fontId="113" fillId="33" borderId="0" xfId="0" applyNumberFormat="1" applyFont="1" applyFill="1" applyBorder="1" applyAlignment="1">
      <alignment horizontal="right" vertical="top" wrapText="1"/>
    </xf>
    <xf numFmtId="165" fontId="114" fillId="33" borderId="0" xfId="42" applyNumberFormat="1" applyFont="1" applyFill="1" applyBorder="1" applyAlignment="1">
      <alignment horizontal="right"/>
    </xf>
    <xf numFmtId="167" fontId="113" fillId="33" borderId="26" xfId="0" applyNumberFormat="1" applyFont="1" applyFill="1" applyBorder="1" applyAlignment="1">
      <alignment horizontal="right"/>
    </xf>
    <xf numFmtId="165" fontId="114" fillId="33" borderId="26" xfId="42" applyNumberFormat="1" applyFont="1" applyFill="1" applyBorder="1" applyAlignment="1">
      <alignment horizontal="right"/>
    </xf>
    <xf numFmtId="165" fontId="114" fillId="33" borderId="0" xfId="42" applyNumberFormat="1" applyFont="1" applyFill="1" applyBorder="1" applyAlignment="1">
      <alignment horizontal="right" vertical="top"/>
    </xf>
    <xf numFmtId="0" fontId="91" fillId="33" borderId="17" xfId="0" applyFont="1" applyFill="1" applyBorder="1" applyAlignment="1">
      <alignment horizontal="right" vertical="top"/>
    </xf>
    <xf numFmtId="0" fontId="115" fillId="33" borderId="0" xfId="0" applyFont="1" applyFill="1" applyBorder="1" applyAlignment="1">
      <alignment horizontal="right"/>
    </xf>
    <xf numFmtId="165" fontId="116" fillId="33" borderId="0" xfId="42" applyNumberFormat="1" applyFont="1" applyFill="1" applyAlignment="1">
      <alignment horizontal="right"/>
    </xf>
    <xf numFmtId="0" fontId="115" fillId="33" borderId="0" xfId="0" applyFont="1" applyFill="1" applyAlignment="1">
      <alignment horizontal="right"/>
    </xf>
    <xf numFmtId="0" fontId="115" fillId="33" borderId="0" xfId="0" applyFont="1" applyFill="1" applyBorder="1" applyAlignment="1">
      <alignment/>
    </xf>
    <xf numFmtId="165" fontId="116" fillId="33" borderId="0" xfId="42" applyNumberFormat="1" applyFont="1" applyFill="1" applyAlignment="1">
      <alignment/>
    </xf>
    <xf numFmtId="0" fontId="115" fillId="33" borderId="0" xfId="0" applyFont="1" applyFill="1" applyAlignment="1">
      <alignment/>
    </xf>
    <xf numFmtId="164" fontId="115" fillId="33" borderId="0" xfId="42" applyNumberFormat="1" applyFont="1" applyFill="1" applyBorder="1" applyAlignment="1">
      <alignment horizontal="right"/>
    </xf>
    <xf numFmtId="165" fontId="116" fillId="33" borderId="0" xfId="42" applyNumberFormat="1" applyFont="1" applyFill="1" applyBorder="1" applyAlignment="1">
      <alignment horizontal="right"/>
    </xf>
    <xf numFmtId="164" fontId="115" fillId="33" borderId="0" xfId="42" applyNumberFormat="1" applyFont="1" applyFill="1" applyAlignment="1">
      <alignment horizontal="right"/>
    </xf>
    <xf numFmtId="164" fontId="115" fillId="33" borderId="26" xfId="42" applyNumberFormat="1" applyFont="1" applyFill="1" applyBorder="1" applyAlignment="1">
      <alignment horizontal="right"/>
    </xf>
    <xf numFmtId="165" fontId="116" fillId="33" borderId="26" xfId="42" applyNumberFormat="1" applyFont="1" applyFill="1" applyBorder="1" applyAlignment="1">
      <alignment horizontal="right"/>
    </xf>
    <xf numFmtId="0" fontId="115" fillId="33" borderId="26" xfId="0" applyFont="1" applyFill="1" applyBorder="1" applyAlignment="1">
      <alignment horizontal="right"/>
    </xf>
    <xf numFmtId="165" fontId="114" fillId="33" borderId="0" xfId="42" applyNumberFormat="1" applyFont="1" applyFill="1" applyAlignment="1">
      <alignment horizontal="right"/>
    </xf>
    <xf numFmtId="167" fontId="113" fillId="33" borderId="0" xfId="0" applyNumberFormat="1" applyFont="1" applyFill="1" applyAlignment="1">
      <alignment horizontal="right"/>
    </xf>
    <xf numFmtId="165" fontId="114" fillId="33" borderId="26" xfId="42" applyNumberFormat="1" applyFont="1" applyFill="1" applyBorder="1" applyAlignment="1">
      <alignment/>
    </xf>
    <xf numFmtId="165" fontId="114" fillId="33" borderId="26" xfId="42" applyNumberFormat="1" applyFont="1" applyFill="1" applyBorder="1" applyAlignment="1">
      <alignment horizontal="right" vertical="top" wrapText="1"/>
    </xf>
    <xf numFmtId="0" fontId="113" fillId="33" borderId="0" xfId="0" applyFont="1" applyFill="1" applyBorder="1" applyAlignment="1">
      <alignment/>
    </xf>
    <xf numFmtId="0" fontId="113" fillId="33" borderId="0" xfId="0" applyFont="1" applyFill="1" applyBorder="1" applyAlignment="1">
      <alignment horizontal="left" vertical="top" wrapText="1"/>
    </xf>
    <xf numFmtId="0" fontId="113" fillId="33" borderId="0" xfId="0" applyFont="1" applyFill="1" applyAlignment="1">
      <alignment horizontal="right"/>
    </xf>
    <xf numFmtId="167" fontId="113" fillId="33" borderId="0" xfId="0" applyNumberFormat="1" applyFont="1" applyFill="1" applyAlignment="1">
      <alignment/>
    </xf>
    <xf numFmtId="2" fontId="113" fillId="33" borderId="0" xfId="0" applyNumberFormat="1" applyFont="1" applyFill="1" applyAlignment="1">
      <alignment/>
    </xf>
    <xf numFmtId="165" fontId="114" fillId="33" borderId="26" xfId="42" applyNumberFormat="1" applyFont="1" applyFill="1" applyBorder="1" applyAlignment="1">
      <alignment/>
    </xf>
    <xf numFmtId="0" fontId="114" fillId="33" borderId="26" xfId="0" applyFont="1" applyFill="1" applyBorder="1" applyAlignment="1">
      <alignment/>
    </xf>
    <xf numFmtId="167" fontId="113" fillId="33" borderId="14" xfId="0" applyNumberFormat="1" applyFont="1" applyFill="1" applyBorder="1" applyAlignment="1">
      <alignment horizontal="right"/>
    </xf>
    <xf numFmtId="167" fontId="113" fillId="33" borderId="40" xfId="0" applyNumberFormat="1" applyFont="1" applyFill="1" applyBorder="1" applyAlignment="1">
      <alignment horizontal="right"/>
    </xf>
    <xf numFmtId="167" fontId="113" fillId="33" borderId="41" xfId="0" applyNumberFormat="1" applyFont="1" applyFill="1" applyBorder="1" applyAlignment="1">
      <alignment horizontal="right"/>
    </xf>
    <xf numFmtId="167" fontId="113" fillId="33" borderId="40" xfId="0" applyNumberFormat="1" applyFont="1" applyFill="1" applyBorder="1" applyAlignment="1">
      <alignment horizontal="right" vertical="top" wrapText="1"/>
    </xf>
    <xf numFmtId="167" fontId="113" fillId="33" borderId="41" xfId="0" applyNumberFormat="1" applyFont="1" applyFill="1" applyBorder="1" applyAlignment="1">
      <alignment horizontal="right" vertical="top" wrapText="1"/>
    </xf>
    <xf numFmtId="3" fontId="114" fillId="33" borderId="0" xfId="0" applyNumberFormat="1" applyFont="1" applyFill="1" applyBorder="1" applyAlignment="1">
      <alignment horizontal="right" vertical="top" wrapText="1"/>
    </xf>
    <xf numFmtId="0" fontId="114" fillId="33" borderId="0" xfId="0" applyFont="1" applyFill="1" applyBorder="1" applyAlignment="1">
      <alignment horizontal="right" vertical="top" wrapText="1"/>
    </xf>
    <xf numFmtId="167" fontId="113" fillId="33" borderId="42" xfId="0" applyNumberFormat="1" applyFont="1" applyFill="1" applyBorder="1" applyAlignment="1">
      <alignment horizontal="right"/>
    </xf>
    <xf numFmtId="167" fontId="113" fillId="33" borderId="43" xfId="0" applyNumberFormat="1" applyFont="1" applyFill="1" applyBorder="1" applyAlignment="1">
      <alignment horizontal="right"/>
    </xf>
    <xf numFmtId="167" fontId="113" fillId="33" borderId="44" xfId="0" applyNumberFormat="1" applyFont="1" applyFill="1" applyBorder="1" applyAlignment="1">
      <alignment horizontal="right"/>
    </xf>
    <xf numFmtId="167" fontId="113" fillId="33" borderId="19" xfId="0" applyNumberFormat="1" applyFont="1" applyFill="1" applyBorder="1" applyAlignment="1">
      <alignment horizontal="right"/>
    </xf>
    <xf numFmtId="167" fontId="113" fillId="33" borderId="45" xfId="0" applyNumberFormat="1" applyFont="1" applyFill="1" applyBorder="1" applyAlignment="1">
      <alignment horizontal="right"/>
    </xf>
    <xf numFmtId="167" fontId="3" fillId="33" borderId="0" xfId="0" applyNumberFormat="1" applyFont="1" applyFill="1" applyAlignment="1">
      <alignment/>
    </xf>
    <xf numFmtId="1" fontId="117" fillId="33" borderId="0" xfId="0" applyNumberFormat="1" applyFont="1" applyFill="1" applyBorder="1" applyAlignment="1">
      <alignment horizontal="right"/>
    </xf>
    <xf numFmtId="1" fontId="113" fillId="33" borderId="0" xfId="0" applyNumberFormat="1" applyFont="1" applyFill="1" applyBorder="1" applyAlignment="1">
      <alignment horizontal="right"/>
    </xf>
    <xf numFmtId="1" fontId="117" fillId="33" borderId="26" xfId="0" applyNumberFormat="1" applyFont="1" applyFill="1" applyBorder="1" applyAlignment="1">
      <alignment horizontal="right"/>
    </xf>
    <xf numFmtId="0" fontId="118" fillId="33" borderId="0" xfId="0" applyFont="1" applyFill="1" applyBorder="1" applyAlignment="1">
      <alignment horizontal="right"/>
    </xf>
    <xf numFmtId="0" fontId="119" fillId="33" borderId="0" xfId="0" applyFont="1" applyFill="1" applyBorder="1" applyAlignment="1">
      <alignment horizontal="right"/>
    </xf>
    <xf numFmtId="0" fontId="118" fillId="33" borderId="26" xfId="0" applyFont="1" applyFill="1" applyBorder="1" applyAlignment="1">
      <alignment horizontal="right"/>
    </xf>
    <xf numFmtId="0" fontId="117" fillId="33" borderId="0" xfId="0" applyFont="1" applyFill="1" applyBorder="1" applyAlignment="1">
      <alignment horizontal="right"/>
    </xf>
    <xf numFmtId="0" fontId="113" fillId="33" borderId="0" xfId="0" applyFont="1" applyFill="1" applyBorder="1" applyAlignment="1">
      <alignment horizontal="right"/>
    </xf>
    <xf numFmtId="0" fontId="117" fillId="33" borderId="26" xfId="0" applyFont="1" applyFill="1" applyBorder="1" applyAlignment="1">
      <alignment horizontal="right"/>
    </xf>
    <xf numFmtId="165" fontId="114" fillId="33" borderId="0" xfId="42" applyNumberFormat="1" applyFont="1" applyFill="1" applyBorder="1" applyAlignment="1">
      <alignment/>
    </xf>
    <xf numFmtId="0" fontId="114" fillId="33" borderId="14" xfId="0" applyFont="1" applyFill="1" applyBorder="1" applyAlignment="1">
      <alignment horizontal="center" vertical="top" wrapText="1"/>
    </xf>
    <xf numFmtId="0" fontId="0" fillId="33" borderId="0" xfId="0" applyFont="1" applyFill="1" applyAlignment="1">
      <alignment/>
    </xf>
    <xf numFmtId="0" fontId="120" fillId="33" borderId="0" xfId="0" applyFont="1" applyFill="1" applyAlignment="1">
      <alignment horizontal="left" wrapText="1"/>
    </xf>
    <xf numFmtId="0" fontId="83" fillId="33" borderId="0" xfId="55" applyFill="1" applyAlignment="1">
      <alignment horizontal="left" vertical="top" wrapText="1"/>
    </xf>
    <xf numFmtId="0" fontId="83" fillId="33" borderId="0" xfId="55" applyFill="1" applyAlignment="1">
      <alignment horizontal="left" vertical="top"/>
    </xf>
    <xf numFmtId="165" fontId="91" fillId="33" borderId="0" xfId="0" applyNumberFormat="1" applyFont="1" applyFill="1" applyAlignment="1">
      <alignment/>
    </xf>
    <xf numFmtId="3" fontId="91" fillId="33" borderId="0" xfId="0" applyNumberFormat="1" applyFont="1" applyFill="1" applyAlignment="1">
      <alignment/>
    </xf>
    <xf numFmtId="165" fontId="0" fillId="33" borderId="0" xfId="0" applyNumberFormat="1" applyFill="1" applyAlignment="1">
      <alignment/>
    </xf>
    <xf numFmtId="3" fontId="91" fillId="33" borderId="0" xfId="0" applyNumberFormat="1" applyFont="1" applyFill="1" applyAlignment="1">
      <alignment horizontal="left"/>
    </xf>
    <xf numFmtId="165" fontId="91" fillId="33" borderId="0" xfId="0" applyNumberFormat="1" applyFont="1" applyFill="1" applyAlignment="1">
      <alignment horizontal="left"/>
    </xf>
    <xf numFmtId="165" fontId="5" fillId="33" borderId="0" xfId="0" applyNumberFormat="1" applyFont="1" applyFill="1" applyAlignment="1">
      <alignment/>
    </xf>
    <xf numFmtId="165" fontId="107" fillId="33" borderId="0" xfId="0" applyNumberFormat="1" applyFont="1" applyFill="1" applyAlignment="1">
      <alignment/>
    </xf>
    <xf numFmtId="165" fontId="108" fillId="33" borderId="0" xfId="0" applyNumberFormat="1" applyFont="1" applyFill="1" applyAlignment="1">
      <alignment/>
    </xf>
    <xf numFmtId="0" fontId="93" fillId="33" borderId="31" xfId="0" applyFont="1" applyFill="1" applyBorder="1" applyAlignment="1">
      <alignment horizontal="right" vertical="top" wrapText="1"/>
    </xf>
    <xf numFmtId="0" fontId="94" fillId="33" borderId="0" xfId="0" applyFont="1" applyFill="1" applyBorder="1" applyAlignment="1">
      <alignment horizontal="right" vertical="top" wrapText="1"/>
    </xf>
    <xf numFmtId="164" fontId="3" fillId="33" borderId="0" xfId="42" applyNumberFormat="1" applyFont="1" applyFill="1" applyBorder="1" applyAlignment="1">
      <alignment horizontal="right" vertical="top" wrapText="1"/>
    </xf>
    <xf numFmtId="165" fontId="4" fillId="33" borderId="19" xfId="42" applyNumberFormat="1" applyFont="1" applyFill="1" applyBorder="1" applyAlignment="1">
      <alignment horizontal="right" vertical="top" wrapText="1"/>
    </xf>
    <xf numFmtId="0" fontId="4" fillId="33" borderId="39" xfId="0" applyFont="1" applyFill="1" applyBorder="1" applyAlignment="1">
      <alignment horizontal="right" vertical="top"/>
    </xf>
    <xf numFmtId="167" fontId="3" fillId="33" borderId="0" xfId="0" applyNumberFormat="1" applyFont="1" applyFill="1" applyBorder="1" applyAlignment="1">
      <alignment horizontal="right" vertical="top"/>
    </xf>
    <xf numFmtId="165" fontId="4" fillId="33" borderId="26" xfId="42" applyNumberFormat="1" applyFont="1" applyFill="1" applyBorder="1" applyAlignment="1">
      <alignment horizontal="right" vertical="top"/>
    </xf>
    <xf numFmtId="0" fontId="2" fillId="33" borderId="10" xfId="0" applyFont="1" applyFill="1" applyBorder="1" applyAlignment="1">
      <alignment horizontal="center" vertical="top" wrapText="1"/>
    </xf>
    <xf numFmtId="0" fontId="2" fillId="33" borderId="24" xfId="0" applyFont="1" applyFill="1" applyBorder="1" applyAlignment="1">
      <alignment horizontal="right" wrapText="1"/>
    </xf>
    <xf numFmtId="0" fontId="4" fillId="33" borderId="14" xfId="0" applyFont="1" applyFill="1" applyBorder="1" applyAlignment="1">
      <alignment horizontal="right" vertical="top"/>
    </xf>
    <xf numFmtId="165" fontId="4" fillId="33" borderId="26" xfId="42" applyNumberFormat="1" applyFont="1" applyFill="1" applyBorder="1" applyAlignment="1">
      <alignment horizontal="right"/>
    </xf>
    <xf numFmtId="3" fontId="3" fillId="33" borderId="0" xfId="0" applyNumberFormat="1" applyFont="1" applyFill="1" applyAlignment="1">
      <alignment/>
    </xf>
    <xf numFmtId="0" fontId="3" fillId="33" borderId="0" xfId="0" applyFont="1" applyFill="1" applyBorder="1" applyAlignment="1">
      <alignment vertical="top"/>
    </xf>
    <xf numFmtId="0" fontId="3" fillId="33" borderId="10" xfId="0" applyFont="1" applyFill="1" applyBorder="1" applyAlignment="1">
      <alignment/>
    </xf>
    <xf numFmtId="0" fontId="2" fillId="33" borderId="12" xfId="0" applyFont="1" applyFill="1" applyBorder="1" applyAlignment="1">
      <alignment horizontal="right" wrapText="1"/>
    </xf>
    <xf numFmtId="0" fontId="2" fillId="33" borderId="0" xfId="60" applyFont="1" applyFill="1">
      <alignment/>
      <protection/>
    </xf>
    <xf numFmtId="0" fontId="3" fillId="33" borderId="0" xfId="60" applyFont="1" applyFill="1">
      <alignment/>
      <protection/>
    </xf>
    <xf numFmtId="0" fontId="18" fillId="33" borderId="10" xfId="60" applyFont="1" applyFill="1" applyBorder="1" applyAlignment="1">
      <alignment wrapText="1"/>
      <protection/>
    </xf>
    <xf numFmtId="0" fontId="18" fillId="33" borderId="10" xfId="60" applyFont="1" applyFill="1" applyBorder="1" applyAlignment="1">
      <alignment horizontal="center" wrapText="1"/>
      <protection/>
    </xf>
    <xf numFmtId="0" fontId="18" fillId="33" borderId="24" xfId="60" applyFont="1" applyFill="1" applyBorder="1" applyAlignment="1">
      <alignment wrapText="1"/>
      <protection/>
    </xf>
    <xf numFmtId="0" fontId="18" fillId="33" borderId="24" xfId="60" applyFont="1" applyFill="1" applyBorder="1" applyAlignment="1">
      <alignment horizontal="center" wrapText="1"/>
      <protection/>
    </xf>
    <xf numFmtId="0" fontId="18" fillId="33" borderId="0" xfId="60" applyFont="1" applyFill="1" applyAlignment="1">
      <alignment wrapText="1"/>
      <protection/>
    </xf>
    <xf numFmtId="165" fontId="34" fillId="33" borderId="0" xfId="42" applyNumberFormat="1" applyFont="1" applyFill="1" applyAlignment="1">
      <alignment horizontal="right"/>
    </xf>
    <xf numFmtId="0" fontId="18" fillId="33" borderId="0" xfId="60" applyFont="1" applyFill="1" applyBorder="1" applyAlignment="1">
      <alignment wrapText="1"/>
      <protection/>
    </xf>
    <xf numFmtId="0" fontId="5" fillId="33" borderId="0" xfId="60" applyFont="1" applyFill="1" applyBorder="1" applyAlignment="1">
      <alignment horizontal="left" wrapText="1" indent="1"/>
      <protection/>
    </xf>
    <xf numFmtId="0" fontId="18" fillId="33" borderId="0" xfId="60" applyFont="1" applyFill="1" applyBorder="1" applyAlignment="1">
      <alignment/>
      <protection/>
    </xf>
    <xf numFmtId="0" fontId="5" fillId="33" borderId="26" xfId="60" applyFont="1" applyFill="1" applyBorder="1" applyAlignment="1">
      <alignment horizontal="left" indent="1"/>
      <protection/>
    </xf>
    <xf numFmtId="0" fontId="33" fillId="33" borderId="24" xfId="60" applyFont="1" applyFill="1" applyBorder="1" applyAlignment="1">
      <alignment horizontal="center" wrapText="1"/>
      <protection/>
    </xf>
    <xf numFmtId="167" fontId="119" fillId="33" borderId="0" xfId="60" applyNumberFormat="1" applyFont="1" applyFill="1" applyBorder="1" applyAlignment="1">
      <alignment horizontal="right" wrapText="1" indent="1"/>
      <protection/>
    </xf>
    <xf numFmtId="1" fontId="121" fillId="33" borderId="0" xfId="60" applyNumberFormat="1" applyFont="1" applyFill="1" applyBorder="1" applyAlignment="1">
      <alignment wrapText="1"/>
      <protection/>
    </xf>
    <xf numFmtId="165" fontId="121" fillId="33" borderId="0" xfId="42" applyNumberFormat="1" applyFont="1" applyFill="1" applyBorder="1" applyAlignment="1">
      <alignment horizontal="right"/>
    </xf>
    <xf numFmtId="165" fontId="121" fillId="33" borderId="0" xfId="42" applyNumberFormat="1" applyFont="1" applyFill="1" applyBorder="1" applyAlignment="1">
      <alignment horizontal="right" wrapText="1"/>
    </xf>
    <xf numFmtId="0" fontId="119" fillId="33" borderId="0" xfId="60" applyFont="1" applyFill="1" applyBorder="1" applyAlignment="1">
      <alignment horizontal="right" wrapText="1" indent="1"/>
      <protection/>
    </xf>
    <xf numFmtId="167" fontId="118" fillId="33" borderId="0" xfId="60" applyNumberFormat="1" applyFont="1" applyFill="1" applyBorder="1" applyAlignment="1">
      <alignment wrapText="1"/>
      <protection/>
    </xf>
    <xf numFmtId="167" fontId="118" fillId="33" borderId="0" xfId="60" applyNumberFormat="1" applyFont="1" applyFill="1" applyBorder="1" applyAlignment="1">
      <alignment/>
      <protection/>
    </xf>
    <xf numFmtId="0" fontId="91" fillId="33" borderId="0" xfId="0" applyFont="1" applyFill="1" applyBorder="1" applyAlignment="1">
      <alignment horizontal="left" vertical="top" wrapText="1"/>
    </xf>
    <xf numFmtId="1" fontId="3" fillId="33" borderId="0" xfId="0" applyNumberFormat="1" applyFont="1" applyFill="1" applyAlignment="1">
      <alignment/>
    </xf>
    <xf numFmtId="165" fontId="5" fillId="33" borderId="0" xfId="0" applyNumberFormat="1" applyFont="1" applyFill="1" applyBorder="1" applyAlignment="1">
      <alignment/>
    </xf>
    <xf numFmtId="167" fontId="3" fillId="33" borderId="0" xfId="0" applyNumberFormat="1" applyFont="1" applyFill="1" applyAlignment="1">
      <alignment horizontal="right"/>
    </xf>
    <xf numFmtId="0" fontId="4" fillId="33" borderId="0" xfId="0" applyFont="1" applyFill="1" applyBorder="1" applyAlignment="1">
      <alignment horizontal="right" vertical="top" wrapText="1"/>
    </xf>
    <xf numFmtId="2" fontId="3" fillId="33" borderId="0" xfId="0" applyNumberFormat="1" applyFont="1" applyFill="1" applyAlignment="1">
      <alignment/>
    </xf>
    <xf numFmtId="165" fontId="4" fillId="33" borderId="26" xfId="42" applyNumberFormat="1" applyFont="1" applyFill="1" applyBorder="1" applyAlignment="1">
      <alignment/>
    </xf>
    <xf numFmtId="0" fontId="4" fillId="33" borderId="26" xfId="0" applyFont="1" applyFill="1" applyBorder="1" applyAlignment="1">
      <alignment/>
    </xf>
    <xf numFmtId="167" fontId="3" fillId="33" borderId="14" xfId="0" applyNumberFormat="1" applyFont="1" applyFill="1" applyBorder="1" applyAlignment="1">
      <alignment horizontal="right"/>
    </xf>
    <xf numFmtId="167" fontId="91" fillId="33" borderId="17" xfId="0" applyNumberFormat="1" applyFont="1" applyFill="1" applyBorder="1" applyAlignment="1">
      <alignment horizontal="right" vertical="top"/>
    </xf>
    <xf numFmtId="0" fontId="122" fillId="33" borderId="31" xfId="0" applyFont="1" applyFill="1" applyBorder="1" applyAlignment="1">
      <alignment horizontal="center" vertical="top" wrapText="1"/>
    </xf>
    <xf numFmtId="0" fontId="122" fillId="33" borderId="12" xfId="0" applyFont="1" applyFill="1" applyBorder="1" applyAlignment="1">
      <alignment horizontal="center" vertical="top" wrapText="1"/>
    </xf>
    <xf numFmtId="0" fontId="123" fillId="0" borderId="0" xfId="0" applyFont="1" applyAlignment="1">
      <alignment/>
    </xf>
    <xf numFmtId="0" fontId="0" fillId="0" borderId="0" xfId="0" applyBorder="1" applyAlignment="1">
      <alignment/>
    </xf>
    <xf numFmtId="0" fontId="89" fillId="0" borderId="0" xfId="0" applyFont="1" applyAlignment="1">
      <alignment/>
    </xf>
    <xf numFmtId="0" fontId="89" fillId="34" borderId="0" xfId="0" applyFont="1" applyFill="1" applyAlignment="1">
      <alignment/>
    </xf>
    <xf numFmtId="0" fontId="0" fillId="34" borderId="0" xfId="0" applyFill="1" applyAlignment="1">
      <alignment/>
    </xf>
    <xf numFmtId="0" fontId="0" fillId="34" borderId="0" xfId="0" applyFill="1" applyBorder="1" applyAlignment="1">
      <alignment/>
    </xf>
    <xf numFmtId="166" fontId="89" fillId="34" borderId="0" xfId="0" applyNumberFormat="1" applyFont="1" applyFill="1" applyAlignment="1">
      <alignment/>
    </xf>
    <xf numFmtId="0" fontId="18" fillId="34" borderId="24" xfId="0" applyFont="1" applyFill="1" applyBorder="1" applyAlignment="1">
      <alignment horizontal="left"/>
    </xf>
    <xf numFmtId="0" fontId="18" fillId="34" borderId="24" xfId="0" applyFont="1" applyFill="1" applyBorder="1" applyAlignment="1">
      <alignment horizontal="right" vertical="center" wrapText="1"/>
    </xf>
    <xf numFmtId="0" fontId="89" fillId="4" borderId="0" xfId="0" applyFont="1" applyFill="1" applyAlignment="1">
      <alignment/>
    </xf>
    <xf numFmtId="166" fontId="89" fillId="4" borderId="0" xfId="0" applyNumberFormat="1" applyFont="1" applyFill="1" applyAlignment="1">
      <alignment/>
    </xf>
    <xf numFmtId="0" fontId="5" fillId="34" borderId="0" xfId="0" applyFont="1" applyFill="1" applyBorder="1" applyAlignment="1">
      <alignment horizontal="left"/>
    </xf>
    <xf numFmtId="0" fontId="5" fillId="34" borderId="0" xfId="0" applyFont="1" applyFill="1" applyBorder="1" applyAlignment="1">
      <alignment horizontal="right" vertical="center" wrapText="1"/>
    </xf>
    <xf numFmtId="0" fontId="34" fillId="34" borderId="0" xfId="0" applyFont="1" applyFill="1" applyBorder="1" applyAlignment="1">
      <alignment horizontal="right" vertical="center"/>
    </xf>
    <xf numFmtId="0" fontId="5" fillId="34" borderId="0" xfId="0" applyFont="1" applyFill="1" applyBorder="1" applyAlignment="1">
      <alignment horizontal="left" vertical="top" wrapText="1"/>
    </xf>
    <xf numFmtId="167" fontId="0" fillId="34" borderId="0" xfId="0" applyNumberFormat="1" applyFill="1" applyBorder="1" applyAlignment="1">
      <alignment horizontal="right"/>
    </xf>
    <xf numFmtId="166" fontId="0" fillId="34" borderId="0" xfId="0" applyNumberFormat="1" applyFill="1" applyBorder="1" applyAlignment="1">
      <alignment horizontal="right"/>
    </xf>
    <xf numFmtId="9" fontId="0" fillId="34" borderId="0" xfId="0" applyNumberFormat="1" applyFill="1" applyBorder="1" applyAlignment="1">
      <alignment horizontal="right"/>
    </xf>
    <xf numFmtId="0" fontId="89" fillId="5" borderId="0" xfId="0" applyFont="1" applyFill="1" applyAlignment="1">
      <alignment/>
    </xf>
    <xf numFmtId="166" fontId="89" fillId="5" borderId="0" xfId="0" applyNumberFormat="1" applyFont="1" applyFill="1" applyAlignment="1">
      <alignment/>
    </xf>
    <xf numFmtId="0" fontId="89" fillId="7" borderId="0" xfId="0" applyFont="1" applyFill="1" applyAlignment="1">
      <alignment/>
    </xf>
    <xf numFmtId="166" fontId="89" fillId="7" borderId="0" xfId="0" applyNumberFormat="1" applyFont="1" applyFill="1" applyAlignment="1">
      <alignment/>
    </xf>
    <xf numFmtId="0" fontId="0" fillId="0" borderId="0" xfId="0" applyFill="1" applyAlignment="1">
      <alignment/>
    </xf>
    <xf numFmtId="167" fontId="0" fillId="0" borderId="0" xfId="0" applyNumberFormat="1" applyFill="1" applyBorder="1" applyAlignment="1">
      <alignment horizontal="right"/>
    </xf>
    <xf numFmtId="166" fontId="0" fillId="0" borderId="0" xfId="0" applyNumberFormat="1" applyFill="1" applyBorder="1" applyAlignment="1">
      <alignment horizontal="right"/>
    </xf>
    <xf numFmtId="9" fontId="0" fillId="0" borderId="0" xfId="0" applyNumberFormat="1" applyFill="1" applyBorder="1" applyAlignment="1">
      <alignment horizontal="right"/>
    </xf>
    <xf numFmtId="0" fontId="0" fillId="0" borderId="0" xfId="0" applyFill="1" applyBorder="1" applyAlignment="1">
      <alignment/>
    </xf>
    <xf numFmtId="0" fontId="89" fillId="0" borderId="0" xfId="0" applyFont="1" applyFill="1" applyAlignment="1">
      <alignment/>
    </xf>
    <xf numFmtId="166" fontId="89" fillId="0" borderId="0" xfId="0" applyNumberFormat="1" applyFont="1" applyFill="1" applyAlignment="1">
      <alignment/>
    </xf>
    <xf numFmtId="0" fontId="0" fillId="4" borderId="0" xfId="0" applyFont="1" applyFill="1" applyAlignment="1">
      <alignment/>
    </xf>
    <xf numFmtId="0" fontId="0" fillId="4" borderId="0" xfId="0" applyFill="1" applyAlignment="1">
      <alignment/>
    </xf>
    <xf numFmtId="0" fontId="0" fillId="4" borderId="0" xfId="0" applyFill="1" applyBorder="1" applyAlignment="1">
      <alignment/>
    </xf>
    <xf numFmtId="0" fontId="5" fillId="4" borderId="24" xfId="0" applyFont="1" applyFill="1" applyBorder="1" applyAlignment="1">
      <alignment horizontal="left"/>
    </xf>
    <xf numFmtId="0" fontId="5" fillId="4" borderId="24" xfId="0" applyFont="1" applyFill="1" applyBorder="1" applyAlignment="1">
      <alignment horizontal="right" vertical="center" wrapText="1"/>
    </xf>
    <xf numFmtId="0" fontId="18" fillId="4" borderId="24" xfId="0" applyFont="1" applyFill="1" applyBorder="1" applyAlignment="1">
      <alignment horizontal="left"/>
    </xf>
    <xf numFmtId="0" fontId="18" fillId="4" borderId="24" xfId="0" applyFont="1" applyFill="1" applyBorder="1" applyAlignment="1">
      <alignment horizontal="right" vertical="center" wrapText="1"/>
    </xf>
    <xf numFmtId="0" fontId="5" fillId="4" borderId="0" xfId="0" applyFont="1" applyFill="1" applyBorder="1" applyAlignment="1">
      <alignment horizontal="left"/>
    </xf>
    <xf numFmtId="0" fontId="5" fillId="4" borderId="0" xfId="0" applyFont="1" applyFill="1" applyBorder="1" applyAlignment="1">
      <alignment horizontal="right" vertical="center" wrapText="1"/>
    </xf>
    <xf numFmtId="0" fontId="34" fillId="4" borderId="0" xfId="0" applyFont="1" applyFill="1" applyBorder="1" applyAlignment="1">
      <alignment horizontal="right" vertical="center"/>
    </xf>
    <xf numFmtId="0" fontId="5" fillId="4" borderId="0" xfId="0" applyFont="1" applyFill="1" applyBorder="1" applyAlignment="1">
      <alignment horizontal="left" vertical="top" wrapText="1"/>
    </xf>
    <xf numFmtId="167" fontId="0" fillId="4" borderId="0" xfId="0" applyNumberFormat="1" applyFill="1" applyBorder="1" applyAlignment="1">
      <alignment horizontal="right"/>
    </xf>
    <xf numFmtId="166" fontId="0" fillId="4" borderId="0" xfId="0" applyNumberFormat="1" applyFont="1" applyFill="1" applyBorder="1" applyAlignment="1">
      <alignment horizontal="right"/>
    </xf>
    <xf numFmtId="9" fontId="0" fillId="4" borderId="0" xfId="0" applyNumberFormat="1" applyFont="1" applyFill="1" applyBorder="1" applyAlignment="1">
      <alignment horizontal="right"/>
    </xf>
    <xf numFmtId="166" fontId="0" fillId="4" borderId="0" xfId="0" applyNumberFormat="1" applyFill="1" applyBorder="1" applyAlignment="1">
      <alignment horizontal="right"/>
    </xf>
    <xf numFmtId="0" fontId="0" fillId="5" borderId="0" xfId="0" applyFont="1" applyFill="1" applyAlignment="1">
      <alignment/>
    </xf>
    <xf numFmtId="0" fontId="0" fillId="5" borderId="0" xfId="0" applyFill="1" applyAlignment="1">
      <alignment/>
    </xf>
    <xf numFmtId="0" fontId="0" fillId="5" borderId="0" xfId="0" applyFill="1" applyBorder="1" applyAlignment="1">
      <alignment/>
    </xf>
    <xf numFmtId="0" fontId="5" fillId="5" borderId="24" xfId="0" applyFont="1" applyFill="1" applyBorder="1" applyAlignment="1">
      <alignment horizontal="left"/>
    </xf>
    <xf numFmtId="0" fontId="5" fillId="5" borderId="24" xfId="0" applyFont="1" applyFill="1" applyBorder="1" applyAlignment="1">
      <alignment horizontal="right" vertical="center" wrapText="1"/>
    </xf>
    <xf numFmtId="0" fontId="18" fillId="5" borderId="24" xfId="0" applyFont="1" applyFill="1" applyBorder="1" applyAlignment="1">
      <alignment horizontal="left"/>
    </xf>
    <xf numFmtId="0" fontId="18" fillId="5" borderId="24" xfId="0" applyFont="1" applyFill="1" applyBorder="1" applyAlignment="1">
      <alignment horizontal="right" vertical="center" wrapText="1"/>
    </xf>
    <xf numFmtId="0" fontId="5" fillId="5" borderId="0" xfId="0" applyFont="1" applyFill="1" applyBorder="1" applyAlignment="1">
      <alignment horizontal="left"/>
    </xf>
    <xf numFmtId="0" fontId="5" fillId="5" borderId="0" xfId="0" applyFont="1" applyFill="1" applyBorder="1" applyAlignment="1">
      <alignment horizontal="right" vertical="center" wrapText="1"/>
    </xf>
    <xf numFmtId="0" fontId="34" fillId="5" borderId="0" xfId="0" applyFont="1" applyFill="1" applyBorder="1" applyAlignment="1">
      <alignment horizontal="right" vertical="center"/>
    </xf>
    <xf numFmtId="0" fontId="5" fillId="5" borderId="0" xfId="0" applyFont="1" applyFill="1" applyBorder="1" applyAlignment="1">
      <alignment horizontal="left" vertical="top" wrapText="1"/>
    </xf>
    <xf numFmtId="167" fontId="0" fillId="5" borderId="0" xfId="0" applyNumberFormat="1" applyFill="1" applyBorder="1" applyAlignment="1">
      <alignment horizontal="right"/>
    </xf>
    <xf numFmtId="166" fontId="0" fillId="5" borderId="0" xfId="0" applyNumberFormat="1" applyFont="1" applyFill="1" applyBorder="1" applyAlignment="1">
      <alignment horizontal="right"/>
    </xf>
    <xf numFmtId="9" fontId="0" fillId="5" borderId="0" xfId="0" applyNumberFormat="1" applyFont="1" applyFill="1" applyBorder="1" applyAlignment="1">
      <alignment horizontal="right"/>
    </xf>
    <xf numFmtId="166" fontId="0" fillId="5" borderId="0" xfId="0" applyNumberFormat="1" applyFill="1" applyBorder="1" applyAlignment="1">
      <alignment horizontal="right"/>
    </xf>
    <xf numFmtId="0" fontId="0" fillId="7" borderId="0" xfId="0" applyFont="1" applyFill="1" applyAlignment="1">
      <alignment/>
    </xf>
    <xf numFmtId="0" fontId="0" fillId="7" borderId="0" xfId="0" applyFill="1" applyAlignment="1">
      <alignment/>
    </xf>
    <xf numFmtId="0" fontId="0" fillId="7" borderId="0" xfId="0" applyFill="1" applyBorder="1" applyAlignment="1">
      <alignment/>
    </xf>
    <xf numFmtId="0" fontId="5" fillId="7" borderId="24" xfId="0" applyFont="1" applyFill="1" applyBorder="1" applyAlignment="1">
      <alignment horizontal="left"/>
    </xf>
    <xf numFmtId="0" fontId="5" fillId="7" borderId="24" xfId="0" applyFont="1" applyFill="1" applyBorder="1" applyAlignment="1">
      <alignment horizontal="right" vertical="center" wrapText="1"/>
    </xf>
    <xf numFmtId="0" fontId="18" fillId="7" borderId="24" xfId="0" applyFont="1" applyFill="1" applyBorder="1" applyAlignment="1">
      <alignment horizontal="left"/>
    </xf>
    <xf numFmtId="0" fontId="18" fillId="7" borderId="24" xfId="0" applyFont="1" applyFill="1" applyBorder="1" applyAlignment="1">
      <alignment horizontal="right" vertical="center" wrapText="1"/>
    </xf>
    <xf numFmtId="0" fontId="5" fillId="7" borderId="0" xfId="0" applyFont="1" applyFill="1" applyBorder="1" applyAlignment="1">
      <alignment horizontal="left"/>
    </xf>
    <xf numFmtId="0" fontId="5" fillId="7" borderId="0" xfId="0" applyFont="1" applyFill="1" applyBorder="1" applyAlignment="1">
      <alignment horizontal="right" vertical="center" wrapText="1"/>
    </xf>
    <xf numFmtId="0" fontId="34" fillId="7" borderId="0" xfId="0" applyFont="1" applyFill="1" applyBorder="1" applyAlignment="1">
      <alignment horizontal="right" vertical="center"/>
    </xf>
    <xf numFmtId="0" fontId="5" fillId="7" borderId="0" xfId="0" applyFont="1" applyFill="1" applyBorder="1" applyAlignment="1">
      <alignment horizontal="left" vertical="top" wrapText="1"/>
    </xf>
    <xf numFmtId="167" fontId="0" fillId="7" borderId="0" xfId="0" applyNumberFormat="1" applyFill="1" applyBorder="1" applyAlignment="1">
      <alignment horizontal="right"/>
    </xf>
    <xf numFmtId="166" fontId="0" fillId="7" borderId="0" xfId="0" applyNumberFormat="1" applyFont="1" applyFill="1" applyBorder="1" applyAlignment="1">
      <alignment horizontal="right"/>
    </xf>
    <xf numFmtId="166" fontId="0" fillId="7" borderId="0" xfId="0" applyNumberFormat="1" applyFill="1" applyBorder="1" applyAlignment="1">
      <alignment horizontal="right"/>
    </xf>
    <xf numFmtId="0" fontId="95" fillId="33" borderId="31" xfId="0" applyFont="1" applyFill="1" applyBorder="1" applyAlignment="1">
      <alignment horizontal="center" vertical="top" wrapText="1"/>
    </xf>
    <xf numFmtId="0" fontId="95" fillId="33" borderId="12" xfId="0" applyFont="1" applyFill="1" applyBorder="1" applyAlignment="1">
      <alignment horizontal="center" vertical="top" wrapText="1"/>
    </xf>
    <xf numFmtId="0" fontId="94" fillId="33" borderId="14" xfId="0" applyFont="1" applyFill="1" applyBorder="1" applyAlignment="1">
      <alignment horizontal="right" vertical="top" wrapText="1"/>
    </xf>
    <xf numFmtId="0" fontId="93" fillId="33" borderId="0" xfId="0" applyFont="1" applyFill="1" applyBorder="1" applyAlignment="1">
      <alignment horizontal="right" vertical="top" wrapText="1"/>
    </xf>
    <xf numFmtId="0" fontId="93" fillId="33" borderId="12" xfId="0" applyFont="1" applyFill="1" applyBorder="1" applyAlignment="1">
      <alignment horizontal="right" vertical="top" wrapText="1"/>
    </xf>
    <xf numFmtId="0" fontId="93" fillId="33" borderId="0" xfId="0" applyFont="1" applyFill="1" applyBorder="1" applyAlignment="1">
      <alignment horizontal="center" vertical="top" wrapText="1"/>
    </xf>
    <xf numFmtId="0" fontId="89" fillId="0" borderId="0" xfId="0" applyFont="1" applyAlignment="1">
      <alignment/>
    </xf>
    <xf numFmtId="169" fontId="113" fillId="33" borderId="0" xfId="0" applyNumberFormat="1" applyFont="1" applyFill="1" applyBorder="1" applyAlignment="1">
      <alignment horizontal="right"/>
    </xf>
    <xf numFmtId="167" fontId="119" fillId="33" borderId="26" xfId="60" applyNumberFormat="1" applyFont="1" applyFill="1" applyBorder="1" applyAlignment="1">
      <alignment horizontal="right" indent="1"/>
      <protection/>
    </xf>
    <xf numFmtId="167" fontId="119" fillId="33" borderId="26" xfId="60" applyNumberFormat="1" applyFont="1" applyFill="1" applyBorder="1" applyAlignment="1">
      <alignment horizontal="right" wrapText="1" indent="1"/>
      <protection/>
    </xf>
    <xf numFmtId="1" fontId="121" fillId="0" borderId="26" xfId="0" applyNumberFormat="1" applyFont="1" applyBorder="1" applyAlignment="1">
      <alignment/>
    </xf>
    <xf numFmtId="165" fontId="121" fillId="33" borderId="26" xfId="42" applyNumberFormat="1" applyFont="1" applyFill="1" applyBorder="1" applyAlignment="1">
      <alignment horizontal="right"/>
    </xf>
    <xf numFmtId="0" fontId="120" fillId="33" borderId="0" xfId="0" applyFont="1" applyFill="1" applyAlignment="1">
      <alignment horizontal="left" wrapText="1"/>
    </xf>
    <xf numFmtId="0" fontId="93" fillId="33" borderId="31" xfId="0" applyFont="1" applyFill="1" applyBorder="1" applyAlignment="1">
      <alignment horizontal="center" vertical="top" wrapText="1"/>
    </xf>
    <xf numFmtId="0" fontId="93" fillId="33" borderId="12" xfId="0" applyFont="1" applyFill="1" applyBorder="1" applyAlignment="1">
      <alignment horizontal="center" vertical="top" wrapText="1"/>
    </xf>
    <xf numFmtId="0" fontId="10" fillId="33" borderId="19" xfId="0" applyFont="1" applyFill="1" applyBorder="1" applyAlignment="1">
      <alignment vertical="top" wrapText="1"/>
    </xf>
    <xf numFmtId="0" fontId="98" fillId="33" borderId="19" xfId="0" applyFont="1" applyFill="1" applyBorder="1" applyAlignment="1">
      <alignment vertical="top" wrapText="1"/>
    </xf>
    <xf numFmtId="0" fontId="93" fillId="33" borderId="46" xfId="0" applyFont="1" applyFill="1" applyBorder="1" applyAlignment="1">
      <alignment horizontal="center" vertical="top" wrapText="1"/>
    </xf>
    <xf numFmtId="0" fontId="93" fillId="33" borderId="47" xfId="0" applyFont="1" applyFill="1" applyBorder="1" applyAlignment="1">
      <alignment horizontal="center" vertical="top" wrapText="1"/>
    </xf>
    <xf numFmtId="0" fontId="91" fillId="33" borderId="0" xfId="0" applyFont="1" applyFill="1" applyAlignment="1">
      <alignment horizontal="left"/>
    </xf>
    <xf numFmtId="0" fontId="91" fillId="33" borderId="0" xfId="0" applyFont="1" applyFill="1" applyBorder="1" applyAlignment="1">
      <alignment horizontal="left" vertical="top" wrapText="1"/>
    </xf>
    <xf numFmtId="0" fontId="98" fillId="33" borderId="0" xfId="0" applyFont="1" applyFill="1" applyBorder="1" applyAlignment="1">
      <alignment vertical="top" wrapText="1"/>
    </xf>
    <xf numFmtId="0" fontId="10" fillId="33" borderId="19" xfId="0" applyFont="1" applyFill="1" applyBorder="1" applyAlignment="1">
      <alignment horizontal="left" vertical="top" wrapText="1"/>
    </xf>
    <xf numFmtId="0" fontId="98" fillId="33" borderId="19" xfId="0" applyFont="1" applyFill="1" applyBorder="1" applyAlignment="1">
      <alignment horizontal="left" vertical="top" wrapText="1"/>
    </xf>
    <xf numFmtId="0" fontId="95" fillId="33" borderId="31" xfId="0" applyFont="1" applyFill="1" applyBorder="1" applyAlignment="1">
      <alignment horizontal="right" vertical="top" wrapText="1"/>
    </xf>
    <xf numFmtId="0" fontId="95" fillId="33" borderId="12" xfId="0" applyFont="1" applyFill="1" applyBorder="1" applyAlignment="1">
      <alignment horizontal="right" vertical="top" wrapText="1"/>
    </xf>
    <xf numFmtId="0" fontId="10" fillId="33" borderId="19" xfId="0" applyFont="1" applyFill="1" applyBorder="1" applyAlignment="1">
      <alignment vertical="center" wrapText="1"/>
    </xf>
    <xf numFmtId="0" fontId="98" fillId="33" borderId="19" xfId="0" applyFont="1" applyFill="1" applyBorder="1" applyAlignment="1">
      <alignment vertical="center" wrapText="1"/>
    </xf>
    <xf numFmtId="0" fontId="91" fillId="33" borderId="0" xfId="0" applyFont="1" applyFill="1" applyAlignment="1">
      <alignment horizontal="left" vertical="top" wrapText="1"/>
    </xf>
    <xf numFmtId="0" fontId="6" fillId="33" borderId="0" xfId="0" applyFont="1" applyFill="1" applyAlignment="1">
      <alignment horizontal="left" vertical="top" wrapText="1"/>
    </xf>
    <xf numFmtId="0" fontId="94" fillId="33" borderId="14" xfId="0" applyFont="1" applyFill="1" applyBorder="1" applyAlignment="1">
      <alignment horizontal="right" vertical="top" wrapText="1"/>
    </xf>
    <xf numFmtId="0" fontId="0" fillId="0" borderId="14" xfId="0" applyBorder="1" applyAlignment="1">
      <alignment/>
    </xf>
    <xf numFmtId="0" fontId="0" fillId="0" borderId="31" xfId="0" applyBorder="1" applyAlignment="1">
      <alignment horizontal="center" vertical="top" wrapText="1"/>
    </xf>
    <xf numFmtId="0" fontId="20" fillId="33" borderId="10" xfId="0" applyFont="1" applyFill="1" applyBorder="1" applyAlignment="1">
      <alignment horizontal="center" vertical="center" wrapText="1"/>
    </xf>
    <xf numFmtId="0" fontId="20" fillId="33" borderId="24" xfId="0" applyFont="1" applyFill="1" applyBorder="1" applyAlignment="1">
      <alignment horizontal="center" vertical="center" wrapText="1"/>
    </xf>
    <xf numFmtId="0" fontId="20" fillId="33" borderId="48" xfId="0" applyFont="1" applyFill="1" applyBorder="1" applyAlignment="1">
      <alignment horizontal="center" vertical="center" wrapText="1"/>
    </xf>
    <xf numFmtId="0" fontId="20" fillId="33" borderId="10" xfId="0" applyFont="1" applyFill="1" applyBorder="1" applyAlignment="1">
      <alignment horizontal="right" vertical="center" wrapText="1"/>
    </xf>
    <xf numFmtId="0" fontId="20" fillId="33" borderId="24" xfId="0" applyFont="1" applyFill="1" applyBorder="1" applyAlignment="1">
      <alignment horizontal="right" vertical="center" wrapText="1"/>
    </xf>
    <xf numFmtId="0" fontId="103" fillId="33" borderId="0" xfId="0" applyFont="1" applyFill="1" applyAlignment="1">
      <alignment horizontal="left" wrapText="1"/>
    </xf>
    <xf numFmtId="0" fontId="93" fillId="33" borderId="0" xfId="0" applyFont="1" applyFill="1" applyBorder="1" applyAlignment="1">
      <alignment horizontal="right" vertical="top" wrapText="1"/>
    </xf>
    <xf numFmtId="0" fontId="93" fillId="33" borderId="12" xfId="0" applyFont="1" applyFill="1" applyBorder="1" applyAlignment="1">
      <alignment horizontal="right" vertical="top" wrapText="1"/>
    </xf>
    <xf numFmtId="0" fontId="91" fillId="33" borderId="0" xfId="0" applyFont="1" applyFill="1" applyBorder="1" applyAlignment="1">
      <alignment vertical="top" wrapText="1"/>
    </xf>
    <xf numFmtId="0" fontId="6" fillId="33" borderId="0" xfId="0" applyFont="1" applyFill="1" applyAlignment="1">
      <alignment horizontal="left" wrapText="1"/>
    </xf>
    <xf numFmtId="0" fontId="91" fillId="33" borderId="0" xfId="0" applyFont="1" applyFill="1" applyAlignment="1">
      <alignment horizontal="left" wrapText="1"/>
    </xf>
    <xf numFmtId="0" fontId="94" fillId="33" borderId="31" xfId="0" applyFont="1" applyFill="1" applyBorder="1" applyAlignment="1">
      <alignment horizontal="right" vertical="top" wrapText="1"/>
    </xf>
    <xf numFmtId="0" fontId="94" fillId="33" borderId="0" xfId="0" applyFont="1" applyFill="1" applyBorder="1" applyAlignment="1">
      <alignment horizontal="right" vertical="top" wrapText="1"/>
    </xf>
    <xf numFmtId="0" fontId="94" fillId="33" borderId="12" xfId="0" applyFont="1" applyFill="1" applyBorder="1" applyAlignment="1">
      <alignment horizontal="right" vertical="top" wrapText="1"/>
    </xf>
    <xf numFmtId="0" fontId="10" fillId="33" borderId="19" xfId="0" applyFont="1" applyFill="1" applyBorder="1" applyAlignment="1">
      <alignment horizontal="left" vertical="center" wrapText="1"/>
    </xf>
    <xf numFmtId="0" fontId="98" fillId="33" borderId="19" xfId="0" applyFont="1" applyFill="1" applyBorder="1" applyAlignment="1">
      <alignment horizontal="left" vertical="center" wrapText="1"/>
    </xf>
    <xf numFmtId="0" fontId="93" fillId="33" borderId="0" xfId="0" applyFont="1" applyFill="1" applyBorder="1" applyAlignment="1">
      <alignment horizontal="center" vertical="top" wrapText="1"/>
    </xf>
    <xf numFmtId="0" fontId="93" fillId="33" borderId="31" xfId="0" applyFont="1" applyFill="1" applyBorder="1" applyAlignment="1">
      <alignment horizontal="right" vertical="top" wrapText="1"/>
    </xf>
    <xf numFmtId="0" fontId="97" fillId="33" borderId="0" xfId="0" applyFont="1" applyFill="1" applyAlignment="1">
      <alignment horizontal="center" wrapText="1"/>
    </xf>
    <xf numFmtId="0" fontId="0" fillId="0" borderId="14" xfId="0" applyBorder="1" applyAlignment="1">
      <alignment horizontal="right" vertical="top" wrapText="1"/>
    </xf>
    <xf numFmtId="0" fontId="99" fillId="33" borderId="0" xfId="0" applyFont="1" applyFill="1" applyBorder="1" applyAlignment="1">
      <alignment horizontal="right" wrapText="1"/>
    </xf>
    <xf numFmtId="0" fontId="93" fillId="33" borderId="31" xfId="0" applyFont="1" applyFill="1" applyBorder="1" applyAlignment="1">
      <alignment horizontal="left" vertical="top" wrapText="1"/>
    </xf>
    <xf numFmtId="0" fontId="93" fillId="33" borderId="12" xfId="0" applyFont="1" applyFill="1" applyBorder="1" applyAlignment="1">
      <alignment horizontal="left" vertical="top" wrapText="1"/>
    </xf>
    <xf numFmtId="0" fontId="6" fillId="33" borderId="19" xfId="0" applyFont="1" applyFill="1" applyBorder="1" applyAlignment="1">
      <alignment horizontal="left" vertical="top" wrapText="1"/>
    </xf>
    <xf numFmtId="0" fontId="91" fillId="33" borderId="19" xfId="0" applyFont="1" applyFill="1" applyBorder="1" applyAlignment="1">
      <alignment horizontal="left" vertical="top" wrapText="1"/>
    </xf>
    <xf numFmtId="0" fontId="91" fillId="33" borderId="0" xfId="0" applyFont="1" applyFill="1" applyAlignment="1">
      <alignment horizontal="left" vertical="center" wrapText="1"/>
    </xf>
    <xf numFmtId="0" fontId="91" fillId="33" borderId="10" xfId="0" applyFont="1" applyFill="1" applyBorder="1" applyAlignment="1">
      <alignment horizontal="left" wrapText="1"/>
    </xf>
    <xf numFmtId="0" fontId="10" fillId="33" borderId="0" xfId="0" applyFont="1" applyFill="1" applyBorder="1" applyAlignment="1">
      <alignment horizontal="left" vertical="top" wrapText="1"/>
    </xf>
    <xf numFmtId="0" fontId="98" fillId="33" borderId="0" xfId="0" applyFont="1" applyFill="1" applyBorder="1" applyAlignment="1">
      <alignment horizontal="left" vertical="top" wrapText="1"/>
    </xf>
    <xf numFmtId="0" fontId="91" fillId="33" borderId="0" xfId="0" applyFont="1" applyFill="1" applyAlignment="1">
      <alignment wrapText="1"/>
    </xf>
    <xf numFmtId="0" fontId="0" fillId="33" borderId="0" xfId="0" applyFill="1" applyAlignment="1">
      <alignment wrapText="1"/>
    </xf>
    <xf numFmtId="0" fontId="91" fillId="33" borderId="31" xfId="0" applyFont="1" applyFill="1" applyBorder="1" applyAlignment="1">
      <alignment horizontal="left" wrapText="1"/>
    </xf>
    <xf numFmtId="0" fontId="91" fillId="33" borderId="0" xfId="0" applyFont="1" applyFill="1" applyBorder="1" applyAlignment="1">
      <alignment horizontal="left" wrapText="1"/>
    </xf>
    <xf numFmtId="0" fontId="3" fillId="33" borderId="31" xfId="0" applyFont="1" applyFill="1" applyBorder="1" applyAlignment="1">
      <alignment horizontal="left" wrapText="1"/>
    </xf>
    <xf numFmtId="0" fontId="3" fillId="33" borderId="0" xfId="0" applyFont="1" applyFill="1" applyAlignment="1">
      <alignment horizontal="left" wrapText="1"/>
    </xf>
    <xf numFmtId="0" fontId="14" fillId="33" borderId="19" xfId="0" applyFont="1" applyFill="1" applyBorder="1" applyAlignment="1">
      <alignment horizontal="left" vertical="top" wrapText="1"/>
    </xf>
    <xf numFmtId="0" fontId="2" fillId="33" borderId="31" xfId="0" applyFont="1" applyFill="1" applyBorder="1" applyAlignment="1">
      <alignment horizontal="left" vertical="top" wrapText="1"/>
    </xf>
    <xf numFmtId="0" fontId="2" fillId="33" borderId="12" xfId="0" applyFont="1" applyFill="1" applyBorder="1" applyAlignment="1">
      <alignment horizontal="left" vertical="top" wrapText="1"/>
    </xf>
    <xf numFmtId="0" fontId="4" fillId="33" borderId="31" xfId="0" applyFont="1" applyFill="1" applyBorder="1" applyAlignment="1">
      <alignment horizontal="right" wrapText="1"/>
    </xf>
    <xf numFmtId="0" fontId="4" fillId="33" borderId="12" xfId="0" applyFont="1" applyFill="1" applyBorder="1" applyAlignment="1">
      <alignment horizontal="right" wrapText="1"/>
    </xf>
    <xf numFmtId="0" fontId="3" fillId="33" borderId="0" xfId="0" applyFont="1" applyFill="1" applyAlignment="1">
      <alignment horizontal="left"/>
    </xf>
    <xf numFmtId="0" fontId="2" fillId="33" borderId="10" xfId="0" applyFont="1" applyFill="1" applyBorder="1" applyAlignment="1">
      <alignment horizontal="center" vertical="center" wrapText="1"/>
    </xf>
    <xf numFmtId="165" fontId="15" fillId="33" borderId="10" xfId="42" applyNumberFormat="1" applyFont="1" applyFill="1" applyBorder="1" applyAlignment="1">
      <alignment horizontal="right" textRotation="90" wrapText="1"/>
    </xf>
    <xf numFmtId="165" fontId="15" fillId="33" borderId="0" xfId="42" applyNumberFormat="1" applyFont="1" applyFill="1" applyBorder="1" applyAlignment="1">
      <alignment horizontal="right" textRotation="90" wrapText="1"/>
    </xf>
    <xf numFmtId="165" fontId="15" fillId="33" borderId="24" xfId="42" applyNumberFormat="1" applyFont="1" applyFill="1" applyBorder="1" applyAlignment="1">
      <alignment horizontal="right" textRotation="90" wrapText="1"/>
    </xf>
    <xf numFmtId="0" fontId="2" fillId="33" borderId="0" xfId="0" applyFont="1" applyFill="1" applyBorder="1" applyAlignment="1">
      <alignment horizontal="right" textRotation="90" wrapText="1"/>
    </xf>
    <xf numFmtId="0" fontId="2" fillId="33" borderId="24" xfId="0" applyFont="1" applyFill="1" applyBorder="1" applyAlignment="1">
      <alignment horizontal="right" textRotation="90" wrapText="1"/>
    </xf>
    <xf numFmtId="0" fontId="4" fillId="33" borderId="0" xfId="0" applyFont="1" applyFill="1" applyBorder="1" applyAlignment="1">
      <alignment horizontal="right" wrapText="1"/>
    </xf>
    <xf numFmtId="0" fontId="2" fillId="33" borderId="0" xfId="0" applyFont="1" applyFill="1" applyAlignment="1">
      <alignment horizontal="left"/>
    </xf>
    <xf numFmtId="0" fontId="4" fillId="33" borderId="0" xfId="0" applyFont="1" applyFill="1" applyBorder="1" applyAlignment="1">
      <alignment horizontal="right"/>
    </xf>
    <xf numFmtId="0" fontId="3" fillId="33" borderId="10" xfId="0" applyFont="1" applyFill="1" applyBorder="1" applyAlignment="1">
      <alignment horizontal="left"/>
    </xf>
    <xf numFmtId="0" fontId="2" fillId="33" borderId="0" xfId="0" applyFont="1" applyFill="1" applyBorder="1" applyAlignment="1">
      <alignment horizontal="left" wrapText="1"/>
    </xf>
    <xf numFmtId="0" fontId="18" fillId="33" borderId="10" xfId="60" applyFont="1" applyFill="1" applyBorder="1" applyAlignment="1">
      <alignment horizontal="center" wrapText="1"/>
      <protection/>
    </xf>
    <xf numFmtId="0" fontId="18" fillId="33" borderId="24" xfId="60" applyFont="1" applyFill="1" applyBorder="1" applyAlignment="1">
      <alignment horizontal="center" wrapText="1"/>
      <protection/>
    </xf>
    <xf numFmtId="0" fontId="33" fillId="33" borderId="10" xfId="60" applyFont="1" applyFill="1" applyBorder="1" applyAlignment="1">
      <alignment horizontal="right" wrapText="1"/>
      <protection/>
    </xf>
    <xf numFmtId="0" fontId="33" fillId="33" borderId="24" xfId="60" applyFont="1" applyFill="1" applyBorder="1" applyAlignment="1">
      <alignment horizontal="right" wrapText="1"/>
      <protection/>
    </xf>
    <xf numFmtId="0" fontId="4" fillId="33" borderId="0" xfId="0" applyFont="1" applyFill="1" applyBorder="1" applyAlignment="1">
      <alignment horizontal="center" wrapText="1"/>
    </xf>
    <xf numFmtId="0" fontId="4" fillId="33" borderId="24" xfId="0" applyFont="1" applyFill="1" applyBorder="1" applyAlignment="1">
      <alignment horizontal="center" wrapText="1"/>
    </xf>
    <xf numFmtId="0" fontId="2" fillId="33" borderId="24" xfId="0" applyFont="1" applyFill="1" applyBorder="1" applyAlignment="1">
      <alignment horizontal="center"/>
    </xf>
    <xf numFmtId="0" fontId="3" fillId="33" borderId="0" xfId="0" applyFont="1" applyFill="1" applyBorder="1" applyAlignment="1">
      <alignment/>
    </xf>
    <xf numFmtId="0" fontId="109" fillId="33" borderId="0" xfId="0" applyFont="1" applyFill="1" applyAlignment="1">
      <alignment horizontal="center" wrapText="1"/>
    </xf>
    <xf numFmtId="0" fontId="109" fillId="33" borderId="31" xfId="0" applyFont="1" applyFill="1" applyBorder="1" applyAlignment="1">
      <alignment horizontal="center" vertical="top" wrapText="1"/>
    </xf>
    <xf numFmtId="0" fontId="109" fillId="33" borderId="12" xfId="0" applyFont="1" applyFill="1" applyBorder="1" applyAlignment="1">
      <alignment horizontal="center" vertical="top" wrapText="1"/>
    </xf>
    <xf numFmtId="0" fontId="109" fillId="33" borderId="0" xfId="0" applyFont="1" applyFill="1" applyBorder="1" applyAlignment="1">
      <alignment horizontal="right" vertical="top" wrapText="1"/>
    </xf>
    <xf numFmtId="0" fontId="109" fillId="33" borderId="12" xfId="0" applyFont="1" applyFill="1" applyBorder="1" applyAlignment="1">
      <alignment horizontal="right" vertical="top" wrapText="1"/>
    </xf>
    <xf numFmtId="0" fontId="108" fillId="33" borderId="0" xfId="0" applyFont="1" applyFill="1" applyBorder="1" applyAlignment="1">
      <alignment vertical="top" wrapText="1"/>
    </xf>
    <xf numFmtId="0" fontId="110" fillId="33" borderId="14" xfId="0" applyFont="1" applyFill="1" applyBorder="1" applyAlignment="1">
      <alignment horizontal="right" vertical="top" wrapText="1"/>
    </xf>
    <xf numFmtId="0" fontId="24" fillId="33" borderId="19" xfId="0" applyFont="1" applyFill="1" applyBorder="1" applyAlignment="1">
      <alignment horizontal="left" vertical="top" wrapText="1"/>
    </xf>
    <xf numFmtId="0" fontId="110" fillId="33" borderId="31" xfId="0" applyFont="1" applyFill="1" applyBorder="1" applyAlignment="1">
      <alignment horizontal="right" vertical="top" wrapText="1"/>
    </xf>
    <xf numFmtId="0" fontId="110" fillId="33" borderId="0" xfId="0" applyFont="1" applyFill="1" applyBorder="1" applyAlignment="1">
      <alignment horizontal="right" vertical="top" wrapText="1"/>
    </xf>
    <xf numFmtId="0" fontId="110" fillId="33" borderId="12" xfId="0" applyFont="1" applyFill="1" applyBorder="1" applyAlignment="1">
      <alignment horizontal="right" vertical="top" wrapText="1"/>
    </xf>
    <xf numFmtId="0" fontId="24" fillId="33" borderId="0" xfId="0" applyFont="1" applyFill="1" applyBorder="1" applyAlignment="1">
      <alignment horizontal="center" vertical="top" wrapText="1"/>
    </xf>
    <xf numFmtId="0" fontId="109" fillId="33" borderId="0" xfId="0" applyFont="1" applyFill="1" applyBorder="1" applyAlignment="1">
      <alignment horizontal="center" vertical="top" wrapText="1"/>
    </xf>
    <xf numFmtId="0" fontId="109" fillId="33" borderId="31" xfId="0" applyFont="1" applyFill="1" applyBorder="1" applyAlignment="1">
      <alignment horizontal="right" vertical="top" wrapText="1"/>
    </xf>
    <xf numFmtId="0" fontId="89" fillId="0" borderId="0" xfId="0" applyFont="1" applyAlignment="1">
      <alignment horizontal="center"/>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rmal 4" xfId="61"/>
    <cellStyle name="Note" xfId="62"/>
    <cellStyle name="Output" xfId="63"/>
    <cellStyle name="Percent" xfId="64"/>
    <cellStyle name="Percent 2" xfId="65"/>
    <cellStyle name="Percent 3" xfId="66"/>
    <cellStyle name="Title" xfId="67"/>
    <cellStyle name="Total" xfId="68"/>
    <cellStyle name="Warning Text"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47625</xdr:colOff>
      <xdr:row>0</xdr:row>
      <xdr:rowOff>76200</xdr:rowOff>
    </xdr:from>
    <xdr:to>
      <xdr:col>4</xdr:col>
      <xdr:colOff>704850</xdr:colOff>
      <xdr:row>2</xdr:row>
      <xdr:rowOff>19050</xdr:rowOff>
    </xdr:to>
    <xdr:pic>
      <xdr:nvPicPr>
        <xdr:cNvPr id="1" name="Picture 1" descr="http://cms.ukintpress.com/UserFiles/Transport-Scotland-logo.jpg"/>
        <xdr:cNvPicPr preferRelativeResize="1">
          <a:picLocks noChangeAspect="1"/>
        </xdr:cNvPicPr>
      </xdr:nvPicPr>
      <xdr:blipFill>
        <a:blip r:embed="rId1"/>
        <a:stretch>
          <a:fillRect/>
        </a:stretch>
      </xdr:blipFill>
      <xdr:spPr>
        <a:xfrm>
          <a:off x="6343650" y="76200"/>
          <a:ext cx="657225" cy="8477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15</xdr:col>
      <xdr:colOff>76200</xdr:colOff>
      <xdr:row>42</xdr:row>
      <xdr:rowOff>0</xdr:rowOff>
    </xdr:from>
    <xdr:ext cx="9525" cy="9525"/>
    <xdr:sp>
      <xdr:nvSpPr>
        <xdr:cNvPr id="1" name="AutoShape 5" descr="http://www.googleadservices.com/pagead/conversion/1011350631/?label=Xm6sCIngiAoQ5_if4gM&amp;guid=ON&amp;script=0&amp;ord=6090743002357202"/>
        <xdr:cNvSpPr>
          <a:spLocks noChangeAspect="1"/>
        </xdr:cNvSpPr>
      </xdr:nvSpPr>
      <xdr:spPr>
        <a:xfrm>
          <a:off x="10982325" y="89154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15</xdr:col>
      <xdr:colOff>95250</xdr:colOff>
      <xdr:row>42</xdr:row>
      <xdr:rowOff>0</xdr:rowOff>
    </xdr:from>
    <xdr:to>
      <xdr:col>15</xdr:col>
      <xdr:colOff>104775</xdr:colOff>
      <xdr:row>42</xdr:row>
      <xdr:rowOff>9525</xdr:rowOff>
    </xdr:to>
    <xdr:pic>
      <xdr:nvPicPr>
        <xdr:cNvPr id="2" name="Picture 6" descr="http://d.adroll.com/cm/g/out?google_nid=adroll2"/>
        <xdr:cNvPicPr preferRelativeResize="1">
          <a:picLocks noChangeAspect="1"/>
        </xdr:cNvPicPr>
      </xdr:nvPicPr>
      <xdr:blipFill>
        <a:blip r:embed="rId1"/>
        <a:stretch>
          <a:fillRect/>
        </a:stretch>
      </xdr:blipFill>
      <xdr:spPr>
        <a:xfrm>
          <a:off x="11001375" y="8915400"/>
          <a:ext cx="9525" cy="9525"/>
        </a:xfrm>
        <a:prstGeom prst="rect">
          <a:avLst/>
        </a:prstGeom>
        <a:noFill/>
        <a:ln w="9525" cmpd="sng">
          <a:noFill/>
        </a:ln>
      </xdr:spPr>
    </xdr:pic>
    <xdr:clientData/>
  </xdr:twoCellAnchor>
  <xdr:oneCellAnchor>
    <xdr:from>
      <xdr:col>15</xdr:col>
      <xdr:colOff>114300</xdr:colOff>
      <xdr:row>42</xdr:row>
      <xdr:rowOff>0</xdr:rowOff>
    </xdr:from>
    <xdr:ext cx="9525" cy="9525"/>
    <xdr:sp>
      <xdr:nvSpPr>
        <xdr:cNvPr id="3" name="AutoShape 7" descr="http://ib.adnxs.com/seg?add=721008&amp;t=2"/>
        <xdr:cNvSpPr>
          <a:spLocks noChangeAspect="1"/>
        </xdr:cNvSpPr>
      </xdr:nvSpPr>
      <xdr:spPr>
        <a:xfrm>
          <a:off x="11020425" y="891540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114300</xdr:colOff>
      <xdr:row>3</xdr:row>
      <xdr:rowOff>0</xdr:rowOff>
    </xdr:from>
    <xdr:ext cx="9525" cy="9525"/>
    <xdr:sp>
      <xdr:nvSpPr>
        <xdr:cNvPr id="1" name="AutoShape 7" descr="http://ib.adnxs.com/seg?add=721008&amp;t=2"/>
        <xdr:cNvSpPr>
          <a:spLocks noChangeAspect="1"/>
        </xdr:cNvSpPr>
      </xdr:nvSpPr>
      <xdr:spPr>
        <a:xfrm>
          <a:off x="12592050" y="819150"/>
          <a:ext cx="9525" cy="9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TATIS%202013%20-%20TATIS%20Tables%20-%20Final%20draf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p"/>
      <sheetName val="Index"/>
      <sheetName val="S3 SHS"/>
      <sheetName val="SHS Transport Tables 1-5"/>
      <sheetName val="SHS Transport Tables 6-7"/>
      <sheetName val="SHS Transport Tables 8-11"/>
      <sheetName val="SHS Transport Tables 12-13"/>
      <sheetName val="SHS Transport Tables 14"/>
      <sheetName val="SHS Transport Tables 15"/>
      <sheetName val="SHS Transport Tables 16&amp;17"/>
      <sheetName val="SHS Transport Tables 18"/>
      <sheetName val="SHS Transport Tables 19"/>
      <sheetName val="SHS Transport Tables 20"/>
      <sheetName val="SHS Transport Tables 21-24"/>
      <sheetName val="SHS Transport Tables 25"/>
      <sheetName val="SHS Transport Tables 26&amp;27"/>
      <sheetName val="SHS Transport Tables 28"/>
      <sheetName val="SHS Transport Tables 29&amp;30"/>
      <sheetName val="SHS Transport Tables 31&amp;32"/>
      <sheetName val="SHS Transport Tables 33"/>
      <sheetName val="SHS Transport Table 37"/>
      <sheetName val="SHS Transport Table 38"/>
      <sheetName val="SHS Transport Table 39-40"/>
      <sheetName val="SHS Transport Table 41-43"/>
      <sheetName val="SHS Transport Table 44-45"/>
      <sheetName val="Table 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E50"/>
  <sheetViews>
    <sheetView zoomScalePageLayoutView="0" workbookViewId="0" topLeftCell="A1">
      <selection activeCell="G42" sqref="G42"/>
    </sheetView>
  </sheetViews>
  <sheetFormatPr defaultColWidth="9.140625" defaultRowHeight="12.75"/>
  <cols>
    <col min="1" max="1" width="12.00390625" style="142" customWidth="1"/>
    <col min="2" max="2" width="51.57421875" style="142" customWidth="1"/>
    <col min="3" max="3" width="13.57421875" style="142" customWidth="1"/>
    <col min="4" max="4" width="17.28125" style="142" customWidth="1"/>
    <col min="5" max="5" width="10.7109375" style="142" customWidth="1"/>
    <col min="6" max="16384" width="9.140625" style="142" customWidth="1"/>
  </cols>
  <sheetData>
    <row r="1" spans="1:5" ht="48" customHeight="1">
      <c r="A1" s="475" t="s">
        <v>426</v>
      </c>
      <c r="B1" s="475"/>
      <c r="C1" s="475"/>
      <c r="E1" s="331"/>
    </row>
    <row r="2" spans="1:5" ht="23.25">
      <c r="A2" s="332"/>
      <c r="B2" s="332"/>
      <c r="C2" s="332"/>
      <c r="E2" s="331"/>
    </row>
    <row r="3" spans="1:5" ht="15">
      <c r="A3" s="2" t="s">
        <v>290</v>
      </c>
      <c r="E3" s="331"/>
    </row>
    <row r="4" spans="1:5" ht="15">
      <c r="A4" s="2" t="s">
        <v>291</v>
      </c>
      <c r="E4" s="331"/>
    </row>
    <row r="5" spans="1:5" ht="13.5" customHeight="1">
      <c r="A5" s="2"/>
      <c r="E5" s="331"/>
    </row>
    <row r="6" spans="1:5" ht="26.25" customHeight="1">
      <c r="A6" s="2" t="s">
        <v>292</v>
      </c>
      <c r="C6" s="2" t="s">
        <v>293</v>
      </c>
      <c r="E6" s="331"/>
    </row>
    <row r="7" spans="1:5" ht="26.25" customHeight="1">
      <c r="A7" s="2" t="s">
        <v>221</v>
      </c>
      <c r="E7" s="331"/>
    </row>
    <row r="8" spans="1:5" ht="15.75" customHeight="1">
      <c r="A8" s="2"/>
      <c r="E8" s="331"/>
    </row>
    <row r="9" spans="1:5" ht="15">
      <c r="A9" s="2" t="s">
        <v>294</v>
      </c>
      <c r="E9" s="331"/>
    </row>
    <row r="11" ht="18">
      <c r="A11" s="141" t="s">
        <v>224</v>
      </c>
    </row>
    <row r="12" spans="3:5" ht="26.25" customHeight="1">
      <c r="C12" s="144" t="s">
        <v>245</v>
      </c>
      <c r="D12" s="144" t="s">
        <v>230</v>
      </c>
      <c r="E12" s="143" t="s">
        <v>221</v>
      </c>
    </row>
    <row r="13" spans="1:5" ht="26.25" customHeight="1">
      <c r="A13" s="264" t="s">
        <v>249</v>
      </c>
      <c r="B13" s="333" t="s">
        <v>427</v>
      </c>
      <c r="C13" s="265" t="s">
        <v>246</v>
      </c>
      <c r="D13" s="266" t="s">
        <v>225</v>
      </c>
      <c r="E13" s="267" t="s">
        <v>222</v>
      </c>
    </row>
    <row r="14" spans="1:5" ht="26.25" customHeight="1">
      <c r="A14" s="264" t="s">
        <v>250</v>
      </c>
      <c r="B14" s="333" t="s">
        <v>428</v>
      </c>
      <c r="C14" s="265" t="s">
        <v>246</v>
      </c>
      <c r="D14" s="266" t="s">
        <v>226</v>
      </c>
      <c r="E14" s="264" t="s">
        <v>222</v>
      </c>
    </row>
    <row r="15" spans="1:5" ht="26.25" customHeight="1">
      <c r="A15" s="264" t="s">
        <v>251</v>
      </c>
      <c r="B15" s="333" t="s">
        <v>429</v>
      </c>
      <c r="C15" s="265" t="s">
        <v>248</v>
      </c>
      <c r="D15" s="266" t="s">
        <v>226</v>
      </c>
      <c r="E15" s="267" t="s">
        <v>222</v>
      </c>
    </row>
    <row r="16" spans="1:5" ht="26.25" customHeight="1">
      <c r="A16" s="264" t="s">
        <v>252</v>
      </c>
      <c r="B16" s="333" t="s">
        <v>430</v>
      </c>
      <c r="C16" s="265" t="s">
        <v>246</v>
      </c>
      <c r="D16" s="266" t="s">
        <v>226</v>
      </c>
      <c r="E16" s="264" t="s">
        <v>222</v>
      </c>
    </row>
    <row r="17" spans="1:5" ht="26.25" customHeight="1">
      <c r="A17" s="264" t="s">
        <v>253</v>
      </c>
      <c r="B17" s="333" t="s">
        <v>232</v>
      </c>
      <c r="C17" s="265" t="s">
        <v>246</v>
      </c>
      <c r="D17" s="266" t="s">
        <v>226</v>
      </c>
      <c r="E17" s="264" t="s">
        <v>222</v>
      </c>
    </row>
    <row r="18" spans="1:5" ht="26.25" customHeight="1">
      <c r="A18" s="264" t="s">
        <v>254</v>
      </c>
      <c r="B18" s="333" t="s">
        <v>431</v>
      </c>
      <c r="C18" s="265" t="s">
        <v>246</v>
      </c>
      <c r="D18" s="266" t="s">
        <v>227</v>
      </c>
      <c r="E18" s="267" t="s">
        <v>222</v>
      </c>
    </row>
    <row r="19" spans="1:5" ht="26.25" customHeight="1">
      <c r="A19" s="264" t="s">
        <v>255</v>
      </c>
      <c r="B19" s="333" t="s">
        <v>432</v>
      </c>
      <c r="C19" s="265" t="s">
        <v>246</v>
      </c>
      <c r="D19" s="266" t="s">
        <v>226</v>
      </c>
      <c r="E19" s="264" t="s">
        <v>222</v>
      </c>
    </row>
    <row r="20" spans="1:5" ht="26.25" customHeight="1">
      <c r="A20" s="264" t="s">
        <v>256</v>
      </c>
      <c r="B20" s="333" t="s">
        <v>433</v>
      </c>
      <c r="C20" s="265" t="s">
        <v>248</v>
      </c>
      <c r="D20" s="266" t="s">
        <v>226</v>
      </c>
      <c r="E20" s="264" t="s">
        <v>222</v>
      </c>
    </row>
    <row r="21" spans="1:5" ht="26.25" customHeight="1">
      <c r="A21" s="264" t="s">
        <v>257</v>
      </c>
      <c r="B21" s="333" t="s">
        <v>434</v>
      </c>
      <c r="C21" s="265" t="s">
        <v>246</v>
      </c>
      <c r="D21" s="266" t="s">
        <v>226</v>
      </c>
      <c r="E21" s="264" t="s">
        <v>222</v>
      </c>
    </row>
    <row r="22" spans="1:5" ht="26.25" customHeight="1">
      <c r="A22" s="264" t="s">
        <v>258</v>
      </c>
      <c r="B22" s="333" t="s">
        <v>435</v>
      </c>
      <c r="C22" s="265" t="s">
        <v>248</v>
      </c>
      <c r="D22" s="266" t="s">
        <v>226</v>
      </c>
      <c r="E22" s="264" t="s">
        <v>222</v>
      </c>
    </row>
    <row r="23" spans="1:5" ht="26.25" customHeight="1">
      <c r="A23" s="264" t="s">
        <v>259</v>
      </c>
      <c r="B23" s="333" t="s">
        <v>436</v>
      </c>
      <c r="C23" s="265" t="s">
        <v>246</v>
      </c>
      <c r="D23" s="266" t="s">
        <v>228</v>
      </c>
      <c r="E23" s="264" t="s">
        <v>222</v>
      </c>
    </row>
    <row r="24" spans="1:5" ht="26.25" customHeight="1">
      <c r="A24" s="264" t="s">
        <v>260</v>
      </c>
      <c r="B24" s="333" t="s">
        <v>437</v>
      </c>
      <c r="C24" s="265" t="s">
        <v>246</v>
      </c>
      <c r="D24" s="266" t="s">
        <v>228</v>
      </c>
      <c r="E24" s="264" t="s">
        <v>222</v>
      </c>
    </row>
    <row r="25" spans="1:5" ht="26.25" customHeight="1">
      <c r="A25" s="264" t="s">
        <v>261</v>
      </c>
      <c r="B25" s="333" t="s">
        <v>438</v>
      </c>
      <c r="C25" s="265" t="s">
        <v>246</v>
      </c>
      <c r="D25" s="266" t="s">
        <v>228</v>
      </c>
      <c r="E25" s="264" t="s">
        <v>222</v>
      </c>
    </row>
    <row r="26" spans="1:5" ht="26.25" customHeight="1">
      <c r="A26" s="264" t="s">
        <v>262</v>
      </c>
      <c r="B26" s="333" t="s">
        <v>439</v>
      </c>
      <c r="C26" s="265" t="s">
        <v>246</v>
      </c>
      <c r="D26" s="266" t="s">
        <v>226</v>
      </c>
      <c r="E26" s="264" t="s">
        <v>222</v>
      </c>
    </row>
    <row r="27" spans="1:5" ht="26.25" customHeight="1">
      <c r="A27" s="264" t="s">
        <v>263</v>
      </c>
      <c r="B27" s="333" t="s">
        <v>440</v>
      </c>
      <c r="C27" s="265" t="s">
        <v>246</v>
      </c>
      <c r="D27" s="266" t="s">
        <v>229</v>
      </c>
      <c r="E27" s="264" t="s">
        <v>222</v>
      </c>
    </row>
    <row r="28" spans="1:5" ht="26.25" customHeight="1">
      <c r="A28" s="264" t="s">
        <v>264</v>
      </c>
      <c r="B28" s="333" t="s">
        <v>441</v>
      </c>
      <c r="C28" s="265" t="s">
        <v>247</v>
      </c>
      <c r="D28" s="266" t="s">
        <v>229</v>
      </c>
      <c r="E28" s="264" t="s">
        <v>222</v>
      </c>
    </row>
    <row r="29" spans="1:5" ht="25.5">
      <c r="A29" s="264" t="s">
        <v>265</v>
      </c>
      <c r="B29" s="333" t="s">
        <v>442</v>
      </c>
      <c r="C29" s="265" t="s">
        <v>246</v>
      </c>
      <c r="D29" s="266" t="s">
        <v>229</v>
      </c>
      <c r="E29" s="264" t="s">
        <v>222</v>
      </c>
    </row>
    <row r="30" spans="1:5" ht="25.5">
      <c r="A30" s="264" t="s">
        <v>266</v>
      </c>
      <c r="B30" s="333" t="s">
        <v>443</v>
      </c>
      <c r="C30" s="265" t="s">
        <v>248</v>
      </c>
      <c r="D30" s="266" t="s">
        <v>229</v>
      </c>
      <c r="E30" s="264" t="s">
        <v>222</v>
      </c>
    </row>
    <row r="31" spans="1:5" ht="25.5">
      <c r="A31" s="264" t="s">
        <v>267</v>
      </c>
      <c r="B31" s="333" t="s">
        <v>444</v>
      </c>
      <c r="C31" s="265" t="s">
        <v>247</v>
      </c>
      <c r="D31" s="266" t="s">
        <v>231</v>
      </c>
      <c r="E31" s="264" t="s">
        <v>222</v>
      </c>
    </row>
    <row r="32" spans="1:5" ht="25.5">
      <c r="A32" s="264" t="s">
        <v>268</v>
      </c>
      <c r="B32" s="333" t="s">
        <v>445</v>
      </c>
      <c r="C32" s="265" t="s">
        <v>247</v>
      </c>
      <c r="D32" s="266" t="s">
        <v>231</v>
      </c>
      <c r="E32" s="264" t="s">
        <v>222</v>
      </c>
    </row>
    <row r="33" spans="1:5" ht="25.5">
      <c r="A33" s="264" t="s">
        <v>269</v>
      </c>
      <c r="B33" s="333" t="s">
        <v>446</v>
      </c>
      <c r="C33" s="265" t="s">
        <v>247</v>
      </c>
      <c r="D33" s="266" t="s">
        <v>231</v>
      </c>
      <c r="E33" s="264" t="s">
        <v>222</v>
      </c>
    </row>
    <row r="34" spans="1:5" ht="25.5">
      <c r="A34" s="264" t="s">
        <v>270</v>
      </c>
      <c r="B34" s="333" t="s">
        <v>447</v>
      </c>
      <c r="C34" s="265" t="s">
        <v>247</v>
      </c>
      <c r="D34" s="266" t="s">
        <v>231</v>
      </c>
      <c r="E34" s="264" t="s">
        <v>222</v>
      </c>
    </row>
    <row r="35" spans="1:5" ht="25.5">
      <c r="A35" s="264" t="s">
        <v>449</v>
      </c>
      <c r="B35" s="333" t="s">
        <v>450</v>
      </c>
      <c r="C35" s="265" t="s">
        <v>248</v>
      </c>
      <c r="D35" s="266" t="s">
        <v>231</v>
      </c>
      <c r="E35" s="264" t="s">
        <v>222</v>
      </c>
    </row>
    <row r="36" spans="1:5" ht="12.75">
      <c r="A36" s="264"/>
      <c r="B36" s="264"/>
      <c r="C36" s="266"/>
      <c r="D36" s="266"/>
      <c r="E36" s="264"/>
    </row>
    <row r="37" spans="1:5" ht="12.75">
      <c r="A37" s="267" t="s">
        <v>223</v>
      </c>
      <c r="B37" s="334" t="s">
        <v>295</v>
      </c>
      <c r="C37" s="266"/>
      <c r="D37" s="266"/>
      <c r="E37" s="264" t="s">
        <v>222</v>
      </c>
    </row>
    <row r="38" spans="1:5" ht="12.75">
      <c r="A38" s="267"/>
      <c r="B38" s="264"/>
      <c r="C38" s="266"/>
      <c r="D38" s="266"/>
      <c r="E38" s="264"/>
    </row>
    <row r="39" spans="1:5" ht="25.5">
      <c r="A39" s="267" t="s">
        <v>278</v>
      </c>
      <c r="B39" s="334" t="s">
        <v>448</v>
      </c>
      <c r="C39" s="266" t="s">
        <v>285</v>
      </c>
      <c r="D39" s="266" t="s">
        <v>226</v>
      </c>
      <c r="E39" s="264" t="s">
        <v>286</v>
      </c>
    </row>
    <row r="40" spans="1:2" ht="12.75">
      <c r="A40" s="105" t="s">
        <v>453</v>
      </c>
      <c r="B40" s="142" t="s">
        <v>455</v>
      </c>
    </row>
    <row r="41" spans="1:5" ht="25.5">
      <c r="A41" s="142" t="s">
        <v>451</v>
      </c>
      <c r="B41" s="142" t="s">
        <v>456</v>
      </c>
      <c r="C41" s="265" t="s">
        <v>247</v>
      </c>
      <c r="E41" s="142" t="s">
        <v>286</v>
      </c>
    </row>
    <row r="42" spans="1:5" ht="25.5">
      <c r="A42" s="142" t="s">
        <v>454</v>
      </c>
      <c r="B42" s="142" t="s">
        <v>457</v>
      </c>
      <c r="C42" s="265" t="s">
        <v>247</v>
      </c>
      <c r="E42" s="142" t="s">
        <v>286</v>
      </c>
    </row>
    <row r="48" ht="12.75">
      <c r="C48" s="105"/>
    </row>
    <row r="49" ht="12.75">
      <c r="C49" s="167"/>
    </row>
    <row r="50" ht="12.75">
      <c r="C50" s="105"/>
    </row>
  </sheetData>
  <sheetProtection/>
  <mergeCells count="1">
    <mergeCell ref="A1:C1"/>
  </mergeCells>
  <hyperlinks>
    <hyperlink ref="B13" location="'Tables TD1-TD3'!A1" display="Percentage of adults travelling on previous day: 2004-2014"/>
    <hyperlink ref="B14" location="'Tables TD1-TD3'!A1" display="Percentage of journeys made by main mode of travel: 2004-2014"/>
    <hyperlink ref="B15" location="'Tables TD1-TD3'!A1" display="Percentage of journeys by main mode of travel and distance: 2014"/>
    <hyperlink ref="B16" location="'Tables TD1-TD3'!A1" display="Percentage of stages by main mode of travel: 2004-2014"/>
    <hyperlink ref="B17" location="'Table TD2c'!A1" display="NEW - Multi Stage journeys"/>
    <hyperlink ref="B18" location="'Tables TD1-TD3'!A1" display="Percentage of journeys made by purpose of travel: 2004-2014"/>
    <hyperlink ref="B19" location="'Table TD4&amp;TD5'!A1" display="Percentage of journeys made by distance of travel: 2004-2014"/>
    <hyperlink ref="B20" location="'Table TD4&amp;TD5'!A1" display="Percentage of journeys made by distance and main mode of travel: 2014"/>
    <hyperlink ref="B21" location="'Table TD4&amp;TD5'!A1" display="Distance summary statistics: 2004-2014"/>
    <hyperlink ref="B22" location="'Table TD4&amp;TD5'!A1" display="Distance summary statistics by mode of transport: 2014"/>
    <hyperlink ref="B23" location="'Table TD6-TD8'!A1" display="Percentage of journeys made by duration of journey: 2004-2014"/>
    <hyperlink ref="B24" location="'Table TD6-TD8'!A1" display="Percentage of journeys made by start time of journey: 2004-2014"/>
    <hyperlink ref="B25" location="'Table TD6-TD8'!A1" display="Percentage of journeys made by day of travel: 2004-2014"/>
    <hyperlink ref="B26" location="'Tables TD9-TD11'!A1" display="Percentage of car stages by car occupancy: 2004-2014"/>
    <hyperlink ref="B27" location="'Tables TD9-TD11'!A1" display="Percentage of car/van stages delayed by congestion: 2004-2014"/>
    <hyperlink ref="B28" location="'Tables TD9-TD11'!A1" display="Reason for congestion for car/van stages: 2013-2014"/>
    <hyperlink ref="B29" location="'Tables TD9-TD11'!A1" display="Percentage of bus stages where passenger experienced delay: 2004-2014"/>
    <hyperlink ref="B30" location="'Table TD12'!A1" display="Percentage of driver stages where delay experienced by amount of delay: 2014"/>
    <hyperlink ref="B31" location="'Table TD13-TD14'!A1" display="Percentage of journeys originating in each council area by destination council area: 2004-2014 (combined)"/>
    <hyperlink ref="B32" location="'Table TD13-TD14'!A1" display="Percentage of journeys ending in each council area by area of origin: 2004-2014 (combined)"/>
    <hyperlink ref="B33" location="'Table TD15-TD16'!A1" display="Percentage of employed people resident in each council area by council area of workplace: 2004-2014 (combined)"/>
    <hyperlink ref="B34" location="'Table TD15-TD16'!A1" display="Percentage of employed people in each council area by council area of residence: 2004-2014 (combined)"/>
    <hyperlink ref="B37" location="'Table A'!A1" display="95% confident limits for estimates, based on SHS sub-sample sizes"/>
    <hyperlink ref="B39" location="'Annex A - Road network distance'!A1" display="Tables 2a, 4, 4a, 5 and 5a calculated using road network distance data: 2013-2014"/>
    <hyperlink ref="B35" location="'Table TD17'!A1" display="Use of ordering services, 2015"/>
  </hyperlinks>
  <printOptions/>
  <pageMargins left="0.7" right="0.7" top="0.75" bottom="0.75" header="0.3" footer="0.3"/>
  <pageSetup fitToHeight="1" fitToWidth="1" horizontalDpi="600" verticalDpi="600" orientation="portrait" paperSize="9" scale="84" r:id="rId2"/>
  <drawing r:id="rId1"/>
</worksheet>
</file>

<file path=xl/worksheets/sheet10.xml><?xml version="1.0" encoding="utf-8"?>
<worksheet xmlns="http://schemas.openxmlformats.org/spreadsheetml/2006/main" xmlns:r="http://schemas.openxmlformats.org/officeDocument/2006/relationships">
  <sheetPr>
    <tabColor rgb="FF00B050"/>
    <pageSetUpPr fitToPage="1"/>
  </sheetPr>
  <dimension ref="A1:T52"/>
  <sheetViews>
    <sheetView view="pageBreakPreview" zoomScale="60" zoomScaleNormal="70" zoomScalePageLayoutView="0" workbookViewId="0" topLeftCell="A1">
      <selection activeCell="A1" sqref="A1"/>
    </sheetView>
  </sheetViews>
  <sheetFormatPr defaultColWidth="9.140625" defaultRowHeight="12.75"/>
  <cols>
    <col min="1" max="1" width="46.421875" style="105" customWidth="1"/>
    <col min="2" max="2" width="9.140625" style="105" customWidth="1"/>
    <col min="3" max="4" width="9.00390625" style="105" customWidth="1"/>
    <col min="5" max="15" width="9.140625" style="105" customWidth="1"/>
    <col min="16" max="16" width="10.421875" style="105" customWidth="1"/>
    <col min="17" max="17" width="9.140625" style="105" customWidth="1"/>
    <col min="18" max="18" width="10.57421875" style="105" customWidth="1"/>
    <col min="19" max="16384" width="9.140625" style="105" customWidth="1"/>
  </cols>
  <sheetData>
    <row r="1" spans="1:18" s="122" customFormat="1" ht="18.75" thickBot="1">
      <c r="A1" s="135" t="s">
        <v>356</v>
      </c>
      <c r="B1" s="121"/>
      <c r="C1" s="121"/>
      <c r="D1" s="121"/>
      <c r="E1" s="121"/>
      <c r="F1" s="121"/>
      <c r="G1" s="121"/>
      <c r="H1" s="121"/>
      <c r="I1" s="121"/>
      <c r="J1" s="121"/>
      <c r="K1" s="121"/>
      <c r="L1" s="121"/>
      <c r="M1" s="121"/>
      <c r="N1" s="121"/>
      <c r="O1" s="121"/>
      <c r="P1" s="121"/>
      <c r="Q1" s="121"/>
      <c r="R1" s="121"/>
    </row>
    <row r="2" spans="1:18" ht="15.75">
      <c r="A2" s="180"/>
      <c r="B2" s="537" t="s">
        <v>177</v>
      </c>
      <c r="C2" s="537"/>
      <c r="D2" s="537"/>
      <c r="E2" s="537"/>
      <c r="F2" s="537"/>
      <c r="G2" s="537"/>
      <c r="H2" s="537"/>
      <c r="I2" s="537"/>
      <c r="J2" s="537"/>
      <c r="K2" s="537"/>
      <c r="L2" s="537"/>
      <c r="M2" s="537"/>
      <c r="N2" s="537"/>
      <c r="O2" s="537"/>
      <c r="P2" s="537"/>
      <c r="Q2" s="537"/>
      <c r="R2" s="538" t="s">
        <v>114</v>
      </c>
    </row>
    <row r="3" spans="1:19" ht="95.25" customHeight="1">
      <c r="A3" s="244"/>
      <c r="B3" s="541" t="s">
        <v>178</v>
      </c>
      <c r="C3" s="541" t="s">
        <v>149</v>
      </c>
      <c r="D3" s="541" t="s">
        <v>150</v>
      </c>
      <c r="E3" s="541" t="s">
        <v>151</v>
      </c>
      <c r="F3" s="541" t="s">
        <v>152</v>
      </c>
      <c r="G3" s="541" t="s">
        <v>153</v>
      </c>
      <c r="H3" s="541" t="s">
        <v>154</v>
      </c>
      <c r="I3" s="541" t="s">
        <v>155</v>
      </c>
      <c r="J3" s="541" t="s">
        <v>156</v>
      </c>
      <c r="K3" s="541" t="s">
        <v>157</v>
      </c>
      <c r="L3" s="541" t="s">
        <v>158</v>
      </c>
      <c r="M3" s="541" t="s">
        <v>159</v>
      </c>
      <c r="N3" s="541" t="s">
        <v>160</v>
      </c>
      <c r="O3" s="541" t="s">
        <v>161</v>
      </c>
      <c r="P3" s="541" t="s">
        <v>162</v>
      </c>
      <c r="Q3" s="541" t="s">
        <v>163</v>
      </c>
      <c r="R3" s="539" t="s">
        <v>114</v>
      </c>
      <c r="S3" s="132"/>
    </row>
    <row r="4" spans="1:19" ht="15.75">
      <c r="A4" s="243"/>
      <c r="B4" s="542"/>
      <c r="C4" s="542"/>
      <c r="D4" s="542"/>
      <c r="E4" s="542"/>
      <c r="F4" s="542"/>
      <c r="G4" s="542"/>
      <c r="H4" s="542"/>
      <c r="I4" s="542"/>
      <c r="J4" s="542"/>
      <c r="K4" s="542"/>
      <c r="L4" s="542"/>
      <c r="M4" s="542"/>
      <c r="N4" s="542"/>
      <c r="O4" s="542"/>
      <c r="P4" s="542"/>
      <c r="Q4" s="542" t="s">
        <v>116</v>
      </c>
      <c r="R4" s="540"/>
      <c r="S4" s="132"/>
    </row>
    <row r="5" spans="1:19" ht="15.75" customHeight="1">
      <c r="A5" s="241" t="s">
        <v>179</v>
      </c>
      <c r="B5" s="237"/>
      <c r="C5" s="237"/>
      <c r="D5" s="237"/>
      <c r="E5" s="237"/>
      <c r="F5" s="237"/>
      <c r="G5" s="237"/>
      <c r="H5" s="237"/>
      <c r="I5" s="237"/>
      <c r="J5" s="237"/>
      <c r="K5" s="237"/>
      <c r="L5" s="237"/>
      <c r="M5" s="237"/>
      <c r="N5" s="237"/>
      <c r="O5" s="237"/>
      <c r="P5" s="237"/>
      <c r="Q5" s="242" t="s">
        <v>115</v>
      </c>
      <c r="R5" s="134"/>
      <c r="S5" s="134"/>
    </row>
    <row r="6" spans="1:20" ht="15">
      <c r="A6" s="126" t="s">
        <v>178</v>
      </c>
      <c r="B6" s="323">
        <v>63.8</v>
      </c>
      <c r="C6" s="324">
        <v>0.8</v>
      </c>
      <c r="D6" s="324">
        <v>0.2</v>
      </c>
      <c r="E6" s="324" t="s">
        <v>30</v>
      </c>
      <c r="F6" s="324">
        <v>0</v>
      </c>
      <c r="G6" s="324">
        <v>0.2</v>
      </c>
      <c r="H6" s="324" t="s">
        <v>30</v>
      </c>
      <c r="I6" s="324">
        <v>0.2</v>
      </c>
      <c r="J6" s="324">
        <v>0</v>
      </c>
      <c r="K6" s="324">
        <v>0</v>
      </c>
      <c r="L6" s="324" t="s">
        <v>30</v>
      </c>
      <c r="M6" s="324" t="s">
        <v>30</v>
      </c>
      <c r="N6" s="324">
        <v>0.1</v>
      </c>
      <c r="O6" s="324" t="s">
        <v>30</v>
      </c>
      <c r="P6" s="324">
        <v>0.1</v>
      </c>
      <c r="Q6" s="324">
        <v>34.6</v>
      </c>
      <c r="R6" s="329">
        <v>2590</v>
      </c>
      <c r="S6" s="380"/>
      <c r="T6" s="340"/>
    </row>
    <row r="7" spans="1:20" ht="15">
      <c r="A7" s="126" t="s">
        <v>149</v>
      </c>
      <c r="B7" s="324">
        <v>0.4</v>
      </c>
      <c r="C7" s="323">
        <v>81.9</v>
      </c>
      <c r="D7" s="324">
        <v>0.1</v>
      </c>
      <c r="E7" s="324" t="s">
        <v>30</v>
      </c>
      <c r="F7" s="324">
        <v>0</v>
      </c>
      <c r="G7" s="324">
        <v>0</v>
      </c>
      <c r="H7" s="324">
        <v>0</v>
      </c>
      <c r="I7" s="324" t="s">
        <v>30</v>
      </c>
      <c r="J7" s="324">
        <v>0</v>
      </c>
      <c r="K7" s="324" t="s">
        <v>30</v>
      </c>
      <c r="L7" s="324" t="s">
        <v>30</v>
      </c>
      <c r="M7" s="324" t="s">
        <v>30</v>
      </c>
      <c r="N7" s="324">
        <v>0</v>
      </c>
      <c r="O7" s="324" t="s">
        <v>30</v>
      </c>
      <c r="P7" s="324">
        <v>0</v>
      </c>
      <c r="Q7" s="324">
        <v>17.3</v>
      </c>
      <c r="R7" s="279">
        <v>2190</v>
      </c>
      <c r="S7" s="380"/>
      <c r="T7" s="340"/>
    </row>
    <row r="8" spans="1:20" ht="15">
      <c r="A8" s="126" t="s">
        <v>150</v>
      </c>
      <c r="B8" s="324">
        <v>0.1</v>
      </c>
      <c r="C8" s="324">
        <v>3.3</v>
      </c>
      <c r="D8" s="323">
        <v>73.7</v>
      </c>
      <c r="E8" s="324">
        <v>1.1</v>
      </c>
      <c r="F8" s="324">
        <v>2.3</v>
      </c>
      <c r="G8" s="324">
        <v>0.8</v>
      </c>
      <c r="H8" s="324">
        <v>0.1</v>
      </c>
      <c r="I8" s="324">
        <v>0.6</v>
      </c>
      <c r="J8" s="324" t="s">
        <v>30</v>
      </c>
      <c r="K8" s="324">
        <v>0.1</v>
      </c>
      <c r="L8" s="324" t="s">
        <v>30</v>
      </c>
      <c r="M8" s="324" t="s">
        <v>30</v>
      </c>
      <c r="N8" s="324" t="s">
        <v>30</v>
      </c>
      <c r="O8" s="324">
        <v>0.2</v>
      </c>
      <c r="P8" s="324">
        <v>0.1</v>
      </c>
      <c r="Q8" s="324">
        <v>17.6</v>
      </c>
      <c r="R8" s="279">
        <v>1560</v>
      </c>
      <c r="S8" s="380"/>
      <c r="T8" s="340"/>
    </row>
    <row r="9" spans="1:20" ht="15">
      <c r="A9" s="126" t="s">
        <v>151</v>
      </c>
      <c r="B9" s="324">
        <v>0</v>
      </c>
      <c r="C9" s="324">
        <v>0.2</v>
      </c>
      <c r="D9" s="324">
        <v>0.6</v>
      </c>
      <c r="E9" s="323">
        <v>52.4</v>
      </c>
      <c r="F9" s="324">
        <v>1.5</v>
      </c>
      <c r="G9" s="324">
        <v>5.7</v>
      </c>
      <c r="H9" s="324">
        <v>3.3</v>
      </c>
      <c r="I9" s="324">
        <v>2.1</v>
      </c>
      <c r="J9" s="324">
        <v>1</v>
      </c>
      <c r="K9" s="324">
        <v>0.2</v>
      </c>
      <c r="L9" s="324">
        <v>2.3</v>
      </c>
      <c r="M9" s="324">
        <v>0.4</v>
      </c>
      <c r="N9" s="324" t="s">
        <v>30</v>
      </c>
      <c r="O9" s="324">
        <v>0.1</v>
      </c>
      <c r="P9" s="324" t="s">
        <v>30</v>
      </c>
      <c r="Q9" s="324">
        <v>30.1</v>
      </c>
      <c r="R9" s="279">
        <v>1680</v>
      </c>
      <c r="S9" s="380"/>
      <c r="T9" s="340"/>
    </row>
    <row r="10" spans="1:20" ht="15">
      <c r="A10" s="126" t="s">
        <v>152</v>
      </c>
      <c r="B10" s="324">
        <v>0</v>
      </c>
      <c r="C10" s="324">
        <v>0.5</v>
      </c>
      <c r="D10" s="324">
        <v>5.5</v>
      </c>
      <c r="E10" s="324">
        <v>0.7</v>
      </c>
      <c r="F10" s="323">
        <v>54.7</v>
      </c>
      <c r="G10" s="324">
        <v>7.2</v>
      </c>
      <c r="H10" s="324">
        <v>1.2</v>
      </c>
      <c r="I10" s="324">
        <v>0.4</v>
      </c>
      <c r="J10" s="324" t="s">
        <v>30</v>
      </c>
      <c r="K10" s="324" t="s">
        <v>30</v>
      </c>
      <c r="L10" s="324">
        <v>0.3</v>
      </c>
      <c r="M10" s="324">
        <v>0.1</v>
      </c>
      <c r="N10" s="324" t="s">
        <v>30</v>
      </c>
      <c r="O10" s="324" t="s">
        <v>30</v>
      </c>
      <c r="P10" s="324">
        <v>0.1</v>
      </c>
      <c r="Q10" s="324">
        <v>29.2</v>
      </c>
      <c r="R10" s="279">
        <v>1130</v>
      </c>
      <c r="S10" s="380"/>
      <c r="T10" s="340"/>
    </row>
    <row r="11" spans="1:20" ht="15">
      <c r="A11" s="126" t="s">
        <v>153</v>
      </c>
      <c r="B11" s="324" t="s">
        <v>30</v>
      </c>
      <c r="C11" s="324">
        <v>0.2</v>
      </c>
      <c r="D11" s="324">
        <v>0.3</v>
      </c>
      <c r="E11" s="324">
        <v>0.7</v>
      </c>
      <c r="F11" s="324">
        <v>1.4</v>
      </c>
      <c r="G11" s="323">
        <v>71.4</v>
      </c>
      <c r="H11" s="324">
        <v>6.3</v>
      </c>
      <c r="I11" s="324">
        <v>0.8</v>
      </c>
      <c r="J11" s="324">
        <v>0.1</v>
      </c>
      <c r="K11" s="324">
        <v>0.1</v>
      </c>
      <c r="L11" s="324">
        <v>0.3</v>
      </c>
      <c r="M11" s="324">
        <v>0</v>
      </c>
      <c r="N11" s="324">
        <v>0</v>
      </c>
      <c r="O11" s="324">
        <v>0.1</v>
      </c>
      <c r="P11" s="324">
        <v>0.1</v>
      </c>
      <c r="Q11" s="324">
        <v>18.3</v>
      </c>
      <c r="R11" s="279">
        <v>1780</v>
      </c>
      <c r="S11" s="380"/>
      <c r="T11" s="340"/>
    </row>
    <row r="12" spans="1:20" ht="15">
      <c r="A12" s="126" t="s">
        <v>154</v>
      </c>
      <c r="B12" s="324">
        <v>0</v>
      </c>
      <c r="C12" s="324" t="s">
        <v>30</v>
      </c>
      <c r="D12" s="324">
        <v>0.2</v>
      </c>
      <c r="E12" s="324">
        <v>1.5</v>
      </c>
      <c r="F12" s="324">
        <v>0.4</v>
      </c>
      <c r="G12" s="324">
        <v>31.5</v>
      </c>
      <c r="H12" s="323">
        <v>42.7</v>
      </c>
      <c r="I12" s="324">
        <v>1.2</v>
      </c>
      <c r="J12" s="324" t="s">
        <v>30</v>
      </c>
      <c r="K12" s="324">
        <v>0.1</v>
      </c>
      <c r="L12" s="324">
        <v>0.9</v>
      </c>
      <c r="M12" s="324">
        <v>0.5</v>
      </c>
      <c r="N12" s="324" t="s">
        <v>30</v>
      </c>
      <c r="O12" s="324">
        <v>0.5</v>
      </c>
      <c r="P12" s="324">
        <v>0</v>
      </c>
      <c r="Q12" s="324">
        <v>20.5</v>
      </c>
      <c r="R12" s="279">
        <v>1560</v>
      </c>
      <c r="S12" s="380"/>
      <c r="T12" s="340"/>
    </row>
    <row r="13" spans="1:20" ht="15">
      <c r="A13" s="126" t="s">
        <v>155</v>
      </c>
      <c r="B13" s="324" t="s">
        <v>30</v>
      </c>
      <c r="C13" s="324">
        <v>0.1</v>
      </c>
      <c r="D13" s="324">
        <v>0.2</v>
      </c>
      <c r="E13" s="324">
        <v>0.4</v>
      </c>
      <c r="F13" s="324">
        <v>0.2</v>
      </c>
      <c r="G13" s="324">
        <v>0.6</v>
      </c>
      <c r="H13" s="324">
        <v>0.4</v>
      </c>
      <c r="I13" s="323">
        <v>48.2</v>
      </c>
      <c r="J13" s="324">
        <v>3.5</v>
      </c>
      <c r="K13" s="324">
        <v>4.4</v>
      </c>
      <c r="L13" s="324">
        <v>2.1</v>
      </c>
      <c r="M13" s="324">
        <v>3.2</v>
      </c>
      <c r="N13" s="324">
        <v>0.6</v>
      </c>
      <c r="O13" s="324">
        <v>0</v>
      </c>
      <c r="P13" s="324">
        <v>0</v>
      </c>
      <c r="Q13" s="324">
        <v>36.1</v>
      </c>
      <c r="R13" s="279">
        <v>1910</v>
      </c>
      <c r="S13" s="380"/>
      <c r="T13" s="340"/>
    </row>
    <row r="14" spans="1:20" ht="15">
      <c r="A14" s="126" t="s">
        <v>156</v>
      </c>
      <c r="B14" s="324">
        <v>0.2</v>
      </c>
      <c r="C14" s="324">
        <v>0.2</v>
      </c>
      <c r="D14" s="324" t="s">
        <v>30</v>
      </c>
      <c r="E14" s="324">
        <v>1</v>
      </c>
      <c r="F14" s="324">
        <v>0.1</v>
      </c>
      <c r="G14" s="324">
        <v>0.6</v>
      </c>
      <c r="H14" s="324">
        <v>0</v>
      </c>
      <c r="I14" s="324">
        <v>20</v>
      </c>
      <c r="J14" s="323">
        <v>38.8</v>
      </c>
      <c r="K14" s="324">
        <v>3.7</v>
      </c>
      <c r="L14" s="324">
        <v>2.1</v>
      </c>
      <c r="M14" s="324">
        <v>0.7</v>
      </c>
      <c r="N14" s="324">
        <v>0.6</v>
      </c>
      <c r="O14" s="324" t="s">
        <v>30</v>
      </c>
      <c r="P14" s="324">
        <v>0.2</v>
      </c>
      <c r="Q14" s="324">
        <v>31.8</v>
      </c>
      <c r="R14" s="279">
        <v>1460</v>
      </c>
      <c r="S14" s="380"/>
      <c r="T14" s="340"/>
    </row>
    <row r="15" spans="1:20" ht="15">
      <c r="A15" s="126" t="s">
        <v>157</v>
      </c>
      <c r="B15" s="324" t="s">
        <v>30</v>
      </c>
      <c r="C15" s="324">
        <v>0.3</v>
      </c>
      <c r="D15" s="324" t="s">
        <v>30</v>
      </c>
      <c r="E15" s="324">
        <v>0.4</v>
      </c>
      <c r="F15" s="324">
        <v>0.1</v>
      </c>
      <c r="G15" s="324">
        <v>0.9</v>
      </c>
      <c r="H15" s="324">
        <v>0.3</v>
      </c>
      <c r="I15" s="324">
        <v>20.9</v>
      </c>
      <c r="J15" s="324">
        <v>2.5</v>
      </c>
      <c r="K15" s="323">
        <v>38.6</v>
      </c>
      <c r="L15" s="324">
        <v>1</v>
      </c>
      <c r="M15" s="324">
        <v>2</v>
      </c>
      <c r="N15" s="324">
        <v>1.3</v>
      </c>
      <c r="O15" s="324" t="s">
        <v>30</v>
      </c>
      <c r="P15" s="324">
        <v>0.2</v>
      </c>
      <c r="Q15" s="324">
        <v>31.3</v>
      </c>
      <c r="R15" s="279">
        <v>1580</v>
      </c>
      <c r="S15" s="380"/>
      <c r="T15" s="340"/>
    </row>
    <row r="16" spans="1:20" ht="15">
      <c r="A16" s="126" t="s">
        <v>158</v>
      </c>
      <c r="B16" s="324">
        <v>0.1</v>
      </c>
      <c r="C16" s="324">
        <v>0.1</v>
      </c>
      <c r="D16" s="324" t="s">
        <v>30</v>
      </c>
      <c r="E16" s="324">
        <v>1.9</v>
      </c>
      <c r="F16" s="324">
        <v>0.3</v>
      </c>
      <c r="G16" s="324">
        <v>1.7</v>
      </c>
      <c r="H16" s="324">
        <v>2.6</v>
      </c>
      <c r="I16" s="324">
        <v>12.3</v>
      </c>
      <c r="J16" s="324">
        <v>1.8</v>
      </c>
      <c r="K16" s="324">
        <v>0.9</v>
      </c>
      <c r="L16" s="323">
        <v>35.6</v>
      </c>
      <c r="M16" s="324">
        <v>6.7</v>
      </c>
      <c r="N16" s="324">
        <v>0.3</v>
      </c>
      <c r="O16" s="324" t="s">
        <v>30</v>
      </c>
      <c r="P16" s="324">
        <v>0.1</v>
      </c>
      <c r="Q16" s="324">
        <v>35.6</v>
      </c>
      <c r="R16" s="279">
        <v>1000</v>
      </c>
      <c r="S16" s="380"/>
      <c r="T16" s="340"/>
    </row>
    <row r="17" spans="1:20" ht="15">
      <c r="A17" s="126" t="s">
        <v>159</v>
      </c>
      <c r="B17" s="324" t="s">
        <v>30</v>
      </c>
      <c r="C17" s="324" t="s">
        <v>30</v>
      </c>
      <c r="D17" s="324" t="s">
        <v>30</v>
      </c>
      <c r="E17" s="324">
        <v>0.2</v>
      </c>
      <c r="F17" s="324">
        <v>0.1</v>
      </c>
      <c r="G17" s="324">
        <v>1.5</v>
      </c>
      <c r="H17" s="324">
        <v>1.3</v>
      </c>
      <c r="I17" s="324">
        <v>15.3</v>
      </c>
      <c r="J17" s="324">
        <v>0.3</v>
      </c>
      <c r="K17" s="324">
        <v>2.4</v>
      </c>
      <c r="L17" s="324">
        <v>7.3</v>
      </c>
      <c r="M17" s="323">
        <v>31.8</v>
      </c>
      <c r="N17" s="324">
        <v>0.6</v>
      </c>
      <c r="O17" s="324">
        <v>0.1</v>
      </c>
      <c r="P17" s="324" t="s">
        <v>30</v>
      </c>
      <c r="Q17" s="324">
        <v>39</v>
      </c>
      <c r="R17" s="279">
        <v>1020</v>
      </c>
      <c r="S17" s="380"/>
      <c r="T17" s="340"/>
    </row>
    <row r="18" spans="1:20" ht="15">
      <c r="A18" s="126" t="s">
        <v>160</v>
      </c>
      <c r="B18" s="324" t="s">
        <v>30</v>
      </c>
      <c r="C18" s="324">
        <v>0.1</v>
      </c>
      <c r="D18" s="324" t="s">
        <v>30</v>
      </c>
      <c r="E18" s="324">
        <v>0.1</v>
      </c>
      <c r="F18" s="324">
        <v>0.2</v>
      </c>
      <c r="G18" s="324">
        <v>0</v>
      </c>
      <c r="H18" s="324" t="s">
        <v>30</v>
      </c>
      <c r="I18" s="324">
        <v>8</v>
      </c>
      <c r="J18" s="324">
        <v>0.7</v>
      </c>
      <c r="K18" s="324">
        <v>2.9</v>
      </c>
      <c r="L18" s="324">
        <v>0.1</v>
      </c>
      <c r="M18" s="324">
        <v>0.9</v>
      </c>
      <c r="N18" s="323">
        <v>52.4</v>
      </c>
      <c r="O18" s="324">
        <v>0.4</v>
      </c>
      <c r="P18" s="324">
        <v>0.6</v>
      </c>
      <c r="Q18" s="324">
        <v>33.5</v>
      </c>
      <c r="R18" s="279">
        <v>1430</v>
      </c>
      <c r="S18" s="380"/>
      <c r="T18" s="340"/>
    </row>
    <row r="19" spans="1:20" ht="15">
      <c r="A19" s="126" t="s">
        <v>161</v>
      </c>
      <c r="B19" s="324" t="s">
        <v>30</v>
      </c>
      <c r="C19" s="324">
        <v>0.2</v>
      </c>
      <c r="D19" s="324">
        <v>0.1</v>
      </c>
      <c r="E19" s="324">
        <v>0.1</v>
      </c>
      <c r="F19" s="324" t="s">
        <v>30</v>
      </c>
      <c r="G19" s="324">
        <v>4</v>
      </c>
      <c r="H19" s="324">
        <v>1.6</v>
      </c>
      <c r="I19" s="324">
        <v>0.3</v>
      </c>
      <c r="J19" s="324" t="s">
        <v>30</v>
      </c>
      <c r="K19" s="324" t="s">
        <v>30</v>
      </c>
      <c r="L19" s="324">
        <v>0.2</v>
      </c>
      <c r="M19" s="324">
        <v>0.2</v>
      </c>
      <c r="N19" s="324">
        <v>0.6</v>
      </c>
      <c r="O19" s="323">
        <v>71.4</v>
      </c>
      <c r="P19" s="324">
        <v>0.7</v>
      </c>
      <c r="Q19" s="324">
        <v>20.7</v>
      </c>
      <c r="R19" s="279">
        <v>960</v>
      </c>
      <c r="S19" s="380"/>
      <c r="T19" s="340"/>
    </row>
    <row r="20" spans="1:20" ht="16.5" thickBot="1">
      <c r="A20" s="131" t="s">
        <v>209</v>
      </c>
      <c r="B20" s="325">
        <v>3.8</v>
      </c>
      <c r="C20" s="325">
        <v>10.2</v>
      </c>
      <c r="D20" s="325">
        <v>6</v>
      </c>
      <c r="E20" s="325">
        <v>3.6</v>
      </c>
      <c r="F20" s="325">
        <v>4.1</v>
      </c>
      <c r="G20" s="325">
        <v>10.8</v>
      </c>
      <c r="H20" s="325">
        <v>4.3</v>
      </c>
      <c r="I20" s="325">
        <v>10</v>
      </c>
      <c r="J20" s="325">
        <v>2.7</v>
      </c>
      <c r="K20" s="325">
        <v>3.5</v>
      </c>
      <c r="L20" s="325">
        <v>3.4</v>
      </c>
      <c r="M20" s="325">
        <v>3</v>
      </c>
      <c r="N20" s="325">
        <v>3.6</v>
      </c>
      <c r="O20" s="325">
        <v>3.3</v>
      </c>
      <c r="P20" s="325">
        <v>0.1</v>
      </c>
      <c r="Q20" s="325">
        <v>27.5</v>
      </c>
      <c r="R20" s="281">
        <v>21850</v>
      </c>
      <c r="S20" s="380"/>
      <c r="T20" s="340"/>
    </row>
    <row r="21" spans="1:18" ht="15">
      <c r="A21" s="235" t="s">
        <v>211</v>
      </c>
      <c r="B21" s="133"/>
      <c r="C21" s="133"/>
      <c r="D21" s="133"/>
      <c r="E21" s="133"/>
      <c r="F21" s="133"/>
      <c r="G21" s="133"/>
      <c r="H21" s="133"/>
      <c r="I21" s="133"/>
      <c r="J21" s="133"/>
      <c r="K21" s="133"/>
      <c r="L21" s="133"/>
      <c r="M21" s="133"/>
      <c r="N21" s="133"/>
      <c r="O21" s="133"/>
      <c r="P21" s="133"/>
      <c r="Q21" s="133"/>
      <c r="R21" s="127"/>
    </row>
    <row r="22" spans="1:18" ht="15.75">
      <c r="A22" s="544" t="s">
        <v>180</v>
      </c>
      <c r="B22" s="544"/>
      <c r="C22" s="544"/>
      <c r="D22" s="544"/>
      <c r="E22" s="544"/>
      <c r="F22" s="544"/>
      <c r="G22" s="544"/>
      <c r="H22" s="544"/>
      <c r="I22" s="544"/>
      <c r="J22" s="544"/>
      <c r="K22" s="544"/>
      <c r="L22" s="544"/>
      <c r="M22" s="544"/>
      <c r="N22" s="544"/>
      <c r="O22" s="544"/>
      <c r="P22" s="544"/>
      <c r="Q22" s="544"/>
      <c r="R22" s="544"/>
    </row>
    <row r="23" spans="1:18" ht="32.25" customHeight="1">
      <c r="A23" s="530" t="s">
        <v>213</v>
      </c>
      <c r="B23" s="530"/>
      <c r="C23" s="530"/>
      <c r="D23" s="530"/>
      <c r="E23" s="530"/>
      <c r="F23" s="530"/>
      <c r="G23" s="530"/>
      <c r="H23" s="530"/>
      <c r="I23" s="530"/>
      <c r="J23" s="530"/>
      <c r="K23" s="530"/>
      <c r="L23" s="530"/>
      <c r="M23" s="530"/>
      <c r="N23" s="530"/>
      <c r="O23" s="530"/>
      <c r="P23" s="530"/>
      <c r="Q23" s="530"/>
      <c r="R23" s="530"/>
    </row>
    <row r="24" spans="2:18" ht="15">
      <c r="B24" s="235"/>
      <c r="C24" s="235"/>
      <c r="D24" s="235"/>
      <c r="E24" s="235"/>
      <c r="F24" s="235"/>
      <c r="G24" s="235"/>
      <c r="H24" s="235"/>
      <c r="I24" s="235"/>
      <c r="J24" s="235"/>
      <c r="K24" s="235"/>
      <c r="L24" s="235"/>
      <c r="M24" s="235"/>
      <c r="N24" s="235"/>
      <c r="O24" s="235"/>
      <c r="P24" s="235"/>
      <c r="Q24" s="235"/>
      <c r="R24" s="235"/>
    </row>
    <row r="25" spans="1:19" ht="32.25" customHeight="1">
      <c r="A25" s="530"/>
      <c r="B25" s="530"/>
      <c r="C25" s="530"/>
      <c r="D25" s="530"/>
      <c r="E25" s="530"/>
      <c r="F25" s="530"/>
      <c r="G25" s="530"/>
      <c r="H25" s="530"/>
      <c r="I25" s="530"/>
      <c r="J25" s="530"/>
      <c r="K25" s="530"/>
      <c r="L25" s="530"/>
      <c r="M25" s="530"/>
      <c r="N25" s="530"/>
      <c r="O25" s="530"/>
      <c r="P25" s="530"/>
      <c r="Q25" s="530"/>
      <c r="R25" s="530"/>
      <c r="S25" s="132"/>
    </row>
    <row r="26" spans="1:18" s="122" customFormat="1" ht="18.75" thickBot="1">
      <c r="A26" s="135" t="s">
        <v>357</v>
      </c>
      <c r="B26" s="121"/>
      <c r="C26" s="121"/>
      <c r="D26" s="121"/>
      <c r="E26" s="121"/>
      <c r="F26" s="121"/>
      <c r="G26" s="121"/>
      <c r="H26" s="121"/>
      <c r="I26" s="121"/>
      <c r="J26" s="121"/>
      <c r="K26" s="121"/>
      <c r="L26" s="121"/>
      <c r="M26" s="121"/>
      <c r="N26" s="121"/>
      <c r="O26" s="121"/>
      <c r="P26" s="121"/>
      <c r="Q26" s="137"/>
      <c r="R26" s="137"/>
    </row>
    <row r="27" spans="1:18" ht="15.75">
      <c r="A27" s="106"/>
      <c r="B27" s="537" t="s">
        <v>179</v>
      </c>
      <c r="C27" s="537"/>
      <c r="D27" s="537"/>
      <c r="E27" s="537"/>
      <c r="F27" s="537"/>
      <c r="G27" s="537"/>
      <c r="H27" s="537"/>
      <c r="I27" s="537"/>
      <c r="J27" s="537"/>
      <c r="K27" s="537"/>
      <c r="L27" s="537"/>
      <c r="M27" s="537"/>
      <c r="N27" s="537"/>
      <c r="O27" s="537"/>
      <c r="P27" s="238"/>
      <c r="Q27" s="138"/>
      <c r="R27" s="539"/>
    </row>
    <row r="28" spans="1:18" ht="95.25" customHeight="1">
      <c r="A28" s="244"/>
      <c r="B28" s="541" t="s">
        <v>178</v>
      </c>
      <c r="C28" s="541" t="s">
        <v>149</v>
      </c>
      <c r="D28" s="541" t="s">
        <v>150</v>
      </c>
      <c r="E28" s="541" t="s">
        <v>151</v>
      </c>
      <c r="F28" s="541" t="s">
        <v>152</v>
      </c>
      <c r="G28" s="541" t="s">
        <v>153</v>
      </c>
      <c r="H28" s="541" t="s">
        <v>154</v>
      </c>
      <c r="I28" s="541" t="s">
        <v>155</v>
      </c>
      <c r="J28" s="541" t="s">
        <v>156</v>
      </c>
      <c r="K28" s="541" t="s">
        <v>157</v>
      </c>
      <c r="L28" s="541" t="s">
        <v>158</v>
      </c>
      <c r="M28" s="541" t="s">
        <v>159</v>
      </c>
      <c r="N28" s="541" t="s">
        <v>160</v>
      </c>
      <c r="O28" s="541" t="s">
        <v>161</v>
      </c>
      <c r="P28" s="541" t="s">
        <v>114</v>
      </c>
      <c r="Q28" s="541"/>
      <c r="R28" s="539"/>
    </row>
    <row r="29" spans="1:18" ht="13.5" customHeight="1">
      <c r="A29" s="243"/>
      <c r="B29" s="542"/>
      <c r="C29" s="542"/>
      <c r="D29" s="542"/>
      <c r="E29" s="542"/>
      <c r="F29" s="542"/>
      <c r="G29" s="542"/>
      <c r="H29" s="542"/>
      <c r="I29" s="542"/>
      <c r="J29" s="542"/>
      <c r="K29" s="542"/>
      <c r="L29" s="542"/>
      <c r="M29" s="542"/>
      <c r="N29" s="542"/>
      <c r="O29" s="542" t="s">
        <v>116</v>
      </c>
      <c r="P29" s="542"/>
      <c r="Q29" s="541"/>
      <c r="R29" s="539"/>
    </row>
    <row r="30" spans="1:18" ht="15.75" customHeight="1">
      <c r="A30" s="241" t="s">
        <v>177</v>
      </c>
      <c r="B30" s="237"/>
      <c r="C30" s="237"/>
      <c r="D30" s="237"/>
      <c r="E30" s="237"/>
      <c r="F30" s="237"/>
      <c r="G30" s="237"/>
      <c r="H30" s="237"/>
      <c r="I30" s="237"/>
      <c r="J30" s="237"/>
      <c r="K30" s="237"/>
      <c r="L30" s="237"/>
      <c r="M30" s="237"/>
      <c r="N30" s="237"/>
      <c r="O30" s="242" t="s">
        <v>115</v>
      </c>
      <c r="P30" s="237"/>
      <c r="Q30" s="237"/>
      <c r="R30" s="236"/>
    </row>
    <row r="31" spans="1:19" ht="15.75">
      <c r="A31" s="126" t="s">
        <v>178</v>
      </c>
      <c r="B31" s="326">
        <v>97.8</v>
      </c>
      <c r="C31" s="327">
        <v>1.4</v>
      </c>
      <c r="D31" s="327">
        <v>0.2</v>
      </c>
      <c r="E31" s="327">
        <v>0.1</v>
      </c>
      <c r="F31" s="327">
        <v>0.1</v>
      </c>
      <c r="G31" s="327" t="s">
        <v>30</v>
      </c>
      <c r="H31" s="327">
        <v>0.1</v>
      </c>
      <c r="I31" s="327" t="s">
        <v>30</v>
      </c>
      <c r="J31" s="327">
        <v>0.2</v>
      </c>
      <c r="K31" s="327" t="s">
        <v>30</v>
      </c>
      <c r="L31" s="327">
        <v>0.1</v>
      </c>
      <c r="M31" s="327" t="s">
        <v>30</v>
      </c>
      <c r="N31" s="327" t="s">
        <v>30</v>
      </c>
      <c r="O31" s="327" t="s">
        <v>30</v>
      </c>
      <c r="P31" s="279">
        <v>1710</v>
      </c>
      <c r="Q31" s="237"/>
      <c r="R31" s="236"/>
      <c r="S31" s="340"/>
    </row>
    <row r="32" spans="1:19" ht="15.75">
      <c r="A32" s="126" t="s">
        <v>149</v>
      </c>
      <c r="B32" s="327">
        <v>0.5</v>
      </c>
      <c r="C32" s="326">
        <v>95.9</v>
      </c>
      <c r="D32" s="327">
        <v>2.4</v>
      </c>
      <c r="E32" s="327">
        <v>0.1</v>
      </c>
      <c r="F32" s="327">
        <v>0.3</v>
      </c>
      <c r="G32" s="327">
        <v>0.2</v>
      </c>
      <c r="H32" s="327" t="s">
        <v>30</v>
      </c>
      <c r="I32" s="327">
        <v>0.1</v>
      </c>
      <c r="J32" s="327">
        <v>0.1</v>
      </c>
      <c r="K32" s="327">
        <v>0.2</v>
      </c>
      <c r="L32" s="327">
        <v>0.1</v>
      </c>
      <c r="M32" s="327" t="s">
        <v>30</v>
      </c>
      <c r="N32" s="327">
        <v>0.1</v>
      </c>
      <c r="O32" s="327">
        <v>0.1</v>
      </c>
      <c r="P32" s="279">
        <v>1880</v>
      </c>
      <c r="Q32" s="128"/>
      <c r="R32" s="127"/>
      <c r="S32" s="340"/>
    </row>
    <row r="33" spans="1:19" ht="15.75">
      <c r="A33" s="126" t="s">
        <v>150</v>
      </c>
      <c r="B33" s="327">
        <v>0.2</v>
      </c>
      <c r="C33" s="327">
        <v>0.3</v>
      </c>
      <c r="D33" s="326">
        <v>91.7</v>
      </c>
      <c r="E33" s="327">
        <v>0.6</v>
      </c>
      <c r="F33" s="327">
        <v>6.1</v>
      </c>
      <c r="G33" s="327">
        <v>0.6</v>
      </c>
      <c r="H33" s="327">
        <v>0.2</v>
      </c>
      <c r="I33" s="327">
        <v>0.4</v>
      </c>
      <c r="J33" s="327" t="s">
        <v>30</v>
      </c>
      <c r="K33" s="327" t="s">
        <v>30</v>
      </c>
      <c r="L33" s="327" t="s">
        <v>30</v>
      </c>
      <c r="M33" s="327" t="s">
        <v>30</v>
      </c>
      <c r="N33" s="327" t="s">
        <v>30</v>
      </c>
      <c r="O33" s="327">
        <v>0.1</v>
      </c>
      <c r="P33" s="279">
        <v>1220</v>
      </c>
      <c r="Q33" s="128"/>
      <c r="R33" s="127"/>
      <c r="S33" s="340"/>
    </row>
    <row r="34" spans="1:19" ht="15.75">
      <c r="A34" s="126" t="s">
        <v>151</v>
      </c>
      <c r="B34" s="327" t="s">
        <v>30</v>
      </c>
      <c r="C34" s="327" t="s">
        <v>30</v>
      </c>
      <c r="D34" s="327">
        <v>2.2</v>
      </c>
      <c r="E34" s="326">
        <v>84</v>
      </c>
      <c r="F34" s="327">
        <v>1.4</v>
      </c>
      <c r="G34" s="327">
        <v>2</v>
      </c>
      <c r="H34" s="327">
        <v>3</v>
      </c>
      <c r="I34" s="327">
        <v>1.1</v>
      </c>
      <c r="J34" s="327">
        <v>1.3</v>
      </c>
      <c r="K34" s="327">
        <v>0.8</v>
      </c>
      <c r="L34" s="327">
        <v>3.5</v>
      </c>
      <c r="M34" s="327">
        <v>0.4</v>
      </c>
      <c r="N34" s="327">
        <v>0.3</v>
      </c>
      <c r="O34" s="327">
        <v>0.1</v>
      </c>
      <c r="P34" s="279">
        <v>1040</v>
      </c>
      <c r="Q34" s="128"/>
      <c r="R34" s="127"/>
      <c r="S34" s="340"/>
    </row>
    <row r="35" spans="1:19" ht="15.75">
      <c r="A35" s="126" t="s">
        <v>152</v>
      </c>
      <c r="B35" s="327">
        <v>0</v>
      </c>
      <c r="C35" s="327">
        <v>0.1</v>
      </c>
      <c r="D35" s="327">
        <v>4.1</v>
      </c>
      <c r="E35" s="327">
        <v>2.1</v>
      </c>
      <c r="F35" s="326">
        <v>87.7</v>
      </c>
      <c r="G35" s="327">
        <v>3.5</v>
      </c>
      <c r="H35" s="327">
        <v>0.7</v>
      </c>
      <c r="I35" s="327">
        <v>0.5</v>
      </c>
      <c r="J35" s="327">
        <v>0.2</v>
      </c>
      <c r="K35" s="327">
        <v>0.2</v>
      </c>
      <c r="L35" s="327">
        <v>0.5</v>
      </c>
      <c r="M35" s="327">
        <v>0.1</v>
      </c>
      <c r="N35" s="327">
        <v>0.3</v>
      </c>
      <c r="O35" s="327" t="s">
        <v>30</v>
      </c>
      <c r="P35" s="279">
        <v>680</v>
      </c>
      <c r="Q35" s="128"/>
      <c r="R35" s="127"/>
      <c r="S35" s="340"/>
    </row>
    <row r="36" spans="1:19" ht="15.75">
      <c r="A36" s="126" t="s">
        <v>153</v>
      </c>
      <c r="B36" s="327">
        <v>0.1</v>
      </c>
      <c r="C36" s="327">
        <v>0</v>
      </c>
      <c r="D36" s="327">
        <v>0.6</v>
      </c>
      <c r="E36" s="327">
        <v>3</v>
      </c>
      <c r="F36" s="327">
        <v>4.4</v>
      </c>
      <c r="G36" s="326">
        <v>66.6</v>
      </c>
      <c r="H36" s="327">
        <v>20.4</v>
      </c>
      <c r="I36" s="327">
        <v>0.6</v>
      </c>
      <c r="J36" s="327">
        <v>0.3</v>
      </c>
      <c r="K36" s="327">
        <v>0.5</v>
      </c>
      <c r="L36" s="327">
        <v>1</v>
      </c>
      <c r="M36" s="327">
        <v>0.8</v>
      </c>
      <c r="N36" s="327">
        <v>0</v>
      </c>
      <c r="O36" s="327">
        <v>1.7</v>
      </c>
      <c r="P36" s="279">
        <v>2090</v>
      </c>
      <c r="Q36" s="128"/>
      <c r="R36" s="127"/>
      <c r="S36" s="340"/>
    </row>
    <row r="37" spans="1:19" ht="15.75">
      <c r="A37" s="126" t="s">
        <v>154</v>
      </c>
      <c r="B37" s="327" t="s">
        <v>30</v>
      </c>
      <c r="C37" s="327">
        <v>0.1</v>
      </c>
      <c r="D37" s="327">
        <v>0.2</v>
      </c>
      <c r="E37" s="327">
        <v>4.4</v>
      </c>
      <c r="F37" s="327">
        <v>1.9</v>
      </c>
      <c r="G37" s="327">
        <v>14.7</v>
      </c>
      <c r="H37" s="326">
        <v>69.6</v>
      </c>
      <c r="I37" s="327">
        <v>1.1</v>
      </c>
      <c r="J37" s="327">
        <v>0</v>
      </c>
      <c r="K37" s="327">
        <v>0.5</v>
      </c>
      <c r="L37" s="327">
        <v>3.9</v>
      </c>
      <c r="M37" s="327">
        <v>1.9</v>
      </c>
      <c r="N37" s="327" t="s">
        <v>30</v>
      </c>
      <c r="O37" s="327">
        <v>1.7</v>
      </c>
      <c r="P37" s="279">
        <v>870</v>
      </c>
      <c r="Q37" s="128"/>
      <c r="R37" s="127"/>
      <c r="S37" s="340"/>
    </row>
    <row r="38" spans="1:19" ht="15.75">
      <c r="A38" s="126" t="s">
        <v>155</v>
      </c>
      <c r="B38" s="327">
        <v>0.1</v>
      </c>
      <c r="C38" s="327" t="s">
        <v>30</v>
      </c>
      <c r="D38" s="327">
        <v>0.4</v>
      </c>
      <c r="E38" s="327">
        <v>1.2</v>
      </c>
      <c r="F38" s="327">
        <v>0.3</v>
      </c>
      <c r="G38" s="327">
        <v>0.8</v>
      </c>
      <c r="H38" s="327">
        <v>0.8</v>
      </c>
      <c r="I38" s="326">
        <v>50.7</v>
      </c>
      <c r="J38" s="327">
        <v>10</v>
      </c>
      <c r="K38" s="327">
        <v>13</v>
      </c>
      <c r="L38" s="327">
        <v>8</v>
      </c>
      <c r="M38" s="327">
        <v>9.5</v>
      </c>
      <c r="N38" s="327">
        <v>5.1</v>
      </c>
      <c r="O38" s="327">
        <v>0.1</v>
      </c>
      <c r="P38" s="279">
        <v>2020</v>
      </c>
      <c r="Q38" s="128"/>
      <c r="R38" s="127"/>
      <c r="S38" s="340"/>
    </row>
    <row r="39" spans="1:19" ht="15.75">
      <c r="A39" s="126" t="s">
        <v>156</v>
      </c>
      <c r="B39" s="327">
        <v>0.1</v>
      </c>
      <c r="C39" s="327">
        <v>0.1</v>
      </c>
      <c r="D39" s="327" t="s">
        <v>30</v>
      </c>
      <c r="E39" s="327">
        <v>2.1</v>
      </c>
      <c r="F39" s="327" t="s">
        <v>30</v>
      </c>
      <c r="G39" s="327">
        <v>0.3</v>
      </c>
      <c r="H39" s="327" t="s">
        <v>30</v>
      </c>
      <c r="I39" s="327">
        <v>13.4</v>
      </c>
      <c r="J39" s="326">
        <v>71.7</v>
      </c>
      <c r="K39" s="327">
        <v>5.7</v>
      </c>
      <c r="L39" s="327">
        <v>4.2</v>
      </c>
      <c r="M39" s="327">
        <v>0.8</v>
      </c>
      <c r="N39" s="327">
        <v>1.6</v>
      </c>
      <c r="O39" s="327" t="s">
        <v>30</v>
      </c>
      <c r="P39" s="279">
        <v>780</v>
      </c>
      <c r="Q39" s="128"/>
      <c r="R39" s="127"/>
      <c r="S39" s="340"/>
    </row>
    <row r="40" spans="1:19" ht="15.75">
      <c r="A40" s="126" t="s">
        <v>157</v>
      </c>
      <c r="B40" s="327">
        <v>0</v>
      </c>
      <c r="C40" s="327" t="s">
        <v>30</v>
      </c>
      <c r="D40" s="327">
        <v>0.2</v>
      </c>
      <c r="E40" s="327">
        <v>0.3</v>
      </c>
      <c r="F40" s="327" t="s">
        <v>30</v>
      </c>
      <c r="G40" s="327">
        <v>0.3</v>
      </c>
      <c r="H40" s="327">
        <v>0.1</v>
      </c>
      <c r="I40" s="327">
        <v>13.4</v>
      </c>
      <c r="J40" s="327">
        <v>5.3</v>
      </c>
      <c r="K40" s="326">
        <v>69</v>
      </c>
      <c r="L40" s="327">
        <v>1.7</v>
      </c>
      <c r="M40" s="327">
        <v>4.3</v>
      </c>
      <c r="N40" s="327">
        <v>5.4</v>
      </c>
      <c r="O40" s="327" t="s">
        <v>30</v>
      </c>
      <c r="P40" s="279">
        <v>850</v>
      </c>
      <c r="Q40" s="128"/>
      <c r="R40" s="127"/>
      <c r="S40" s="340"/>
    </row>
    <row r="41" spans="1:19" ht="15.75">
      <c r="A41" s="126" t="s">
        <v>158</v>
      </c>
      <c r="B41" s="327" t="s">
        <v>30</v>
      </c>
      <c r="C41" s="327" t="s">
        <v>30</v>
      </c>
      <c r="D41" s="327" t="s">
        <v>30</v>
      </c>
      <c r="E41" s="327">
        <v>3.9</v>
      </c>
      <c r="F41" s="327">
        <v>0.7</v>
      </c>
      <c r="G41" s="327">
        <v>0.8</v>
      </c>
      <c r="H41" s="327">
        <v>1.8</v>
      </c>
      <c r="I41" s="327">
        <v>6.5</v>
      </c>
      <c r="J41" s="327">
        <v>3</v>
      </c>
      <c r="K41" s="327">
        <v>1.8</v>
      </c>
      <c r="L41" s="326">
        <v>67.8</v>
      </c>
      <c r="M41" s="327">
        <v>13.3</v>
      </c>
      <c r="N41" s="327">
        <v>0.1</v>
      </c>
      <c r="O41" s="327">
        <v>0.3</v>
      </c>
      <c r="P41" s="279">
        <v>570</v>
      </c>
      <c r="Q41" s="128"/>
      <c r="R41" s="127"/>
      <c r="S41" s="340"/>
    </row>
    <row r="42" spans="1:19" ht="15.75">
      <c r="A42" s="126" t="s">
        <v>159</v>
      </c>
      <c r="B42" s="327" t="s">
        <v>30</v>
      </c>
      <c r="C42" s="327" t="s">
        <v>30</v>
      </c>
      <c r="D42" s="327" t="s">
        <v>30</v>
      </c>
      <c r="E42" s="327">
        <v>0.7</v>
      </c>
      <c r="F42" s="327">
        <v>0.2</v>
      </c>
      <c r="G42" s="327">
        <v>0.1</v>
      </c>
      <c r="H42" s="327">
        <v>1.1</v>
      </c>
      <c r="I42" s="327">
        <v>11.2</v>
      </c>
      <c r="J42" s="327">
        <v>1.2</v>
      </c>
      <c r="K42" s="327">
        <v>4.1</v>
      </c>
      <c r="L42" s="327">
        <v>14.4</v>
      </c>
      <c r="M42" s="326">
        <v>64.9</v>
      </c>
      <c r="N42" s="327">
        <v>1.9</v>
      </c>
      <c r="O42" s="327">
        <v>0.3</v>
      </c>
      <c r="P42" s="279">
        <v>510</v>
      </c>
      <c r="Q42" s="128"/>
      <c r="R42" s="127"/>
      <c r="S42" s="340"/>
    </row>
    <row r="43" spans="1:19" ht="15.75">
      <c r="A43" s="126" t="s">
        <v>160</v>
      </c>
      <c r="B43" s="327">
        <v>0.2</v>
      </c>
      <c r="C43" s="327">
        <v>0.1</v>
      </c>
      <c r="D43" s="327" t="s">
        <v>30</v>
      </c>
      <c r="E43" s="327" t="s">
        <v>30</v>
      </c>
      <c r="F43" s="327" t="s">
        <v>30</v>
      </c>
      <c r="G43" s="327">
        <v>0.1</v>
      </c>
      <c r="H43" s="327" t="s">
        <v>30</v>
      </c>
      <c r="I43" s="327">
        <v>1.7</v>
      </c>
      <c r="J43" s="327">
        <v>0.8</v>
      </c>
      <c r="K43" s="327">
        <v>2.3</v>
      </c>
      <c r="L43" s="327">
        <v>0.5</v>
      </c>
      <c r="M43" s="327">
        <v>1</v>
      </c>
      <c r="N43" s="326">
        <v>92.7</v>
      </c>
      <c r="O43" s="327">
        <v>0.8</v>
      </c>
      <c r="P43" s="279">
        <v>830</v>
      </c>
      <c r="Q43" s="128"/>
      <c r="R43" s="127"/>
      <c r="S43" s="340"/>
    </row>
    <row r="44" spans="1:19" ht="15.75">
      <c r="A44" s="126" t="s">
        <v>161</v>
      </c>
      <c r="B44" s="327" t="s">
        <v>30</v>
      </c>
      <c r="C44" s="327" t="s">
        <v>30</v>
      </c>
      <c r="D44" s="327">
        <v>0.5</v>
      </c>
      <c r="E44" s="327">
        <v>0.2</v>
      </c>
      <c r="F44" s="327" t="s">
        <v>30</v>
      </c>
      <c r="G44" s="327">
        <v>0.2</v>
      </c>
      <c r="H44" s="327">
        <v>1.1</v>
      </c>
      <c r="I44" s="327">
        <v>0.1</v>
      </c>
      <c r="J44" s="327" t="s">
        <v>30</v>
      </c>
      <c r="K44" s="327" t="s">
        <v>30</v>
      </c>
      <c r="L44" s="327" t="s">
        <v>30</v>
      </c>
      <c r="M44" s="327">
        <v>0.2</v>
      </c>
      <c r="N44" s="327">
        <v>0.8</v>
      </c>
      <c r="O44" s="326">
        <v>96.9</v>
      </c>
      <c r="P44" s="279">
        <v>700</v>
      </c>
      <c r="Q44" s="128"/>
      <c r="R44" s="127"/>
      <c r="S44" s="340"/>
    </row>
    <row r="45" spans="1:19" ht="15">
      <c r="A45" s="126" t="s">
        <v>181</v>
      </c>
      <c r="B45" s="327">
        <v>4.6</v>
      </c>
      <c r="C45" s="327">
        <v>1.2</v>
      </c>
      <c r="D45" s="327">
        <v>7</v>
      </c>
      <c r="E45" s="327" t="s">
        <v>30</v>
      </c>
      <c r="F45" s="327">
        <v>3.4</v>
      </c>
      <c r="G45" s="327">
        <v>7.3</v>
      </c>
      <c r="H45" s="327">
        <v>2</v>
      </c>
      <c r="I45" s="327">
        <v>1.8</v>
      </c>
      <c r="J45" s="327">
        <v>8.3</v>
      </c>
      <c r="K45" s="327">
        <v>10.8</v>
      </c>
      <c r="L45" s="327">
        <v>3.2</v>
      </c>
      <c r="M45" s="327" t="s">
        <v>30</v>
      </c>
      <c r="N45" s="327">
        <v>29</v>
      </c>
      <c r="O45" s="327">
        <v>21.3</v>
      </c>
      <c r="P45" s="279">
        <v>30</v>
      </c>
      <c r="Q45" s="128"/>
      <c r="R45" s="127"/>
      <c r="S45" s="340"/>
    </row>
    <row r="46" spans="1:19" ht="15">
      <c r="A46" s="126" t="s">
        <v>163</v>
      </c>
      <c r="B46" s="327">
        <v>7.3</v>
      </c>
      <c r="C46" s="327">
        <v>7.5</v>
      </c>
      <c r="D46" s="327">
        <v>4.8</v>
      </c>
      <c r="E46" s="327">
        <v>6.3</v>
      </c>
      <c r="F46" s="327">
        <v>7</v>
      </c>
      <c r="G46" s="327">
        <v>6.7</v>
      </c>
      <c r="H46" s="327">
        <v>5.2</v>
      </c>
      <c r="I46" s="327">
        <v>13.9</v>
      </c>
      <c r="J46" s="327">
        <v>5.8</v>
      </c>
      <c r="K46" s="327">
        <v>7.1</v>
      </c>
      <c r="L46" s="327">
        <v>8.4</v>
      </c>
      <c r="M46" s="327">
        <v>8.8</v>
      </c>
      <c r="N46" s="327">
        <v>7.8</v>
      </c>
      <c r="O46" s="327">
        <v>3.4</v>
      </c>
      <c r="P46" s="279">
        <v>6070</v>
      </c>
      <c r="S46" s="340"/>
    </row>
    <row r="47" spans="1:19" ht="16.5" thickBot="1">
      <c r="A47" s="136" t="s">
        <v>210</v>
      </c>
      <c r="B47" s="328">
        <v>5.8</v>
      </c>
      <c r="C47" s="328">
        <v>11.9</v>
      </c>
      <c r="D47" s="328">
        <v>7.4</v>
      </c>
      <c r="E47" s="328">
        <v>5.7</v>
      </c>
      <c r="F47" s="328">
        <v>6.6</v>
      </c>
      <c r="G47" s="328">
        <v>10.1</v>
      </c>
      <c r="H47" s="328">
        <v>7</v>
      </c>
      <c r="I47" s="328">
        <v>10.6</v>
      </c>
      <c r="J47" s="328">
        <v>5</v>
      </c>
      <c r="K47" s="328">
        <v>6.2</v>
      </c>
      <c r="L47" s="328">
        <v>6.5</v>
      </c>
      <c r="M47" s="328">
        <v>6.2</v>
      </c>
      <c r="N47" s="328">
        <v>6.4</v>
      </c>
      <c r="O47" s="328">
        <v>4.5</v>
      </c>
      <c r="P47" s="281">
        <v>21850</v>
      </c>
      <c r="S47" s="340"/>
    </row>
    <row r="48" spans="1:18" ht="15">
      <c r="A48" s="530" t="s">
        <v>211</v>
      </c>
      <c r="B48" s="530"/>
      <c r="C48" s="530"/>
      <c r="D48" s="530"/>
      <c r="E48" s="530"/>
      <c r="F48" s="530"/>
      <c r="G48" s="530"/>
      <c r="H48" s="530"/>
      <c r="I48" s="530"/>
      <c r="J48" s="530"/>
      <c r="K48" s="530"/>
      <c r="L48" s="530"/>
      <c r="M48" s="530"/>
      <c r="N48" s="530"/>
      <c r="O48" s="530"/>
      <c r="P48" s="530"/>
      <c r="Q48" s="530"/>
      <c r="R48" s="530"/>
    </row>
    <row r="49" spans="1:18" ht="20.25" customHeight="1">
      <c r="A49" s="547" t="s">
        <v>182</v>
      </c>
      <c r="B49" s="547"/>
      <c r="C49" s="547"/>
      <c r="D49" s="547"/>
      <c r="E49" s="547"/>
      <c r="F49" s="547"/>
      <c r="G49" s="547"/>
      <c r="H49" s="547"/>
      <c r="I49" s="547"/>
      <c r="J49" s="547"/>
      <c r="K49" s="547"/>
      <c r="L49" s="547"/>
      <c r="M49" s="547"/>
      <c r="N49" s="547"/>
      <c r="O49" s="547"/>
      <c r="P49" s="547"/>
      <c r="Q49" s="547"/>
      <c r="R49" s="547"/>
    </row>
    <row r="50" spans="1:18" ht="31.5" customHeight="1">
      <c r="A50" s="530" t="s">
        <v>212</v>
      </c>
      <c r="B50" s="530"/>
      <c r="C50" s="530"/>
      <c r="D50" s="530"/>
      <c r="E50" s="530"/>
      <c r="F50" s="530"/>
      <c r="G50" s="530"/>
      <c r="H50" s="530"/>
      <c r="I50" s="530"/>
      <c r="J50" s="530"/>
      <c r="K50" s="530"/>
      <c r="L50" s="530"/>
      <c r="M50" s="530"/>
      <c r="N50" s="530"/>
      <c r="O50" s="530"/>
      <c r="P50" s="530"/>
      <c r="Q50" s="530"/>
      <c r="R50" s="530"/>
    </row>
    <row r="51" spans="1:18" ht="15">
      <c r="A51" s="530" t="s">
        <v>216</v>
      </c>
      <c r="B51" s="530"/>
      <c r="C51" s="530"/>
      <c r="D51" s="530"/>
      <c r="E51" s="530"/>
      <c r="F51" s="530"/>
      <c r="G51" s="530"/>
      <c r="H51" s="530"/>
      <c r="I51" s="530"/>
      <c r="J51" s="530"/>
      <c r="K51" s="530"/>
      <c r="L51" s="530"/>
      <c r="M51" s="530"/>
      <c r="N51" s="530"/>
      <c r="O51" s="530"/>
      <c r="P51" s="530"/>
      <c r="Q51" s="530"/>
      <c r="R51" s="530"/>
    </row>
    <row r="52" ht="15">
      <c r="A52" s="119"/>
    </row>
  </sheetData>
  <sheetProtection/>
  <mergeCells count="43">
    <mergeCell ref="B2:Q2"/>
    <mergeCell ref="R2:R4"/>
    <mergeCell ref="B3:B4"/>
    <mergeCell ref="C3:C4"/>
    <mergeCell ref="D3:D4"/>
    <mergeCell ref="E3:E4"/>
    <mergeCell ref="F3:F4"/>
    <mergeCell ref="G3:G4"/>
    <mergeCell ref="H3:H4"/>
    <mergeCell ref="I3:I4"/>
    <mergeCell ref="Q3:Q4"/>
    <mergeCell ref="J3:J4"/>
    <mergeCell ref="K3:K4"/>
    <mergeCell ref="L3:L4"/>
    <mergeCell ref="M3:M4"/>
    <mergeCell ref="N3:N4"/>
    <mergeCell ref="O3:O4"/>
    <mergeCell ref="F28:F29"/>
    <mergeCell ref="G28:G29"/>
    <mergeCell ref="P3:P4"/>
    <mergeCell ref="J28:J29"/>
    <mergeCell ref="K28:K29"/>
    <mergeCell ref="L28:L29"/>
    <mergeCell ref="A50:R50"/>
    <mergeCell ref="A48:R48"/>
    <mergeCell ref="A22:R22"/>
    <mergeCell ref="A23:R23"/>
    <mergeCell ref="A25:R25"/>
    <mergeCell ref="R27:R29"/>
    <mergeCell ref="B28:B29"/>
    <mergeCell ref="C28:C29"/>
    <mergeCell ref="D28:D29"/>
    <mergeCell ref="E28:E29"/>
    <mergeCell ref="A51:R51"/>
    <mergeCell ref="B27:O27"/>
    <mergeCell ref="M28:M29"/>
    <mergeCell ref="N28:N29"/>
    <mergeCell ref="O28:O29"/>
    <mergeCell ref="P28:P29"/>
    <mergeCell ref="Q28:Q29"/>
    <mergeCell ref="A49:R49"/>
    <mergeCell ref="H28:H29"/>
    <mergeCell ref="I28:I29"/>
  </mergeCells>
  <printOptions/>
  <pageMargins left="0.7" right="0.7" top="0.75" bottom="0.75" header="0.3" footer="0.3"/>
  <pageSetup fitToHeight="1" fitToWidth="1" horizontalDpi="600" verticalDpi="600" orientation="portrait" paperSize="9" scale="43" r:id="rId1"/>
</worksheet>
</file>

<file path=xl/worksheets/sheet11.xml><?xml version="1.0" encoding="utf-8"?>
<worksheet xmlns="http://schemas.openxmlformats.org/spreadsheetml/2006/main" xmlns:r="http://schemas.openxmlformats.org/officeDocument/2006/relationships">
  <dimension ref="A1:K53"/>
  <sheetViews>
    <sheetView view="pageBreakPreview" zoomScale="60" zoomScalePageLayoutView="0" workbookViewId="0" topLeftCell="A1">
      <selection activeCell="B56" sqref="B56"/>
    </sheetView>
  </sheetViews>
  <sheetFormatPr defaultColWidth="9.140625" defaultRowHeight="12.75"/>
  <cols>
    <col min="1" max="1" width="30.00390625" style="0" customWidth="1"/>
    <col min="2" max="2" width="14.140625" style="0" customWidth="1"/>
    <col min="6" max="6" width="10.421875" style="0" customWidth="1"/>
    <col min="9" max="9" width="12.140625" style="0" customWidth="1"/>
    <col min="10" max="11" width="13.421875" style="0" customWidth="1"/>
  </cols>
  <sheetData>
    <row r="1" spans="1:11" ht="16.5" thickBot="1">
      <c r="A1" s="358" t="s">
        <v>423</v>
      </c>
      <c r="B1" s="358"/>
      <c r="C1" s="358"/>
      <c r="D1" s="358"/>
      <c r="E1" s="358"/>
      <c r="F1" s="358"/>
      <c r="G1" s="358"/>
      <c r="H1" s="358"/>
      <c r="I1" s="358"/>
      <c r="J1" s="358"/>
      <c r="K1" s="359"/>
    </row>
    <row r="2" spans="1:11" ht="50.25" customHeight="1">
      <c r="A2" s="360"/>
      <c r="B2" s="548" t="s">
        <v>346</v>
      </c>
      <c r="C2" s="548" t="s">
        <v>347</v>
      </c>
      <c r="D2" s="361"/>
      <c r="E2" s="361"/>
      <c r="F2" s="361"/>
      <c r="G2" s="361"/>
      <c r="H2" s="361"/>
      <c r="I2" s="548" t="s">
        <v>351</v>
      </c>
      <c r="J2" s="548"/>
      <c r="K2" s="550" t="s">
        <v>114</v>
      </c>
    </row>
    <row r="3" spans="1:11" ht="51">
      <c r="A3" s="362"/>
      <c r="B3" s="549"/>
      <c r="C3" s="549"/>
      <c r="D3" s="363" t="s">
        <v>348</v>
      </c>
      <c r="E3" s="363" t="s">
        <v>349</v>
      </c>
      <c r="F3" s="363" t="s">
        <v>350</v>
      </c>
      <c r="G3" s="370" t="s">
        <v>114</v>
      </c>
      <c r="H3" s="363"/>
      <c r="I3" s="363" t="s">
        <v>352</v>
      </c>
      <c r="J3" s="363" t="s">
        <v>353</v>
      </c>
      <c r="K3" s="551"/>
    </row>
    <row r="4" spans="1:11" ht="12.75">
      <c r="A4" s="364"/>
      <c r="B4" s="364"/>
      <c r="C4" s="364"/>
      <c r="D4" s="364"/>
      <c r="E4" s="364"/>
      <c r="F4" s="364"/>
      <c r="G4" s="364"/>
      <c r="H4" s="364"/>
      <c r="I4" s="364"/>
      <c r="J4" s="364"/>
      <c r="K4" s="365" t="s">
        <v>297</v>
      </c>
    </row>
    <row r="5" spans="1:11" ht="12.75">
      <c r="A5" s="364" t="s">
        <v>298</v>
      </c>
      <c r="B5" s="371">
        <v>0.7</v>
      </c>
      <c r="C5" s="371">
        <v>8.5</v>
      </c>
      <c r="D5" s="371">
        <v>1</v>
      </c>
      <c r="E5" s="371">
        <v>0.8</v>
      </c>
      <c r="F5" s="371">
        <v>3.3</v>
      </c>
      <c r="G5" s="372">
        <v>6960</v>
      </c>
      <c r="H5" s="371"/>
      <c r="I5" s="371">
        <f>100-J5</f>
        <v>17.900000000000006</v>
      </c>
      <c r="J5" s="371">
        <v>82.1</v>
      </c>
      <c r="K5" s="373">
        <v>790</v>
      </c>
    </row>
    <row r="6" spans="1:11" ht="12.75">
      <c r="A6" s="366" t="s">
        <v>299</v>
      </c>
      <c r="B6" s="376"/>
      <c r="C6" s="371"/>
      <c r="D6" s="371"/>
      <c r="E6" s="371"/>
      <c r="F6" s="371"/>
      <c r="G6" s="372"/>
      <c r="H6" s="371"/>
      <c r="I6" s="371"/>
      <c r="J6" s="371"/>
      <c r="K6" s="374"/>
    </row>
    <row r="7" spans="1:11" ht="12.75">
      <c r="A7" s="367" t="s">
        <v>300</v>
      </c>
      <c r="B7" s="371">
        <v>0.6</v>
      </c>
      <c r="C7" s="371">
        <v>8.2</v>
      </c>
      <c r="D7" s="371">
        <v>0.9</v>
      </c>
      <c r="E7" s="371">
        <v>1</v>
      </c>
      <c r="F7" s="371">
        <v>3.4</v>
      </c>
      <c r="G7" s="372">
        <v>3220</v>
      </c>
      <c r="H7" s="371"/>
      <c r="I7" s="371">
        <f aca="true" t="shared" si="0" ref="I7:I53">100-J7</f>
        <v>20</v>
      </c>
      <c r="J7" s="371">
        <v>80</v>
      </c>
      <c r="K7" s="373">
        <v>350</v>
      </c>
    </row>
    <row r="8" spans="1:11" ht="12.75">
      <c r="A8" s="367" t="s">
        <v>301</v>
      </c>
      <c r="B8" s="371">
        <v>0.7</v>
      </c>
      <c r="C8" s="371">
        <v>8.8</v>
      </c>
      <c r="D8" s="371">
        <v>1</v>
      </c>
      <c r="E8" s="371">
        <v>0.5</v>
      </c>
      <c r="F8" s="371">
        <v>3.3</v>
      </c>
      <c r="G8" s="372">
        <v>3740</v>
      </c>
      <c r="H8" s="371"/>
      <c r="I8" s="371">
        <f t="shared" si="0"/>
        <v>15.900000000000006</v>
      </c>
      <c r="J8" s="371">
        <v>84.1</v>
      </c>
      <c r="K8" s="373">
        <v>430</v>
      </c>
    </row>
    <row r="9" spans="1:11" ht="12.75">
      <c r="A9" s="366" t="s">
        <v>302</v>
      </c>
      <c r="B9" s="376"/>
      <c r="C9" s="371"/>
      <c r="D9" s="371"/>
      <c r="E9" s="371"/>
      <c r="F9" s="371"/>
      <c r="G9" s="372"/>
      <c r="H9" s="371"/>
      <c r="I9" s="371"/>
      <c r="J9" s="371"/>
      <c r="K9" s="374"/>
    </row>
    <row r="10" spans="1:11" ht="12.75">
      <c r="A10" s="367" t="s">
        <v>303</v>
      </c>
      <c r="B10" s="371">
        <v>0.1</v>
      </c>
      <c r="C10" s="371">
        <v>7.4</v>
      </c>
      <c r="D10" s="371">
        <v>1</v>
      </c>
      <c r="E10" s="371">
        <v>0.8</v>
      </c>
      <c r="F10" s="371">
        <v>6.1</v>
      </c>
      <c r="G10" s="372">
        <v>200</v>
      </c>
      <c r="H10" s="371"/>
      <c r="I10" s="371" t="s">
        <v>399</v>
      </c>
      <c r="J10" s="371" t="s">
        <v>399</v>
      </c>
      <c r="K10" s="373">
        <v>30</v>
      </c>
    </row>
    <row r="11" spans="1:11" ht="12.75">
      <c r="A11" s="367" t="s">
        <v>304</v>
      </c>
      <c r="B11" s="371">
        <v>0.7</v>
      </c>
      <c r="C11" s="371">
        <v>10.4</v>
      </c>
      <c r="D11" s="371">
        <v>0.5</v>
      </c>
      <c r="E11" s="371">
        <v>0.4</v>
      </c>
      <c r="F11" s="371">
        <v>7</v>
      </c>
      <c r="G11" s="372">
        <v>840</v>
      </c>
      <c r="H11" s="371"/>
      <c r="I11" s="371">
        <f t="shared" si="0"/>
        <v>21.799999999999997</v>
      </c>
      <c r="J11" s="371">
        <v>78.2</v>
      </c>
      <c r="K11" s="373">
        <v>130</v>
      </c>
    </row>
    <row r="12" spans="1:11" ht="12.75">
      <c r="A12" s="367" t="s">
        <v>305</v>
      </c>
      <c r="B12" s="371">
        <v>1.1</v>
      </c>
      <c r="C12" s="371">
        <v>9.5</v>
      </c>
      <c r="D12" s="371">
        <v>1.4</v>
      </c>
      <c r="E12" s="371">
        <v>1.3</v>
      </c>
      <c r="F12" s="371">
        <v>4.4</v>
      </c>
      <c r="G12" s="372">
        <v>1050</v>
      </c>
      <c r="H12" s="371"/>
      <c r="I12" s="371">
        <f t="shared" si="0"/>
        <v>13.599999999999994</v>
      </c>
      <c r="J12" s="371">
        <v>86.4</v>
      </c>
      <c r="K12" s="373">
        <v>160</v>
      </c>
    </row>
    <row r="13" spans="1:11" ht="12.75">
      <c r="A13" s="367" t="s">
        <v>306</v>
      </c>
      <c r="B13" s="371">
        <v>1.2</v>
      </c>
      <c r="C13" s="371">
        <v>12.5</v>
      </c>
      <c r="D13" s="371">
        <v>1.8</v>
      </c>
      <c r="E13" s="371">
        <v>0.7</v>
      </c>
      <c r="F13" s="371">
        <v>3.3</v>
      </c>
      <c r="G13" s="372">
        <v>1200</v>
      </c>
      <c r="H13" s="371"/>
      <c r="I13" s="371">
        <f t="shared" si="0"/>
        <v>20.599999999999994</v>
      </c>
      <c r="J13" s="371">
        <v>79.4</v>
      </c>
      <c r="K13" s="373">
        <v>180</v>
      </c>
    </row>
    <row r="14" spans="1:11" ht="12.75">
      <c r="A14" s="367" t="s">
        <v>307</v>
      </c>
      <c r="B14" s="371">
        <v>0.5</v>
      </c>
      <c r="C14" s="371">
        <v>8.9</v>
      </c>
      <c r="D14" s="371">
        <v>1.2</v>
      </c>
      <c r="E14" s="371">
        <v>0.9</v>
      </c>
      <c r="F14" s="371">
        <v>2.1</v>
      </c>
      <c r="G14" s="372">
        <v>1270</v>
      </c>
      <c r="H14" s="371"/>
      <c r="I14" s="371">
        <f t="shared" si="0"/>
        <v>19.400000000000006</v>
      </c>
      <c r="J14" s="371">
        <v>80.6</v>
      </c>
      <c r="K14" s="373">
        <v>170</v>
      </c>
    </row>
    <row r="15" spans="1:11" ht="12.75">
      <c r="A15" s="367" t="s">
        <v>308</v>
      </c>
      <c r="B15" s="371">
        <v>0.5</v>
      </c>
      <c r="C15" s="371">
        <v>5.4</v>
      </c>
      <c r="D15" s="371">
        <v>0.6</v>
      </c>
      <c r="E15" s="371">
        <v>0.5</v>
      </c>
      <c r="F15" s="371">
        <v>0.7</v>
      </c>
      <c r="G15" s="372">
        <v>1240</v>
      </c>
      <c r="H15" s="371"/>
      <c r="I15" s="371">
        <f t="shared" si="0"/>
        <v>18.200000000000003</v>
      </c>
      <c r="J15" s="371">
        <v>81.8</v>
      </c>
      <c r="K15" s="373">
        <v>80</v>
      </c>
    </row>
    <row r="16" spans="1:11" ht="12.75">
      <c r="A16" s="367" t="s">
        <v>309</v>
      </c>
      <c r="B16" s="371">
        <v>0.1</v>
      </c>
      <c r="C16" s="371">
        <v>2.4</v>
      </c>
      <c r="D16" s="371">
        <v>0.1</v>
      </c>
      <c r="E16" s="371">
        <v>0.8</v>
      </c>
      <c r="F16" s="371">
        <v>0.2</v>
      </c>
      <c r="G16" s="372">
        <v>810</v>
      </c>
      <c r="H16" s="371"/>
      <c r="I16" s="371" t="s">
        <v>399</v>
      </c>
      <c r="J16" s="371" t="s">
        <v>399</v>
      </c>
      <c r="K16" s="373">
        <v>30</v>
      </c>
    </row>
    <row r="17" spans="1:11" ht="12.75">
      <c r="A17" s="367" t="s">
        <v>310</v>
      </c>
      <c r="B17" s="371">
        <v>0.5</v>
      </c>
      <c r="C17" s="371">
        <v>1</v>
      </c>
      <c r="D17" s="371">
        <v>0.5</v>
      </c>
      <c r="E17" s="371">
        <v>0.5</v>
      </c>
      <c r="F17" s="371">
        <v>1.2</v>
      </c>
      <c r="G17" s="372">
        <v>340</v>
      </c>
      <c r="H17" s="371"/>
      <c r="I17" s="371" t="s">
        <v>399</v>
      </c>
      <c r="J17" s="371" t="s">
        <v>399</v>
      </c>
      <c r="K17" s="373">
        <v>10</v>
      </c>
    </row>
    <row r="18" spans="1:11" ht="12.75">
      <c r="A18" s="366" t="s">
        <v>311</v>
      </c>
      <c r="B18" s="376"/>
      <c r="C18" s="371"/>
      <c r="D18" s="371"/>
      <c r="E18" s="371"/>
      <c r="F18" s="371"/>
      <c r="G18" s="372"/>
      <c r="H18" s="371"/>
      <c r="I18" s="371"/>
      <c r="J18" s="371"/>
      <c r="K18" s="374"/>
    </row>
    <row r="19" spans="1:11" ht="12.75">
      <c r="A19" s="367" t="s">
        <v>312</v>
      </c>
      <c r="B19" s="371">
        <v>0.9</v>
      </c>
      <c r="C19" s="371">
        <v>11.8</v>
      </c>
      <c r="D19" s="371">
        <v>1.4</v>
      </c>
      <c r="E19" s="371">
        <v>3.8</v>
      </c>
      <c r="F19" s="371">
        <v>1.9</v>
      </c>
      <c r="G19" s="372">
        <v>430</v>
      </c>
      <c r="H19" s="371"/>
      <c r="I19" s="371">
        <f t="shared" si="0"/>
        <v>10.200000000000003</v>
      </c>
      <c r="J19" s="371">
        <v>89.8</v>
      </c>
      <c r="K19" s="373">
        <v>70</v>
      </c>
    </row>
    <row r="20" spans="1:11" ht="12.75">
      <c r="A20" s="367" t="s">
        <v>313</v>
      </c>
      <c r="B20" s="371">
        <v>0.7</v>
      </c>
      <c r="C20" s="371">
        <v>10.6</v>
      </c>
      <c r="D20" s="371">
        <v>1.4</v>
      </c>
      <c r="E20" s="371">
        <v>0.6</v>
      </c>
      <c r="F20" s="371">
        <v>4.8</v>
      </c>
      <c r="G20" s="372">
        <v>2660</v>
      </c>
      <c r="H20" s="371"/>
      <c r="I20" s="371">
        <f t="shared" si="0"/>
        <v>20.799999999999997</v>
      </c>
      <c r="J20" s="371">
        <v>79.2</v>
      </c>
      <c r="K20" s="373">
        <v>400</v>
      </c>
    </row>
    <row r="21" spans="1:11" ht="12.75">
      <c r="A21" s="367" t="s">
        <v>314</v>
      </c>
      <c r="B21" s="371">
        <v>1.1</v>
      </c>
      <c r="C21" s="371">
        <v>8.8</v>
      </c>
      <c r="D21" s="371">
        <v>1</v>
      </c>
      <c r="E21" s="371">
        <v>0.3</v>
      </c>
      <c r="F21" s="371">
        <v>3.5</v>
      </c>
      <c r="G21" s="372">
        <v>820</v>
      </c>
      <c r="H21" s="371"/>
      <c r="I21" s="371">
        <f t="shared" si="0"/>
        <v>12.700000000000003</v>
      </c>
      <c r="J21" s="371">
        <v>87.3</v>
      </c>
      <c r="K21" s="373">
        <v>100</v>
      </c>
    </row>
    <row r="22" spans="1:11" ht="12.75">
      <c r="A22" s="367" t="s">
        <v>315</v>
      </c>
      <c r="B22" s="371">
        <v>0.4</v>
      </c>
      <c r="C22" s="371">
        <v>8.4</v>
      </c>
      <c r="D22" s="371">
        <v>0.4</v>
      </c>
      <c r="E22" s="371">
        <v>1.2</v>
      </c>
      <c r="F22" s="371">
        <v>2.5</v>
      </c>
      <c r="G22" s="372">
        <v>310</v>
      </c>
      <c r="H22" s="371"/>
      <c r="I22" s="371" t="s">
        <v>399</v>
      </c>
      <c r="J22" s="371" t="s">
        <v>399</v>
      </c>
      <c r="K22" s="373">
        <v>40</v>
      </c>
    </row>
    <row r="23" spans="1:11" ht="12.75">
      <c r="A23" s="367" t="s">
        <v>316</v>
      </c>
      <c r="B23" s="371">
        <v>0.4</v>
      </c>
      <c r="C23" s="371">
        <v>4.1</v>
      </c>
      <c r="D23" s="371">
        <v>0.5</v>
      </c>
      <c r="E23" s="371">
        <v>0.5</v>
      </c>
      <c r="F23" s="371">
        <v>0.4</v>
      </c>
      <c r="G23" s="372">
        <v>1940</v>
      </c>
      <c r="H23" s="371"/>
      <c r="I23" s="371">
        <f t="shared" si="0"/>
        <v>19.700000000000003</v>
      </c>
      <c r="J23" s="371">
        <v>80.3</v>
      </c>
      <c r="K23" s="373">
        <v>90</v>
      </c>
    </row>
    <row r="24" spans="1:11" ht="12.75">
      <c r="A24" s="367" t="s">
        <v>317</v>
      </c>
      <c r="B24" s="371">
        <v>0</v>
      </c>
      <c r="C24" s="371">
        <v>1.5</v>
      </c>
      <c r="D24" s="371">
        <v>0</v>
      </c>
      <c r="E24" s="371">
        <v>0.9</v>
      </c>
      <c r="F24" s="371">
        <v>2.1</v>
      </c>
      <c r="G24" s="372">
        <v>210</v>
      </c>
      <c r="H24" s="371"/>
      <c r="I24" s="371" t="s">
        <v>399</v>
      </c>
      <c r="J24" s="371" t="s">
        <v>399</v>
      </c>
      <c r="K24" s="373">
        <v>10</v>
      </c>
    </row>
    <row r="25" spans="1:11" ht="12.75">
      <c r="A25" s="367" t="s">
        <v>318</v>
      </c>
      <c r="B25" s="371">
        <v>0.8</v>
      </c>
      <c r="C25" s="371">
        <v>11.6</v>
      </c>
      <c r="D25" s="371">
        <v>1.4</v>
      </c>
      <c r="E25" s="371">
        <v>0.7</v>
      </c>
      <c r="F25" s="371">
        <v>4.6</v>
      </c>
      <c r="G25" s="372">
        <v>230</v>
      </c>
      <c r="H25" s="371"/>
      <c r="I25" s="371" t="s">
        <v>399</v>
      </c>
      <c r="J25" s="371" t="s">
        <v>399</v>
      </c>
      <c r="K25" s="373">
        <v>40</v>
      </c>
    </row>
    <row r="26" spans="1:11" ht="12.75">
      <c r="A26" s="367" t="s">
        <v>319</v>
      </c>
      <c r="B26" s="371">
        <v>0.8</v>
      </c>
      <c r="C26" s="371">
        <v>3.8</v>
      </c>
      <c r="D26" s="371">
        <v>0.3</v>
      </c>
      <c r="E26" s="371">
        <v>0.5</v>
      </c>
      <c r="F26" s="371">
        <v>5.8</v>
      </c>
      <c r="G26" s="372">
        <v>230</v>
      </c>
      <c r="H26" s="375"/>
      <c r="I26" s="371" t="s">
        <v>399</v>
      </c>
      <c r="J26" s="375" t="s">
        <v>399</v>
      </c>
      <c r="K26" s="373">
        <v>20</v>
      </c>
    </row>
    <row r="27" spans="1:11" ht="12.75">
      <c r="A27" s="368" t="s">
        <v>320</v>
      </c>
      <c r="B27" s="377"/>
      <c r="C27" s="371"/>
      <c r="D27" s="371"/>
      <c r="E27" s="371"/>
      <c r="F27" s="371"/>
      <c r="G27" s="372"/>
      <c r="H27" s="375"/>
      <c r="I27" s="371"/>
      <c r="J27" s="375"/>
      <c r="K27" s="374"/>
    </row>
    <row r="28" spans="1:11" ht="12.75">
      <c r="A28" s="367" t="s">
        <v>321</v>
      </c>
      <c r="B28" s="371">
        <v>0.9</v>
      </c>
      <c r="C28" s="371">
        <v>4.7</v>
      </c>
      <c r="D28" s="371">
        <v>0.4</v>
      </c>
      <c r="E28" s="371">
        <v>0.1</v>
      </c>
      <c r="F28" s="371">
        <v>1.2</v>
      </c>
      <c r="G28" s="372">
        <v>700</v>
      </c>
      <c r="H28" s="375"/>
      <c r="I28" s="371" t="s">
        <v>399</v>
      </c>
      <c r="J28" s="375" t="s">
        <v>399</v>
      </c>
      <c r="K28" s="373">
        <v>40</v>
      </c>
    </row>
    <row r="29" spans="1:11" ht="12.75">
      <c r="A29" s="367" t="s">
        <v>322</v>
      </c>
      <c r="B29" s="371">
        <v>0</v>
      </c>
      <c r="C29" s="371">
        <v>4</v>
      </c>
      <c r="D29" s="371">
        <v>0.2</v>
      </c>
      <c r="E29" s="371">
        <v>0.6</v>
      </c>
      <c r="F29" s="371">
        <v>2.5</v>
      </c>
      <c r="G29" s="372">
        <v>1140</v>
      </c>
      <c r="H29" s="375"/>
      <c r="I29" s="371">
        <f t="shared" si="0"/>
        <v>14.5</v>
      </c>
      <c r="J29" s="375">
        <v>85.5</v>
      </c>
      <c r="K29" s="373">
        <v>70</v>
      </c>
    </row>
    <row r="30" spans="1:11" ht="12.75">
      <c r="A30" s="367" t="s">
        <v>323</v>
      </c>
      <c r="B30" s="371">
        <v>0.7</v>
      </c>
      <c r="C30" s="371">
        <v>5.9</v>
      </c>
      <c r="D30" s="371">
        <v>0.9</v>
      </c>
      <c r="E30" s="371">
        <v>0.3</v>
      </c>
      <c r="F30" s="371">
        <v>4.2</v>
      </c>
      <c r="G30" s="372">
        <v>1050</v>
      </c>
      <c r="H30" s="375"/>
      <c r="I30" s="371">
        <f t="shared" si="0"/>
        <v>9.599999999999994</v>
      </c>
      <c r="J30" s="375">
        <v>90.4</v>
      </c>
      <c r="K30" s="373">
        <v>100</v>
      </c>
    </row>
    <row r="31" spans="1:11" ht="12.75">
      <c r="A31" s="367" t="s">
        <v>324</v>
      </c>
      <c r="B31" s="371">
        <v>0.6</v>
      </c>
      <c r="C31" s="371">
        <v>7.9</v>
      </c>
      <c r="D31" s="371">
        <v>0.5</v>
      </c>
      <c r="E31" s="371">
        <v>0.6</v>
      </c>
      <c r="F31" s="371">
        <v>4.2</v>
      </c>
      <c r="G31" s="372">
        <v>840</v>
      </c>
      <c r="H31" s="375"/>
      <c r="I31" s="371">
        <f t="shared" si="0"/>
        <v>11.900000000000006</v>
      </c>
      <c r="J31" s="375">
        <v>88.1</v>
      </c>
      <c r="K31" s="373">
        <v>100</v>
      </c>
    </row>
    <row r="32" spans="1:11" ht="12.75">
      <c r="A32" s="367" t="s">
        <v>325</v>
      </c>
      <c r="B32" s="371">
        <v>0.4</v>
      </c>
      <c r="C32" s="371">
        <v>9.7</v>
      </c>
      <c r="D32" s="371">
        <v>0.5</v>
      </c>
      <c r="E32" s="371">
        <v>0.9</v>
      </c>
      <c r="F32" s="371">
        <v>3.4</v>
      </c>
      <c r="G32" s="372">
        <v>690</v>
      </c>
      <c r="H32" s="375"/>
      <c r="I32" s="371">
        <f t="shared" si="0"/>
        <v>14.400000000000006</v>
      </c>
      <c r="J32" s="375">
        <v>85.6</v>
      </c>
      <c r="K32" s="373">
        <v>90</v>
      </c>
    </row>
    <row r="33" spans="1:11" ht="12.75">
      <c r="A33" s="367" t="s">
        <v>326</v>
      </c>
      <c r="B33" s="371">
        <v>1</v>
      </c>
      <c r="C33" s="371">
        <v>8.7</v>
      </c>
      <c r="D33" s="371">
        <v>1.5</v>
      </c>
      <c r="E33" s="371">
        <v>1.6</v>
      </c>
      <c r="F33" s="371">
        <v>3.7</v>
      </c>
      <c r="G33" s="372">
        <v>1020</v>
      </c>
      <c r="H33" s="375"/>
      <c r="I33" s="371">
        <f t="shared" si="0"/>
        <v>22.5</v>
      </c>
      <c r="J33" s="375">
        <v>77.5</v>
      </c>
      <c r="K33" s="373">
        <v>140</v>
      </c>
    </row>
    <row r="34" spans="1:11" ht="12.75">
      <c r="A34" s="367" t="s">
        <v>327</v>
      </c>
      <c r="B34" s="371">
        <v>0.8</v>
      </c>
      <c r="C34" s="371">
        <v>13.7</v>
      </c>
      <c r="D34" s="371">
        <v>1.7</v>
      </c>
      <c r="E34" s="371">
        <v>0.8</v>
      </c>
      <c r="F34" s="371">
        <v>3.3</v>
      </c>
      <c r="G34" s="372">
        <v>1340</v>
      </c>
      <c r="H34" s="375"/>
      <c r="I34" s="371">
        <f t="shared" si="0"/>
        <v>20.799999999999997</v>
      </c>
      <c r="J34" s="375">
        <v>79.2</v>
      </c>
      <c r="K34" s="373">
        <v>230</v>
      </c>
    </row>
    <row r="35" spans="1:11" ht="12.75">
      <c r="A35" s="368" t="s">
        <v>328</v>
      </c>
      <c r="B35" s="377"/>
      <c r="C35" s="371"/>
      <c r="D35" s="371"/>
      <c r="E35" s="371"/>
      <c r="F35" s="371"/>
      <c r="G35" s="372"/>
      <c r="H35" s="375"/>
      <c r="I35" s="371"/>
      <c r="J35" s="375"/>
      <c r="K35" s="374"/>
    </row>
    <row r="36" spans="1:11" ht="12.75">
      <c r="A36" s="367" t="s">
        <v>329</v>
      </c>
      <c r="B36" s="371">
        <v>0.7</v>
      </c>
      <c r="C36" s="371">
        <v>5.3</v>
      </c>
      <c r="D36" s="371">
        <v>0.6</v>
      </c>
      <c r="E36" s="371">
        <v>0.6</v>
      </c>
      <c r="F36" s="371">
        <v>4.2</v>
      </c>
      <c r="G36" s="372">
        <v>1210</v>
      </c>
      <c r="H36" s="371"/>
      <c r="I36" s="371">
        <f t="shared" si="0"/>
        <v>13.799999999999997</v>
      </c>
      <c r="J36" s="371">
        <v>86.2</v>
      </c>
      <c r="K36" s="374">
        <v>120</v>
      </c>
    </row>
    <row r="37" spans="1:11" ht="12.75">
      <c r="A37" s="367" t="s">
        <v>330</v>
      </c>
      <c r="B37" s="371">
        <v>0.5</v>
      </c>
      <c r="C37" s="371">
        <v>7.3</v>
      </c>
      <c r="D37" s="371">
        <v>0.9</v>
      </c>
      <c r="E37" s="371">
        <v>0.3</v>
      </c>
      <c r="F37" s="371">
        <v>2.4</v>
      </c>
      <c r="G37" s="372">
        <v>1390</v>
      </c>
      <c r="H37" s="371"/>
      <c r="I37" s="371">
        <f t="shared" si="0"/>
        <v>13.400000000000006</v>
      </c>
      <c r="J37" s="371">
        <v>86.6</v>
      </c>
      <c r="K37" s="373">
        <v>130</v>
      </c>
    </row>
    <row r="38" spans="1:11" ht="12.75">
      <c r="A38" s="367" t="s">
        <v>331</v>
      </c>
      <c r="B38" s="371">
        <v>1.3</v>
      </c>
      <c r="C38" s="371">
        <v>10.5</v>
      </c>
      <c r="D38" s="371">
        <v>1.4</v>
      </c>
      <c r="E38" s="371">
        <v>0.6</v>
      </c>
      <c r="F38" s="371">
        <v>4</v>
      </c>
      <c r="G38" s="372">
        <v>1510</v>
      </c>
      <c r="H38" s="371"/>
      <c r="I38" s="371">
        <f t="shared" si="0"/>
        <v>23.599999999999994</v>
      </c>
      <c r="J38" s="371">
        <v>76.4</v>
      </c>
      <c r="K38" s="373">
        <v>190</v>
      </c>
    </row>
    <row r="39" spans="1:11" ht="12.75">
      <c r="A39" s="367" t="s">
        <v>332</v>
      </c>
      <c r="B39" s="371">
        <v>0.4</v>
      </c>
      <c r="C39" s="371">
        <v>8.6</v>
      </c>
      <c r="D39" s="371">
        <v>1</v>
      </c>
      <c r="E39" s="371">
        <v>1</v>
      </c>
      <c r="F39" s="371">
        <v>3.1</v>
      </c>
      <c r="G39" s="372">
        <v>1550</v>
      </c>
      <c r="H39" s="371"/>
      <c r="I39" s="371">
        <f t="shared" si="0"/>
        <v>18.599999999999994</v>
      </c>
      <c r="J39" s="371">
        <v>81.4</v>
      </c>
      <c r="K39" s="373">
        <v>190</v>
      </c>
    </row>
    <row r="40" spans="1:11" ht="12.75">
      <c r="A40" s="367" t="s">
        <v>333</v>
      </c>
      <c r="B40" s="371">
        <v>0.5</v>
      </c>
      <c r="C40" s="371">
        <v>10.2</v>
      </c>
      <c r="D40" s="371">
        <v>1</v>
      </c>
      <c r="E40" s="371">
        <v>1.2</v>
      </c>
      <c r="F40" s="371">
        <v>3</v>
      </c>
      <c r="G40" s="372">
        <v>1300</v>
      </c>
      <c r="H40" s="371"/>
      <c r="I40" s="371">
        <f t="shared" si="0"/>
        <v>16.700000000000003</v>
      </c>
      <c r="J40" s="371">
        <v>83.3</v>
      </c>
      <c r="K40" s="373">
        <v>160</v>
      </c>
    </row>
    <row r="41" spans="1:11" ht="12.75">
      <c r="A41" s="366" t="s">
        <v>92</v>
      </c>
      <c r="B41" s="376"/>
      <c r="C41" s="371"/>
      <c r="D41" s="371"/>
      <c r="E41" s="371"/>
      <c r="F41" s="371"/>
      <c r="G41" s="372"/>
      <c r="H41" s="375"/>
      <c r="I41" s="371"/>
      <c r="J41" s="375"/>
      <c r="K41" s="374"/>
    </row>
    <row r="42" spans="1:11" ht="12.75">
      <c r="A42" s="367" t="s">
        <v>334</v>
      </c>
      <c r="B42" s="371">
        <v>0.5</v>
      </c>
      <c r="C42" s="371">
        <v>8.6</v>
      </c>
      <c r="D42" s="371">
        <v>0.9</v>
      </c>
      <c r="E42" s="371">
        <v>0.7</v>
      </c>
      <c r="F42" s="371">
        <v>3.8</v>
      </c>
      <c r="G42" s="372">
        <v>2080</v>
      </c>
      <c r="H42" s="371"/>
      <c r="I42" s="371">
        <f t="shared" si="0"/>
        <v>16.799999999999997</v>
      </c>
      <c r="J42" s="371">
        <v>83.2</v>
      </c>
      <c r="K42" s="374">
        <v>250</v>
      </c>
    </row>
    <row r="43" spans="1:11" ht="12.75">
      <c r="A43" s="367" t="s">
        <v>335</v>
      </c>
      <c r="B43" s="371">
        <v>0.6</v>
      </c>
      <c r="C43" s="371">
        <v>8.1</v>
      </c>
      <c r="D43" s="371">
        <v>0.9</v>
      </c>
      <c r="E43" s="371">
        <v>0.5</v>
      </c>
      <c r="F43" s="371">
        <v>4</v>
      </c>
      <c r="G43" s="372">
        <v>2390</v>
      </c>
      <c r="H43" s="371"/>
      <c r="I43" s="371">
        <f t="shared" si="0"/>
        <v>19.200000000000003</v>
      </c>
      <c r="J43" s="371">
        <v>80.8</v>
      </c>
      <c r="K43" s="373">
        <v>260</v>
      </c>
    </row>
    <row r="44" spans="1:11" ht="12.75">
      <c r="A44" s="367" t="s">
        <v>336</v>
      </c>
      <c r="B44" s="371">
        <v>1.1</v>
      </c>
      <c r="C44" s="371">
        <v>7.9</v>
      </c>
      <c r="D44" s="371">
        <v>1</v>
      </c>
      <c r="E44" s="371">
        <v>1.4</v>
      </c>
      <c r="F44" s="371">
        <v>3.3</v>
      </c>
      <c r="G44" s="372">
        <v>650</v>
      </c>
      <c r="H44" s="371"/>
      <c r="I44" s="371">
        <f t="shared" si="0"/>
        <v>22.200000000000003</v>
      </c>
      <c r="J44" s="371">
        <v>77.8</v>
      </c>
      <c r="K44" s="373">
        <v>70</v>
      </c>
    </row>
    <row r="45" spans="1:11" ht="12.75">
      <c r="A45" s="367" t="s">
        <v>337</v>
      </c>
      <c r="B45" s="371">
        <v>1.3</v>
      </c>
      <c r="C45" s="371">
        <v>6.1</v>
      </c>
      <c r="D45" s="371">
        <v>0.2</v>
      </c>
      <c r="E45" s="371">
        <v>2.3</v>
      </c>
      <c r="F45" s="371">
        <v>1.1</v>
      </c>
      <c r="G45" s="372">
        <v>420</v>
      </c>
      <c r="H45" s="371"/>
      <c r="I45" s="371" t="s">
        <v>399</v>
      </c>
      <c r="J45" s="371" t="s">
        <v>399</v>
      </c>
      <c r="K45" s="373">
        <v>40</v>
      </c>
    </row>
    <row r="46" spans="1:11" ht="12.75">
      <c r="A46" s="367" t="s">
        <v>338</v>
      </c>
      <c r="B46" s="371">
        <v>0.4</v>
      </c>
      <c r="C46" s="371">
        <v>9.9</v>
      </c>
      <c r="D46" s="371">
        <v>0.9</v>
      </c>
      <c r="E46" s="371">
        <v>0.9</v>
      </c>
      <c r="F46" s="371">
        <v>1.5</v>
      </c>
      <c r="G46" s="372">
        <v>760</v>
      </c>
      <c r="H46" s="371"/>
      <c r="I46" s="371">
        <f t="shared" si="0"/>
        <v>17</v>
      </c>
      <c r="J46" s="371">
        <v>83</v>
      </c>
      <c r="K46" s="373">
        <v>80</v>
      </c>
    </row>
    <row r="47" spans="1:11" ht="12.75">
      <c r="A47" s="367" t="s">
        <v>339</v>
      </c>
      <c r="B47" s="371">
        <v>1.7</v>
      </c>
      <c r="C47" s="371">
        <v>9.8</v>
      </c>
      <c r="D47" s="371">
        <v>3.3</v>
      </c>
      <c r="E47" s="371">
        <v>0.2</v>
      </c>
      <c r="F47" s="371">
        <v>1.5</v>
      </c>
      <c r="G47" s="372">
        <v>660</v>
      </c>
      <c r="H47" s="371"/>
      <c r="I47" s="371">
        <f t="shared" si="0"/>
        <v>18.200000000000003</v>
      </c>
      <c r="J47" s="371">
        <v>81.8</v>
      </c>
      <c r="K47" s="373">
        <v>70</v>
      </c>
    </row>
    <row r="48" spans="1:11" ht="14.25">
      <c r="A48" s="366" t="s">
        <v>340</v>
      </c>
      <c r="B48" s="376"/>
      <c r="C48" s="371"/>
      <c r="D48" s="371"/>
      <c r="E48" s="371"/>
      <c r="F48" s="371"/>
      <c r="G48" s="372"/>
      <c r="H48" s="375"/>
      <c r="I48" s="371"/>
      <c r="J48" s="375"/>
      <c r="K48" s="374"/>
    </row>
    <row r="49" spans="1:11" ht="12.75">
      <c r="A49" s="367" t="s">
        <v>341</v>
      </c>
      <c r="B49" s="371">
        <v>0.6</v>
      </c>
      <c r="C49" s="371">
        <v>10.4</v>
      </c>
      <c r="D49" s="371">
        <v>1.4</v>
      </c>
      <c r="E49" s="371">
        <v>1.1</v>
      </c>
      <c r="F49" s="371">
        <v>3.1</v>
      </c>
      <c r="G49" s="372">
        <v>3160</v>
      </c>
      <c r="H49" s="371"/>
      <c r="I49" s="371">
        <f t="shared" si="0"/>
        <v>16.5</v>
      </c>
      <c r="J49" s="371">
        <v>83.5</v>
      </c>
      <c r="K49" s="373">
        <v>430</v>
      </c>
    </row>
    <row r="50" spans="1:11" ht="12.75">
      <c r="A50" s="367" t="s">
        <v>342</v>
      </c>
      <c r="B50" s="371">
        <v>0.5</v>
      </c>
      <c r="C50" s="371">
        <v>9.6</v>
      </c>
      <c r="D50" s="371">
        <v>1.2</v>
      </c>
      <c r="E50" s="371">
        <v>0.4</v>
      </c>
      <c r="F50" s="371">
        <v>2.9</v>
      </c>
      <c r="G50" s="372">
        <v>1080</v>
      </c>
      <c r="H50" s="371"/>
      <c r="I50" s="371">
        <f t="shared" si="0"/>
        <v>24.599999999999994</v>
      </c>
      <c r="J50" s="371">
        <v>75.4</v>
      </c>
      <c r="K50" s="373">
        <v>120</v>
      </c>
    </row>
    <row r="51" spans="1:11" ht="12.75">
      <c r="A51" s="367" t="s">
        <v>343</v>
      </c>
      <c r="B51" s="371">
        <v>1</v>
      </c>
      <c r="C51" s="371">
        <v>9.6</v>
      </c>
      <c r="D51" s="371">
        <v>0.3</v>
      </c>
      <c r="E51" s="371">
        <v>1.2</v>
      </c>
      <c r="F51" s="371">
        <v>4.7</v>
      </c>
      <c r="G51" s="372">
        <v>400</v>
      </c>
      <c r="H51" s="371"/>
      <c r="I51" s="371" t="s">
        <v>399</v>
      </c>
      <c r="J51" s="371" t="s">
        <v>399</v>
      </c>
      <c r="K51" s="373">
        <v>40</v>
      </c>
    </row>
    <row r="52" spans="1:11" ht="12.75">
      <c r="A52" s="367" t="s">
        <v>344</v>
      </c>
      <c r="B52" s="371">
        <v>0.6</v>
      </c>
      <c r="C52" s="371">
        <v>5.8</v>
      </c>
      <c r="D52" s="371">
        <v>0.4</v>
      </c>
      <c r="E52" s="371">
        <v>0</v>
      </c>
      <c r="F52" s="371">
        <v>2.9</v>
      </c>
      <c r="G52" s="372">
        <v>190</v>
      </c>
      <c r="H52" s="371"/>
      <c r="I52" s="371" t="s">
        <v>399</v>
      </c>
      <c r="J52" s="371" t="s">
        <v>399</v>
      </c>
      <c r="K52" s="373">
        <v>20</v>
      </c>
    </row>
    <row r="53" spans="1:11" ht="13.5" thickBot="1">
      <c r="A53" s="369" t="s">
        <v>345</v>
      </c>
      <c r="B53" s="471">
        <v>0.8</v>
      </c>
      <c r="C53" s="472">
        <v>8.9</v>
      </c>
      <c r="D53" s="472">
        <v>0.2</v>
      </c>
      <c r="E53" s="472">
        <v>0.4</v>
      </c>
      <c r="F53" s="472">
        <v>5.2</v>
      </c>
      <c r="G53" s="473">
        <v>480</v>
      </c>
      <c r="H53" s="472"/>
      <c r="I53" s="472">
        <f t="shared" si="0"/>
        <v>13.799999999999997</v>
      </c>
      <c r="J53" s="472">
        <v>86.2</v>
      </c>
      <c r="K53" s="474">
        <v>60</v>
      </c>
    </row>
  </sheetData>
  <sheetProtection/>
  <mergeCells count="4">
    <mergeCell ref="B2:B3"/>
    <mergeCell ref="C2:C3"/>
    <mergeCell ref="K2:K3"/>
    <mergeCell ref="I2:J2"/>
  </mergeCells>
  <printOptions/>
  <pageMargins left="0.7" right="0.7" top="0.75" bottom="0.75" header="0.3" footer="0.3"/>
  <pageSetup horizontalDpi="90" verticalDpi="90" orientation="portrait" paperSize="9" scale="63" r:id="rId1"/>
</worksheet>
</file>

<file path=xl/worksheets/sheet12.xml><?xml version="1.0" encoding="utf-8"?>
<worksheet xmlns="http://schemas.openxmlformats.org/spreadsheetml/2006/main" xmlns:r="http://schemas.openxmlformats.org/officeDocument/2006/relationships">
  <sheetPr>
    <tabColor rgb="FF00B050"/>
  </sheetPr>
  <dimension ref="A1:K46"/>
  <sheetViews>
    <sheetView zoomScalePageLayoutView="0" workbookViewId="0" topLeftCell="A1">
      <selection activeCell="C11" sqref="C11"/>
    </sheetView>
  </sheetViews>
  <sheetFormatPr defaultColWidth="9.140625" defaultRowHeight="12.75"/>
  <cols>
    <col min="1" max="1" width="10.00390625" style="142" customWidth="1"/>
    <col min="2" max="16384" width="9.140625" style="142" customWidth="1"/>
  </cols>
  <sheetData>
    <row r="1" spans="1:11" ht="16.5" thickBot="1">
      <c r="A1" s="130" t="s">
        <v>271</v>
      </c>
      <c r="B1" s="124"/>
      <c r="C1" s="124"/>
      <c r="D1" s="124"/>
      <c r="E1" s="124"/>
      <c r="F1" s="124"/>
      <c r="G1" s="124"/>
      <c r="H1" s="124"/>
      <c r="I1" s="124"/>
      <c r="J1" s="124"/>
      <c r="K1" s="124"/>
    </row>
    <row r="2" spans="1:11" ht="19.5" customHeight="1">
      <c r="A2" s="552" t="s">
        <v>168</v>
      </c>
      <c r="B2" s="554" t="s">
        <v>169</v>
      </c>
      <c r="C2" s="554"/>
      <c r="D2" s="554"/>
      <c r="E2" s="554"/>
      <c r="F2" s="554"/>
      <c r="G2" s="554"/>
      <c r="H2" s="554"/>
      <c r="I2" s="554"/>
      <c r="J2" s="554"/>
      <c r="K2" s="554"/>
    </row>
    <row r="3" spans="1:11" ht="15">
      <c r="A3" s="552"/>
      <c r="B3" s="245">
        <v>0.05</v>
      </c>
      <c r="C3" s="245">
        <v>0.1</v>
      </c>
      <c r="D3" s="245">
        <v>0.15</v>
      </c>
      <c r="E3" s="245">
        <v>0.2</v>
      </c>
      <c r="F3" s="245">
        <v>0.25</v>
      </c>
      <c r="G3" s="245">
        <v>0.3</v>
      </c>
      <c r="H3" s="245">
        <v>0.35</v>
      </c>
      <c r="I3" s="245">
        <v>0.4</v>
      </c>
      <c r="J3" s="245">
        <v>0.45</v>
      </c>
      <c r="K3" s="123"/>
    </row>
    <row r="4" spans="1:11" ht="15">
      <c r="A4" s="552"/>
      <c r="B4" s="242" t="s">
        <v>170</v>
      </c>
      <c r="C4" s="242" t="s">
        <v>170</v>
      </c>
      <c r="D4" s="242" t="s">
        <v>170</v>
      </c>
      <c r="E4" s="242" t="s">
        <v>170</v>
      </c>
      <c r="F4" s="242" t="s">
        <v>170</v>
      </c>
      <c r="G4" s="242" t="s">
        <v>170</v>
      </c>
      <c r="H4" s="242" t="s">
        <v>170</v>
      </c>
      <c r="I4" s="242" t="s">
        <v>170</v>
      </c>
      <c r="J4" s="242" t="s">
        <v>170</v>
      </c>
      <c r="K4" s="123"/>
    </row>
    <row r="5" spans="1:11" ht="15">
      <c r="A5" s="553"/>
      <c r="B5" s="246">
        <v>0.95</v>
      </c>
      <c r="C5" s="246">
        <v>0.9</v>
      </c>
      <c r="D5" s="246">
        <v>0.85</v>
      </c>
      <c r="E5" s="246">
        <v>0.8</v>
      </c>
      <c r="F5" s="246">
        <v>0.75</v>
      </c>
      <c r="G5" s="246">
        <v>0.7</v>
      </c>
      <c r="H5" s="246">
        <v>0.65</v>
      </c>
      <c r="I5" s="246">
        <v>0.6</v>
      </c>
      <c r="J5" s="246">
        <v>0.55</v>
      </c>
      <c r="K5" s="246">
        <v>0.5</v>
      </c>
    </row>
    <row r="6" spans="1:11" ht="15">
      <c r="A6" s="173"/>
      <c r="B6" s="555"/>
      <c r="C6" s="555"/>
      <c r="D6" s="123"/>
      <c r="E6" s="123"/>
      <c r="F6" s="123"/>
      <c r="G6" s="555"/>
      <c r="H6" s="555"/>
      <c r="I6" s="545" t="s">
        <v>171</v>
      </c>
      <c r="J6" s="545"/>
      <c r="K6" s="545"/>
    </row>
    <row r="7" spans="1:11" ht="15">
      <c r="A7" s="173">
        <v>100</v>
      </c>
      <c r="B7" s="174">
        <v>4.955196319017037</v>
      </c>
      <c r="C7" s="174">
        <v>6.820799999999999</v>
      </c>
      <c r="D7" s="174">
        <v>8.11837583756751</v>
      </c>
      <c r="E7" s="174">
        <v>9.094399999999998</v>
      </c>
      <c r="F7" s="174">
        <v>9.844976790221496</v>
      </c>
      <c r="G7" s="174">
        <v>10.418944100051595</v>
      </c>
      <c r="H7" s="174">
        <v>10.844380841707835</v>
      </c>
      <c r="I7" s="174">
        <v>11.138319758383664</v>
      </c>
      <c r="J7" s="174">
        <v>11.311017185028055</v>
      </c>
      <c r="K7" s="174">
        <v>11.367999999999999</v>
      </c>
    </row>
    <row r="8" spans="1:11" ht="15">
      <c r="A8" s="173">
        <v>200</v>
      </c>
      <c r="B8" s="174">
        <v>3.5038529192875654</v>
      </c>
      <c r="C8" s="174">
        <v>4.823033933117203</v>
      </c>
      <c r="D8" s="174">
        <v>5.740558606965004</v>
      </c>
      <c r="E8" s="174">
        <v>6.430711910822938</v>
      </c>
      <c r="F8" s="174">
        <v>6.9614498489897905</v>
      </c>
      <c r="G8" s="174">
        <v>7.367306025950053</v>
      </c>
      <c r="H8" s="174">
        <v>7.668135230941091</v>
      </c>
      <c r="I8" s="174">
        <v>7.8759814321771975</v>
      </c>
      <c r="J8" s="174">
        <v>7.998096953650911</v>
      </c>
      <c r="K8" s="174">
        <v>8.038389888528672</v>
      </c>
    </row>
    <row r="9" spans="1:11" ht="15">
      <c r="A9" s="173">
        <v>300</v>
      </c>
      <c r="B9" s="174">
        <v>2.860883928671929</v>
      </c>
      <c r="C9" s="174">
        <v>3.9379907160885987</v>
      </c>
      <c r="D9" s="174">
        <v>4.687146475202156</v>
      </c>
      <c r="E9" s="174">
        <v>5.250654288118132</v>
      </c>
      <c r="F9" s="174">
        <v>5.683999999999999</v>
      </c>
      <c r="G9" s="174">
        <v>6.015380180836452</v>
      </c>
      <c r="H9" s="174">
        <v>6.261006198154839</v>
      </c>
      <c r="I9" s="174">
        <v>6.430711910822937</v>
      </c>
      <c r="J9" s="174">
        <v>6.53041881658443</v>
      </c>
      <c r="K9" s="174">
        <v>6.563317860147665</v>
      </c>
    </row>
    <row r="10" spans="1:11" ht="15">
      <c r="A10" s="173">
        <v>400</v>
      </c>
      <c r="B10" s="174">
        <v>2.4775981595085184</v>
      </c>
      <c r="C10" s="174">
        <v>3.4103999999999997</v>
      </c>
      <c r="D10" s="174">
        <v>4.059187918783755</v>
      </c>
      <c r="E10" s="174">
        <v>4.547199999999999</v>
      </c>
      <c r="F10" s="174">
        <v>4.922488395110748</v>
      </c>
      <c r="G10" s="174">
        <v>5.209472050025798</v>
      </c>
      <c r="H10" s="174">
        <v>5.422190420853918</v>
      </c>
      <c r="I10" s="174">
        <v>5.569159879191832</v>
      </c>
      <c r="J10" s="174">
        <v>5.655508592514027</v>
      </c>
      <c r="K10" s="174">
        <v>5.683999999999999</v>
      </c>
    </row>
    <row r="11" spans="1:11" ht="15">
      <c r="A11" s="173">
        <v>500</v>
      </c>
      <c r="B11" s="174">
        <v>2.216031162235766</v>
      </c>
      <c r="C11" s="174">
        <v>3.0503544921861128</v>
      </c>
      <c r="D11" s="174">
        <v>3.6306480479385494</v>
      </c>
      <c r="E11" s="174">
        <v>4.067139322914817</v>
      </c>
      <c r="F11" s="174">
        <v>4.40280746796859</v>
      </c>
      <c r="G11" s="174">
        <v>4.659493452297148</v>
      </c>
      <c r="H11" s="174">
        <v>4.849754547191021</v>
      </c>
      <c r="I11" s="174">
        <v>4.981208026974982</v>
      </c>
      <c r="J11" s="174">
        <v>5.0584406640782085</v>
      </c>
      <c r="K11" s="174">
        <v>5.083924153643521</v>
      </c>
    </row>
    <row r="12" spans="1:11" ht="15">
      <c r="A12" s="173">
        <v>600</v>
      </c>
      <c r="B12" s="174">
        <v>2.0229504261515316</v>
      </c>
      <c r="C12" s="174">
        <v>2.7845799395959165</v>
      </c>
      <c r="D12" s="174">
        <v>3.3143130570300685</v>
      </c>
      <c r="E12" s="174">
        <v>3.7127732527945554</v>
      </c>
      <c r="F12" s="174">
        <v>4.019194944264336</v>
      </c>
      <c r="G12" s="174">
        <v>4.253516117284616</v>
      </c>
      <c r="H12" s="174">
        <v>4.427199939766292</v>
      </c>
      <c r="I12" s="174">
        <v>4.547199999999999</v>
      </c>
      <c r="J12" s="174">
        <v>4.617703429195079</v>
      </c>
      <c r="K12" s="174">
        <v>4.640966565993194</v>
      </c>
    </row>
    <row r="13" spans="1:11" ht="15">
      <c r="A13" s="173">
        <v>700</v>
      </c>
      <c r="B13" s="174">
        <v>1.872888165374537</v>
      </c>
      <c r="C13" s="174">
        <v>2.5780200775013364</v>
      </c>
      <c r="D13" s="174">
        <v>3.0684576451370478</v>
      </c>
      <c r="E13" s="174">
        <v>3.437360103335116</v>
      </c>
      <c r="F13" s="174">
        <v>3.721051464304141</v>
      </c>
      <c r="G13" s="174">
        <v>3.9379907160885987</v>
      </c>
      <c r="H13" s="174">
        <v>4.098790689947462</v>
      </c>
      <c r="I13" s="174">
        <v>4.209889157685745</v>
      </c>
      <c r="J13" s="174">
        <v>4.2751626495374415</v>
      </c>
      <c r="K13" s="174">
        <v>4.296700129168894</v>
      </c>
    </row>
    <row r="14" spans="1:11" ht="15">
      <c r="A14" s="173">
        <v>800</v>
      </c>
      <c r="B14" s="174">
        <v>1.7519264596437827</v>
      </c>
      <c r="C14" s="174">
        <v>2.4115169665586014</v>
      </c>
      <c r="D14" s="174">
        <v>2.870279303482502</v>
      </c>
      <c r="E14" s="174">
        <v>3.215355955411469</v>
      </c>
      <c r="F14" s="174">
        <v>3.4807249244948952</v>
      </c>
      <c r="G14" s="174">
        <v>3.6836530129750265</v>
      </c>
      <c r="H14" s="174">
        <v>3.8340676154705453</v>
      </c>
      <c r="I14" s="174">
        <v>3.9379907160885987</v>
      </c>
      <c r="J14" s="174">
        <v>3.9990484768254553</v>
      </c>
      <c r="K14" s="174">
        <v>4.019194944264336</v>
      </c>
    </row>
    <row r="15" spans="1:11" ht="15">
      <c r="A15" s="173">
        <v>900</v>
      </c>
      <c r="B15" s="174">
        <v>1.6517321063390122</v>
      </c>
      <c r="C15" s="174">
        <v>2.2735999999999996</v>
      </c>
      <c r="D15" s="174">
        <v>2.70612527918917</v>
      </c>
      <c r="E15" s="174">
        <v>3.0314666666666663</v>
      </c>
      <c r="F15" s="174">
        <v>3.2816589300738324</v>
      </c>
      <c r="G15" s="174">
        <v>3.4729813666838654</v>
      </c>
      <c r="H15" s="174">
        <v>3.6147936139026124</v>
      </c>
      <c r="I15" s="174">
        <v>3.7127732527945554</v>
      </c>
      <c r="J15" s="174">
        <v>3.770339061676018</v>
      </c>
      <c r="K15" s="174">
        <v>3.7893333333333326</v>
      </c>
    </row>
    <row r="16" spans="1:11" ht="15">
      <c r="A16" s="175">
        <v>1000</v>
      </c>
      <c r="B16" s="174">
        <v>1.566970662137616</v>
      </c>
      <c r="C16" s="174">
        <v>2.156926346447648</v>
      </c>
      <c r="D16" s="174">
        <v>2.5672558547990496</v>
      </c>
      <c r="E16" s="174">
        <v>2.875901795263531</v>
      </c>
      <c r="F16" s="174">
        <v>3.113255016859364</v>
      </c>
      <c r="G16" s="174">
        <v>3.2947594170136303</v>
      </c>
      <c r="H16" s="174">
        <v>3.4292943274090657</v>
      </c>
      <c r="I16" s="174">
        <v>3.5222459743748726</v>
      </c>
      <c r="J16" s="174">
        <v>3.576857695799484</v>
      </c>
      <c r="K16" s="174">
        <v>3.5948772440794126</v>
      </c>
    </row>
    <row r="17" spans="1:11" ht="15">
      <c r="A17" s="175">
        <v>1200</v>
      </c>
      <c r="B17" s="174">
        <v>1.4304419643359645</v>
      </c>
      <c r="C17" s="174">
        <v>1.9689953580442994</v>
      </c>
      <c r="D17" s="174">
        <v>2.343573237601078</v>
      </c>
      <c r="E17" s="174">
        <v>2.625327144059066</v>
      </c>
      <c r="F17" s="174">
        <v>2.8419999999999996</v>
      </c>
      <c r="G17" s="174">
        <v>3.007690090418226</v>
      </c>
      <c r="H17" s="174">
        <v>3.1305030990774196</v>
      </c>
      <c r="I17" s="174">
        <v>3.2153559554114683</v>
      </c>
      <c r="J17" s="174">
        <v>3.265209408292215</v>
      </c>
      <c r="K17" s="174">
        <v>3.2816589300738324</v>
      </c>
    </row>
    <row r="18" spans="1:11" ht="15">
      <c r="A18" s="175">
        <v>1400</v>
      </c>
      <c r="B18" s="174">
        <v>1.324331922140367</v>
      </c>
      <c r="C18" s="174">
        <v>1.8229354788362642</v>
      </c>
      <c r="D18" s="174">
        <v>2.1697272086601114</v>
      </c>
      <c r="E18" s="174">
        <v>2.430580638448352</v>
      </c>
      <c r="F18" s="174">
        <v>2.631180723553591</v>
      </c>
      <c r="G18" s="174">
        <v>2.784579939595916</v>
      </c>
      <c r="H18" s="174">
        <v>2.898282691526138</v>
      </c>
      <c r="I18" s="174">
        <v>2.9768411714433127</v>
      </c>
      <c r="J18" s="174">
        <v>3.0229965001633725</v>
      </c>
      <c r="K18" s="174">
        <v>3.0382257980604397</v>
      </c>
    </row>
    <row r="19" spans="1:11" ht="15">
      <c r="A19" s="175">
        <v>1600</v>
      </c>
      <c r="B19" s="174">
        <v>1.2387990797542592</v>
      </c>
      <c r="C19" s="174">
        <v>1.7051999999999998</v>
      </c>
      <c r="D19" s="174">
        <v>2.0295939593918777</v>
      </c>
      <c r="E19" s="174">
        <v>2.2735999999999996</v>
      </c>
      <c r="F19" s="174">
        <v>2.461244197555374</v>
      </c>
      <c r="G19" s="174">
        <v>2.604736025012899</v>
      </c>
      <c r="H19" s="174">
        <v>2.711095210426959</v>
      </c>
      <c r="I19" s="174">
        <v>2.784579939595916</v>
      </c>
      <c r="J19" s="174">
        <v>2.8277542962570137</v>
      </c>
      <c r="K19" s="174">
        <v>2.8419999999999996</v>
      </c>
    </row>
    <row r="20" spans="1:11" ht="15">
      <c r="A20" s="175">
        <v>1800</v>
      </c>
      <c r="B20" s="174">
        <v>1.167950973095855</v>
      </c>
      <c r="C20" s="174">
        <v>1.6076779777057344</v>
      </c>
      <c r="D20" s="174">
        <v>1.9135195356550012</v>
      </c>
      <c r="E20" s="174">
        <v>2.143570636940979</v>
      </c>
      <c r="F20" s="174">
        <v>2.320483282996597</v>
      </c>
      <c r="G20" s="174">
        <v>2.4557686753166847</v>
      </c>
      <c r="H20" s="174">
        <v>2.556045076980364</v>
      </c>
      <c r="I20" s="174">
        <v>2.625327144059066</v>
      </c>
      <c r="J20" s="174">
        <v>2.666032317883637</v>
      </c>
      <c r="K20" s="174">
        <v>2.6794632961762237</v>
      </c>
    </row>
    <row r="21" spans="1:11" ht="15">
      <c r="A21" s="175">
        <v>2000</v>
      </c>
      <c r="B21" s="174">
        <v>1.108015581117883</v>
      </c>
      <c r="C21" s="174">
        <v>1.5251772460930564</v>
      </c>
      <c r="D21" s="174">
        <v>1.8153240239692747</v>
      </c>
      <c r="E21" s="174">
        <v>2.0335696614574084</v>
      </c>
      <c r="F21" s="174">
        <v>2.201403733984295</v>
      </c>
      <c r="G21" s="174">
        <v>2.329746726148574</v>
      </c>
      <c r="H21" s="174">
        <v>2.4248772735955106</v>
      </c>
      <c r="I21" s="174">
        <v>2.490604013487491</v>
      </c>
      <c r="J21" s="174">
        <v>2.5292203320391042</v>
      </c>
      <c r="K21" s="174">
        <v>2.5419620768217603</v>
      </c>
    </row>
    <row r="22" spans="1:11" ht="15">
      <c r="A22" s="175">
        <v>2500</v>
      </c>
      <c r="B22" s="174">
        <v>0.9910392638034073</v>
      </c>
      <c r="C22" s="174">
        <v>1.3641599999999998</v>
      </c>
      <c r="D22" s="174">
        <v>1.623675167513502</v>
      </c>
      <c r="E22" s="174">
        <v>1.8188799999999996</v>
      </c>
      <c r="F22" s="174">
        <v>1.9689953580442994</v>
      </c>
      <c r="G22" s="174">
        <v>2.083788820010319</v>
      </c>
      <c r="H22" s="174">
        <v>2.1688761683415674</v>
      </c>
      <c r="I22" s="174">
        <v>2.227663951676733</v>
      </c>
      <c r="J22" s="174">
        <v>2.2622034370056108</v>
      </c>
      <c r="K22" s="174">
        <v>2.2735999999999996</v>
      </c>
    </row>
    <row r="23" spans="1:11" ht="15">
      <c r="A23" s="175">
        <v>3000</v>
      </c>
      <c r="B23" s="174">
        <v>0.9046909335973988</v>
      </c>
      <c r="C23" s="174">
        <v>1.2453020067437455</v>
      </c>
      <c r="D23" s="174">
        <v>1.482205858846874</v>
      </c>
      <c r="E23" s="174">
        <v>1.6604026756583274</v>
      </c>
      <c r="F23" s="174">
        <v>1.7974386220397063</v>
      </c>
      <c r="G23" s="174">
        <v>1.9022302363278736</v>
      </c>
      <c r="H23" s="174">
        <v>1.9799040030600805</v>
      </c>
      <c r="I23" s="174">
        <v>2.033569661457408</v>
      </c>
      <c r="J23" s="174">
        <v>2.065099753522817</v>
      </c>
      <c r="K23" s="174">
        <v>2.075503344572909</v>
      </c>
    </row>
    <row r="24" spans="1:11" ht="15">
      <c r="A24" s="175">
        <v>3500</v>
      </c>
      <c r="B24" s="174">
        <v>0.8375810504064666</v>
      </c>
      <c r="C24" s="174">
        <v>1.152925628130453</v>
      </c>
      <c r="D24" s="174">
        <v>1.3722559761210733</v>
      </c>
      <c r="E24" s="174">
        <v>1.537234170840604</v>
      </c>
      <c r="F24" s="174">
        <v>1.6641048043918383</v>
      </c>
      <c r="G24" s="174">
        <v>1.7611229871874363</v>
      </c>
      <c r="H24" s="174">
        <v>1.8330349216531578</v>
      </c>
      <c r="I24" s="174">
        <v>1.8827196668649315</v>
      </c>
      <c r="J24" s="174">
        <v>1.9119108598467658</v>
      </c>
      <c r="K24" s="174">
        <v>1.921542713550755</v>
      </c>
    </row>
    <row r="25" spans="1:11" ht="15">
      <c r="A25" s="175">
        <v>4000</v>
      </c>
      <c r="B25" s="174">
        <v>0.783485331068808</v>
      </c>
      <c r="C25" s="174">
        <v>1.078463173223824</v>
      </c>
      <c r="D25" s="174">
        <v>1.2836279273995248</v>
      </c>
      <c r="E25" s="174">
        <v>1.4379508976317654</v>
      </c>
      <c r="F25" s="174">
        <v>1.556627508429682</v>
      </c>
      <c r="G25" s="174">
        <v>1.6473797085068151</v>
      </c>
      <c r="H25" s="174">
        <v>1.7146471637045329</v>
      </c>
      <c r="I25" s="174">
        <v>1.7611229871874363</v>
      </c>
      <c r="J25" s="174">
        <v>1.788428847899742</v>
      </c>
      <c r="K25" s="174">
        <v>1.7974386220397063</v>
      </c>
    </row>
    <row r="26" spans="1:11" ht="15">
      <c r="A26" s="175">
        <v>5000</v>
      </c>
      <c r="B26" s="174">
        <v>0.7007705838575131</v>
      </c>
      <c r="C26" s="174">
        <v>0.9646067866234405</v>
      </c>
      <c r="D26" s="174">
        <v>1.1481117213930008</v>
      </c>
      <c r="E26" s="174">
        <v>1.2861423821645874</v>
      </c>
      <c r="F26" s="174">
        <v>1.392289969797958</v>
      </c>
      <c r="G26" s="174">
        <v>1.4734612051900107</v>
      </c>
      <c r="H26" s="174">
        <v>1.533627046188218</v>
      </c>
      <c r="I26" s="174">
        <v>1.5751962864354396</v>
      </c>
      <c r="J26" s="174">
        <v>1.5996193907301821</v>
      </c>
      <c r="K26" s="174">
        <v>1.6076779777057342</v>
      </c>
    </row>
    <row r="27" spans="1:11" ht="15">
      <c r="A27" s="175">
        <v>6000</v>
      </c>
      <c r="B27" s="174">
        <v>0.6397130940247092</v>
      </c>
      <c r="C27" s="174">
        <v>0.8805614935937183</v>
      </c>
      <c r="D27" s="174">
        <v>1.0480778139050553</v>
      </c>
      <c r="E27" s="174">
        <v>1.174081991458291</v>
      </c>
      <c r="F27" s="174">
        <v>1.2709810384108802</v>
      </c>
      <c r="G27" s="174">
        <v>1.3450798994855284</v>
      </c>
      <c r="H27" s="174">
        <v>1.4000035466621739</v>
      </c>
      <c r="I27" s="174">
        <v>1.4379508976317652</v>
      </c>
      <c r="J27" s="174">
        <v>1.4602460395426518</v>
      </c>
      <c r="K27" s="174">
        <v>1.4676024893228636</v>
      </c>
    </row>
    <row r="28" spans="1:11" ht="15">
      <c r="A28" s="175">
        <v>7000</v>
      </c>
      <c r="B28" s="174">
        <v>0.592259240535764</v>
      </c>
      <c r="C28" s="174">
        <v>0.8152415298548031</v>
      </c>
      <c r="D28" s="174">
        <v>0.9703315062389758</v>
      </c>
      <c r="E28" s="174">
        <v>1.0869887064730708</v>
      </c>
      <c r="F28" s="174">
        <v>1.1766997917905822</v>
      </c>
      <c r="G28" s="174">
        <v>1.2453020067437455</v>
      </c>
      <c r="H28" s="174">
        <v>1.2961514232526996</v>
      </c>
      <c r="I28" s="174">
        <v>1.3312838435134706</v>
      </c>
      <c r="J28" s="174">
        <v>1.3519251340218508</v>
      </c>
      <c r="K28" s="174">
        <v>1.3587358830913383</v>
      </c>
    </row>
    <row r="29" spans="1:11" ht="15">
      <c r="A29" s="175">
        <v>8000</v>
      </c>
      <c r="B29" s="174">
        <v>0.5540077905589414</v>
      </c>
      <c r="C29" s="174">
        <v>0.7625886230465282</v>
      </c>
      <c r="D29" s="174">
        <v>0.9076620119846374</v>
      </c>
      <c r="E29" s="174">
        <v>1.0167848307287042</v>
      </c>
      <c r="F29" s="174">
        <v>1.1007018669921476</v>
      </c>
      <c r="G29" s="174">
        <v>1.164873363074287</v>
      </c>
      <c r="H29" s="174">
        <v>1.2124386367977553</v>
      </c>
      <c r="I29" s="174">
        <v>1.2453020067437455</v>
      </c>
      <c r="J29" s="174">
        <v>1.2646101660195521</v>
      </c>
      <c r="K29" s="174">
        <v>1.2709810384108802</v>
      </c>
    </row>
    <row r="30" spans="1:11" ht="15">
      <c r="A30" s="175">
        <v>9000</v>
      </c>
      <c r="B30" s="174">
        <v>0.522323554045872</v>
      </c>
      <c r="C30" s="174">
        <v>0.7189754488158826</v>
      </c>
      <c r="D30" s="174">
        <v>0.8557519515996832</v>
      </c>
      <c r="E30" s="174">
        <v>0.9586339317545102</v>
      </c>
      <c r="F30" s="174">
        <v>1.0377516722864546</v>
      </c>
      <c r="G30" s="174">
        <v>1.0982531390045434</v>
      </c>
      <c r="H30" s="174">
        <v>1.1430981091363552</v>
      </c>
      <c r="I30" s="174">
        <v>1.174081991458291</v>
      </c>
      <c r="J30" s="174">
        <v>1.1922858985998281</v>
      </c>
      <c r="K30" s="174">
        <v>1.1982924146931377</v>
      </c>
    </row>
    <row r="31" spans="1:11" ht="15">
      <c r="A31" s="175">
        <v>10000</v>
      </c>
      <c r="B31" s="174">
        <v>0.49551963190170367</v>
      </c>
      <c r="C31" s="174">
        <v>0.6820799999999999</v>
      </c>
      <c r="D31" s="174">
        <v>0.811837583756751</v>
      </c>
      <c r="E31" s="174">
        <v>0.9094399999999998</v>
      </c>
      <c r="F31" s="174">
        <v>0.9844976790221497</v>
      </c>
      <c r="G31" s="174">
        <v>1.0418944100051595</v>
      </c>
      <c r="H31" s="174">
        <v>1.0844380841707837</v>
      </c>
      <c r="I31" s="174">
        <v>1.1138319758383666</v>
      </c>
      <c r="J31" s="174">
        <v>1.1311017185028054</v>
      </c>
      <c r="K31" s="174">
        <v>1.1367999999999998</v>
      </c>
    </row>
    <row r="32" spans="1:11" ht="15">
      <c r="A32" s="175">
        <v>12000</v>
      </c>
      <c r="B32" s="174">
        <v>0.4523454667986994</v>
      </c>
      <c r="C32" s="174">
        <v>0.6226510033718727</v>
      </c>
      <c r="D32" s="174">
        <v>0.741102929423437</v>
      </c>
      <c r="E32" s="174">
        <v>0.8302013378291637</v>
      </c>
      <c r="F32" s="174">
        <v>0.8987193110198531</v>
      </c>
      <c r="G32" s="174">
        <v>0.9511151181639368</v>
      </c>
      <c r="H32" s="174">
        <v>0.9899520015300403</v>
      </c>
      <c r="I32" s="174">
        <v>1.016784830728704</v>
      </c>
      <c r="J32" s="174">
        <v>1.0325498767614085</v>
      </c>
      <c r="K32" s="174">
        <v>1.0377516722864546</v>
      </c>
    </row>
    <row r="33" spans="1:11" ht="15">
      <c r="A33" s="175">
        <v>14000</v>
      </c>
      <c r="B33" s="174">
        <v>0.4187905252032333</v>
      </c>
      <c r="C33" s="174">
        <v>0.5764628140652265</v>
      </c>
      <c r="D33" s="174">
        <v>0.6861279880605367</v>
      </c>
      <c r="E33" s="174">
        <v>0.768617085420302</v>
      </c>
      <c r="F33" s="174">
        <v>0.8320524021959191</v>
      </c>
      <c r="G33" s="174">
        <v>0.8805614935937182</v>
      </c>
      <c r="H33" s="174">
        <v>0.9165174608265789</v>
      </c>
      <c r="I33" s="174">
        <v>0.9413598334324658</v>
      </c>
      <c r="J33" s="174">
        <v>0.9559554299233829</v>
      </c>
      <c r="K33" s="174">
        <v>0.9607713567753775</v>
      </c>
    </row>
    <row r="34" spans="1:11" ht="15">
      <c r="A34" s="175">
        <v>16000</v>
      </c>
      <c r="B34" s="174">
        <v>0.391742665534404</v>
      </c>
      <c r="C34" s="174">
        <v>0.539231586611912</v>
      </c>
      <c r="D34" s="174">
        <v>0.6418139636997624</v>
      </c>
      <c r="E34" s="174">
        <v>0.7189754488158827</v>
      </c>
      <c r="F34" s="174">
        <v>0.778313754214841</v>
      </c>
      <c r="G34" s="174">
        <v>0.8236898542534076</v>
      </c>
      <c r="H34" s="174">
        <v>0.8573235818522664</v>
      </c>
      <c r="I34" s="174">
        <v>0.8805614935937182</v>
      </c>
      <c r="J34" s="174">
        <v>0.894214423949871</v>
      </c>
      <c r="K34" s="174">
        <v>0.8987193110198531</v>
      </c>
    </row>
    <row r="35" spans="1:11" ht="15">
      <c r="A35" s="175">
        <v>18000</v>
      </c>
      <c r="B35" s="174">
        <v>0.36933852703929426</v>
      </c>
      <c r="C35" s="174">
        <v>0.5083924153643521</v>
      </c>
      <c r="D35" s="174">
        <v>0.6051080079897582</v>
      </c>
      <c r="E35" s="174">
        <v>0.6778565538191361</v>
      </c>
      <c r="F35" s="174">
        <v>0.7338012446614318</v>
      </c>
      <c r="G35" s="174">
        <v>0.7765822420495246</v>
      </c>
      <c r="H35" s="174">
        <v>0.8082924245318369</v>
      </c>
      <c r="I35" s="174">
        <v>0.8302013378291636</v>
      </c>
      <c r="J35" s="174">
        <v>0.8430734440130349</v>
      </c>
      <c r="K35" s="174">
        <v>0.8473206922739202</v>
      </c>
    </row>
    <row r="36" spans="1:11" ht="15">
      <c r="A36" s="175">
        <v>20000</v>
      </c>
      <c r="B36" s="174">
        <v>0.35038529192875656</v>
      </c>
      <c r="C36" s="174">
        <v>0.48230339331172023</v>
      </c>
      <c r="D36" s="174">
        <v>0.5740558606965004</v>
      </c>
      <c r="E36" s="174">
        <v>0.6430711910822937</v>
      </c>
      <c r="F36" s="174">
        <v>0.696144984898979</v>
      </c>
      <c r="G36" s="174">
        <v>0.7367306025950053</v>
      </c>
      <c r="H36" s="174">
        <v>0.766813523094109</v>
      </c>
      <c r="I36" s="174">
        <v>0.7875981432177198</v>
      </c>
      <c r="J36" s="174">
        <v>0.7998096953650911</v>
      </c>
      <c r="K36" s="174">
        <v>0.8038389888528671</v>
      </c>
    </row>
    <row r="37" spans="1:11" ht="15">
      <c r="A37" s="175">
        <v>25000</v>
      </c>
      <c r="B37" s="174">
        <v>0.31339413242752323</v>
      </c>
      <c r="C37" s="174">
        <v>0.4313852692895296</v>
      </c>
      <c r="D37" s="174">
        <v>0.5134511709598099</v>
      </c>
      <c r="E37" s="174">
        <v>0.5751803590527061</v>
      </c>
      <c r="F37" s="174">
        <v>0.6226510033718727</v>
      </c>
      <c r="G37" s="174">
        <v>0.6589518834027259</v>
      </c>
      <c r="H37" s="174">
        <v>0.6858588654818131</v>
      </c>
      <c r="I37" s="174">
        <v>0.7044491948749745</v>
      </c>
      <c r="J37" s="174">
        <v>0.7153715391598969</v>
      </c>
      <c r="K37" s="174">
        <v>0.7189754488158826</v>
      </c>
    </row>
    <row r="38" spans="1:11" ht="15">
      <c r="A38" s="175">
        <v>30000</v>
      </c>
      <c r="B38" s="174">
        <v>0.28608839286719284</v>
      </c>
      <c r="C38" s="174">
        <v>0.3937990716088599</v>
      </c>
      <c r="D38" s="174">
        <v>0.4687146475202155</v>
      </c>
      <c r="E38" s="174">
        <v>0.5250654288118132</v>
      </c>
      <c r="F38" s="174">
        <v>0.5683999999999999</v>
      </c>
      <c r="G38" s="174">
        <v>0.6015380180836453</v>
      </c>
      <c r="H38" s="174">
        <v>0.6261006198154839</v>
      </c>
      <c r="I38" s="174">
        <v>0.6430711910822936</v>
      </c>
      <c r="J38" s="174">
        <v>0.653041881658443</v>
      </c>
      <c r="K38" s="174">
        <v>0.6563317860147665</v>
      </c>
    </row>
    <row r="39" spans="1:11" ht="15">
      <c r="A39" s="175">
        <v>35000</v>
      </c>
      <c r="B39" s="174">
        <v>0.2648663844280734</v>
      </c>
      <c r="C39" s="174">
        <v>0.3645870957672528</v>
      </c>
      <c r="D39" s="174">
        <v>0.43394544173202226</v>
      </c>
      <c r="E39" s="174">
        <v>0.48611612768967044</v>
      </c>
      <c r="F39" s="174">
        <v>0.5262361447107181</v>
      </c>
      <c r="G39" s="174">
        <v>0.5569159879191833</v>
      </c>
      <c r="H39" s="174">
        <v>0.5796565383052276</v>
      </c>
      <c r="I39" s="174">
        <v>0.5953682342886626</v>
      </c>
      <c r="J39" s="174">
        <v>0.6045993000326745</v>
      </c>
      <c r="K39" s="174">
        <v>0.607645159612088</v>
      </c>
    </row>
    <row r="40" spans="1:11" ht="15">
      <c r="A40" s="175">
        <v>40000</v>
      </c>
      <c r="B40" s="174">
        <v>0.24775981595085184</v>
      </c>
      <c r="C40" s="174">
        <v>0.34103999999999995</v>
      </c>
      <c r="D40" s="174">
        <v>0.4059187918783755</v>
      </c>
      <c r="E40" s="174">
        <v>0.4547199999999999</v>
      </c>
      <c r="F40" s="174">
        <v>0.49224883951107484</v>
      </c>
      <c r="G40" s="174">
        <v>0.5209472050025797</v>
      </c>
      <c r="H40" s="174">
        <v>0.5422190420853918</v>
      </c>
      <c r="I40" s="174">
        <v>0.5569159879191833</v>
      </c>
      <c r="J40" s="174">
        <v>0.5655508592514027</v>
      </c>
      <c r="K40" s="174">
        <v>0.5683999999999999</v>
      </c>
    </row>
    <row r="41" spans="1:11" ht="15">
      <c r="A41" s="175">
        <v>45000</v>
      </c>
      <c r="B41" s="174">
        <v>0.23359019461917105</v>
      </c>
      <c r="C41" s="174">
        <v>0.32153559554114686</v>
      </c>
      <c r="D41" s="174">
        <v>0.3827039071310003</v>
      </c>
      <c r="E41" s="174">
        <v>0.4287141273881958</v>
      </c>
      <c r="F41" s="174">
        <v>0.4640966565993194</v>
      </c>
      <c r="G41" s="174">
        <v>0.4911537350633369</v>
      </c>
      <c r="H41" s="174">
        <v>0.5112090153960728</v>
      </c>
      <c r="I41" s="174">
        <v>0.5250654288118131</v>
      </c>
      <c r="J41" s="174">
        <v>0.5332064635767274</v>
      </c>
      <c r="K41" s="174">
        <v>0.5358926592352447</v>
      </c>
    </row>
    <row r="42" spans="1:11" ht="15.75" thickBot="1">
      <c r="A42" s="176">
        <v>50000</v>
      </c>
      <c r="B42" s="177">
        <v>0.22160311622357656</v>
      </c>
      <c r="C42" s="177">
        <v>0.3050354492186113</v>
      </c>
      <c r="D42" s="177">
        <v>0.3630648047938549</v>
      </c>
      <c r="E42" s="177">
        <v>0.40671393229148173</v>
      </c>
      <c r="F42" s="177">
        <v>0.4402807467968591</v>
      </c>
      <c r="G42" s="177">
        <v>0.46594934522971476</v>
      </c>
      <c r="H42" s="177">
        <v>0.48497545471910214</v>
      </c>
      <c r="I42" s="177">
        <v>0.49812080269749814</v>
      </c>
      <c r="J42" s="177">
        <v>0.505844066407821</v>
      </c>
      <c r="K42" s="177">
        <v>0.5083924153643521</v>
      </c>
    </row>
    <row r="43" ht="12.75">
      <c r="A43" s="105" t="s">
        <v>172</v>
      </c>
    </row>
    <row r="44" ht="12.75">
      <c r="A44" s="105" t="s">
        <v>272</v>
      </c>
    </row>
    <row r="45" ht="12.75">
      <c r="A45" s="142" t="s">
        <v>273</v>
      </c>
    </row>
    <row r="46" spans="2:11" ht="15">
      <c r="B46" s="178"/>
      <c r="C46" s="178"/>
      <c r="D46" s="178"/>
      <c r="E46" s="178"/>
      <c r="F46" s="178"/>
      <c r="G46" s="178"/>
      <c r="H46" s="178"/>
      <c r="I46" s="178"/>
      <c r="J46" s="178"/>
      <c r="K46" s="178"/>
    </row>
  </sheetData>
  <sheetProtection/>
  <mergeCells count="5">
    <mergeCell ref="A2:A5"/>
    <mergeCell ref="B2:K2"/>
    <mergeCell ref="B6:C6"/>
    <mergeCell ref="G6:H6"/>
    <mergeCell ref="I6:K6"/>
  </mergeCells>
  <printOptions/>
  <pageMargins left="0.7" right="0.7" top="0.75" bottom="0.75" header="0.3" footer="0.3"/>
  <pageSetup horizontalDpi="600" verticalDpi="600" orientation="portrait" paperSize="9" scale="86" r:id="rId1"/>
</worksheet>
</file>

<file path=xl/worksheets/sheet13.xml><?xml version="1.0" encoding="utf-8"?>
<worksheet xmlns="http://schemas.openxmlformats.org/spreadsheetml/2006/main" xmlns:r="http://schemas.openxmlformats.org/officeDocument/2006/relationships">
  <sheetPr>
    <tabColor theme="6" tint="-0.4999699890613556"/>
    <pageSetUpPr fitToPage="1"/>
  </sheetPr>
  <dimension ref="A1:N84"/>
  <sheetViews>
    <sheetView zoomScale="70" zoomScaleNormal="70" zoomScalePageLayoutView="0" workbookViewId="0" topLeftCell="A1">
      <selection activeCell="K83" sqref="K83"/>
    </sheetView>
  </sheetViews>
  <sheetFormatPr defaultColWidth="9.140625" defaultRowHeight="12.75"/>
  <cols>
    <col min="1" max="1" width="26.7109375" style="182" customWidth="1"/>
    <col min="2" max="12" width="14.00390625" style="182" customWidth="1"/>
    <col min="13" max="13" width="6.421875" style="182" customWidth="1"/>
    <col min="14" max="16384" width="9.140625" style="182" customWidth="1"/>
  </cols>
  <sheetData>
    <row r="1" spans="1:12" s="81" customFormat="1" ht="18.75" customHeight="1" thickBot="1">
      <c r="A1" s="567" t="s">
        <v>400</v>
      </c>
      <c r="B1" s="567"/>
      <c r="C1" s="567"/>
      <c r="D1" s="567"/>
      <c r="E1" s="567"/>
      <c r="F1" s="567"/>
      <c r="G1" s="567"/>
      <c r="H1" s="567"/>
      <c r="I1" s="567"/>
      <c r="J1" s="567"/>
      <c r="K1" s="567"/>
      <c r="L1" s="567"/>
    </row>
    <row r="2" spans="1:12" s="2" customFormat="1" ht="15.75" customHeight="1">
      <c r="A2" s="557"/>
      <c r="B2" s="557" t="s">
        <v>13</v>
      </c>
      <c r="C2" s="557"/>
      <c r="D2" s="557"/>
      <c r="E2" s="557"/>
      <c r="F2" s="557"/>
      <c r="G2" s="557"/>
      <c r="H2" s="557"/>
      <c r="I2" s="557"/>
      <c r="K2" s="182"/>
      <c r="L2" s="388" t="s">
        <v>112</v>
      </c>
    </row>
    <row r="3" spans="1:14" s="2" customFormat="1" ht="30">
      <c r="A3" s="558"/>
      <c r="B3" s="207" t="s">
        <v>14</v>
      </c>
      <c r="C3" s="207" t="s">
        <v>358</v>
      </c>
      <c r="D3" s="207" t="s">
        <v>359</v>
      </c>
      <c r="E3" s="207" t="s">
        <v>361</v>
      </c>
      <c r="F3" s="207" t="s">
        <v>360</v>
      </c>
      <c r="G3" s="207" t="s">
        <v>18</v>
      </c>
      <c r="H3" s="207" t="s">
        <v>19</v>
      </c>
      <c r="I3" s="207" t="s">
        <v>122</v>
      </c>
      <c r="J3" s="207" t="s">
        <v>21</v>
      </c>
      <c r="K3" s="207" t="s">
        <v>17</v>
      </c>
      <c r="L3" s="389"/>
      <c r="M3" s="182"/>
      <c r="N3" s="182"/>
    </row>
    <row r="4" spans="1:14" s="2" customFormat="1" ht="15.75">
      <c r="A4" s="196"/>
      <c r="B4" s="196"/>
      <c r="C4" s="196"/>
      <c r="D4" s="196"/>
      <c r="E4" s="196"/>
      <c r="F4" s="196"/>
      <c r="G4" s="196"/>
      <c r="H4" s="196"/>
      <c r="I4" s="562" t="s">
        <v>116</v>
      </c>
      <c r="J4" s="562"/>
      <c r="K4" s="562"/>
      <c r="L4" s="330"/>
      <c r="M4" s="182"/>
      <c r="N4" s="223"/>
    </row>
    <row r="5" spans="1:14" s="2" customFormat="1" ht="15.75">
      <c r="A5" s="198" t="s">
        <v>0</v>
      </c>
      <c r="B5" s="327">
        <v>21.6</v>
      </c>
      <c r="C5" s="327">
        <v>48.7</v>
      </c>
      <c r="D5" s="327">
        <v>2</v>
      </c>
      <c r="E5" s="327">
        <v>12.8</v>
      </c>
      <c r="F5" s="327">
        <v>0.5</v>
      </c>
      <c r="G5" s="327">
        <v>1.2</v>
      </c>
      <c r="H5" s="327">
        <v>9.5</v>
      </c>
      <c r="I5" s="327">
        <v>1.3</v>
      </c>
      <c r="J5" s="327">
        <v>1.7</v>
      </c>
      <c r="K5" s="327">
        <v>0.6</v>
      </c>
      <c r="L5" s="279">
        <v>18710</v>
      </c>
      <c r="M5" s="199"/>
      <c r="N5" s="341"/>
    </row>
    <row r="6" spans="1:14" s="2" customFormat="1" ht="15.75">
      <c r="A6" s="198" t="s">
        <v>22</v>
      </c>
      <c r="B6" s="211"/>
      <c r="C6" s="211"/>
      <c r="D6" s="211"/>
      <c r="E6" s="211"/>
      <c r="F6" s="211"/>
      <c r="G6" s="211"/>
      <c r="H6" s="211"/>
      <c r="I6" s="211"/>
      <c r="J6" s="211"/>
      <c r="K6" s="211"/>
      <c r="L6" s="279"/>
      <c r="M6" s="199"/>
      <c r="N6" s="341"/>
    </row>
    <row r="7" spans="1:14" s="2" customFormat="1" ht="15">
      <c r="A7" s="200" t="s">
        <v>23</v>
      </c>
      <c r="B7" s="274">
        <v>60</v>
      </c>
      <c r="C7" s="274">
        <v>28.1</v>
      </c>
      <c r="D7" s="274">
        <v>1.5</v>
      </c>
      <c r="E7" s="274">
        <v>5.5</v>
      </c>
      <c r="F7" s="274">
        <v>0.3</v>
      </c>
      <c r="G7" s="274">
        <v>0.6</v>
      </c>
      <c r="H7" s="274">
        <v>2.7</v>
      </c>
      <c r="I7" s="274">
        <v>0.6</v>
      </c>
      <c r="J7" s="274">
        <v>0.2</v>
      </c>
      <c r="K7" s="274">
        <v>0.5</v>
      </c>
      <c r="L7" s="273">
        <v>3850</v>
      </c>
      <c r="M7" s="199"/>
      <c r="N7" s="341"/>
    </row>
    <row r="8" spans="1:14" s="2" customFormat="1" ht="15">
      <c r="A8" s="200" t="s">
        <v>24</v>
      </c>
      <c r="B8" s="274">
        <v>43.2</v>
      </c>
      <c r="C8" s="274">
        <v>35.6</v>
      </c>
      <c r="D8" s="274">
        <v>1.7</v>
      </c>
      <c r="E8" s="274">
        <v>9.3</v>
      </c>
      <c r="F8" s="274">
        <v>0.3</v>
      </c>
      <c r="G8" s="274">
        <v>1.5</v>
      </c>
      <c r="H8" s="274">
        <v>5.5</v>
      </c>
      <c r="I8" s="274">
        <v>2.3</v>
      </c>
      <c r="J8" s="274">
        <v>0.1</v>
      </c>
      <c r="K8" s="274">
        <v>0.4</v>
      </c>
      <c r="L8" s="273">
        <v>2550</v>
      </c>
      <c r="M8" s="199"/>
      <c r="N8" s="341"/>
    </row>
    <row r="9" spans="1:14" s="2" customFormat="1" ht="15">
      <c r="A9" s="200" t="s">
        <v>25</v>
      </c>
      <c r="B9" s="274">
        <v>22.7</v>
      </c>
      <c r="C9" s="274">
        <v>47.1</v>
      </c>
      <c r="D9" s="274">
        <v>1.1</v>
      </c>
      <c r="E9" s="274">
        <v>13.1</v>
      </c>
      <c r="F9" s="274">
        <v>0.3</v>
      </c>
      <c r="G9" s="274">
        <v>2.2</v>
      </c>
      <c r="H9" s="274">
        <v>11</v>
      </c>
      <c r="I9" s="274">
        <v>2.1</v>
      </c>
      <c r="J9" s="274">
        <v>0.1</v>
      </c>
      <c r="K9" s="274">
        <v>0.3</v>
      </c>
      <c r="L9" s="273">
        <v>1720</v>
      </c>
      <c r="M9" s="199"/>
      <c r="N9" s="341"/>
    </row>
    <row r="10" spans="1:14" s="2" customFormat="1" ht="15">
      <c r="A10" s="200" t="s">
        <v>26</v>
      </c>
      <c r="B10" s="274">
        <v>10.3</v>
      </c>
      <c r="C10" s="274">
        <v>49.8</v>
      </c>
      <c r="D10" s="274">
        <v>1.2</v>
      </c>
      <c r="E10" s="274">
        <v>15.6</v>
      </c>
      <c r="F10" s="274">
        <v>0.1</v>
      </c>
      <c r="G10" s="274">
        <v>1.7</v>
      </c>
      <c r="H10" s="274">
        <v>16.3</v>
      </c>
      <c r="I10" s="274">
        <v>2.3</v>
      </c>
      <c r="J10" s="274">
        <v>0.8</v>
      </c>
      <c r="K10" s="274">
        <v>1.7</v>
      </c>
      <c r="L10" s="273">
        <v>2310</v>
      </c>
      <c r="M10" s="199"/>
      <c r="N10" s="341"/>
    </row>
    <row r="11" spans="1:14" s="2" customFormat="1" ht="15">
      <c r="A11" s="200" t="s">
        <v>27</v>
      </c>
      <c r="B11" s="274">
        <v>3.6</v>
      </c>
      <c r="C11" s="274">
        <v>57.4</v>
      </c>
      <c r="D11" s="274">
        <v>2</v>
      </c>
      <c r="E11" s="274">
        <v>15.1</v>
      </c>
      <c r="F11" s="274">
        <v>0.4</v>
      </c>
      <c r="G11" s="274">
        <v>1.4</v>
      </c>
      <c r="H11" s="274">
        <v>15.8</v>
      </c>
      <c r="I11" s="274">
        <v>1.4</v>
      </c>
      <c r="J11" s="274">
        <v>2.4</v>
      </c>
      <c r="K11" s="274">
        <v>0.4</v>
      </c>
      <c r="L11" s="273">
        <v>2810</v>
      </c>
      <c r="M11" s="199"/>
      <c r="N11" s="341"/>
    </row>
    <row r="12" spans="1:14" s="2" customFormat="1" ht="15">
      <c r="A12" s="200" t="s">
        <v>28</v>
      </c>
      <c r="B12" s="274">
        <v>2.9</v>
      </c>
      <c r="C12" s="274">
        <v>62.5</v>
      </c>
      <c r="D12" s="274">
        <v>1.2</v>
      </c>
      <c r="E12" s="274">
        <v>17.4</v>
      </c>
      <c r="F12" s="274">
        <v>0.9</v>
      </c>
      <c r="G12" s="274">
        <v>1.2</v>
      </c>
      <c r="H12" s="274">
        <v>10.1</v>
      </c>
      <c r="I12" s="274">
        <v>0.8</v>
      </c>
      <c r="J12" s="274">
        <v>2.4</v>
      </c>
      <c r="K12" s="274">
        <v>0.4</v>
      </c>
      <c r="L12" s="273">
        <v>1570</v>
      </c>
      <c r="M12" s="199"/>
      <c r="N12" s="341"/>
    </row>
    <row r="13" spans="1:14" s="2" customFormat="1" ht="15">
      <c r="A13" s="200" t="s">
        <v>29</v>
      </c>
      <c r="B13" s="274">
        <v>0.6</v>
      </c>
      <c r="C13" s="274">
        <v>63.6</v>
      </c>
      <c r="D13" s="274">
        <v>3</v>
      </c>
      <c r="E13" s="274">
        <v>17.5</v>
      </c>
      <c r="F13" s="274">
        <v>0.7</v>
      </c>
      <c r="G13" s="274">
        <v>0.5</v>
      </c>
      <c r="H13" s="274">
        <v>9.9</v>
      </c>
      <c r="I13" s="274">
        <v>1.2</v>
      </c>
      <c r="J13" s="274">
        <v>2.3</v>
      </c>
      <c r="K13" s="274">
        <v>0.8</v>
      </c>
      <c r="L13" s="273">
        <v>910</v>
      </c>
      <c r="M13" s="199"/>
      <c r="N13" s="341"/>
    </row>
    <row r="14" spans="1:14" s="2" customFormat="1" ht="15">
      <c r="A14" s="200" t="s">
        <v>176</v>
      </c>
      <c r="B14" s="297">
        <v>1.3</v>
      </c>
      <c r="C14" s="297">
        <v>64.2</v>
      </c>
      <c r="D14" s="297">
        <v>3.4</v>
      </c>
      <c r="E14" s="297">
        <v>15.6</v>
      </c>
      <c r="F14" s="297">
        <v>0.5</v>
      </c>
      <c r="G14" s="297">
        <v>0.9</v>
      </c>
      <c r="H14" s="297">
        <v>7.7</v>
      </c>
      <c r="I14" s="297">
        <v>0.6</v>
      </c>
      <c r="J14" s="297">
        <v>5.6</v>
      </c>
      <c r="K14" s="297">
        <v>0.3</v>
      </c>
      <c r="L14" s="273">
        <v>1640</v>
      </c>
      <c r="M14" s="199"/>
      <c r="N14" s="341"/>
    </row>
    <row r="15" spans="1:14" s="2" customFormat="1" ht="15.75" thickBot="1">
      <c r="A15" s="201" t="s">
        <v>31</v>
      </c>
      <c r="B15" s="280">
        <v>1.1</v>
      </c>
      <c r="C15" s="280">
        <v>62.4</v>
      </c>
      <c r="D15" s="280">
        <v>5.5</v>
      </c>
      <c r="E15" s="280">
        <v>16.3</v>
      </c>
      <c r="F15" s="280">
        <v>1.6</v>
      </c>
      <c r="G15" s="280">
        <v>0.5</v>
      </c>
      <c r="H15" s="280">
        <v>6.9</v>
      </c>
      <c r="I15" s="280">
        <v>0.3</v>
      </c>
      <c r="J15" s="280">
        <v>5</v>
      </c>
      <c r="K15" s="280">
        <v>0.6</v>
      </c>
      <c r="L15" s="299">
        <v>1120</v>
      </c>
      <c r="M15" s="199"/>
      <c r="N15" s="341"/>
    </row>
    <row r="18" spans="1:12" ht="25.5" customHeight="1" thickBot="1">
      <c r="A18" s="269" t="s">
        <v>401</v>
      </c>
      <c r="B18" s="209"/>
      <c r="C18" s="209"/>
      <c r="D18" s="209"/>
      <c r="E18" s="209"/>
      <c r="F18" s="209"/>
      <c r="G18" s="209"/>
      <c r="H18" s="209"/>
      <c r="I18" s="209"/>
      <c r="J18" s="209"/>
      <c r="K18" s="209"/>
      <c r="L18" s="181"/>
    </row>
    <row r="19" spans="1:5" ht="15.75" customHeight="1">
      <c r="A19" s="557"/>
      <c r="B19" s="208"/>
      <c r="C19" s="183"/>
      <c r="D19" s="183"/>
      <c r="E19" s="183"/>
    </row>
    <row r="20" spans="1:5" ht="18.75">
      <c r="A20" s="558"/>
      <c r="B20" s="213" t="s">
        <v>275</v>
      </c>
      <c r="C20" s="185">
        <v>2013</v>
      </c>
      <c r="D20" s="185">
        <v>2014</v>
      </c>
      <c r="E20" s="185">
        <v>2015</v>
      </c>
    </row>
    <row r="21" spans="1:5" ht="15.75" customHeight="1">
      <c r="A21" s="186"/>
      <c r="B21" s="212"/>
      <c r="C21" s="188"/>
      <c r="D21" s="188"/>
      <c r="E21" s="188" t="s">
        <v>113</v>
      </c>
    </row>
    <row r="22" spans="1:5" ht="15">
      <c r="A22" s="189" t="s">
        <v>23</v>
      </c>
      <c r="B22" s="218">
        <v>24.2</v>
      </c>
      <c r="C22" s="220">
        <v>16.3</v>
      </c>
      <c r="D22" s="274">
        <v>17.2</v>
      </c>
      <c r="E22" s="274">
        <v>19.1</v>
      </c>
    </row>
    <row r="23" spans="1:5" ht="15">
      <c r="A23" s="189" t="s">
        <v>24</v>
      </c>
      <c r="B23" s="218">
        <v>13.7</v>
      </c>
      <c r="C23" s="219">
        <v>15</v>
      </c>
      <c r="D23" s="297">
        <v>14.7</v>
      </c>
      <c r="E23" s="297">
        <v>12.8</v>
      </c>
    </row>
    <row r="24" spans="1:5" ht="15">
      <c r="A24" s="189" t="s">
        <v>25</v>
      </c>
      <c r="B24" s="218">
        <v>8.8</v>
      </c>
      <c r="C24" s="219">
        <v>9.6</v>
      </c>
      <c r="D24" s="297">
        <v>9.6</v>
      </c>
      <c r="E24" s="297">
        <v>9.8</v>
      </c>
    </row>
    <row r="25" spans="1:5" ht="15">
      <c r="A25" s="189" t="s">
        <v>26</v>
      </c>
      <c r="B25" s="218">
        <v>12.4</v>
      </c>
      <c r="C25" s="219">
        <v>13.3</v>
      </c>
      <c r="D25" s="297">
        <v>13.1</v>
      </c>
      <c r="E25" s="297">
        <v>13</v>
      </c>
    </row>
    <row r="26" spans="1:5" ht="15">
      <c r="A26" s="189" t="s">
        <v>27</v>
      </c>
      <c r="B26" s="218">
        <v>14.6</v>
      </c>
      <c r="C26" s="219">
        <v>16.4</v>
      </c>
      <c r="D26" s="297">
        <v>16.8</v>
      </c>
      <c r="E26" s="297">
        <v>16.6</v>
      </c>
    </row>
    <row r="27" spans="1:5" ht="15">
      <c r="A27" s="189" t="s">
        <v>28</v>
      </c>
      <c r="B27" s="218">
        <v>8.4</v>
      </c>
      <c r="C27" s="219">
        <v>9.4</v>
      </c>
      <c r="D27" s="297">
        <v>8.7</v>
      </c>
      <c r="E27" s="297">
        <v>8.4</v>
      </c>
    </row>
    <row r="28" spans="1:5" ht="15">
      <c r="A28" s="189" t="s">
        <v>29</v>
      </c>
      <c r="B28" s="218">
        <v>4.2</v>
      </c>
      <c r="C28" s="219">
        <v>5</v>
      </c>
      <c r="D28" s="297">
        <v>4.9</v>
      </c>
      <c r="E28" s="297">
        <v>4.7</v>
      </c>
    </row>
    <row r="29" spans="1:5" ht="15">
      <c r="A29" s="189" t="s">
        <v>176</v>
      </c>
      <c r="B29" s="218">
        <v>8.4</v>
      </c>
      <c r="C29" s="219">
        <v>8.9</v>
      </c>
      <c r="D29" s="297">
        <v>9.5</v>
      </c>
      <c r="E29" s="297">
        <v>9.1</v>
      </c>
    </row>
    <row r="30" spans="1:5" ht="15">
      <c r="A30" s="189" t="s">
        <v>31</v>
      </c>
      <c r="B30" s="218">
        <v>5.4</v>
      </c>
      <c r="C30" s="219">
        <v>6.2</v>
      </c>
      <c r="D30" s="297">
        <v>5.4</v>
      </c>
      <c r="E30" s="297">
        <v>6.6</v>
      </c>
    </row>
    <row r="31" spans="1:5" ht="15.75" thickBot="1">
      <c r="A31" s="190" t="s">
        <v>114</v>
      </c>
      <c r="B31" s="214">
        <v>19290</v>
      </c>
      <c r="C31" s="215">
        <v>20180</v>
      </c>
      <c r="D31" s="281">
        <v>19930</v>
      </c>
      <c r="E31" s="281">
        <v>18490</v>
      </c>
    </row>
    <row r="32" ht="18">
      <c r="A32" s="182" t="s">
        <v>274</v>
      </c>
    </row>
    <row r="33" ht="16.5">
      <c r="A33" s="191" t="s">
        <v>276</v>
      </c>
    </row>
    <row r="34" spans="2:4" ht="15">
      <c r="B34" s="342"/>
      <c r="C34" s="342"/>
      <c r="D34" s="342"/>
    </row>
    <row r="35" spans="1:6" ht="15">
      <c r="A35" s="561"/>
      <c r="B35" s="561"/>
      <c r="C35" s="561"/>
      <c r="D35" s="561"/>
      <c r="E35" s="561"/>
      <c r="F35" s="561"/>
    </row>
    <row r="36" spans="1:9" ht="22.5" customHeight="1" thickBot="1">
      <c r="A36" s="563" t="s">
        <v>402</v>
      </c>
      <c r="B36" s="563"/>
      <c r="C36" s="563"/>
      <c r="D36" s="563"/>
      <c r="E36" s="563"/>
      <c r="F36" s="563"/>
      <c r="G36" s="563"/>
      <c r="H36" s="563"/>
      <c r="I36" s="563"/>
    </row>
    <row r="37" spans="1:11" ht="15.75" customHeight="1">
      <c r="A37" s="557"/>
      <c r="B37" s="569"/>
      <c r="C37" s="569"/>
      <c r="D37" s="569"/>
      <c r="E37" s="569"/>
      <c r="F37" s="569"/>
      <c r="G37" s="569"/>
      <c r="H37" s="569"/>
      <c r="I37" s="569"/>
      <c r="J37" s="569"/>
      <c r="K37" s="564" t="s">
        <v>112</v>
      </c>
    </row>
    <row r="38" spans="1:11" ht="15.75">
      <c r="A38" s="568"/>
      <c r="B38" s="559" t="s">
        <v>23</v>
      </c>
      <c r="C38" s="559" t="s">
        <v>24</v>
      </c>
      <c r="D38" s="559" t="s">
        <v>25</v>
      </c>
      <c r="E38" s="559" t="s">
        <v>26</v>
      </c>
      <c r="F38" s="559" t="s">
        <v>27</v>
      </c>
      <c r="G38" s="194" t="s">
        <v>47</v>
      </c>
      <c r="H38" s="559" t="s">
        <v>29</v>
      </c>
      <c r="I38" s="559" t="s">
        <v>176</v>
      </c>
      <c r="J38" s="559" t="s">
        <v>31</v>
      </c>
      <c r="K38" s="565"/>
    </row>
    <row r="39" spans="1:11" ht="32.25" customHeight="1">
      <c r="A39" s="558"/>
      <c r="B39" s="560"/>
      <c r="C39" s="560"/>
      <c r="D39" s="560"/>
      <c r="E39" s="560"/>
      <c r="F39" s="560"/>
      <c r="G39" s="184" t="s">
        <v>48</v>
      </c>
      <c r="H39" s="560"/>
      <c r="I39" s="560"/>
      <c r="J39" s="560"/>
      <c r="K39" s="566"/>
    </row>
    <row r="40" spans="1:11" ht="15.75">
      <c r="A40" s="196"/>
      <c r="B40" s="197"/>
      <c r="C40" s="197"/>
      <c r="D40" s="197"/>
      <c r="E40" s="197"/>
      <c r="F40" s="197"/>
      <c r="G40" s="197"/>
      <c r="H40" s="197"/>
      <c r="I40" s="562" t="s">
        <v>115</v>
      </c>
      <c r="J40" s="562"/>
      <c r="K40" s="187"/>
    </row>
    <row r="41" spans="1:13" ht="15.75">
      <c r="A41" s="198" t="s">
        <v>0</v>
      </c>
      <c r="B41" s="274">
        <v>19.1</v>
      </c>
      <c r="C41" s="274">
        <v>12.8</v>
      </c>
      <c r="D41" s="274">
        <v>9.8</v>
      </c>
      <c r="E41" s="274">
        <v>13</v>
      </c>
      <c r="F41" s="274">
        <v>16.6</v>
      </c>
      <c r="G41" s="274">
        <v>8.4</v>
      </c>
      <c r="H41" s="274">
        <v>4.7</v>
      </c>
      <c r="I41" s="274">
        <v>9.1</v>
      </c>
      <c r="J41" s="274">
        <v>6.6</v>
      </c>
      <c r="K41" s="273">
        <v>18490</v>
      </c>
      <c r="L41" s="199"/>
      <c r="M41" s="342"/>
    </row>
    <row r="42" spans="1:13" ht="15.75">
      <c r="A42" s="198" t="s">
        <v>32</v>
      </c>
      <c r="B42" s="221"/>
      <c r="C42" s="221"/>
      <c r="D42" s="221"/>
      <c r="E42" s="221"/>
      <c r="F42" s="221"/>
      <c r="G42" s="221"/>
      <c r="H42" s="221"/>
      <c r="I42" s="221"/>
      <c r="J42" s="221"/>
      <c r="K42" s="222"/>
      <c r="L42" s="199"/>
      <c r="M42" s="342"/>
    </row>
    <row r="43" spans="1:13" ht="15">
      <c r="A43" s="200" t="s">
        <v>14</v>
      </c>
      <c r="B43" s="274">
        <v>53.1</v>
      </c>
      <c r="C43" s="274">
        <v>25.6</v>
      </c>
      <c r="D43" s="274">
        <v>10.3</v>
      </c>
      <c r="E43" s="274">
        <v>6.2</v>
      </c>
      <c r="F43" s="274">
        <v>2.7</v>
      </c>
      <c r="G43" s="274">
        <v>1.1</v>
      </c>
      <c r="H43" s="274">
        <v>0.1</v>
      </c>
      <c r="I43" s="274">
        <v>0.5</v>
      </c>
      <c r="J43" s="274">
        <v>0.3</v>
      </c>
      <c r="K43" s="273">
        <v>4110</v>
      </c>
      <c r="L43" s="199"/>
      <c r="M43" s="342"/>
    </row>
    <row r="44" spans="1:13" ht="15">
      <c r="A44" s="200" t="s">
        <v>358</v>
      </c>
      <c r="B44" s="274">
        <v>11</v>
      </c>
      <c r="C44" s="274">
        <v>9.4</v>
      </c>
      <c r="D44" s="274">
        <v>9.4</v>
      </c>
      <c r="E44" s="274">
        <v>13.2</v>
      </c>
      <c r="F44" s="274">
        <v>19.5</v>
      </c>
      <c r="G44" s="274">
        <v>10.7</v>
      </c>
      <c r="H44" s="274">
        <v>6.1</v>
      </c>
      <c r="I44" s="274">
        <v>12</v>
      </c>
      <c r="J44" s="274">
        <v>8.5</v>
      </c>
      <c r="K44" s="296">
        <v>9190</v>
      </c>
      <c r="L44" s="199"/>
      <c r="M44" s="342"/>
    </row>
    <row r="45" spans="1:13" ht="15">
      <c r="A45" s="200" t="s">
        <v>359</v>
      </c>
      <c r="B45" s="274">
        <v>14.2</v>
      </c>
      <c r="C45" s="274">
        <v>10.7</v>
      </c>
      <c r="D45" s="274">
        <v>5.2</v>
      </c>
      <c r="E45" s="274">
        <v>7.8</v>
      </c>
      <c r="F45" s="274">
        <v>16.9</v>
      </c>
      <c r="G45" s="274">
        <v>4.8</v>
      </c>
      <c r="H45" s="274">
        <v>7</v>
      </c>
      <c r="I45" s="274">
        <v>15.4</v>
      </c>
      <c r="J45" s="274">
        <v>18</v>
      </c>
      <c r="K45" s="296">
        <v>370</v>
      </c>
      <c r="L45" s="199"/>
      <c r="M45" s="342"/>
    </row>
    <row r="46" spans="1:13" ht="15">
      <c r="A46" s="200" t="s">
        <v>361</v>
      </c>
      <c r="B46" s="274">
        <v>8.2</v>
      </c>
      <c r="C46" s="274">
        <v>9.3</v>
      </c>
      <c r="D46" s="274">
        <v>10</v>
      </c>
      <c r="E46" s="274">
        <v>15.8</v>
      </c>
      <c r="F46" s="274">
        <v>19.5</v>
      </c>
      <c r="G46" s="274">
        <v>11.3</v>
      </c>
      <c r="H46" s="274">
        <v>6.4</v>
      </c>
      <c r="I46" s="274">
        <v>11.1</v>
      </c>
      <c r="J46" s="274">
        <v>8.4</v>
      </c>
      <c r="K46" s="296">
        <v>2230</v>
      </c>
      <c r="L46" s="199"/>
      <c r="M46" s="342"/>
    </row>
    <row r="47" spans="1:13" ht="15">
      <c r="A47" s="200" t="s">
        <v>360</v>
      </c>
      <c r="B47" s="274">
        <v>12.2</v>
      </c>
      <c r="C47" s="274">
        <v>7.7</v>
      </c>
      <c r="D47" s="274">
        <v>6.2</v>
      </c>
      <c r="E47" s="274">
        <v>3.9</v>
      </c>
      <c r="F47" s="274">
        <v>15.1</v>
      </c>
      <c r="G47" s="274">
        <v>16.4</v>
      </c>
      <c r="H47" s="274">
        <v>7</v>
      </c>
      <c r="I47" s="274">
        <v>9</v>
      </c>
      <c r="J47" s="274">
        <v>22.6</v>
      </c>
      <c r="K47" s="296">
        <v>70</v>
      </c>
      <c r="L47" s="199"/>
      <c r="M47" s="342"/>
    </row>
    <row r="48" spans="1:13" ht="15">
      <c r="A48" s="200" t="s">
        <v>18</v>
      </c>
      <c r="B48" s="274">
        <v>9.6</v>
      </c>
      <c r="C48" s="274">
        <v>16</v>
      </c>
      <c r="D48" s="274">
        <v>17.9</v>
      </c>
      <c r="E48" s="274">
        <v>18.4</v>
      </c>
      <c r="F48" s="274">
        <v>18.7</v>
      </c>
      <c r="G48" s="274">
        <v>8.6</v>
      </c>
      <c r="H48" s="274">
        <v>1.8</v>
      </c>
      <c r="I48" s="274">
        <v>6.6</v>
      </c>
      <c r="J48" s="274">
        <v>2.5</v>
      </c>
      <c r="K48" s="296">
        <v>200</v>
      </c>
      <c r="L48" s="199"/>
      <c r="M48" s="342"/>
    </row>
    <row r="49" spans="1:13" ht="15">
      <c r="A49" s="200" t="s">
        <v>19</v>
      </c>
      <c r="B49" s="274">
        <v>5.4</v>
      </c>
      <c r="C49" s="274">
        <v>7.5</v>
      </c>
      <c r="D49" s="274">
        <v>11.3</v>
      </c>
      <c r="E49" s="274">
        <v>22.2</v>
      </c>
      <c r="F49" s="274">
        <v>27.6</v>
      </c>
      <c r="G49" s="274">
        <v>8.9</v>
      </c>
      <c r="H49" s="274">
        <v>4.9</v>
      </c>
      <c r="I49" s="274">
        <v>7.4</v>
      </c>
      <c r="J49" s="274">
        <v>4.8</v>
      </c>
      <c r="K49" s="296">
        <v>1710</v>
      </c>
      <c r="L49" s="199"/>
      <c r="M49" s="342"/>
    </row>
    <row r="50" spans="1:13" ht="15">
      <c r="A50" s="200" t="s">
        <v>20</v>
      </c>
      <c r="B50" s="274">
        <v>8.7</v>
      </c>
      <c r="C50" s="274">
        <v>22.3</v>
      </c>
      <c r="D50" s="274">
        <v>15.4</v>
      </c>
      <c r="E50" s="274">
        <v>21.8</v>
      </c>
      <c r="F50" s="274">
        <v>17.3</v>
      </c>
      <c r="G50" s="274">
        <v>4.9</v>
      </c>
      <c r="H50" s="274">
        <v>4.2</v>
      </c>
      <c r="I50" s="274">
        <v>3.8</v>
      </c>
      <c r="J50" s="274">
        <v>1.5</v>
      </c>
      <c r="K50" s="296">
        <v>250</v>
      </c>
      <c r="L50" s="199"/>
      <c r="M50" s="342"/>
    </row>
    <row r="51" spans="1:13" ht="15">
      <c r="A51" s="200" t="s">
        <v>21</v>
      </c>
      <c r="B51" s="274">
        <v>2.4</v>
      </c>
      <c r="C51" s="274">
        <v>0.9</v>
      </c>
      <c r="D51" s="274">
        <v>0.7</v>
      </c>
      <c r="E51" s="274">
        <v>6.2</v>
      </c>
      <c r="F51" s="274">
        <v>23.3</v>
      </c>
      <c r="G51" s="274">
        <v>11.9</v>
      </c>
      <c r="H51" s="274">
        <v>6.2</v>
      </c>
      <c r="I51" s="274">
        <v>29.4</v>
      </c>
      <c r="J51" s="274">
        <v>19.1</v>
      </c>
      <c r="K51" s="279">
        <v>270</v>
      </c>
      <c r="L51" s="199"/>
      <c r="M51" s="342"/>
    </row>
    <row r="52" spans="1:13" ht="15.75" thickBot="1">
      <c r="A52" s="201" t="s">
        <v>17</v>
      </c>
      <c r="B52" s="280">
        <v>15.1</v>
      </c>
      <c r="C52" s="280">
        <v>8.5</v>
      </c>
      <c r="D52" s="280">
        <v>4.8</v>
      </c>
      <c r="E52" s="280">
        <v>37.9</v>
      </c>
      <c r="F52" s="280">
        <v>10.1</v>
      </c>
      <c r="G52" s="280">
        <v>5.7</v>
      </c>
      <c r="H52" s="280">
        <v>6.4</v>
      </c>
      <c r="I52" s="280">
        <v>4.9</v>
      </c>
      <c r="J52" s="280">
        <v>6.6</v>
      </c>
      <c r="K52" s="281">
        <v>100</v>
      </c>
      <c r="L52" s="199"/>
      <c r="M52" s="342"/>
    </row>
    <row r="53" spans="1:7" ht="15">
      <c r="A53" s="202"/>
      <c r="B53" s="203"/>
      <c r="C53" s="203"/>
      <c r="D53" s="203"/>
      <c r="E53" s="203"/>
      <c r="F53" s="203"/>
      <c r="G53" s="203"/>
    </row>
    <row r="54" spans="1:7" ht="15">
      <c r="A54" s="202"/>
      <c r="B54" s="203"/>
      <c r="C54" s="203"/>
      <c r="D54" s="203"/>
      <c r="E54" s="203"/>
      <c r="F54" s="203"/>
      <c r="G54" s="203"/>
    </row>
    <row r="55" spans="1:12" s="204" customFormat="1" ht="21.75" thickBot="1">
      <c r="A55" s="270" t="s">
        <v>403</v>
      </c>
      <c r="C55" s="205"/>
      <c r="L55" s="210"/>
    </row>
    <row r="56" spans="1:12" ht="15.75" customHeight="1">
      <c r="A56" s="192"/>
      <c r="B56" s="208"/>
      <c r="L56" s="211"/>
    </row>
    <row r="57" spans="1:5" ht="18.75">
      <c r="A57" s="195"/>
      <c r="B57" s="216" t="s">
        <v>275</v>
      </c>
      <c r="C57" s="185">
        <v>2013</v>
      </c>
      <c r="D57" s="185">
        <v>2014</v>
      </c>
      <c r="E57" s="185">
        <v>2015</v>
      </c>
    </row>
    <row r="58" spans="1:5" ht="15.75">
      <c r="A58" s="196"/>
      <c r="B58" s="217"/>
      <c r="C58" s="188"/>
      <c r="D58" s="188"/>
      <c r="E58" s="188" t="s">
        <v>173</v>
      </c>
    </row>
    <row r="59" spans="1:5" ht="15" customHeight="1">
      <c r="A59" s="189" t="s">
        <v>118</v>
      </c>
      <c r="B59" s="218">
        <v>0.2</v>
      </c>
      <c r="C59" s="219">
        <v>0.7</v>
      </c>
      <c r="D59" s="297">
        <v>0.6</v>
      </c>
      <c r="E59" s="297">
        <v>0.4</v>
      </c>
    </row>
    <row r="60" spans="1:5" ht="15" customHeight="1">
      <c r="A60" s="189" t="s">
        <v>119</v>
      </c>
      <c r="B60" s="218">
        <v>1</v>
      </c>
      <c r="C60" s="219">
        <v>1.5</v>
      </c>
      <c r="D60" s="297">
        <v>1.5</v>
      </c>
      <c r="E60" s="297">
        <v>1.4</v>
      </c>
    </row>
    <row r="61" spans="1:5" ht="15" customHeight="1">
      <c r="A61" s="189" t="s">
        <v>45</v>
      </c>
      <c r="B61" s="218">
        <v>3.4</v>
      </c>
      <c r="C61" s="219">
        <v>4.2</v>
      </c>
      <c r="D61" s="297">
        <v>4.2</v>
      </c>
      <c r="E61" s="297">
        <v>4.1</v>
      </c>
    </row>
    <row r="62" spans="1:5" ht="15" customHeight="1">
      <c r="A62" s="189" t="s">
        <v>120</v>
      </c>
      <c r="B62" s="218">
        <v>10.7</v>
      </c>
      <c r="C62" s="219">
        <v>11.9</v>
      </c>
      <c r="D62" s="297">
        <v>11.8</v>
      </c>
      <c r="E62" s="297">
        <v>12.1</v>
      </c>
    </row>
    <row r="63" spans="1:5" ht="15">
      <c r="A63" s="189" t="s">
        <v>121</v>
      </c>
      <c r="B63" s="218">
        <v>26.1</v>
      </c>
      <c r="C63" s="219">
        <v>27.6</v>
      </c>
      <c r="D63" s="297">
        <v>26.9</v>
      </c>
      <c r="E63" s="297">
        <v>29</v>
      </c>
    </row>
    <row r="64" spans="1:5" ht="15">
      <c r="A64" s="189" t="s">
        <v>46</v>
      </c>
      <c r="B64" s="218">
        <v>10.5</v>
      </c>
      <c r="C64" s="219">
        <v>11.6</v>
      </c>
      <c r="D64" s="297">
        <v>11.4</v>
      </c>
      <c r="E64" s="297">
        <v>16.7</v>
      </c>
    </row>
    <row r="65" spans="1:5" ht="15.75" thickBot="1">
      <c r="A65" s="190" t="s">
        <v>112</v>
      </c>
      <c r="B65" s="214">
        <v>19290</v>
      </c>
      <c r="C65" s="215">
        <v>20180</v>
      </c>
      <c r="D65" s="281">
        <v>19930</v>
      </c>
      <c r="E65" s="281">
        <v>18490</v>
      </c>
    </row>
    <row r="66" spans="1:11" ht="15">
      <c r="A66" s="182" t="s">
        <v>277</v>
      </c>
      <c r="B66" s="206"/>
      <c r="C66" s="206"/>
      <c r="D66" s="206"/>
      <c r="E66" s="206"/>
      <c r="F66" s="206"/>
      <c r="G66" s="206"/>
      <c r="H66" s="206"/>
      <c r="I66" s="206"/>
      <c r="J66" s="206"/>
      <c r="K66" s="206"/>
    </row>
    <row r="67" ht="16.5">
      <c r="A67" s="191" t="s">
        <v>276</v>
      </c>
    </row>
    <row r="68" spans="1:4" ht="15">
      <c r="A68" s="191"/>
      <c r="B68" s="342"/>
      <c r="C68" s="342"/>
      <c r="D68" s="342"/>
    </row>
    <row r="70" s="204" customFormat="1" ht="18.75" thickBot="1">
      <c r="A70" s="270" t="s">
        <v>404</v>
      </c>
    </row>
    <row r="71" spans="1:10" ht="15.75" customHeight="1">
      <c r="A71" s="192"/>
      <c r="B71" s="557" t="s">
        <v>13</v>
      </c>
      <c r="C71" s="557"/>
      <c r="D71" s="557"/>
      <c r="E71" s="557"/>
      <c r="F71" s="557"/>
      <c r="G71" s="557"/>
      <c r="H71" s="557"/>
      <c r="I71" s="557"/>
      <c r="J71" s="192"/>
    </row>
    <row r="72" spans="1:12" ht="36.75" customHeight="1">
      <c r="A72" s="195"/>
      <c r="B72" s="207" t="s">
        <v>14</v>
      </c>
      <c r="C72" s="207" t="s">
        <v>358</v>
      </c>
      <c r="D72" s="207" t="s">
        <v>359</v>
      </c>
      <c r="E72" s="207" t="s">
        <v>361</v>
      </c>
      <c r="F72" s="207" t="s">
        <v>360</v>
      </c>
      <c r="G72" s="207" t="s">
        <v>18</v>
      </c>
      <c r="H72" s="207" t="s">
        <v>19</v>
      </c>
      <c r="I72" s="207" t="s">
        <v>122</v>
      </c>
      <c r="J72" s="207" t="s">
        <v>21</v>
      </c>
      <c r="K72" s="207" t="s">
        <v>17</v>
      </c>
      <c r="L72" s="193" t="s">
        <v>123</v>
      </c>
    </row>
    <row r="73" spans="1:12" ht="15.75">
      <c r="A73" s="196"/>
      <c r="B73" s="196"/>
      <c r="C73" s="196"/>
      <c r="D73" s="196"/>
      <c r="E73" s="196"/>
      <c r="F73" s="196"/>
      <c r="G73" s="196"/>
      <c r="H73" s="196"/>
      <c r="I73" s="196"/>
      <c r="J73" s="196"/>
      <c r="K73" s="562" t="s">
        <v>173</v>
      </c>
      <c r="L73" s="562"/>
    </row>
    <row r="74" spans="1:12" ht="15.75" customHeight="1">
      <c r="A74" s="189" t="s">
        <v>118</v>
      </c>
      <c r="B74" s="297">
        <v>0</v>
      </c>
      <c r="C74" s="297">
        <v>0.9</v>
      </c>
      <c r="D74" s="297">
        <v>0.7</v>
      </c>
      <c r="E74" s="297">
        <v>1.2</v>
      </c>
      <c r="F74" s="297">
        <v>0</v>
      </c>
      <c r="G74" s="297">
        <v>1</v>
      </c>
      <c r="H74" s="297">
        <v>1.7</v>
      </c>
      <c r="I74" s="297">
        <v>1.1</v>
      </c>
      <c r="J74" s="297">
        <v>4.9</v>
      </c>
      <c r="K74" s="297">
        <v>0.2</v>
      </c>
      <c r="L74" s="297">
        <v>0.4</v>
      </c>
    </row>
    <row r="75" spans="1:12" ht="15">
      <c r="A75" s="189" t="s">
        <v>119</v>
      </c>
      <c r="B75" s="297">
        <v>0.4</v>
      </c>
      <c r="C75" s="297">
        <v>2.5</v>
      </c>
      <c r="D75" s="297">
        <v>2</v>
      </c>
      <c r="E75" s="297">
        <v>2.7</v>
      </c>
      <c r="F75" s="297">
        <v>2.5</v>
      </c>
      <c r="G75" s="297">
        <v>1.9</v>
      </c>
      <c r="H75" s="297">
        <v>3</v>
      </c>
      <c r="I75" s="297">
        <v>1.7</v>
      </c>
      <c r="J75" s="297">
        <v>7.7</v>
      </c>
      <c r="K75" s="297">
        <v>2.6</v>
      </c>
      <c r="L75" s="297">
        <v>1.4</v>
      </c>
    </row>
    <row r="76" spans="1:12" ht="15">
      <c r="A76" s="189" t="s">
        <v>45</v>
      </c>
      <c r="B76" s="297">
        <v>0.9</v>
      </c>
      <c r="C76" s="297">
        <v>6.3</v>
      </c>
      <c r="D76" s="297">
        <v>8.2</v>
      </c>
      <c r="E76" s="297">
        <v>6.4</v>
      </c>
      <c r="F76" s="297">
        <v>11.4</v>
      </c>
      <c r="G76" s="297">
        <v>3.4</v>
      </c>
      <c r="H76" s="297">
        <v>5.4</v>
      </c>
      <c r="I76" s="297">
        <v>3.1</v>
      </c>
      <c r="J76" s="297">
        <v>18.6</v>
      </c>
      <c r="K76" s="297">
        <v>4</v>
      </c>
      <c r="L76" s="297">
        <v>4.1</v>
      </c>
    </row>
    <row r="77" spans="1:12" ht="15">
      <c r="A77" s="189" t="s">
        <v>120</v>
      </c>
      <c r="B77" s="297">
        <v>1.7</v>
      </c>
      <c r="C77" s="297">
        <v>16</v>
      </c>
      <c r="D77" s="297">
        <v>30.1</v>
      </c>
      <c r="E77" s="297">
        <v>15.6</v>
      </c>
      <c r="F77" s="297">
        <v>37.6</v>
      </c>
      <c r="G77" s="297">
        <v>6.9</v>
      </c>
      <c r="H77" s="297">
        <v>10.8</v>
      </c>
      <c r="I77" s="297">
        <v>7.1</v>
      </c>
      <c r="J77" s="297">
        <v>35.7</v>
      </c>
      <c r="K77" s="297">
        <v>6.3</v>
      </c>
      <c r="L77" s="297">
        <v>12.1</v>
      </c>
    </row>
    <row r="78" spans="1:12" ht="15">
      <c r="A78" s="189" t="s">
        <v>121</v>
      </c>
      <c r="B78" s="297">
        <v>3.2</v>
      </c>
      <c r="C78" s="297">
        <v>34.9</v>
      </c>
      <c r="D78" s="297">
        <v>50.9</v>
      </c>
      <c r="E78" s="297">
        <v>35.1</v>
      </c>
      <c r="F78" s="297">
        <v>72.3</v>
      </c>
      <c r="G78" s="297">
        <v>18.2</v>
      </c>
      <c r="H78" s="297">
        <v>22.6</v>
      </c>
      <c r="I78" s="297">
        <v>12.6</v>
      </c>
      <c r="J78" s="297">
        <v>54.2</v>
      </c>
      <c r="K78" s="297">
        <v>20.9</v>
      </c>
      <c r="L78" s="297">
        <v>29</v>
      </c>
    </row>
    <row r="79" spans="1:12" ht="15">
      <c r="A79" s="189" t="s">
        <v>46</v>
      </c>
      <c r="B79" s="297">
        <v>1.5</v>
      </c>
      <c r="C79" s="297">
        <v>20.6</v>
      </c>
      <c r="D79" s="297">
        <v>22.4</v>
      </c>
      <c r="E79" s="297">
        <v>21.6</v>
      </c>
      <c r="F79" s="297">
        <v>27.1</v>
      </c>
      <c r="G79" s="297">
        <v>13.9</v>
      </c>
      <c r="H79" s="297">
        <v>18.8</v>
      </c>
      <c r="I79" s="297">
        <v>6.1</v>
      </c>
      <c r="J79" s="297">
        <v>38</v>
      </c>
      <c r="K79" s="297">
        <v>59.2</v>
      </c>
      <c r="L79" s="297">
        <v>16.7</v>
      </c>
    </row>
    <row r="80" spans="1:13" ht="15.75" thickBot="1">
      <c r="A80" s="190" t="s">
        <v>112</v>
      </c>
      <c r="B80" s="281">
        <v>4110</v>
      </c>
      <c r="C80" s="281">
        <v>9190</v>
      </c>
      <c r="D80" s="281">
        <v>370</v>
      </c>
      <c r="E80" s="281">
        <v>2230</v>
      </c>
      <c r="F80" s="281">
        <v>70</v>
      </c>
      <c r="G80" s="281">
        <v>200</v>
      </c>
      <c r="H80" s="281">
        <v>1710</v>
      </c>
      <c r="I80" s="281">
        <v>250</v>
      </c>
      <c r="J80" s="281">
        <v>270</v>
      </c>
      <c r="K80" s="281">
        <v>100</v>
      </c>
      <c r="L80" s="299">
        <v>18490</v>
      </c>
      <c r="M80" s="203"/>
    </row>
    <row r="82" spans="1:2" ht="15" customHeight="1">
      <c r="A82" s="556"/>
      <c r="B82" s="199"/>
    </row>
    <row r="83" spans="1:9" ht="15" customHeight="1">
      <c r="A83" s="556"/>
      <c r="I83" s="199"/>
    </row>
    <row r="84" spans="2:10" ht="15">
      <c r="B84" s="342"/>
      <c r="C84" s="342"/>
      <c r="D84" s="342"/>
      <c r="E84" s="342"/>
      <c r="F84" s="342"/>
      <c r="G84" s="342"/>
      <c r="H84" s="342"/>
      <c r="I84" s="342"/>
      <c r="J84" s="342"/>
    </row>
  </sheetData>
  <sheetProtection/>
  <mergeCells count="22">
    <mergeCell ref="B71:I71"/>
    <mergeCell ref="K73:L73"/>
    <mergeCell ref="J38:J39"/>
    <mergeCell ref="A37:A39"/>
    <mergeCell ref="B37:J37"/>
    <mergeCell ref="I38:I39"/>
    <mergeCell ref="A36:I36"/>
    <mergeCell ref="I4:K4"/>
    <mergeCell ref="K37:K39"/>
    <mergeCell ref="B38:B39"/>
    <mergeCell ref="C38:C39"/>
    <mergeCell ref="A1:L1"/>
    <mergeCell ref="A82:A83"/>
    <mergeCell ref="A2:A3"/>
    <mergeCell ref="B2:I2"/>
    <mergeCell ref="D38:D39"/>
    <mergeCell ref="E38:E39"/>
    <mergeCell ref="F38:F39"/>
    <mergeCell ref="H38:H39"/>
    <mergeCell ref="A19:A20"/>
    <mergeCell ref="A35:F35"/>
    <mergeCell ref="I40:J40"/>
  </mergeCells>
  <printOptions/>
  <pageMargins left="0.7" right="0.7" top="0.75" bottom="0.75" header="0.3" footer="0.3"/>
  <pageSetup fitToHeight="1" fitToWidth="1" horizontalDpi="600" verticalDpi="600" orientation="portrait" paperSize="9" scale="53" r:id="rId2"/>
  <drawing r:id="rId1"/>
</worksheet>
</file>

<file path=xl/worksheets/sheet14.xml><?xml version="1.0" encoding="utf-8"?>
<worksheet xmlns="http://schemas.openxmlformats.org/spreadsheetml/2006/main" xmlns:r="http://schemas.openxmlformats.org/officeDocument/2006/relationships">
  <dimension ref="A1:R24"/>
  <sheetViews>
    <sheetView view="pageBreakPreview" zoomScale="60" zoomScaleNormal="70" zoomScalePageLayoutView="0" workbookViewId="0" topLeftCell="A1">
      <selection activeCell="H12" sqref="H12:I12"/>
    </sheetView>
  </sheetViews>
  <sheetFormatPr defaultColWidth="9.140625" defaultRowHeight="12.75"/>
  <cols>
    <col min="1" max="1" width="18.421875" style="0" customWidth="1"/>
    <col min="16" max="18" width="10.57421875" style="0" bestFit="1" customWidth="1"/>
  </cols>
  <sheetData>
    <row r="1" ht="12.75">
      <c r="A1" t="s">
        <v>452</v>
      </c>
    </row>
    <row r="2" spans="1:17" ht="18.75" thickBot="1">
      <c r="A2" s="478" t="s">
        <v>410</v>
      </c>
      <c r="B2" s="479"/>
      <c r="C2" s="479"/>
      <c r="D2" s="479"/>
      <c r="E2" s="479"/>
      <c r="F2" s="479"/>
      <c r="G2" s="479"/>
      <c r="H2" s="479"/>
      <c r="I2" s="479"/>
      <c r="J2" s="479"/>
      <c r="K2" s="479"/>
      <c r="L2" s="479"/>
      <c r="M2" s="479"/>
      <c r="N2" s="479"/>
      <c r="O2" s="479"/>
      <c r="P2" s="61"/>
      <c r="Q2" s="355"/>
    </row>
    <row r="3" spans="1:18" ht="15.75">
      <c r="A3" s="476"/>
      <c r="B3" s="476"/>
      <c r="C3" s="476"/>
      <c r="D3" s="476"/>
      <c r="E3" s="476"/>
      <c r="F3" s="476"/>
      <c r="G3" s="476"/>
      <c r="H3" s="476"/>
      <c r="I3" s="476"/>
      <c r="J3" s="476"/>
      <c r="K3" s="476"/>
      <c r="L3" s="476"/>
      <c r="M3" s="476"/>
      <c r="N3" s="476"/>
      <c r="O3" s="476"/>
      <c r="P3" s="62"/>
      <c r="Q3" s="356"/>
      <c r="R3" s="62"/>
    </row>
    <row r="4" spans="1:18" ht="18.75">
      <c r="A4" s="477"/>
      <c r="B4" s="5">
        <v>1999</v>
      </c>
      <c r="C4" s="5">
        <v>2000</v>
      </c>
      <c r="D4" s="5">
        <v>2001</v>
      </c>
      <c r="E4" s="5">
        <v>2002</v>
      </c>
      <c r="F4" s="5">
        <v>2003</v>
      </c>
      <c r="G4" s="5">
        <v>2004</v>
      </c>
      <c r="H4" s="5">
        <v>2005</v>
      </c>
      <c r="I4" s="5">
        <v>2006</v>
      </c>
      <c r="J4" s="4" t="s">
        <v>190</v>
      </c>
      <c r="K4" s="5">
        <v>2008</v>
      </c>
      <c r="L4" s="5">
        <v>2009</v>
      </c>
      <c r="M4" s="5">
        <v>2010</v>
      </c>
      <c r="N4" s="6">
        <v>2011</v>
      </c>
      <c r="O4" s="7" t="s">
        <v>184</v>
      </c>
      <c r="P4" s="5">
        <v>2013</v>
      </c>
      <c r="Q4" s="357">
        <v>2014</v>
      </c>
      <c r="R4" s="5">
        <v>2015</v>
      </c>
    </row>
    <row r="5" spans="1:18" ht="15.75">
      <c r="A5" s="21"/>
      <c r="B5" s="9"/>
      <c r="C5" s="9"/>
      <c r="D5" s="9"/>
      <c r="E5" s="9"/>
      <c r="F5" s="9"/>
      <c r="G5" s="9"/>
      <c r="H5" s="9"/>
      <c r="I5" s="9"/>
      <c r="J5" s="10"/>
      <c r="K5" s="9"/>
      <c r="L5" s="9"/>
      <c r="M5" s="13"/>
      <c r="N5" s="42"/>
      <c r="O5" s="43"/>
      <c r="P5" s="13"/>
      <c r="Q5" s="352"/>
      <c r="R5" s="13" t="s">
        <v>113</v>
      </c>
    </row>
    <row r="6" spans="1:18" ht="15">
      <c r="A6" s="378" t="s">
        <v>33</v>
      </c>
      <c r="B6" s="63">
        <v>22.7</v>
      </c>
      <c r="C6" s="63">
        <v>23.3</v>
      </c>
      <c r="D6" s="63">
        <v>23.5</v>
      </c>
      <c r="E6" s="63">
        <v>24.3</v>
      </c>
      <c r="F6" s="63">
        <v>24.9</v>
      </c>
      <c r="G6" s="63">
        <v>24.5</v>
      </c>
      <c r="H6" s="63">
        <v>26.8</v>
      </c>
      <c r="I6" s="63">
        <v>25.6</v>
      </c>
      <c r="J6" s="64">
        <v>23.6</v>
      </c>
      <c r="K6" s="63">
        <v>24.2</v>
      </c>
      <c r="L6" s="63">
        <v>23.8</v>
      </c>
      <c r="M6" s="63">
        <v>26.5</v>
      </c>
      <c r="N6" s="65">
        <v>25.8</v>
      </c>
      <c r="O6" s="283">
        <v>22.8</v>
      </c>
      <c r="P6" s="268">
        <v>22.1</v>
      </c>
      <c r="Q6" s="348">
        <v>22.5</v>
      </c>
      <c r="R6" s="276">
        <v>21.97</v>
      </c>
    </row>
    <row r="7" spans="1:18" ht="15">
      <c r="A7" s="378" t="s">
        <v>34</v>
      </c>
      <c r="B7" s="63">
        <v>4.4</v>
      </c>
      <c r="C7" s="63">
        <v>4.5</v>
      </c>
      <c r="D7" s="63">
        <v>4</v>
      </c>
      <c r="E7" s="63">
        <v>4</v>
      </c>
      <c r="F7" s="63">
        <v>3.7</v>
      </c>
      <c r="G7" s="63">
        <v>3.8</v>
      </c>
      <c r="H7" s="63">
        <v>4.3</v>
      </c>
      <c r="I7" s="63">
        <v>4</v>
      </c>
      <c r="J7" s="64">
        <v>1.5</v>
      </c>
      <c r="K7" s="63">
        <v>1.2</v>
      </c>
      <c r="L7" s="63">
        <v>1.2</v>
      </c>
      <c r="M7" s="63">
        <v>0.9</v>
      </c>
      <c r="N7" s="65">
        <v>0.7</v>
      </c>
      <c r="O7" s="64">
        <v>1.8</v>
      </c>
      <c r="P7" s="268">
        <v>2.4</v>
      </c>
      <c r="Q7" s="348">
        <v>2.3</v>
      </c>
      <c r="R7" s="276">
        <v>2.12</v>
      </c>
    </row>
    <row r="8" spans="1:18" ht="15">
      <c r="A8" s="378" t="s">
        <v>35</v>
      </c>
      <c r="B8" s="63">
        <v>2.9</v>
      </c>
      <c r="C8" s="63">
        <v>3.1</v>
      </c>
      <c r="D8" s="63">
        <v>2.7</v>
      </c>
      <c r="E8" s="63">
        <v>3.3</v>
      </c>
      <c r="F8" s="63">
        <v>3.1</v>
      </c>
      <c r="G8" s="63">
        <v>3.1</v>
      </c>
      <c r="H8" s="63">
        <v>3.2</v>
      </c>
      <c r="I8" s="63">
        <v>3.3</v>
      </c>
      <c r="J8" s="64">
        <v>3.4</v>
      </c>
      <c r="K8" s="63">
        <v>3.1</v>
      </c>
      <c r="L8" s="63">
        <v>3.7</v>
      </c>
      <c r="M8" s="63">
        <v>3.5</v>
      </c>
      <c r="N8" s="65">
        <v>3.6</v>
      </c>
      <c r="O8" s="64">
        <v>5.8</v>
      </c>
      <c r="P8" s="268">
        <v>5.9</v>
      </c>
      <c r="Q8" s="348">
        <v>6.2</v>
      </c>
      <c r="R8" s="276">
        <v>6.32</v>
      </c>
    </row>
    <row r="9" spans="1:18" ht="15">
      <c r="A9" s="378" t="s">
        <v>36</v>
      </c>
      <c r="B9" s="63">
        <v>22.7</v>
      </c>
      <c r="C9" s="63">
        <v>22</v>
      </c>
      <c r="D9" s="63">
        <v>23.5</v>
      </c>
      <c r="E9" s="63">
        <v>22.9</v>
      </c>
      <c r="F9" s="63">
        <v>23.2</v>
      </c>
      <c r="G9" s="63">
        <v>22.9</v>
      </c>
      <c r="H9" s="63">
        <v>21.2</v>
      </c>
      <c r="I9" s="63">
        <v>21.3</v>
      </c>
      <c r="J9" s="64">
        <v>23.4</v>
      </c>
      <c r="K9" s="63">
        <v>22.8</v>
      </c>
      <c r="L9" s="63">
        <v>23.1</v>
      </c>
      <c r="M9" s="63">
        <v>23.3</v>
      </c>
      <c r="N9" s="65">
        <v>21.1</v>
      </c>
      <c r="O9" s="64">
        <v>21.7</v>
      </c>
      <c r="P9" s="268">
        <v>21.5</v>
      </c>
      <c r="Q9" s="348">
        <v>21.1</v>
      </c>
      <c r="R9" s="276">
        <v>22.5</v>
      </c>
    </row>
    <row r="10" spans="1:18" ht="30">
      <c r="A10" s="378" t="s">
        <v>37</v>
      </c>
      <c r="B10" s="63">
        <v>2.2</v>
      </c>
      <c r="C10" s="63">
        <v>2.4</v>
      </c>
      <c r="D10" s="63">
        <v>2.4</v>
      </c>
      <c r="E10" s="63">
        <v>2.3</v>
      </c>
      <c r="F10" s="63">
        <v>2.5</v>
      </c>
      <c r="G10" s="63">
        <v>2.8</v>
      </c>
      <c r="H10" s="63">
        <v>2.3</v>
      </c>
      <c r="I10" s="63">
        <v>2.6</v>
      </c>
      <c r="J10" s="64">
        <v>2.6</v>
      </c>
      <c r="K10" s="63">
        <v>2.4</v>
      </c>
      <c r="L10" s="63">
        <v>2.5</v>
      </c>
      <c r="M10" s="63">
        <v>2.5</v>
      </c>
      <c r="N10" s="65">
        <v>2.3</v>
      </c>
      <c r="O10" s="64">
        <v>2.1</v>
      </c>
      <c r="P10" s="268">
        <v>1.8</v>
      </c>
      <c r="Q10" s="348">
        <v>1.8</v>
      </c>
      <c r="R10" s="276">
        <v>1.96</v>
      </c>
    </row>
    <row r="11" spans="1:18" ht="30">
      <c r="A11" s="378" t="s">
        <v>38</v>
      </c>
      <c r="B11" s="63">
        <v>7</v>
      </c>
      <c r="C11" s="63">
        <v>6.4</v>
      </c>
      <c r="D11" s="63">
        <v>6.3</v>
      </c>
      <c r="E11" s="63">
        <v>5.7</v>
      </c>
      <c r="F11" s="63">
        <v>6.3</v>
      </c>
      <c r="G11" s="63">
        <v>6.7</v>
      </c>
      <c r="H11" s="63">
        <v>6.9</v>
      </c>
      <c r="I11" s="63">
        <v>7.2</v>
      </c>
      <c r="J11" s="64">
        <v>6.9</v>
      </c>
      <c r="K11" s="63">
        <v>6.2</v>
      </c>
      <c r="L11" s="63">
        <v>6.9</v>
      </c>
      <c r="M11" s="63">
        <v>6.4</v>
      </c>
      <c r="N11" s="65">
        <v>6.9</v>
      </c>
      <c r="O11" s="64">
        <v>3.1</v>
      </c>
      <c r="P11" s="268">
        <v>4</v>
      </c>
      <c r="Q11" s="348">
        <v>3.1</v>
      </c>
      <c r="R11" s="276">
        <v>3.92</v>
      </c>
    </row>
    <row r="12" spans="1:18" ht="30">
      <c r="A12" s="378" t="s">
        <v>39</v>
      </c>
      <c r="B12" s="63">
        <v>11.4</v>
      </c>
      <c r="C12" s="63">
        <v>12.3</v>
      </c>
      <c r="D12" s="63">
        <v>11.4</v>
      </c>
      <c r="E12" s="63">
        <v>11.6</v>
      </c>
      <c r="F12" s="63">
        <v>11.2</v>
      </c>
      <c r="G12" s="63">
        <v>10.6</v>
      </c>
      <c r="H12" s="63">
        <v>10.4</v>
      </c>
      <c r="I12" s="63">
        <v>11.1</v>
      </c>
      <c r="J12" s="64">
        <v>10.9</v>
      </c>
      <c r="K12" s="63">
        <v>12</v>
      </c>
      <c r="L12" s="63">
        <v>11.2</v>
      </c>
      <c r="M12" s="63">
        <v>10.8</v>
      </c>
      <c r="N12" s="65">
        <v>11.9</v>
      </c>
      <c r="O12" s="64">
        <v>10.2</v>
      </c>
      <c r="P12" s="268">
        <v>11</v>
      </c>
      <c r="Q12" s="348">
        <v>9.7</v>
      </c>
      <c r="R12" s="276">
        <v>10.38</v>
      </c>
    </row>
    <row r="13" spans="1:18" ht="15">
      <c r="A13" s="378" t="s">
        <v>40</v>
      </c>
      <c r="B13" s="63">
        <v>3.3</v>
      </c>
      <c r="C13" s="63">
        <v>3.3</v>
      </c>
      <c r="D13" s="63">
        <v>3.7</v>
      </c>
      <c r="E13" s="63">
        <v>3.7</v>
      </c>
      <c r="F13" s="63">
        <v>3.5</v>
      </c>
      <c r="G13" s="63">
        <v>3.8</v>
      </c>
      <c r="H13" s="63">
        <v>3.3</v>
      </c>
      <c r="I13" s="63">
        <v>2.9</v>
      </c>
      <c r="J13" s="64">
        <v>4.8</v>
      </c>
      <c r="K13" s="63">
        <v>4.3</v>
      </c>
      <c r="L13" s="63">
        <v>4.1</v>
      </c>
      <c r="M13" s="63">
        <v>3.7</v>
      </c>
      <c r="N13" s="65">
        <v>4.1</v>
      </c>
      <c r="O13" s="64">
        <v>2.4</v>
      </c>
      <c r="P13" s="268">
        <v>2.8</v>
      </c>
      <c r="Q13" s="348">
        <v>2.6</v>
      </c>
      <c r="R13" s="276">
        <v>3.2</v>
      </c>
    </row>
    <row r="14" spans="1:18" ht="30">
      <c r="A14" s="378" t="s">
        <v>41</v>
      </c>
      <c r="B14" s="63">
        <v>6.4</v>
      </c>
      <c r="C14" s="63">
        <v>5.8</v>
      </c>
      <c r="D14" s="63">
        <v>6</v>
      </c>
      <c r="E14" s="63">
        <v>6</v>
      </c>
      <c r="F14" s="63">
        <v>5.9</v>
      </c>
      <c r="G14" s="63">
        <v>6.3</v>
      </c>
      <c r="H14" s="63">
        <v>6.3</v>
      </c>
      <c r="I14" s="63">
        <v>6.4</v>
      </c>
      <c r="J14" s="64">
        <v>7.1</v>
      </c>
      <c r="K14" s="63">
        <v>7.3</v>
      </c>
      <c r="L14" s="63">
        <v>7.9</v>
      </c>
      <c r="M14" s="63">
        <v>6.8</v>
      </c>
      <c r="N14" s="65">
        <v>7.6</v>
      </c>
      <c r="O14" s="64">
        <v>4.7</v>
      </c>
      <c r="P14" s="268">
        <v>4.6</v>
      </c>
      <c r="Q14" s="348">
        <v>4.7</v>
      </c>
      <c r="R14" s="276">
        <v>5.27</v>
      </c>
    </row>
    <row r="15" spans="1:18" ht="15">
      <c r="A15" s="378" t="s">
        <v>42</v>
      </c>
      <c r="B15" s="63">
        <v>4.8</v>
      </c>
      <c r="C15" s="63">
        <v>4.2</v>
      </c>
      <c r="D15" s="63">
        <v>4.5</v>
      </c>
      <c r="E15" s="63">
        <v>3.9</v>
      </c>
      <c r="F15" s="63">
        <v>4.4</v>
      </c>
      <c r="G15" s="63">
        <v>4.6</v>
      </c>
      <c r="H15" s="63">
        <v>3.4</v>
      </c>
      <c r="I15" s="63">
        <v>3.9</v>
      </c>
      <c r="J15" s="64">
        <v>1.7</v>
      </c>
      <c r="K15" s="63">
        <v>2</v>
      </c>
      <c r="L15" s="63">
        <v>2.3</v>
      </c>
      <c r="M15" s="63">
        <v>1.9</v>
      </c>
      <c r="N15" s="65">
        <v>1.8</v>
      </c>
      <c r="O15" s="64">
        <v>0.8</v>
      </c>
      <c r="P15" s="268">
        <v>1</v>
      </c>
      <c r="Q15" s="348">
        <v>1.1</v>
      </c>
      <c r="R15" s="276">
        <v>1.22</v>
      </c>
    </row>
    <row r="16" spans="1:18" ht="15">
      <c r="A16" s="378" t="s">
        <v>43</v>
      </c>
      <c r="B16" s="63">
        <v>5.8</v>
      </c>
      <c r="C16" s="63">
        <v>4.8</v>
      </c>
      <c r="D16" s="63">
        <v>4.2</v>
      </c>
      <c r="E16" s="63">
        <v>4.2</v>
      </c>
      <c r="F16" s="63">
        <v>3.3</v>
      </c>
      <c r="G16" s="63">
        <v>2.9</v>
      </c>
      <c r="H16" s="63">
        <v>3.1</v>
      </c>
      <c r="I16" s="63">
        <v>3.6</v>
      </c>
      <c r="J16" s="64">
        <v>0.2</v>
      </c>
      <c r="K16" s="63">
        <v>0.1</v>
      </c>
      <c r="L16" s="63">
        <v>0.5</v>
      </c>
      <c r="M16" s="63">
        <v>0.4</v>
      </c>
      <c r="N16" s="65">
        <v>0.3</v>
      </c>
      <c r="O16" s="64">
        <v>4.2</v>
      </c>
      <c r="P16" s="268">
        <v>2.8</v>
      </c>
      <c r="Q16" s="348">
        <v>4.6</v>
      </c>
      <c r="R16" s="276">
        <v>1.49</v>
      </c>
    </row>
    <row r="17" spans="1:18" ht="15">
      <c r="A17" s="378" t="s">
        <v>44</v>
      </c>
      <c r="B17" s="63">
        <v>6.4</v>
      </c>
      <c r="C17" s="63">
        <v>8</v>
      </c>
      <c r="D17" s="63">
        <v>7.8</v>
      </c>
      <c r="E17" s="63">
        <v>8</v>
      </c>
      <c r="F17" s="63">
        <v>8</v>
      </c>
      <c r="G17" s="63">
        <v>8</v>
      </c>
      <c r="H17" s="63">
        <v>8.6</v>
      </c>
      <c r="I17" s="63">
        <v>8.2</v>
      </c>
      <c r="J17" s="64">
        <v>8</v>
      </c>
      <c r="K17" s="63">
        <v>7.5</v>
      </c>
      <c r="L17" s="63">
        <v>6.7</v>
      </c>
      <c r="M17" s="63">
        <v>7.3</v>
      </c>
      <c r="N17" s="65">
        <v>7.5</v>
      </c>
      <c r="O17" s="64">
        <v>1.1</v>
      </c>
      <c r="P17" s="268">
        <v>1.4</v>
      </c>
      <c r="Q17" s="348">
        <v>1.4</v>
      </c>
      <c r="R17" s="276">
        <v>1.64</v>
      </c>
    </row>
    <row r="18" spans="1:18" ht="18">
      <c r="A18" s="378" t="s">
        <v>191</v>
      </c>
      <c r="B18" s="63" t="s">
        <v>117</v>
      </c>
      <c r="C18" s="63" t="s">
        <v>117</v>
      </c>
      <c r="D18" s="63" t="s">
        <v>117</v>
      </c>
      <c r="E18" s="63" t="s">
        <v>117</v>
      </c>
      <c r="F18" s="63" t="s">
        <v>117</v>
      </c>
      <c r="G18" s="63" t="s">
        <v>117</v>
      </c>
      <c r="H18" s="63" t="s">
        <v>117</v>
      </c>
      <c r="I18" s="63" t="s">
        <v>117</v>
      </c>
      <c r="J18" s="64">
        <v>2.6</v>
      </c>
      <c r="K18" s="63">
        <v>3.2</v>
      </c>
      <c r="L18" s="63">
        <v>3.2</v>
      </c>
      <c r="M18" s="63">
        <v>2.7</v>
      </c>
      <c r="N18" s="65">
        <v>3.4</v>
      </c>
      <c r="O18" s="64">
        <v>14.3</v>
      </c>
      <c r="P18" s="268">
        <v>13.7</v>
      </c>
      <c r="Q18" s="348">
        <v>13.3</v>
      </c>
      <c r="R18" s="276">
        <v>13.72</v>
      </c>
    </row>
    <row r="19" spans="1:18" ht="18">
      <c r="A19" s="378" t="s">
        <v>192</v>
      </c>
      <c r="B19" s="63" t="s">
        <v>117</v>
      </c>
      <c r="C19" s="63" t="s">
        <v>117</v>
      </c>
      <c r="D19" s="63" t="s">
        <v>117</v>
      </c>
      <c r="E19" s="63" t="s">
        <v>117</v>
      </c>
      <c r="F19" s="63" t="s">
        <v>117</v>
      </c>
      <c r="G19" s="63" t="s">
        <v>117</v>
      </c>
      <c r="H19" s="63" t="s">
        <v>117</v>
      </c>
      <c r="I19" s="63" t="s">
        <v>117</v>
      </c>
      <c r="J19" s="64">
        <v>3.6</v>
      </c>
      <c r="K19" s="63">
        <v>3.7</v>
      </c>
      <c r="L19" s="63">
        <v>2.9</v>
      </c>
      <c r="M19" s="63">
        <v>3.2</v>
      </c>
      <c r="N19" s="65">
        <v>3</v>
      </c>
      <c r="O19" s="64">
        <v>5.1</v>
      </c>
      <c r="P19" s="268">
        <v>5</v>
      </c>
      <c r="Q19" s="348">
        <v>5.5</v>
      </c>
      <c r="R19" s="276">
        <v>4.29</v>
      </c>
    </row>
    <row r="20" spans="1:18" ht="30.75" thickBot="1">
      <c r="A20" s="17" t="s">
        <v>114</v>
      </c>
      <c r="B20" s="51">
        <v>28371</v>
      </c>
      <c r="C20" s="51">
        <v>28558</v>
      </c>
      <c r="D20" s="51">
        <v>28519</v>
      </c>
      <c r="E20" s="51">
        <v>26944</v>
      </c>
      <c r="F20" s="51">
        <v>26790</v>
      </c>
      <c r="G20" s="51">
        <v>27120</v>
      </c>
      <c r="H20" s="51">
        <v>24660</v>
      </c>
      <c r="I20" s="51">
        <v>25220</v>
      </c>
      <c r="J20" s="66">
        <v>20520</v>
      </c>
      <c r="K20" s="51">
        <v>20450</v>
      </c>
      <c r="L20" s="51">
        <v>18680</v>
      </c>
      <c r="M20" s="51">
        <v>16300</v>
      </c>
      <c r="N20" s="67">
        <v>17590</v>
      </c>
      <c r="O20" s="66">
        <v>19740</v>
      </c>
      <c r="P20" s="249">
        <v>20180</v>
      </c>
      <c r="Q20" s="349">
        <v>19930</v>
      </c>
      <c r="R20" s="275">
        <v>18710</v>
      </c>
    </row>
    <row r="21" spans="1:17" ht="18">
      <c r="A21" s="2" t="s">
        <v>185</v>
      </c>
      <c r="B21" s="2"/>
      <c r="C21" s="2"/>
      <c r="D21" s="2"/>
      <c r="E21" s="2"/>
      <c r="F21" s="2"/>
      <c r="G21" s="2"/>
      <c r="H21" s="2"/>
      <c r="I21" s="2"/>
      <c r="J21" s="2"/>
      <c r="K21" s="2"/>
      <c r="L21" s="2"/>
      <c r="M21" s="2"/>
      <c r="N21" s="2"/>
      <c r="O21" s="2"/>
      <c r="P21" s="2"/>
      <c r="Q21" s="2"/>
    </row>
    <row r="22" spans="1:17" ht="18">
      <c r="A22" s="2" t="s">
        <v>193</v>
      </c>
      <c r="B22" s="2"/>
      <c r="C22" s="2"/>
      <c r="D22" s="2"/>
      <c r="E22" s="2"/>
      <c r="F22" s="2"/>
      <c r="G22" s="2"/>
      <c r="H22" s="2"/>
      <c r="I22" s="2"/>
      <c r="J22" s="2"/>
      <c r="K22" s="2"/>
      <c r="L22" s="2"/>
      <c r="M22" s="2"/>
      <c r="N22" s="2"/>
      <c r="O22" s="2"/>
      <c r="P22" s="2"/>
      <c r="Q22" s="2"/>
    </row>
    <row r="23" spans="1:17" ht="17.25" customHeight="1">
      <c r="A23" s="2" t="s">
        <v>194</v>
      </c>
      <c r="B23" s="2"/>
      <c r="C23" s="2"/>
      <c r="D23" s="2"/>
      <c r="E23" s="2"/>
      <c r="F23" s="2"/>
      <c r="G23" s="2"/>
      <c r="H23" s="2"/>
      <c r="I23" s="2"/>
      <c r="J23" s="2"/>
      <c r="K23" s="2"/>
      <c r="L23" s="2"/>
      <c r="M23" s="2"/>
      <c r="N23" s="2"/>
      <c r="O23" s="2"/>
      <c r="P23" s="2"/>
      <c r="Q23" s="2"/>
    </row>
    <row r="24" ht="15">
      <c r="A24" s="2" t="s">
        <v>405</v>
      </c>
    </row>
  </sheetData>
  <sheetProtection/>
  <mergeCells count="3">
    <mergeCell ref="A2:O2"/>
    <mergeCell ref="A3:A4"/>
    <mergeCell ref="B3:O3"/>
  </mergeCells>
  <printOptions/>
  <pageMargins left="0.7" right="0.7" top="0.75" bottom="0.75" header="0.3" footer="0.3"/>
  <pageSetup horizontalDpi="90" verticalDpi="90" orientation="portrait" paperSize="9" scale="47" r:id="rId1"/>
</worksheet>
</file>

<file path=xl/worksheets/sheet15.xml><?xml version="1.0" encoding="utf-8"?>
<worksheet xmlns="http://schemas.openxmlformats.org/spreadsheetml/2006/main" xmlns:r="http://schemas.openxmlformats.org/officeDocument/2006/relationships">
  <dimension ref="A1:A5"/>
  <sheetViews>
    <sheetView zoomScalePageLayoutView="0" workbookViewId="0" topLeftCell="A1">
      <selection activeCell="E39" sqref="E39"/>
    </sheetView>
  </sheetViews>
  <sheetFormatPr defaultColWidth="9.140625" defaultRowHeight="12.75"/>
  <sheetData>
    <row r="1" ht="12.75">
      <c r="A1" t="s">
        <v>394</v>
      </c>
    </row>
    <row r="2" ht="12.75">
      <c r="A2" t="s">
        <v>395</v>
      </c>
    </row>
    <row r="3" ht="12.75">
      <c r="A3" t="s">
        <v>396</v>
      </c>
    </row>
    <row r="4" ht="12.75">
      <c r="A4" t="s">
        <v>397</v>
      </c>
    </row>
    <row r="5" ht="12.75">
      <c r="A5" t="s">
        <v>398</v>
      </c>
    </row>
  </sheetData>
  <sheetProtection/>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AD136"/>
  <sheetViews>
    <sheetView zoomScalePageLayoutView="0" workbookViewId="0" topLeftCell="A1">
      <selection activeCell="K3" sqref="K3"/>
    </sheetView>
  </sheetViews>
  <sheetFormatPr defaultColWidth="9.140625" defaultRowHeight="12.75"/>
  <cols>
    <col min="10" max="10" width="20.7109375" style="0" customWidth="1"/>
  </cols>
  <sheetData>
    <row r="1" spans="1:29" ht="18">
      <c r="A1" s="390" t="s">
        <v>366</v>
      </c>
      <c r="C1" s="469" t="s">
        <v>425</v>
      </c>
      <c r="D1" s="469"/>
      <c r="E1" s="469"/>
      <c r="F1" s="469"/>
      <c r="G1" s="469"/>
      <c r="K1" s="570" t="s">
        <v>367</v>
      </c>
      <c r="L1" s="570"/>
      <c r="M1" s="570"/>
      <c r="N1" s="570"/>
      <c r="O1" s="570"/>
      <c r="P1" s="570"/>
      <c r="T1" s="570" t="s">
        <v>368</v>
      </c>
      <c r="U1" s="570"/>
      <c r="V1" s="570"/>
      <c r="W1" s="570"/>
      <c r="X1" s="570"/>
      <c r="AA1" s="391"/>
      <c r="AC1" s="392" t="s">
        <v>369</v>
      </c>
    </row>
    <row r="2" spans="1:27" ht="12.75">
      <c r="A2" s="392"/>
      <c r="AA2" s="391"/>
    </row>
    <row r="3" spans="1:30" ht="12.75">
      <c r="A3" s="393" t="s">
        <v>370</v>
      </c>
      <c r="B3" s="394"/>
      <c r="C3" s="394"/>
      <c r="D3" s="394"/>
      <c r="E3" s="394"/>
      <c r="F3" s="394"/>
      <c r="G3" s="394"/>
      <c r="H3" s="394"/>
      <c r="I3" s="394"/>
      <c r="J3" s="393" t="s">
        <v>370</v>
      </c>
      <c r="K3" s="394"/>
      <c r="L3" s="394"/>
      <c r="M3" s="394"/>
      <c r="N3" s="394"/>
      <c r="O3" s="394"/>
      <c r="P3" s="394"/>
      <c r="Q3" s="394"/>
      <c r="R3" s="394"/>
      <c r="S3" s="393" t="s">
        <v>370</v>
      </c>
      <c r="T3" s="394"/>
      <c r="U3" s="394"/>
      <c r="V3" s="394"/>
      <c r="W3" s="394"/>
      <c r="X3" s="394"/>
      <c r="Y3" s="394"/>
      <c r="Z3" s="394"/>
      <c r="AA3" s="395"/>
      <c r="AC3" s="393" t="s">
        <v>370</v>
      </c>
      <c r="AD3" s="396">
        <v>1</v>
      </c>
    </row>
    <row r="4" spans="1:30" ht="38.25">
      <c r="A4" s="397"/>
      <c r="B4" s="398" t="s">
        <v>371</v>
      </c>
      <c r="C4" s="398" t="s">
        <v>372</v>
      </c>
      <c r="D4" s="398" t="s">
        <v>373</v>
      </c>
      <c r="E4" s="398" t="s">
        <v>374</v>
      </c>
      <c r="F4" s="398" t="s">
        <v>375</v>
      </c>
      <c r="G4" s="398" t="s">
        <v>376</v>
      </c>
      <c r="H4" s="398" t="s">
        <v>377</v>
      </c>
      <c r="I4" s="394"/>
      <c r="J4" s="397"/>
      <c r="K4" s="398" t="s">
        <v>371</v>
      </c>
      <c r="L4" s="398" t="s">
        <v>372</v>
      </c>
      <c r="M4" s="398" t="s">
        <v>373</v>
      </c>
      <c r="N4" s="398" t="s">
        <v>374</v>
      </c>
      <c r="O4" s="398" t="s">
        <v>375</v>
      </c>
      <c r="P4" s="398" t="s">
        <v>376</v>
      </c>
      <c r="Q4" s="398" t="s">
        <v>377</v>
      </c>
      <c r="R4" s="394"/>
      <c r="S4" s="397"/>
      <c r="T4" s="398" t="s">
        <v>371</v>
      </c>
      <c r="U4" s="398" t="s">
        <v>372</v>
      </c>
      <c r="V4" s="398" t="s">
        <v>373</v>
      </c>
      <c r="W4" s="398" t="s">
        <v>374</v>
      </c>
      <c r="X4" s="398" t="s">
        <v>375</v>
      </c>
      <c r="Y4" s="398" t="s">
        <v>376</v>
      </c>
      <c r="Z4" s="398" t="s">
        <v>377</v>
      </c>
      <c r="AA4" s="395"/>
      <c r="AC4" s="399" t="s">
        <v>378</v>
      </c>
      <c r="AD4" s="400">
        <v>0.4694</v>
      </c>
    </row>
    <row r="5" spans="1:30" ht="12.75">
      <c r="A5" s="401"/>
      <c r="B5" s="402"/>
      <c r="C5" s="402"/>
      <c r="D5" s="402"/>
      <c r="E5" s="402"/>
      <c r="F5" s="402"/>
      <c r="G5" s="394"/>
      <c r="H5" s="403" t="s">
        <v>379</v>
      </c>
      <c r="I5" s="394"/>
      <c r="J5" s="401"/>
      <c r="K5" s="402"/>
      <c r="L5" s="402"/>
      <c r="M5" s="402"/>
      <c r="N5" s="402"/>
      <c r="O5" s="402"/>
      <c r="P5" s="394"/>
      <c r="Q5" s="403" t="s">
        <v>116</v>
      </c>
      <c r="R5" s="394"/>
      <c r="S5" s="401"/>
      <c r="T5" s="402"/>
      <c r="U5" s="402"/>
      <c r="V5" s="402"/>
      <c r="W5" s="402"/>
      <c r="X5" s="402"/>
      <c r="Y5" s="394"/>
      <c r="Z5" s="403" t="s">
        <v>113</v>
      </c>
      <c r="AA5" s="395"/>
      <c r="AC5" s="399" t="s">
        <v>380</v>
      </c>
      <c r="AD5" s="400">
        <v>0.106</v>
      </c>
    </row>
    <row r="6" spans="1:30" ht="12.75">
      <c r="A6" s="404" t="s">
        <v>14</v>
      </c>
      <c r="B6" s="405">
        <v>179.39531657993197</v>
      </c>
      <c r="C6" s="405">
        <v>8.258016493197278</v>
      </c>
      <c r="D6" s="405">
        <v>1.1208986122448978</v>
      </c>
      <c r="E6" s="405">
        <v>0.4216874795918368</v>
      </c>
      <c r="F6" s="405">
        <v>0</v>
      </c>
      <c r="G6" s="405">
        <v>0</v>
      </c>
      <c r="H6" s="405">
        <v>189.195919164966</v>
      </c>
      <c r="I6" s="394"/>
      <c r="J6" s="404" t="s">
        <v>14</v>
      </c>
      <c r="K6" s="406">
        <f aca="true" t="shared" si="0" ref="K6:N12">B6/$H6</f>
        <v>0.948198657622797</v>
      </c>
      <c r="L6" s="406">
        <f t="shared" si="0"/>
        <v>0.04364796307259063</v>
      </c>
      <c r="M6" s="406">
        <f t="shared" si="0"/>
        <v>0.005924539055557273</v>
      </c>
      <c r="N6" s="406">
        <f t="shared" si="0"/>
        <v>0.002228840249055023</v>
      </c>
      <c r="O6" s="406" t="s">
        <v>30</v>
      </c>
      <c r="P6" s="406" t="s">
        <v>30</v>
      </c>
      <c r="Q6" s="407">
        <f aca="true" t="shared" si="1" ref="Q6:Q12">H6/$H6</f>
        <v>1</v>
      </c>
      <c r="R6" s="394"/>
      <c r="S6" s="404" t="s">
        <v>14</v>
      </c>
      <c r="T6" s="406">
        <f aca="true" t="shared" si="2" ref="T6:W12">B6/B$12</f>
        <v>0.4581714590272577</v>
      </c>
      <c r="U6" s="406">
        <f t="shared" si="2"/>
        <v>0.05191341083778513</v>
      </c>
      <c r="V6" s="406">
        <f t="shared" si="2"/>
        <v>0.011445272737529768</v>
      </c>
      <c r="W6" s="406">
        <f t="shared" si="2"/>
        <v>0.00574902335071236</v>
      </c>
      <c r="X6" s="406" t="s">
        <v>30</v>
      </c>
      <c r="Y6" s="406" t="s">
        <v>30</v>
      </c>
      <c r="Z6" s="406">
        <f aca="true" t="shared" si="3" ref="Z6:Z12">H6/H$12</f>
        <v>0.25318922676731015</v>
      </c>
      <c r="AA6" s="395"/>
      <c r="AC6" s="408" t="s">
        <v>381</v>
      </c>
      <c r="AD6" s="409">
        <v>0.2439</v>
      </c>
    </row>
    <row r="7" spans="1:30" ht="12.75">
      <c r="A7" s="394" t="s">
        <v>382</v>
      </c>
      <c r="B7" s="405">
        <v>143.24078746598641</v>
      </c>
      <c r="C7" s="405">
        <v>95.78987</v>
      </c>
      <c r="D7" s="405">
        <v>67.72198677551022</v>
      </c>
      <c r="E7" s="405">
        <v>50.736363411564625</v>
      </c>
      <c r="F7" s="405">
        <v>11.97033018707483</v>
      </c>
      <c r="G7" s="405">
        <v>3.827746806122449</v>
      </c>
      <c r="H7" s="405">
        <v>373.2870846462585</v>
      </c>
      <c r="I7" s="394"/>
      <c r="J7" s="394" t="s">
        <v>382</v>
      </c>
      <c r="K7" s="406">
        <f t="shared" si="0"/>
        <v>0.3837282171220229</v>
      </c>
      <c r="L7" s="406">
        <f t="shared" si="0"/>
        <v>0.2566117981037952</v>
      </c>
      <c r="M7" s="406">
        <f t="shared" si="0"/>
        <v>0.1814206533282185</v>
      </c>
      <c r="N7" s="406">
        <f t="shared" si="0"/>
        <v>0.13591781097822977</v>
      </c>
      <c r="O7" s="406">
        <f>F7/$H7</f>
        <v>0.03206735694704891</v>
      </c>
      <c r="P7" s="406">
        <f>G7/$H7</f>
        <v>0.010254163520684817</v>
      </c>
      <c r="Q7" s="407">
        <f t="shared" si="1"/>
        <v>1</v>
      </c>
      <c r="R7" s="394"/>
      <c r="S7" s="394" t="s">
        <v>382</v>
      </c>
      <c r="T7" s="406">
        <f t="shared" si="2"/>
        <v>0.3658336339915681</v>
      </c>
      <c r="U7" s="406">
        <f t="shared" si="2"/>
        <v>0.6021759437637917</v>
      </c>
      <c r="V7" s="406">
        <f t="shared" si="2"/>
        <v>0.6914957343204853</v>
      </c>
      <c r="W7" s="406">
        <f t="shared" si="2"/>
        <v>0.6917078455012299</v>
      </c>
      <c r="X7" s="406">
        <f>F7/F$12</f>
        <v>0.6412725054402069</v>
      </c>
      <c r="Y7" s="406">
        <f>G7/G$12</f>
        <v>0.572975378239828</v>
      </c>
      <c r="Z7" s="406">
        <f t="shared" si="3"/>
        <v>0.49954707660159076</v>
      </c>
      <c r="AA7" s="395"/>
      <c r="AC7" s="408" t="s">
        <v>383</v>
      </c>
      <c r="AD7" s="409">
        <f>1-AD6</f>
        <v>0.7561</v>
      </c>
    </row>
    <row r="8" spans="1:30" ht="12.75">
      <c r="A8" s="394" t="s">
        <v>384</v>
      </c>
      <c r="B8" s="405">
        <v>39.07667764795918</v>
      </c>
      <c r="C8" s="405">
        <v>26.99344215986395</v>
      </c>
      <c r="D8" s="405">
        <v>16.75293660884354</v>
      </c>
      <c r="E8" s="405">
        <v>12.481058175170071</v>
      </c>
      <c r="F8" s="405">
        <v>3.5786248707482993</v>
      </c>
      <c r="G8" s="405">
        <v>1.5435996496598636</v>
      </c>
      <c r="H8" s="405">
        <v>100.42633911224492</v>
      </c>
      <c r="I8" s="394"/>
      <c r="J8" s="394" t="s">
        <v>384</v>
      </c>
      <c r="K8" s="406">
        <f t="shared" si="0"/>
        <v>0.3891078574942755</v>
      </c>
      <c r="L8" s="406">
        <f t="shared" si="0"/>
        <v>0.2687884712166378</v>
      </c>
      <c r="M8" s="406">
        <f t="shared" si="0"/>
        <v>0.16681815504714406</v>
      </c>
      <c r="N8" s="406">
        <f t="shared" si="0"/>
        <v>0.1242807244145402</v>
      </c>
      <c r="O8" s="406">
        <f>F8/$H8</f>
        <v>0.0356343256398954</v>
      </c>
      <c r="P8" s="406">
        <f>G8/$H8</f>
        <v>0.015370466187506914</v>
      </c>
      <c r="Q8" s="407">
        <f t="shared" si="1"/>
        <v>1</v>
      </c>
      <c r="R8" s="394"/>
      <c r="S8" s="394" t="s">
        <v>384</v>
      </c>
      <c r="T8" s="406">
        <f t="shared" si="2"/>
        <v>0.09980092431190087</v>
      </c>
      <c r="U8" s="406">
        <f t="shared" si="2"/>
        <v>0.16969228069783787</v>
      </c>
      <c r="V8" s="406">
        <f t="shared" si="2"/>
        <v>0.17106090287572676</v>
      </c>
      <c r="W8" s="406">
        <f t="shared" si="2"/>
        <v>0.170158940834821</v>
      </c>
      <c r="X8" s="406">
        <f>F8/F$12</f>
        <v>0.19171348668170637</v>
      </c>
      <c r="Y8" s="406">
        <f>G8/G$12</f>
        <v>0.23106141495567697</v>
      </c>
      <c r="Z8" s="406">
        <f t="shared" si="3"/>
        <v>0.13439437414466887</v>
      </c>
      <c r="AA8" s="395"/>
      <c r="AC8" s="408" t="s">
        <v>385</v>
      </c>
      <c r="AD8" s="409">
        <f>1-AD6-0.4272</f>
        <v>0.32889999999999997</v>
      </c>
    </row>
    <row r="9" spans="1:30" ht="12.75">
      <c r="A9" s="394" t="s">
        <v>18</v>
      </c>
      <c r="B9" s="405">
        <v>5.546524977891156</v>
      </c>
      <c r="C9" s="405">
        <v>2.583533440476191</v>
      </c>
      <c r="D9" s="405">
        <v>0.745127511904762</v>
      </c>
      <c r="E9" s="405">
        <v>0.19054676020408162</v>
      </c>
      <c r="F9" s="405">
        <v>0.1470763775510204</v>
      </c>
      <c r="G9" s="405">
        <v>0</v>
      </c>
      <c r="H9" s="405">
        <v>9.212809068027212</v>
      </c>
      <c r="I9" s="394"/>
      <c r="J9" s="394" t="s">
        <v>18</v>
      </c>
      <c r="K9" s="406">
        <f t="shared" si="0"/>
        <v>0.6020449286353075</v>
      </c>
      <c r="L9" s="406">
        <f t="shared" si="0"/>
        <v>0.2804284145475531</v>
      </c>
      <c r="M9" s="406">
        <f t="shared" si="0"/>
        <v>0.08087951312164988</v>
      </c>
      <c r="N9" s="406">
        <f t="shared" si="0"/>
        <v>0.020682807903331966</v>
      </c>
      <c r="O9" s="406">
        <f>F9/$H9</f>
        <v>0.015964335792157544</v>
      </c>
      <c r="P9" s="406" t="s">
        <v>30</v>
      </c>
      <c r="Q9" s="407">
        <f t="shared" si="1"/>
        <v>1</v>
      </c>
      <c r="R9" s="394"/>
      <c r="S9" s="394" t="s">
        <v>18</v>
      </c>
      <c r="T9" s="406">
        <f t="shared" si="2"/>
        <v>0.01416569557165238</v>
      </c>
      <c r="U9" s="406">
        <f t="shared" si="2"/>
        <v>0.016241192182055015</v>
      </c>
      <c r="V9" s="406">
        <f t="shared" si="2"/>
        <v>0.007608348788038013</v>
      </c>
      <c r="W9" s="406">
        <f t="shared" si="2"/>
        <v>0.0025977953504243913</v>
      </c>
      <c r="X9" s="406">
        <f>F9/F$12</f>
        <v>0.007879150837881817</v>
      </c>
      <c r="Y9" s="406" t="s">
        <v>30</v>
      </c>
      <c r="Z9" s="406">
        <f t="shared" si="3"/>
        <v>0.012328934020267203</v>
      </c>
      <c r="AA9" s="395"/>
      <c r="AC9" s="410" t="s">
        <v>386</v>
      </c>
      <c r="AD9" s="411">
        <v>0.3778</v>
      </c>
    </row>
    <row r="10" spans="1:30" ht="12.75">
      <c r="A10" s="394" t="s">
        <v>19</v>
      </c>
      <c r="B10" s="405">
        <v>23.4938479829932</v>
      </c>
      <c r="C10" s="405">
        <v>23.19510479421768</v>
      </c>
      <c r="D10" s="405">
        <v>8.592824909863946</v>
      </c>
      <c r="E10" s="405">
        <v>4.289011210884353</v>
      </c>
      <c r="F10" s="405">
        <v>0.9899126513605442</v>
      </c>
      <c r="G10" s="405">
        <v>0.36993544557823127</v>
      </c>
      <c r="H10" s="405">
        <v>60.930636994897945</v>
      </c>
      <c r="I10" s="394"/>
      <c r="J10" s="394" t="s">
        <v>19</v>
      </c>
      <c r="K10" s="406">
        <f t="shared" si="0"/>
        <v>0.3855834952941731</v>
      </c>
      <c r="L10" s="406">
        <f t="shared" si="0"/>
        <v>0.3806804907711688</v>
      </c>
      <c r="M10" s="406">
        <f t="shared" si="0"/>
        <v>0.14102634296410638</v>
      </c>
      <c r="N10" s="406">
        <f t="shared" si="0"/>
        <v>0.07039170148908004</v>
      </c>
      <c r="O10" s="406">
        <f>F10/$H10</f>
        <v>0.016246550178745628</v>
      </c>
      <c r="P10" s="406">
        <f>G10/$H10</f>
        <v>0.006071419302726279</v>
      </c>
      <c r="Q10" s="407">
        <f t="shared" si="1"/>
        <v>1</v>
      </c>
      <c r="R10" s="394"/>
      <c r="S10" s="394" t="s">
        <v>19</v>
      </c>
      <c r="T10" s="406">
        <f t="shared" si="2"/>
        <v>0.06000274039337282</v>
      </c>
      <c r="U10" s="406">
        <f t="shared" si="2"/>
        <v>0.1458143133523209</v>
      </c>
      <c r="V10" s="406">
        <f t="shared" si="2"/>
        <v>0.08773962569394747</v>
      </c>
      <c r="W10" s="406">
        <f t="shared" si="2"/>
        <v>0.05847369627077392</v>
      </c>
      <c r="X10" s="406">
        <f>F10/F$12</f>
        <v>0.05303143323401174</v>
      </c>
      <c r="Y10" s="406">
        <f>G10/G$12</f>
        <v>0.05537563286983138</v>
      </c>
      <c r="Z10" s="406">
        <f t="shared" si="3"/>
        <v>0.08153971256497658</v>
      </c>
      <c r="AA10" s="395"/>
      <c r="AC10" s="410" t="s">
        <v>387</v>
      </c>
      <c r="AD10" s="411">
        <v>0.3153</v>
      </c>
    </row>
    <row r="11" spans="1:30" ht="12.75">
      <c r="A11" s="394" t="s">
        <v>388</v>
      </c>
      <c r="B11" s="405">
        <v>0.7930952159863945</v>
      </c>
      <c r="C11" s="405">
        <v>2.252926993197279</v>
      </c>
      <c r="D11" s="405">
        <v>3.0017346734693873</v>
      </c>
      <c r="E11" s="405">
        <v>5.230744482993197</v>
      </c>
      <c r="F11" s="405">
        <v>1.9805823673469387</v>
      </c>
      <c r="G11" s="405">
        <v>0.9391915561224489</v>
      </c>
      <c r="H11" s="405">
        <v>14.198275289115646</v>
      </c>
      <c r="I11" s="394"/>
      <c r="J11" s="394" t="s">
        <v>388</v>
      </c>
      <c r="K11" s="406">
        <f t="shared" si="0"/>
        <v>0.05585856027135767</v>
      </c>
      <c r="L11" s="406">
        <f t="shared" si="0"/>
        <v>0.15867610307037544</v>
      </c>
      <c r="M11" s="406">
        <f t="shared" si="0"/>
        <v>0.21141544394272366</v>
      </c>
      <c r="N11" s="406">
        <f t="shared" si="0"/>
        <v>0.3684070337052184</v>
      </c>
      <c r="O11" s="406">
        <f>F11/$H11</f>
        <v>0.13949457430687</v>
      </c>
      <c r="P11" s="406">
        <f>G11/$H11</f>
        <v>0.06614828470345481</v>
      </c>
      <c r="Q11" s="407">
        <f t="shared" si="1"/>
        <v>1</v>
      </c>
      <c r="R11" s="394"/>
      <c r="S11" s="394" t="s">
        <v>388</v>
      </c>
      <c r="T11" s="406">
        <f t="shared" si="2"/>
        <v>0.002025546704248093</v>
      </c>
      <c r="U11" s="406">
        <f t="shared" si="2"/>
        <v>0.014162859166209258</v>
      </c>
      <c r="V11" s="406">
        <f t="shared" si="2"/>
        <v>0.03065011558427271</v>
      </c>
      <c r="W11" s="406">
        <f t="shared" si="2"/>
        <v>0.07131269869203839</v>
      </c>
      <c r="X11" s="406">
        <f>F11/F$12</f>
        <v>0.10610342380619311</v>
      </c>
      <c r="Y11" s="406">
        <f>G11/G$12</f>
        <v>0.14058757393466376</v>
      </c>
      <c r="Z11" s="406">
        <f t="shared" si="3"/>
        <v>0.01900067590118649</v>
      </c>
      <c r="AA11" s="395"/>
      <c r="AC11" s="410" t="s">
        <v>389</v>
      </c>
      <c r="AD11" s="411">
        <v>0.0914</v>
      </c>
    </row>
    <row r="12" spans="1:30" ht="12.75">
      <c r="A12" s="394" t="s">
        <v>123</v>
      </c>
      <c r="B12" s="405">
        <f aca="true" t="shared" si="4" ref="B12:H12">SUM(B6:B11)</f>
        <v>391.54624987074834</v>
      </c>
      <c r="C12" s="405">
        <f t="shared" si="4"/>
        <v>159.0728938809524</v>
      </c>
      <c r="D12" s="405">
        <f t="shared" si="4"/>
        <v>97.93550909183675</v>
      </c>
      <c r="E12" s="405">
        <f t="shared" si="4"/>
        <v>73.34941152040817</v>
      </c>
      <c r="F12" s="405">
        <f t="shared" si="4"/>
        <v>18.666526454081634</v>
      </c>
      <c r="G12" s="405">
        <f t="shared" si="4"/>
        <v>6.680473457482992</v>
      </c>
      <c r="H12" s="405">
        <f t="shared" si="4"/>
        <v>747.2510642755102</v>
      </c>
      <c r="I12" s="394"/>
      <c r="J12" s="394" t="s">
        <v>123</v>
      </c>
      <c r="K12" s="406">
        <f t="shared" si="0"/>
        <v>0.5239821909793706</v>
      </c>
      <c r="L12" s="406">
        <f t="shared" si="0"/>
        <v>0.21287744037565196</v>
      </c>
      <c r="M12" s="406">
        <f t="shared" si="0"/>
        <v>0.1310610499923331</v>
      </c>
      <c r="N12" s="406">
        <f t="shared" si="0"/>
        <v>0.0981589923749702</v>
      </c>
      <c r="O12" s="406">
        <f>F12/$H12</f>
        <v>0.024980260780464163</v>
      </c>
      <c r="P12" s="406">
        <f>G12/$H12</f>
        <v>0.008940065497210069</v>
      </c>
      <c r="Q12" s="407">
        <f t="shared" si="1"/>
        <v>1</v>
      </c>
      <c r="R12" s="394"/>
      <c r="S12" s="394" t="s">
        <v>123</v>
      </c>
      <c r="T12" s="406">
        <f t="shared" si="2"/>
        <v>1</v>
      </c>
      <c r="U12" s="406">
        <f t="shared" si="2"/>
        <v>1</v>
      </c>
      <c r="V12" s="406">
        <f t="shared" si="2"/>
        <v>1</v>
      </c>
      <c r="W12" s="406">
        <f t="shared" si="2"/>
        <v>1</v>
      </c>
      <c r="X12" s="406">
        <f>F12/F$12</f>
        <v>1</v>
      </c>
      <c r="Y12" s="406">
        <f>G12/G$12</f>
        <v>1</v>
      </c>
      <c r="Z12" s="406">
        <f t="shared" si="3"/>
        <v>1</v>
      </c>
      <c r="AA12" s="395"/>
      <c r="AC12" s="410" t="s">
        <v>390</v>
      </c>
      <c r="AD12" s="411">
        <v>0.0385</v>
      </c>
    </row>
    <row r="13" spans="1:30" ht="12.75">
      <c r="A13" s="412"/>
      <c r="B13" s="413"/>
      <c r="C13" s="413"/>
      <c r="D13" s="413"/>
      <c r="E13" s="413"/>
      <c r="F13" s="413"/>
      <c r="G13" s="413"/>
      <c r="H13" s="413"/>
      <c r="I13" s="412"/>
      <c r="J13" s="412"/>
      <c r="K13" s="414"/>
      <c r="L13" s="414"/>
      <c r="M13" s="414"/>
      <c r="N13" s="414"/>
      <c r="O13" s="414"/>
      <c r="P13" s="414"/>
      <c r="Q13" s="415"/>
      <c r="R13" s="412"/>
      <c r="S13" s="412"/>
      <c r="T13" s="414"/>
      <c r="U13" s="414"/>
      <c r="V13" s="414"/>
      <c r="W13" s="414"/>
      <c r="X13" s="414"/>
      <c r="Y13" s="414"/>
      <c r="Z13" s="414"/>
      <c r="AA13" s="416"/>
      <c r="AB13" s="412"/>
      <c r="AC13" s="417"/>
      <c r="AD13" s="418"/>
    </row>
    <row r="14" spans="1:28" ht="12.75">
      <c r="A14" s="399" t="s">
        <v>378</v>
      </c>
      <c r="B14" s="419"/>
      <c r="C14" s="419"/>
      <c r="D14" s="419"/>
      <c r="E14" s="419"/>
      <c r="F14" s="419"/>
      <c r="G14" s="419"/>
      <c r="H14" s="419"/>
      <c r="I14" s="419"/>
      <c r="J14" s="399" t="s">
        <v>378</v>
      </c>
      <c r="K14" s="419"/>
      <c r="L14" s="419"/>
      <c r="M14" s="419"/>
      <c r="N14" s="419"/>
      <c r="O14" s="419"/>
      <c r="P14" s="419"/>
      <c r="Q14" s="419"/>
      <c r="R14" s="420"/>
      <c r="S14" s="399" t="s">
        <v>378</v>
      </c>
      <c r="T14" s="420"/>
      <c r="U14" s="420"/>
      <c r="V14" s="420"/>
      <c r="W14" s="420"/>
      <c r="X14" s="420"/>
      <c r="Y14" s="420"/>
      <c r="Z14" s="420"/>
      <c r="AA14" s="421"/>
      <c r="AB14" s="391"/>
    </row>
    <row r="15" spans="1:28" ht="38.25">
      <c r="A15" s="422"/>
      <c r="B15" s="423" t="s">
        <v>371</v>
      </c>
      <c r="C15" s="423" t="s">
        <v>372</v>
      </c>
      <c r="D15" s="423" t="s">
        <v>373</v>
      </c>
      <c r="E15" s="423" t="s">
        <v>374</v>
      </c>
      <c r="F15" s="423" t="s">
        <v>375</v>
      </c>
      <c r="G15" s="423" t="s">
        <v>376</v>
      </c>
      <c r="H15" s="423" t="s">
        <v>377</v>
      </c>
      <c r="I15" s="419"/>
      <c r="J15" s="422"/>
      <c r="K15" s="423" t="s">
        <v>371</v>
      </c>
      <c r="L15" s="423" t="s">
        <v>372</v>
      </c>
      <c r="M15" s="423" t="s">
        <v>373</v>
      </c>
      <c r="N15" s="423" t="s">
        <v>374</v>
      </c>
      <c r="O15" s="423" t="s">
        <v>375</v>
      </c>
      <c r="P15" s="423" t="s">
        <v>376</v>
      </c>
      <c r="Q15" s="423" t="s">
        <v>377</v>
      </c>
      <c r="R15" s="420"/>
      <c r="S15" s="424"/>
      <c r="T15" s="425" t="s">
        <v>371</v>
      </c>
      <c r="U15" s="425" t="s">
        <v>372</v>
      </c>
      <c r="V15" s="425" t="s">
        <v>373</v>
      </c>
      <c r="W15" s="425" t="s">
        <v>374</v>
      </c>
      <c r="X15" s="425" t="s">
        <v>375</v>
      </c>
      <c r="Y15" s="425" t="s">
        <v>376</v>
      </c>
      <c r="Z15" s="425" t="s">
        <v>377</v>
      </c>
      <c r="AA15" s="421"/>
      <c r="AB15" s="391"/>
    </row>
    <row r="16" spans="1:28" ht="12.75">
      <c r="A16" s="426"/>
      <c r="B16" s="427"/>
      <c r="C16" s="427"/>
      <c r="D16" s="427"/>
      <c r="E16" s="427"/>
      <c r="F16" s="427"/>
      <c r="G16" s="419"/>
      <c r="H16" s="428" t="s">
        <v>379</v>
      </c>
      <c r="I16" s="419"/>
      <c r="J16" s="426"/>
      <c r="K16" s="427"/>
      <c r="L16" s="427"/>
      <c r="M16" s="427"/>
      <c r="N16" s="427"/>
      <c r="O16" s="427"/>
      <c r="P16" s="419"/>
      <c r="Q16" s="428" t="s">
        <v>116</v>
      </c>
      <c r="R16" s="420"/>
      <c r="S16" s="426"/>
      <c r="T16" s="427"/>
      <c r="U16" s="427"/>
      <c r="V16" s="427"/>
      <c r="W16" s="427"/>
      <c r="X16" s="427"/>
      <c r="Y16" s="420"/>
      <c r="Z16" s="428" t="s">
        <v>113</v>
      </c>
      <c r="AA16" s="421"/>
      <c r="AB16" s="391"/>
    </row>
    <row r="17" spans="1:28" ht="12.75">
      <c r="A17" s="429" t="s">
        <v>14</v>
      </c>
      <c r="B17" s="430">
        <v>177.6680761486363</v>
      </c>
      <c r="C17" s="430">
        <v>9.902236866190737</v>
      </c>
      <c r="D17" s="430">
        <v>1.553037250594911</v>
      </c>
      <c r="E17" s="430">
        <v>0.3704987186527549</v>
      </c>
      <c r="F17" s="430">
        <v>0</v>
      </c>
      <c r="G17" s="430">
        <v>0</v>
      </c>
      <c r="H17" s="430">
        <v>189.49399597290864</v>
      </c>
      <c r="I17" s="419"/>
      <c r="J17" s="429" t="s">
        <v>14</v>
      </c>
      <c r="K17" s="431">
        <f aca="true" t="shared" si="5" ref="K17:N23">B17/$H17</f>
        <v>0.937592113335543</v>
      </c>
      <c r="L17" s="431">
        <f t="shared" si="5"/>
        <v>0.05225620376703877</v>
      </c>
      <c r="M17" s="431">
        <f t="shared" si="5"/>
        <v>0.008195706901536573</v>
      </c>
      <c r="N17" s="431">
        <f t="shared" si="5"/>
        <v>0.001955200304635108</v>
      </c>
      <c r="O17" s="431" t="s">
        <v>30</v>
      </c>
      <c r="P17" s="431" t="s">
        <v>30</v>
      </c>
      <c r="Q17" s="432">
        <f aca="true" t="shared" si="6" ref="Q17:Q23">H17/$H17</f>
        <v>1</v>
      </c>
      <c r="R17" s="420"/>
      <c r="S17" s="429" t="s">
        <v>14</v>
      </c>
      <c r="T17" s="433">
        <f aca="true" t="shared" si="7" ref="T17:W23">B17/B$23</f>
        <v>0.37838220144013557</v>
      </c>
      <c r="U17" s="433">
        <f t="shared" si="7"/>
        <v>0.04231555219600008</v>
      </c>
      <c r="V17" s="433">
        <f t="shared" si="7"/>
        <v>0.009858436674902774</v>
      </c>
      <c r="W17" s="433">
        <f t="shared" si="7"/>
        <v>0.0029281327510299066</v>
      </c>
      <c r="X17" s="433" t="s">
        <v>30</v>
      </c>
      <c r="Y17" s="433" t="s">
        <v>30</v>
      </c>
      <c r="Z17" s="433">
        <f aca="true" t="shared" si="8" ref="Z17:Z23">H17/H$23</f>
        <v>0.18336839158433876</v>
      </c>
      <c r="AA17" s="421"/>
      <c r="AB17" s="391"/>
    </row>
    <row r="18" spans="1:28" ht="12.75">
      <c r="A18" s="419" t="s">
        <v>382</v>
      </c>
      <c r="B18" s="430">
        <v>220.44884221123925</v>
      </c>
      <c r="C18" s="430">
        <v>158.8518350723046</v>
      </c>
      <c r="D18" s="430">
        <v>120.56224601867108</v>
      </c>
      <c r="E18" s="430">
        <v>94.73530569284277</v>
      </c>
      <c r="F18" s="430">
        <v>23.548379553358963</v>
      </c>
      <c r="G18" s="430">
        <v>6.684016565989383</v>
      </c>
      <c r="H18" s="430">
        <v>624.829489291598</v>
      </c>
      <c r="I18" s="419"/>
      <c r="J18" s="419" t="s">
        <v>382</v>
      </c>
      <c r="K18" s="431">
        <f t="shared" si="5"/>
        <v>0.35281440135159703</v>
      </c>
      <c r="L18" s="431">
        <f t="shared" si="5"/>
        <v>0.25423229504164935</v>
      </c>
      <c r="M18" s="431">
        <f t="shared" si="5"/>
        <v>0.19295223430532837</v>
      </c>
      <c r="N18" s="431">
        <f t="shared" si="5"/>
        <v>0.15161785305659817</v>
      </c>
      <c r="O18" s="431">
        <f>F18/$H18</f>
        <v>0.03768768913268962</v>
      </c>
      <c r="P18" s="431">
        <f>G18/$H18</f>
        <v>0.010697344924560785</v>
      </c>
      <c r="Q18" s="432">
        <f t="shared" si="6"/>
        <v>1</v>
      </c>
      <c r="R18" s="420"/>
      <c r="S18" s="420" t="s">
        <v>382</v>
      </c>
      <c r="T18" s="433">
        <f t="shared" si="7"/>
        <v>0.4694930008193149</v>
      </c>
      <c r="U18" s="433">
        <f t="shared" si="7"/>
        <v>0.6788267347333542</v>
      </c>
      <c r="V18" s="433">
        <f t="shared" si="7"/>
        <v>0.7653102121689782</v>
      </c>
      <c r="W18" s="433">
        <f t="shared" si="7"/>
        <v>0.748713928854448</v>
      </c>
      <c r="X18" s="433">
        <f>F18/F$23</f>
        <v>0.6839721724937293</v>
      </c>
      <c r="Y18" s="433">
        <f>G18/G$23</f>
        <v>0.5885182741099582</v>
      </c>
      <c r="Z18" s="433">
        <f t="shared" si="8"/>
        <v>0.6046311804108264</v>
      </c>
      <c r="AA18" s="421"/>
      <c r="AB18" s="391"/>
    </row>
    <row r="19" spans="1:28" ht="12.75">
      <c r="A19" s="419" t="s">
        <v>384</v>
      </c>
      <c r="B19" s="430">
        <v>47.43463298553908</v>
      </c>
      <c r="C19" s="430">
        <v>36.654004210140954</v>
      </c>
      <c r="D19" s="430">
        <v>22.010508877905917</v>
      </c>
      <c r="E19" s="430">
        <v>17.87544572579169</v>
      </c>
      <c r="F19" s="430">
        <v>5.886568735127219</v>
      </c>
      <c r="G19" s="430">
        <v>2.8889920373421196</v>
      </c>
      <c r="H19" s="430">
        <v>132.75029287937033</v>
      </c>
      <c r="I19" s="419"/>
      <c r="J19" s="419" t="s">
        <v>384</v>
      </c>
      <c r="K19" s="431">
        <f t="shared" si="5"/>
        <v>0.35732224733125634</v>
      </c>
      <c r="L19" s="431">
        <f t="shared" si="5"/>
        <v>0.27611241689273186</v>
      </c>
      <c r="M19" s="431">
        <f t="shared" si="5"/>
        <v>0.16580384419872263</v>
      </c>
      <c r="N19" s="431">
        <f t="shared" si="5"/>
        <v>0.1346546613048533</v>
      </c>
      <c r="O19" s="431">
        <f>F19/$H19</f>
        <v>0.04434316947591461</v>
      </c>
      <c r="P19" s="431">
        <f>G19/$H19</f>
        <v>0.021762603868357076</v>
      </c>
      <c r="Q19" s="432">
        <f t="shared" si="6"/>
        <v>1</v>
      </c>
      <c r="R19" s="420"/>
      <c r="S19" s="420" t="s">
        <v>384</v>
      </c>
      <c r="T19" s="433">
        <f t="shared" si="7"/>
        <v>0.10102220524163037</v>
      </c>
      <c r="U19" s="433">
        <f t="shared" si="7"/>
        <v>0.15663475326896406</v>
      </c>
      <c r="V19" s="433">
        <f t="shared" si="7"/>
        <v>0.13971925520273276</v>
      </c>
      <c r="W19" s="433">
        <f t="shared" si="7"/>
        <v>0.14127357379069577</v>
      </c>
      <c r="X19" s="433">
        <f>F19/F$23</f>
        <v>0.17097776079137134</v>
      </c>
      <c r="Y19" s="433">
        <f>G19/G$23</f>
        <v>0.25437169267133986</v>
      </c>
      <c r="Z19" s="433">
        <f t="shared" si="8"/>
        <v>0.12845899186758492</v>
      </c>
      <c r="AA19" s="421"/>
      <c r="AB19" s="391"/>
    </row>
    <row r="20" spans="1:28" ht="12.75">
      <c r="A20" s="419" t="s">
        <v>18</v>
      </c>
      <c r="B20" s="430">
        <v>6.738268808347062</v>
      </c>
      <c r="C20" s="430">
        <v>4.1136829580816405</v>
      </c>
      <c r="D20" s="430">
        <v>1.0641457074867289</v>
      </c>
      <c r="E20" s="430">
        <v>0.35694568002928795</v>
      </c>
      <c r="F20" s="430">
        <v>0.3332828162181951</v>
      </c>
      <c r="G20" s="430">
        <v>0</v>
      </c>
      <c r="H20" s="430">
        <v>12.606330313014826</v>
      </c>
      <c r="I20" s="419"/>
      <c r="J20" s="419" t="s">
        <v>18</v>
      </c>
      <c r="K20" s="431">
        <f t="shared" si="5"/>
        <v>0.534514695477275</v>
      </c>
      <c r="L20" s="431">
        <f t="shared" si="5"/>
        <v>0.3263188299797807</v>
      </c>
      <c r="M20" s="431">
        <f t="shared" si="5"/>
        <v>0.08441359864956899</v>
      </c>
      <c r="N20" s="431">
        <f t="shared" si="5"/>
        <v>0.028314796706601905</v>
      </c>
      <c r="O20" s="431">
        <f>F20/$H20</f>
        <v>0.026437734689064317</v>
      </c>
      <c r="P20" s="431" t="s">
        <v>30</v>
      </c>
      <c r="Q20" s="432">
        <f t="shared" si="6"/>
        <v>1</v>
      </c>
      <c r="R20" s="420"/>
      <c r="S20" s="420" t="s">
        <v>18</v>
      </c>
      <c r="T20" s="433">
        <f t="shared" si="7"/>
        <v>0.014350585883897017</v>
      </c>
      <c r="U20" s="433">
        <f t="shared" si="7"/>
        <v>0.017579135732941033</v>
      </c>
      <c r="V20" s="433">
        <f t="shared" si="7"/>
        <v>0.006755029904214394</v>
      </c>
      <c r="W20" s="433">
        <f t="shared" si="7"/>
        <v>0.0028210201099561293</v>
      </c>
      <c r="X20" s="433">
        <f>F20/F$23</f>
        <v>0.009680333686955176</v>
      </c>
      <c r="Y20" s="433" t="s">
        <v>30</v>
      </c>
      <c r="Z20" s="433">
        <f t="shared" si="8"/>
        <v>0.012198816650681139</v>
      </c>
      <c r="AA20" s="421"/>
      <c r="AB20" s="391"/>
    </row>
    <row r="21" spans="1:28" ht="12.75">
      <c r="A21" s="419" t="s">
        <v>19</v>
      </c>
      <c r="B21" s="430">
        <v>16.00725105253524</v>
      </c>
      <c r="C21" s="430">
        <v>21.090525809994507</v>
      </c>
      <c r="D21" s="430">
        <v>8.276239703459638</v>
      </c>
      <c r="E21" s="430">
        <v>4.2801812191103785</v>
      </c>
      <c r="F21" s="430">
        <v>0.7833268808347061</v>
      </c>
      <c r="G21" s="430">
        <v>0.08075199066447007</v>
      </c>
      <c r="H21" s="430">
        <v>50.518391909207395</v>
      </c>
      <c r="I21" s="419"/>
      <c r="J21" s="419" t="s">
        <v>19</v>
      </c>
      <c r="K21" s="431">
        <f t="shared" si="5"/>
        <v>0.3168598691997911</v>
      </c>
      <c r="L21" s="431">
        <f t="shared" si="5"/>
        <v>0.41748212904121723</v>
      </c>
      <c r="M21" s="431">
        <f t="shared" si="5"/>
        <v>0.1638262698134543</v>
      </c>
      <c r="N21" s="431">
        <f t="shared" si="5"/>
        <v>0.08472520714441585</v>
      </c>
      <c r="O21" s="431">
        <f>F21/$H21</f>
        <v>0.015505776237741612</v>
      </c>
      <c r="P21" s="431">
        <f>G21/$H21</f>
        <v>0.0015984671643863699</v>
      </c>
      <c r="Q21" s="432">
        <f t="shared" si="6"/>
        <v>1</v>
      </c>
      <c r="R21" s="420"/>
      <c r="S21" s="420" t="s">
        <v>19</v>
      </c>
      <c r="T21" s="433">
        <f t="shared" si="7"/>
        <v>0.03409086777748452</v>
      </c>
      <c r="U21" s="433">
        <f t="shared" si="7"/>
        <v>0.09012683273625084</v>
      </c>
      <c r="V21" s="433">
        <f t="shared" si="7"/>
        <v>0.052536270454310446</v>
      </c>
      <c r="W21" s="433">
        <f t="shared" si="7"/>
        <v>0.033827212287248276</v>
      </c>
      <c r="X21" s="433">
        <f>F21/F$23</f>
        <v>0.022752044880337736</v>
      </c>
      <c r="Y21" s="433">
        <f>G21/G$23</f>
        <v>0.007110099400204398</v>
      </c>
      <c r="Z21" s="433">
        <f t="shared" si="8"/>
        <v>0.04888532864726228</v>
      </c>
      <c r="AA21" s="421"/>
      <c r="AB21" s="391"/>
    </row>
    <row r="22" spans="1:28" ht="12.75">
      <c r="A22" s="419" t="s">
        <v>388</v>
      </c>
      <c r="B22" s="430">
        <v>1.24952869302581</v>
      </c>
      <c r="C22" s="430">
        <v>3.397112392458356</v>
      </c>
      <c r="D22" s="430">
        <v>4.067648727805236</v>
      </c>
      <c r="E22" s="430">
        <v>8.912333882482152</v>
      </c>
      <c r="F22" s="430">
        <v>3.8772981878088957</v>
      </c>
      <c r="G22" s="430">
        <v>1.7036039264140583</v>
      </c>
      <c r="H22" s="430">
        <v>23.207499084751966</v>
      </c>
      <c r="I22" s="419"/>
      <c r="J22" s="419" t="s">
        <v>388</v>
      </c>
      <c r="K22" s="431">
        <f t="shared" si="5"/>
        <v>0.05384159182610023</v>
      </c>
      <c r="L22" s="431">
        <f t="shared" si="5"/>
        <v>0.1463799429681056</v>
      </c>
      <c r="M22" s="431">
        <f t="shared" si="5"/>
        <v>0.17527303191742039</v>
      </c>
      <c r="N22" s="431">
        <f t="shared" si="5"/>
        <v>0.38402819062644394</v>
      </c>
      <c r="O22" s="431">
        <f>F22/$H22</f>
        <v>0.16707091848412045</v>
      </c>
      <c r="P22" s="431">
        <f>G22/$H22</f>
        <v>0.07340747575568701</v>
      </c>
      <c r="Q22" s="432">
        <f t="shared" si="6"/>
        <v>1</v>
      </c>
      <c r="R22" s="420"/>
      <c r="S22" s="420" t="s">
        <v>388</v>
      </c>
      <c r="T22" s="433">
        <f t="shared" si="7"/>
        <v>0.0026611388375375866</v>
      </c>
      <c r="U22" s="433">
        <f t="shared" si="7"/>
        <v>0.014516991332489635</v>
      </c>
      <c r="V22" s="433">
        <f t="shared" si="7"/>
        <v>0.025820795594861407</v>
      </c>
      <c r="W22" s="433">
        <f t="shared" si="7"/>
        <v>0.07043613220662205</v>
      </c>
      <c r="X22" s="433">
        <f>F22/F$23</f>
        <v>0.11261768814760638</v>
      </c>
      <c r="Y22" s="433">
        <f>G22/G$23</f>
        <v>0.1499999338184977</v>
      </c>
      <c r="Z22" s="433">
        <f t="shared" si="8"/>
        <v>0.02245729083930649</v>
      </c>
      <c r="AA22" s="421"/>
      <c r="AB22" s="391"/>
    </row>
    <row r="23" spans="1:28" ht="12.75">
      <c r="A23" s="420" t="s">
        <v>123</v>
      </c>
      <c r="B23" s="430">
        <f aca="true" t="shared" si="9" ref="B23:H23">SUM(B17:B22)</f>
        <v>469.54659989932276</v>
      </c>
      <c r="C23" s="430">
        <f t="shared" si="9"/>
        <v>234.00939730917082</v>
      </c>
      <c r="D23" s="430">
        <f t="shared" si="9"/>
        <v>157.5338262859235</v>
      </c>
      <c r="E23" s="430">
        <f t="shared" si="9"/>
        <v>126.53071091890902</v>
      </c>
      <c r="F23" s="430">
        <f t="shared" si="9"/>
        <v>34.42885617334798</v>
      </c>
      <c r="G23" s="430">
        <f t="shared" si="9"/>
        <v>11.35736452041003</v>
      </c>
      <c r="H23" s="430">
        <f t="shared" si="9"/>
        <v>1033.4059994508511</v>
      </c>
      <c r="I23" s="419"/>
      <c r="J23" s="419" t="s">
        <v>123</v>
      </c>
      <c r="K23" s="431">
        <f t="shared" si="5"/>
        <v>0.45436798329876005</v>
      </c>
      <c r="L23" s="431">
        <f t="shared" si="5"/>
        <v>0.2264447830122166</v>
      </c>
      <c r="M23" s="431">
        <f t="shared" si="5"/>
        <v>0.15244136996459912</v>
      </c>
      <c r="N23" s="431">
        <f t="shared" si="5"/>
        <v>0.12244046481842283</v>
      </c>
      <c r="O23" s="431">
        <f>F23/$H23</f>
        <v>0.03331590506697597</v>
      </c>
      <c r="P23" s="431">
        <f>G23/$H23</f>
        <v>0.01099022506782939</v>
      </c>
      <c r="Q23" s="432">
        <f t="shared" si="6"/>
        <v>1</v>
      </c>
      <c r="R23" s="420"/>
      <c r="S23" s="420" t="s">
        <v>123</v>
      </c>
      <c r="T23" s="433">
        <f t="shared" si="7"/>
        <v>1</v>
      </c>
      <c r="U23" s="433">
        <f t="shared" si="7"/>
        <v>1</v>
      </c>
      <c r="V23" s="433">
        <f t="shared" si="7"/>
        <v>1</v>
      </c>
      <c r="W23" s="433">
        <f t="shared" si="7"/>
        <v>1</v>
      </c>
      <c r="X23" s="433">
        <f>F23/F$23</f>
        <v>1</v>
      </c>
      <c r="Y23" s="433">
        <f>G23/G$23</f>
        <v>1</v>
      </c>
      <c r="Z23" s="433">
        <f t="shared" si="8"/>
        <v>1</v>
      </c>
      <c r="AA23" s="421"/>
      <c r="AB23" s="391"/>
    </row>
    <row r="24" spans="1:28" ht="12.75">
      <c r="A24" s="420"/>
      <c r="B24" s="420"/>
      <c r="C24" s="420"/>
      <c r="D24" s="420"/>
      <c r="E24" s="420"/>
      <c r="F24" s="420"/>
      <c r="G24" s="420"/>
      <c r="H24" s="420"/>
      <c r="I24" s="420"/>
      <c r="J24" s="420"/>
      <c r="K24" s="420"/>
      <c r="L24" s="420"/>
      <c r="M24" s="420"/>
      <c r="N24" s="420"/>
      <c r="O24" s="420"/>
      <c r="P24" s="420"/>
      <c r="Q24" s="420"/>
      <c r="R24" s="420"/>
      <c r="S24" s="420"/>
      <c r="T24" s="420"/>
      <c r="U24" s="420"/>
      <c r="V24" s="420"/>
      <c r="W24" s="420"/>
      <c r="X24" s="420"/>
      <c r="Y24" s="420"/>
      <c r="Z24" s="420"/>
      <c r="AA24" s="421"/>
      <c r="AB24" s="391"/>
    </row>
    <row r="25" spans="1:28" ht="12.75">
      <c r="A25" s="399" t="s">
        <v>380</v>
      </c>
      <c r="B25" s="419"/>
      <c r="C25" s="419"/>
      <c r="D25" s="419"/>
      <c r="E25" s="419"/>
      <c r="F25" s="419"/>
      <c r="G25" s="419"/>
      <c r="H25" s="419"/>
      <c r="I25" s="419"/>
      <c r="J25" s="399" t="s">
        <v>380</v>
      </c>
      <c r="K25" s="419"/>
      <c r="L25" s="419"/>
      <c r="M25" s="419"/>
      <c r="N25" s="419"/>
      <c r="O25" s="419"/>
      <c r="P25" s="419"/>
      <c r="Q25" s="419"/>
      <c r="R25" s="420"/>
      <c r="S25" s="399" t="s">
        <v>380</v>
      </c>
      <c r="T25" s="420"/>
      <c r="U25" s="420"/>
      <c r="V25" s="420"/>
      <c r="W25" s="420"/>
      <c r="X25" s="420"/>
      <c r="Y25" s="420"/>
      <c r="Z25" s="420"/>
      <c r="AA25" s="421"/>
      <c r="AB25" s="391"/>
    </row>
    <row r="26" spans="1:28" ht="38.25">
      <c r="A26" s="422"/>
      <c r="B26" s="423" t="s">
        <v>371</v>
      </c>
      <c r="C26" s="423" t="s">
        <v>372</v>
      </c>
      <c r="D26" s="423" t="s">
        <v>373</v>
      </c>
      <c r="E26" s="423" t="s">
        <v>374</v>
      </c>
      <c r="F26" s="423" t="s">
        <v>375</v>
      </c>
      <c r="G26" s="423" t="s">
        <v>376</v>
      </c>
      <c r="H26" s="423" t="s">
        <v>377</v>
      </c>
      <c r="I26" s="419"/>
      <c r="J26" s="422"/>
      <c r="K26" s="423" t="s">
        <v>371</v>
      </c>
      <c r="L26" s="423" t="s">
        <v>372</v>
      </c>
      <c r="M26" s="423" t="s">
        <v>373</v>
      </c>
      <c r="N26" s="423" t="s">
        <v>374</v>
      </c>
      <c r="O26" s="423" t="s">
        <v>375</v>
      </c>
      <c r="P26" s="423" t="s">
        <v>376</v>
      </c>
      <c r="Q26" s="423" t="s">
        <v>377</v>
      </c>
      <c r="R26" s="420"/>
      <c r="S26" s="424"/>
      <c r="T26" s="425" t="s">
        <v>371</v>
      </c>
      <c r="U26" s="425" t="s">
        <v>372</v>
      </c>
      <c r="V26" s="425" t="s">
        <v>373</v>
      </c>
      <c r="W26" s="425" t="s">
        <v>374</v>
      </c>
      <c r="X26" s="425" t="s">
        <v>375</v>
      </c>
      <c r="Y26" s="425" t="s">
        <v>376</v>
      </c>
      <c r="Z26" s="425" t="s">
        <v>377</v>
      </c>
      <c r="AA26" s="421"/>
      <c r="AB26" s="391"/>
    </row>
    <row r="27" spans="1:28" ht="12.75">
      <c r="A27" s="426"/>
      <c r="B27" s="427"/>
      <c r="C27" s="427"/>
      <c r="D27" s="427"/>
      <c r="E27" s="427"/>
      <c r="F27" s="427"/>
      <c r="G27" s="419"/>
      <c r="H27" s="428" t="s">
        <v>379</v>
      </c>
      <c r="I27" s="419"/>
      <c r="J27" s="426"/>
      <c r="K27" s="427"/>
      <c r="L27" s="427"/>
      <c r="M27" s="427"/>
      <c r="N27" s="427"/>
      <c r="O27" s="427"/>
      <c r="P27" s="419"/>
      <c r="Q27" s="428" t="s">
        <v>116</v>
      </c>
      <c r="R27" s="420"/>
      <c r="S27" s="426"/>
      <c r="T27" s="427"/>
      <c r="U27" s="427"/>
      <c r="V27" s="427"/>
      <c r="W27" s="427"/>
      <c r="X27" s="427"/>
      <c r="Y27" s="420"/>
      <c r="Z27" s="428" t="s">
        <v>113</v>
      </c>
      <c r="AA27" s="421"/>
      <c r="AB27" s="391"/>
    </row>
    <row r="28" spans="1:28" ht="12.75">
      <c r="A28" s="429" t="s">
        <v>14</v>
      </c>
      <c r="B28" s="430">
        <v>197.40788508557455</v>
      </c>
      <c r="C28" s="430">
        <v>7.646036063569682</v>
      </c>
      <c r="D28" s="430">
        <v>0.5156301752241239</v>
      </c>
      <c r="E28" s="430">
        <v>0.3466369600651997</v>
      </c>
      <c r="F28" s="430">
        <v>0</v>
      </c>
      <c r="G28" s="430">
        <v>0</v>
      </c>
      <c r="H28" s="430">
        <v>205.91562754686228</v>
      </c>
      <c r="I28" s="419"/>
      <c r="J28" s="429" t="s">
        <v>14</v>
      </c>
      <c r="K28" s="431">
        <f aca="true" t="shared" si="10" ref="K28:Q34">B28/$H28</f>
        <v>0.9586833570494714</v>
      </c>
      <c r="L28" s="431">
        <f t="shared" si="10"/>
        <v>0.03713188821392197</v>
      </c>
      <c r="M28" s="431">
        <f t="shared" si="10"/>
        <v>0.0025040847135644273</v>
      </c>
      <c r="N28" s="431">
        <f t="shared" si="10"/>
        <v>0.0016833931654182586</v>
      </c>
      <c r="O28" s="431">
        <f t="shared" si="10"/>
        <v>0</v>
      </c>
      <c r="P28" s="431">
        <f t="shared" si="10"/>
        <v>0</v>
      </c>
      <c r="Q28" s="432">
        <f t="shared" si="10"/>
        <v>1</v>
      </c>
      <c r="R28" s="420"/>
      <c r="S28" s="429" t="s">
        <v>14</v>
      </c>
      <c r="T28" s="433">
        <f aca="true" t="shared" si="11" ref="T28:Z34">B28/B$34</f>
        <v>0.629675525387933</v>
      </c>
      <c r="U28" s="433">
        <f t="shared" si="11"/>
        <v>0.09773563382290032</v>
      </c>
      <c r="V28" s="433">
        <f t="shared" si="11"/>
        <v>0.013274086297355532</v>
      </c>
      <c r="W28" s="433">
        <f t="shared" si="11"/>
        <v>0.012045706845245018</v>
      </c>
      <c r="X28" s="433">
        <f t="shared" si="11"/>
        <v>0</v>
      </c>
      <c r="Y28" s="433">
        <f t="shared" si="11"/>
        <v>0</v>
      </c>
      <c r="Z28" s="433">
        <f t="shared" si="11"/>
        <v>0.43888299913030515</v>
      </c>
      <c r="AA28" s="421"/>
      <c r="AB28" s="391"/>
    </row>
    <row r="29" spans="1:28" ht="12.75">
      <c r="A29" s="419" t="s">
        <v>382</v>
      </c>
      <c r="B29" s="430">
        <v>58.22263141809291</v>
      </c>
      <c r="C29" s="430">
        <v>30.669667889160554</v>
      </c>
      <c r="D29" s="430">
        <v>16.722622249388753</v>
      </c>
      <c r="E29" s="430">
        <v>14.406270374898126</v>
      </c>
      <c r="F29" s="430">
        <v>2.024061837815811</v>
      </c>
      <c r="G29" s="430">
        <v>1.4963215158924206</v>
      </c>
      <c r="H29" s="430">
        <v>123.54149348003261</v>
      </c>
      <c r="I29" s="419"/>
      <c r="J29" s="419" t="s">
        <v>382</v>
      </c>
      <c r="K29" s="431">
        <f t="shared" si="10"/>
        <v>0.4712799706238223</v>
      </c>
      <c r="L29" s="431">
        <f t="shared" si="10"/>
        <v>0.24825398354211686</v>
      </c>
      <c r="M29" s="431">
        <f t="shared" si="10"/>
        <v>0.1353603698508918</v>
      </c>
      <c r="N29" s="431">
        <f t="shared" si="10"/>
        <v>0.11661078370585296</v>
      </c>
      <c r="O29" s="431">
        <f t="shared" si="10"/>
        <v>0.016383660103177804</v>
      </c>
      <c r="P29" s="431">
        <f t="shared" si="10"/>
        <v>0.012111894342075956</v>
      </c>
      <c r="Q29" s="432">
        <f t="shared" si="10"/>
        <v>1</v>
      </c>
      <c r="R29" s="420"/>
      <c r="S29" s="420" t="s">
        <v>382</v>
      </c>
      <c r="T29" s="433">
        <f t="shared" si="11"/>
        <v>0.18571378753064124</v>
      </c>
      <c r="U29" s="433">
        <f t="shared" si="11"/>
        <v>0.3920357431436855</v>
      </c>
      <c r="V29" s="433">
        <f t="shared" si="11"/>
        <v>0.43049755720750665</v>
      </c>
      <c r="W29" s="433">
        <f t="shared" si="11"/>
        <v>0.5006209079283425</v>
      </c>
      <c r="X29" s="433">
        <f t="shared" si="11"/>
        <v>0.304310189835657</v>
      </c>
      <c r="Y29" s="433">
        <f t="shared" si="11"/>
        <v>0.47208312627315613</v>
      </c>
      <c r="Z29" s="433">
        <f t="shared" si="11"/>
        <v>0.26331299776270894</v>
      </c>
      <c r="AA29" s="421"/>
      <c r="AB29" s="391"/>
    </row>
    <row r="30" spans="1:28" ht="12.75">
      <c r="A30" s="419" t="s">
        <v>384</v>
      </c>
      <c r="B30" s="430">
        <v>24.974240016299916</v>
      </c>
      <c r="C30" s="430">
        <v>12.049759576202117</v>
      </c>
      <c r="D30" s="430">
        <v>11.848593113284435</v>
      </c>
      <c r="E30" s="430">
        <v>7.732154645476773</v>
      </c>
      <c r="F30" s="430">
        <v>2.455978504482478</v>
      </c>
      <c r="G30" s="430">
        <v>0.6046692033414832</v>
      </c>
      <c r="H30" s="430">
        <v>59.665377954360224</v>
      </c>
      <c r="I30" s="419"/>
      <c r="J30" s="419" t="s">
        <v>384</v>
      </c>
      <c r="K30" s="431">
        <f t="shared" si="10"/>
        <v>0.4185717223714469</v>
      </c>
      <c r="L30" s="431">
        <f t="shared" si="10"/>
        <v>0.20195563975844294</v>
      </c>
      <c r="M30" s="431">
        <f t="shared" si="10"/>
        <v>0.19858406197221726</v>
      </c>
      <c r="N30" s="431">
        <f t="shared" si="10"/>
        <v>0.12959198299877228</v>
      </c>
      <c r="O30" s="431">
        <f t="shared" si="10"/>
        <v>0.04116253996347978</v>
      </c>
      <c r="P30" s="431">
        <f t="shared" si="10"/>
        <v>0.010134339613234533</v>
      </c>
      <c r="Q30" s="432">
        <f t="shared" si="10"/>
        <v>1</v>
      </c>
      <c r="R30" s="420"/>
      <c r="S30" s="420" t="s">
        <v>384</v>
      </c>
      <c r="T30" s="433">
        <f t="shared" si="11"/>
        <v>0.07966078810180786</v>
      </c>
      <c r="U30" s="433">
        <f t="shared" si="11"/>
        <v>0.15402633205000235</v>
      </c>
      <c r="V30" s="433">
        <f t="shared" si="11"/>
        <v>0.3050233579127269</v>
      </c>
      <c r="W30" s="433">
        <f t="shared" si="11"/>
        <v>0.26869399075042044</v>
      </c>
      <c r="X30" s="433">
        <f t="shared" si="11"/>
        <v>0.3692472586400135</v>
      </c>
      <c r="Y30" s="433">
        <f t="shared" si="11"/>
        <v>0.19077058295475927</v>
      </c>
      <c r="Z30" s="433">
        <f t="shared" si="11"/>
        <v>0.12716917279575282</v>
      </c>
      <c r="AA30" s="421"/>
      <c r="AB30" s="391"/>
    </row>
    <row r="31" spans="1:28" ht="12.75">
      <c r="A31" s="419" t="s">
        <v>18</v>
      </c>
      <c r="B31" s="430">
        <v>4.570241748166259</v>
      </c>
      <c r="C31" s="430">
        <v>1.998999694376528</v>
      </c>
      <c r="D31" s="430">
        <v>0.48199112673186634</v>
      </c>
      <c r="E31" s="430">
        <v>0</v>
      </c>
      <c r="F31" s="430">
        <v>0.13907853504482479</v>
      </c>
      <c r="G31" s="430">
        <v>0</v>
      </c>
      <c r="H31" s="430">
        <v>7.1903140790546045</v>
      </c>
      <c r="I31" s="419"/>
      <c r="J31" s="419" t="s">
        <v>18</v>
      </c>
      <c r="K31" s="431">
        <f t="shared" si="10"/>
        <v>0.6356108645489326</v>
      </c>
      <c r="L31" s="431">
        <f t="shared" si="10"/>
        <v>0.27801284789486697</v>
      </c>
      <c r="M31" s="431">
        <f t="shared" si="10"/>
        <v>0.06703338983979952</v>
      </c>
      <c r="N31" s="431">
        <f t="shared" si="10"/>
        <v>0</v>
      </c>
      <c r="O31" s="431">
        <f t="shared" si="10"/>
        <v>0.01934248400218855</v>
      </c>
      <c r="P31" s="431">
        <f t="shared" si="10"/>
        <v>0</v>
      </c>
      <c r="Q31" s="432">
        <f t="shared" si="10"/>
        <v>1</v>
      </c>
      <c r="R31" s="420"/>
      <c r="S31" s="420" t="s">
        <v>18</v>
      </c>
      <c r="T31" s="433">
        <f t="shared" si="11"/>
        <v>0.01457778331741393</v>
      </c>
      <c r="U31" s="433">
        <f t="shared" si="11"/>
        <v>0.02555226008840724</v>
      </c>
      <c r="V31" s="433">
        <f t="shared" si="11"/>
        <v>0.012408102004537395</v>
      </c>
      <c r="W31" s="433">
        <f t="shared" si="11"/>
        <v>0</v>
      </c>
      <c r="X31" s="433">
        <f t="shared" si="11"/>
        <v>0.020909941885583382</v>
      </c>
      <c r="Y31" s="433">
        <f t="shared" si="11"/>
        <v>0</v>
      </c>
      <c r="Z31" s="433">
        <f t="shared" si="11"/>
        <v>0.015325240950865505</v>
      </c>
      <c r="AA31" s="421"/>
      <c r="AB31" s="391"/>
    </row>
    <row r="32" spans="1:28" ht="12.75">
      <c r="A32" s="419" t="s">
        <v>19</v>
      </c>
      <c r="B32" s="430">
        <v>27.774432559087206</v>
      </c>
      <c r="C32" s="430">
        <v>24.20370925020375</v>
      </c>
      <c r="D32" s="430">
        <v>8.140213936430317</v>
      </c>
      <c r="E32" s="430">
        <v>3.7745670334148334</v>
      </c>
      <c r="F32" s="430">
        <v>1.4802951303993481</v>
      </c>
      <c r="G32" s="430">
        <v>0.6659896495517522</v>
      </c>
      <c r="H32" s="430">
        <v>66.0392685411573</v>
      </c>
      <c r="I32" s="419"/>
      <c r="J32" s="419" t="s">
        <v>19</v>
      </c>
      <c r="K32" s="431">
        <f t="shared" si="10"/>
        <v>0.4205745032105783</v>
      </c>
      <c r="L32" s="431">
        <f t="shared" si="10"/>
        <v>0.36650480516935774</v>
      </c>
      <c r="M32" s="431">
        <f t="shared" si="10"/>
        <v>0.12326323589361284</v>
      </c>
      <c r="N32" s="431">
        <f t="shared" si="10"/>
        <v>0.057156402800894596</v>
      </c>
      <c r="O32" s="431">
        <f t="shared" si="10"/>
        <v>0.0224153774428436</v>
      </c>
      <c r="P32" s="431">
        <f t="shared" si="10"/>
        <v>0.01008475206136923</v>
      </c>
      <c r="Q32" s="432">
        <f t="shared" si="10"/>
        <v>1</v>
      </c>
      <c r="R32" s="420"/>
      <c r="S32" s="420" t="s">
        <v>19</v>
      </c>
      <c r="T32" s="433">
        <f t="shared" si="11"/>
        <v>0.08859261324041681</v>
      </c>
      <c r="U32" s="433">
        <f t="shared" si="11"/>
        <v>0.3093844764485004</v>
      </c>
      <c r="V32" s="433">
        <f t="shared" si="11"/>
        <v>0.2095569799113201</v>
      </c>
      <c r="W32" s="433">
        <f t="shared" si="11"/>
        <v>0.13116699368610085</v>
      </c>
      <c r="X32" s="433">
        <f t="shared" si="11"/>
        <v>0.2225568822693335</v>
      </c>
      <c r="Y32" s="433">
        <f t="shared" si="11"/>
        <v>0.21011692506369006</v>
      </c>
      <c r="Z32" s="433">
        <f t="shared" si="11"/>
        <v>0.1407543107971184</v>
      </c>
      <c r="AA32" s="421"/>
      <c r="AB32" s="391"/>
    </row>
    <row r="33" spans="1:28" ht="12.75">
      <c r="A33" s="419" t="s">
        <v>388</v>
      </c>
      <c r="B33" s="430">
        <v>0.5578870313773431</v>
      </c>
      <c r="C33" s="430">
        <v>1.6636429299103503</v>
      </c>
      <c r="D33" s="430">
        <v>1.1358208027709862</v>
      </c>
      <c r="E33" s="430">
        <v>2.5171762428687856</v>
      </c>
      <c r="F33" s="430">
        <v>0.551897402200489</v>
      </c>
      <c r="G33" s="430">
        <v>0.4026341177669111</v>
      </c>
      <c r="H33" s="430">
        <v>6.829062245313774</v>
      </c>
      <c r="I33" s="419"/>
      <c r="J33" s="419" t="s">
        <v>388</v>
      </c>
      <c r="K33" s="431">
        <f t="shared" si="10"/>
        <v>0.08169306580272792</v>
      </c>
      <c r="L33" s="431">
        <f t="shared" si="10"/>
        <v>0.24361220767199365</v>
      </c>
      <c r="M33" s="431">
        <f t="shared" si="10"/>
        <v>0.16632163567558736</v>
      </c>
      <c r="N33" s="431">
        <f t="shared" si="10"/>
        <v>0.3685976423184775</v>
      </c>
      <c r="O33" s="431">
        <f t="shared" si="10"/>
        <v>0.08081598649641991</v>
      </c>
      <c r="P33" s="431">
        <f t="shared" si="10"/>
        <v>0.05895891753559662</v>
      </c>
      <c r="Q33" s="432">
        <f t="shared" si="10"/>
        <v>1</v>
      </c>
      <c r="R33" s="420"/>
      <c r="S33" s="420" t="s">
        <v>388</v>
      </c>
      <c r="T33" s="433">
        <f t="shared" si="11"/>
        <v>0.0017795024217870663</v>
      </c>
      <c r="U33" s="433">
        <f t="shared" si="11"/>
        <v>0.02126555444650411</v>
      </c>
      <c r="V33" s="433">
        <f t="shared" si="11"/>
        <v>0.029239916666553394</v>
      </c>
      <c r="W33" s="433">
        <f t="shared" si="11"/>
        <v>0.08747240078989123</v>
      </c>
      <c r="X33" s="433">
        <f t="shared" si="11"/>
        <v>0.0829757273694125</v>
      </c>
      <c r="Y33" s="433">
        <f t="shared" si="11"/>
        <v>0.1270293657083945</v>
      </c>
      <c r="Z33" s="433">
        <f t="shared" si="11"/>
        <v>0.014555278563249171</v>
      </c>
      <c r="AA33" s="421"/>
      <c r="AB33" s="391"/>
    </row>
    <row r="34" spans="1:28" ht="12.75">
      <c r="A34" s="420" t="s">
        <v>123</v>
      </c>
      <c r="B34" s="430">
        <f aca="true" t="shared" si="12" ref="B34:H34">SUM(B28:B33)</f>
        <v>313.5073178585982</v>
      </c>
      <c r="C34" s="430">
        <f t="shared" si="12"/>
        <v>78.23181540342298</v>
      </c>
      <c r="D34" s="430">
        <f t="shared" si="12"/>
        <v>38.84487140383048</v>
      </c>
      <c r="E34" s="430">
        <f t="shared" si="12"/>
        <v>28.776805256723716</v>
      </c>
      <c r="F34" s="430">
        <f t="shared" si="12"/>
        <v>6.651311409942951</v>
      </c>
      <c r="G34" s="430">
        <f t="shared" si="12"/>
        <v>3.1696144865525673</v>
      </c>
      <c r="H34" s="430">
        <f t="shared" si="12"/>
        <v>469.1811438467808</v>
      </c>
      <c r="I34" s="419"/>
      <c r="J34" s="419" t="s">
        <v>123</v>
      </c>
      <c r="K34" s="431">
        <f t="shared" si="10"/>
        <v>0.668201017816222</v>
      </c>
      <c r="L34" s="431">
        <f t="shared" si="10"/>
        <v>0.16674117540616878</v>
      </c>
      <c r="M34" s="431">
        <f t="shared" si="10"/>
        <v>0.08279290826852996</v>
      </c>
      <c r="N34" s="431">
        <f t="shared" si="10"/>
        <v>0.06133410439470108</v>
      </c>
      <c r="O34" s="431">
        <f t="shared" si="10"/>
        <v>0.014176425240386583</v>
      </c>
      <c r="P34" s="431">
        <f t="shared" si="10"/>
        <v>0.006755630587719569</v>
      </c>
      <c r="Q34" s="432">
        <f t="shared" si="10"/>
        <v>1</v>
      </c>
      <c r="R34" s="420"/>
      <c r="S34" s="420" t="s">
        <v>123</v>
      </c>
      <c r="T34" s="433">
        <f t="shared" si="11"/>
        <v>1</v>
      </c>
      <c r="U34" s="433">
        <f t="shared" si="11"/>
        <v>1</v>
      </c>
      <c r="V34" s="433">
        <f t="shared" si="11"/>
        <v>1</v>
      </c>
      <c r="W34" s="433">
        <f t="shared" si="11"/>
        <v>1</v>
      </c>
      <c r="X34" s="433">
        <f t="shared" si="11"/>
        <v>1</v>
      </c>
      <c r="Y34" s="433">
        <f t="shared" si="11"/>
        <v>1</v>
      </c>
      <c r="Z34" s="433">
        <f t="shared" si="11"/>
        <v>1</v>
      </c>
      <c r="AA34" s="421"/>
      <c r="AB34" s="391"/>
    </row>
    <row r="35" spans="27:28" ht="12.75">
      <c r="AA35" s="391"/>
      <c r="AB35" s="391"/>
    </row>
    <row r="36" spans="1:28" ht="12.75">
      <c r="A36" s="408" t="s">
        <v>381</v>
      </c>
      <c r="B36" s="434"/>
      <c r="C36" s="434"/>
      <c r="D36" s="434"/>
      <c r="E36" s="434"/>
      <c r="F36" s="434"/>
      <c r="G36" s="434"/>
      <c r="H36" s="434"/>
      <c r="I36" s="434"/>
      <c r="J36" s="408" t="s">
        <v>381</v>
      </c>
      <c r="K36" s="434"/>
      <c r="L36" s="434"/>
      <c r="M36" s="434"/>
      <c r="N36" s="434"/>
      <c r="O36" s="434"/>
      <c r="P36" s="434"/>
      <c r="Q36" s="434"/>
      <c r="R36" s="435"/>
      <c r="S36" s="408" t="s">
        <v>381</v>
      </c>
      <c r="T36" s="435"/>
      <c r="U36" s="435"/>
      <c r="V36" s="435"/>
      <c r="W36" s="435"/>
      <c r="X36" s="435"/>
      <c r="Y36" s="435"/>
      <c r="Z36" s="435"/>
      <c r="AA36" s="436"/>
      <c r="AB36" s="391"/>
    </row>
    <row r="37" spans="1:28" ht="38.25">
      <c r="A37" s="437"/>
      <c r="B37" s="438" t="s">
        <v>371</v>
      </c>
      <c r="C37" s="438" t="s">
        <v>372</v>
      </c>
      <c r="D37" s="438" t="s">
        <v>373</v>
      </c>
      <c r="E37" s="438" t="s">
        <v>374</v>
      </c>
      <c r="F37" s="438" t="s">
        <v>375</v>
      </c>
      <c r="G37" s="438" t="s">
        <v>376</v>
      </c>
      <c r="H37" s="438" t="s">
        <v>377</v>
      </c>
      <c r="I37" s="434"/>
      <c r="J37" s="437"/>
      <c r="K37" s="438" t="s">
        <v>371</v>
      </c>
      <c r="L37" s="438" t="s">
        <v>372</v>
      </c>
      <c r="M37" s="438" t="s">
        <v>373</v>
      </c>
      <c r="N37" s="438" t="s">
        <v>374</v>
      </c>
      <c r="O37" s="438" t="s">
        <v>375</v>
      </c>
      <c r="P37" s="438" t="s">
        <v>376</v>
      </c>
      <c r="Q37" s="438" t="s">
        <v>377</v>
      </c>
      <c r="R37" s="435"/>
      <c r="S37" s="439"/>
      <c r="T37" s="440" t="s">
        <v>371</v>
      </c>
      <c r="U37" s="440" t="s">
        <v>372</v>
      </c>
      <c r="V37" s="440" t="s">
        <v>373</v>
      </c>
      <c r="W37" s="440" t="s">
        <v>374</v>
      </c>
      <c r="X37" s="440" t="s">
        <v>375</v>
      </c>
      <c r="Y37" s="440" t="s">
        <v>376</v>
      </c>
      <c r="Z37" s="440" t="s">
        <v>377</v>
      </c>
      <c r="AA37" s="436"/>
      <c r="AB37" s="391"/>
    </row>
    <row r="38" spans="1:28" ht="12.75">
      <c r="A38" s="441"/>
      <c r="B38" s="442"/>
      <c r="C38" s="442"/>
      <c r="D38" s="442"/>
      <c r="E38" s="442"/>
      <c r="F38" s="442"/>
      <c r="G38" s="434"/>
      <c r="H38" s="443" t="s">
        <v>379</v>
      </c>
      <c r="I38" s="434"/>
      <c r="J38" s="441"/>
      <c r="K38" s="442"/>
      <c r="L38" s="442"/>
      <c r="M38" s="442"/>
      <c r="N38" s="442"/>
      <c r="O38" s="442"/>
      <c r="P38" s="434"/>
      <c r="Q38" s="443" t="s">
        <v>116</v>
      </c>
      <c r="R38" s="435"/>
      <c r="S38" s="441"/>
      <c r="T38" s="442"/>
      <c r="U38" s="442"/>
      <c r="V38" s="442"/>
      <c r="W38" s="442"/>
      <c r="X38" s="442"/>
      <c r="Y38" s="435"/>
      <c r="Z38" s="443" t="s">
        <v>113</v>
      </c>
      <c r="AA38" s="436"/>
      <c r="AB38" s="391"/>
    </row>
    <row r="39" spans="1:28" ht="12.75">
      <c r="A39" s="444" t="s">
        <v>14</v>
      </c>
      <c r="B39" s="445">
        <v>246.62112059649877</v>
      </c>
      <c r="C39" s="445">
        <v>8.249930840717527</v>
      </c>
      <c r="D39" s="445">
        <v>0.6251975902312513</v>
      </c>
      <c r="E39" s="445">
        <v>0.2383019288956127</v>
      </c>
      <c r="F39" s="445">
        <v>0</v>
      </c>
      <c r="G39" s="445">
        <v>0</v>
      </c>
      <c r="H39" s="445">
        <v>255.7342878755133</v>
      </c>
      <c r="I39" s="434"/>
      <c r="J39" s="444" t="s">
        <v>14</v>
      </c>
      <c r="K39" s="446">
        <f aca="true" t="shared" si="13" ref="K39:Q45">B39/$H39</f>
        <v>0.9643647030880323</v>
      </c>
      <c r="L39" s="446">
        <f t="shared" si="13"/>
        <v>0.032259775993485236</v>
      </c>
      <c r="M39" s="446">
        <f t="shared" si="13"/>
        <v>0.0024447155499757855</v>
      </c>
      <c r="N39" s="446">
        <f t="shared" si="13"/>
        <v>0.0009318340957533768</v>
      </c>
      <c r="O39" s="446">
        <f t="shared" si="13"/>
        <v>0</v>
      </c>
      <c r="P39" s="446">
        <f t="shared" si="13"/>
        <v>0</v>
      </c>
      <c r="Q39" s="447">
        <f t="shared" si="13"/>
        <v>1</v>
      </c>
      <c r="R39" s="435"/>
      <c r="S39" s="444" t="s">
        <v>14</v>
      </c>
      <c r="T39" s="448">
        <f aca="true" t="shared" si="14" ref="T39:Z45">B39/B$45</f>
        <v>0.7389413708109384</v>
      </c>
      <c r="U39" s="448">
        <f t="shared" si="14"/>
        <v>0.11269952717859628</v>
      </c>
      <c r="V39" s="448">
        <f t="shared" si="14"/>
        <v>0.020692881034830732</v>
      </c>
      <c r="W39" s="448">
        <f t="shared" si="14"/>
        <v>0.013878038681463548</v>
      </c>
      <c r="X39" s="448">
        <f t="shared" si="14"/>
        <v>0</v>
      </c>
      <c r="Y39" s="448">
        <f t="shared" si="14"/>
        <v>0</v>
      </c>
      <c r="Z39" s="448">
        <f t="shared" si="14"/>
        <v>0.5564970112405918</v>
      </c>
      <c r="AA39" s="436"/>
      <c r="AB39" s="391"/>
    </row>
    <row r="40" spans="1:28" ht="12.75">
      <c r="A40" s="434" t="s">
        <v>382</v>
      </c>
      <c r="B40" s="445">
        <v>3.926096822995462</v>
      </c>
      <c r="C40" s="445">
        <v>2.2809502377350337</v>
      </c>
      <c r="D40" s="445">
        <v>2.043822509185217</v>
      </c>
      <c r="E40" s="445">
        <v>1.0319552625891506</v>
      </c>
      <c r="F40" s="445">
        <v>0.36269616922411924</v>
      </c>
      <c r="G40" s="445">
        <v>0.24158156472876596</v>
      </c>
      <c r="H40" s="445">
        <v>9.887106116274044</v>
      </c>
      <c r="I40" s="434"/>
      <c r="J40" s="434" t="s">
        <v>382</v>
      </c>
      <c r="K40" s="446">
        <f t="shared" si="13"/>
        <v>0.3970926150507436</v>
      </c>
      <c r="L40" s="446">
        <f t="shared" si="13"/>
        <v>0.2306994797983022</v>
      </c>
      <c r="M40" s="446">
        <f t="shared" si="13"/>
        <v>0.20671594753303119</v>
      </c>
      <c r="N40" s="446">
        <f t="shared" si="13"/>
        <v>0.10437384310972106</v>
      </c>
      <c r="O40" s="446">
        <f t="shared" si="13"/>
        <v>0.03668375406906235</v>
      </c>
      <c r="P40" s="446">
        <f t="shared" si="13"/>
        <v>0.024434001404225445</v>
      </c>
      <c r="Q40" s="447">
        <f t="shared" si="13"/>
        <v>1</v>
      </c>
      <c r="R40" s="435"/>
      <c r="S40" s="435" t="s">
        <v>382</v>
      </c>
      <c r="T40" s="448">
        <f t="shared" si="14"/>
        <v>0.011763612789138888</v>
      </c>
      <c r="U40" s="448">
        <f t="shared" si="14"/>
        <v>0.031159293123030285</v>
      </c>
      <c r="V40" s="448">
        <f t="shared" si="14"/>
        <v>0.06764673552762022</v>
      </c>
      <c r="W40" s="448">
        <f t="shared" si="14"/>
        <v>0.06009819189514657</v>
      </c>
      <c r="X40" s="448">
        <f t="shared" si="14"/>
        <v>0.09364552752401019</v>
      </c>
      <c r="Y40" s="448">
        <f t="shared" si="14"/>
        <v>0.1810758083403572</v>
      </c>
      <c r="Z40" s="448">
        <f t="shared" si="14"/>
        <v>0.021515085244272845</v>
      </c>
      <c r="AA40" s="436"/>
      <c r="AB40" s="391"/>
    </row>
    <row r="41" spans="1:28" ht="12.75">
      <c r="A41" s="434" t="s">
        <v>384</v>
      </c>
      <c r="B41" s="445">
        <v>25.262425437648584</v>
      </c>
      <c r="C41" s="445">
        <v>16.275986600389018</v>
      </c>
      <c r="D41" s="445">
        <v>9.508932353576832</v>
      </c>
      <c r="E41" s="445">
        <v>5.757999243570348</v>
      </c>
      <c r="F41" s="445">
        <v>1.2223319105251784</v>
      </c>
      <c r="G41" s="445">
        <v>0.4036574994596931</v>
      </c>
      <c r="H41" s="445">
        <v>58.43115949859521</v>
      </c>
      <c r="I41" s="434"/>
      <c r="J41" s="434" t="s">
        <v>384</v>
      </c>
      <c r="K41" s="446">
        <f t="shared" si="13"/>
        <v>0.4323450989921899</v>
      </c>
      <c r="L41" s="446">
        <f t="shared" si="13"/>
        <v>0.2785497796048412</v>
      </c>
      <c r="M41" s="446">
        <f t="shared" si="13"/>
        <v>0.1627373551230905</v>
      </c>
      <c r="N41" s="446">
        <f t="shared" si="13"/>
        <v>0.09854329937965343</v>
      </c>
      <c r="O41" s="446">
        <f t="shared" si="13"/>
        <v>0.02091917944148559</v>
      </c>
      <c r="P41" s="446">
        <f t="shared" si="13"/>
        <v>0.006908257561950277</v>
      </c>
      <c r="Q41" s="447">
        <f t="shared" si="13"/>
        <v>1</v>
      </c>
      <c r="R41" s="435"/>
      <c r="S41" s="435" t="s">
        <v>384</v>
      </c>
      <c r="T41" s="448">
        <f t="shared" si="14"/>
        <v>0.07569283294859128</v>
      </c>
      <c r="U41" s="448">
        <f t="shared" si="14"/>
        <v>0.22234077226148913</v>
      </c>
      <c r="V41" s="448">
        <f t="shared" si="14"/>
        <v>0.3147280300425296</v>
      </c>
      <c r="W41" s="448">
        <f t="shared" si="14"/>
        <v>0.3353297919175103</v>
      </c>
      <c r="X41" s="448">
        <f t="shared" si="14"/>
        <v>0.3155972582104393</v>
      </c>
      <c r="Y41" s="448">
        <f t="shared" si="14"/>
        <v>0.3025587158911544</v>
      </c>
      <c r="Z41" s="448">
        <f t="shared" si="14"/>
        <v>0.12715059014737634</v>
      </c>
      <c r="AA41" s="436"/>
      <c r="AB41" s="391"/>
    </row>
    <row r="42" spans="1:28" ht="12.75">
      <c r="A42" s="434" t="s">
        <v>18</v>
      </c>
      <c r="B42" s="445">
        <v>7.067723687054247</v>
      </c>
      <c r="C42" s="445">
        <v>3.155187162308191</v>
      </c>
      <c r="D42" s="445">
        <v>0.5230496542035876</v>
      </c>
      <c r="E42" s="445">
        <v>0.13183110546790577</v>
      </c>
      <c r="F42" s="445">
        <v>0.07376242165550033</v>
      </c>
      <c r="G42" s="445">
        <v>0</v>
      </c>
      <c r="H42" s="445">
        <v>10.951538253728117</v>
      </c>
      <c r="I42" s="434"/>
      <c r="J42" s="434" t="s">
        <v>18</v>
      </c>
      <c r="K42" s="446">
        <f t="shared" si="13"/>
        <v>0.6453635574571688</v>
      </c>
      <c r="L42" s="446">
        <f t="shared" si="13"/>
        <v>0.288104473472857</v>
      </c>
      <c r="M42" s="446">
        <f t="shared" si="13"/>
        <v>0.047760382339488365</v>
      </c>
      <c r="N42" s="446">
        <f t="shared" si="13"/>
        <v>0.012037679311673672</v>
      </c>
      <c r="O42" s="446">
        <f t="shared" si="13"/>
        <v>0.00673534803481969</v>
      </c>
      <c r="P42" s="446">
        <f t="shared" si="13"/>
        <v>0</v>
      </c>
      <c r="Q42" s="447">
        <f t="shared" si="13"/>
        <v>1</v>
      </c>
      <c r="R42" s="435"/>
      <c r="S42" s="435" t="s">
        <v>18</v>
      </c>
      <c r="T42" s="448">
        <f t="shared" si="14"/>
        <v>0.0211767484357905</v>
      </c>
      <c r="U42" s="448">
        <f t="shared" si="14"/>
        <v>0.04310194936387894</v>
      </c>
      <c r="V42" s="448">
        <f t="shared" si="14"/>
        <v>0.017311973748556475</v>
      </c>
      <c r="W42" s="448">
        <f t="shared" si="14"/>
        <v>0.007677475333844771</v>
      </c>
      <c r="X42" s="448">
        <f t="shared" si="14"/>
        <v>0.019044923750240847</v>
      </c>
      <c r="Y42" s="448">
        <f t="shared" si="14"/>
        <v>0</v>
      </c>
      <c r="Z42" s="448">
        <f t="shared" si="14"/>
        <v>0.023831369494157918</v>
      </c>
      <c r="AA42" s="436"/>
      <c r="AB42" s="391"/>
    </row>
    <row r="43" spans="1:28" ht="12.75">
      <c r="A43" s="434" t="s">
        <v>19</v>
      </c>
      <c r="B43" s="445">
        <v>50.03229414307326</v>
      </c>
      <c r="C43" s="445">
        <v>40.429646639291114</v>
      </c>
      <c r="D43" s="445">
        <v>14.77011508536849</v>
      </c>
      <c r="E43" s="445">
        <v>6.505629997838772</v>
      </c>
      <c r="F43" s="445">
        <v>1.0069053922628053</v>
      </c>
      <c r="G43" s="445">
        <v>0.46680478711908363</v>
      </c>
      <c r="H43" s="445">
        <v>113.21113572509185</v>
      </c>
      <c r="I43" s="434"/>
      <c r="J43" s="434" t="s">
        <v>19</v>
      </c>
      <c r="K43" s="446">
        <f t="shared" si="13"/>
        <v>0.4419379226489309</v>
      </c>
      <c r="L43" s="446">
        <f t="shared" si="13"/>
        <v>0.3571172250887541</v>
      </c>
      <c r="M43" s="446">
        <f t="shared" si="13"/>
        <v>0.13046521431632344</v>
      </c>
      <c r="N43" s="446">
        <f t="shared" si="13"/>
        <v>0.057464576750084484</v>
      </c>
      <c r="O43" s="446">
        <f t="shared" si="13"/>
        <v>0.008894049033372934</v>
      </c>
      <c r="P43" s="446">
        <f t="shared" si="13"/>
        <v>0.004123311581756548</v>
      </c>
      <c r="Q43" s="447">
        <f t="shared" si="13"/>
        <v>1</v>
      </c>
      <c r="R43" s="435"/>
      <c r="S43" s="435" t="s">
        <v>19</v>
      </c>
      <c r="T43" s="448">
        <f t="shared" si="14"/>
        <v>0.14990983711969844</v>
      </c>
      <c r="U43" s="448">
        <f t="shared" si="14"/>
        <v>0.5522957886819747</v>
      </c>
      <c r="V43" s="448">
        <f t="shared" si="14"/>
        <v>0.4888634235126188</v>
      </c>
      <c r="W43" s="448">
        <f t="shared" si="14"/>
        <v>0.37886971866201424</v>
      </c>
      <c r="X43" s="448">
        <f t="shared" si="14"/>
        <v>0.2599756893681313</v>
      </c>
      <c r="Y43" s="448">
        <f t="shared" si="14"/>
        <v>0.3498903331454062</v>
      </c>
      <c r="Z43" s="448">
        <f t="shared" si="14"/>
        <v>0.2463559313596409</v>
      </c>
      <c r="AA43" s="436"/>
      <c r="AB43" s="391"/>
    </row>
    <row r="44" spans="1:28" ht="12.75">
      <c r="A44" s="434" t="s">
        <v>388</v>
      </c>
      <c r="B44" s="445">
        <v>0.8395788848065702</v>
      </c>
      <c r="C44" s="445">
        <v>2.8111862978171605</v>
      </c>
      <c r="D44" s="445">
        <v>2.742055597579425</v>
      </c>
      <c r="E44" s="445">
        <v>3.5054357034795762</v>
      </c>
      <c r="F44" s="445">
        <v>1.2073792954398097</v>
      </c>
      <c r="G44" s="445">
        <v>0.22210214501837044</v>
      </c>
      <c r="H44" s="445">
        <v>11.327739896261075</v>
      </c>
      <c r="I44" s="434"/>
      <c r="J44" s="434" t="s">
        <v>388</v>
      </c>
      <c r="K44" s="446">
        <f t="shared" si="13"/>
        <v>0.07411706946799584</v>
      </c>
      <c r="L44" s="446">
        <f t="shared" si="13"/>
        <v>0.24816833044913428</v>
      </c>
      <c r="M44" s="446">
        <f t="shared" si="13"/>
        <v>0.2420655508239989</v>
      </c>
      <c r="N44" s="446">
        <f t="shared" si="13"/>
        <v>0.3094558787173961</v>
      </c>
      <c r="O44" s="446">
        <f t="shared" si="13"/>
        <v>0.10658607158152766</v>
      </c>
      <c r="P44" s="446">
        <f t="shared" si="13"/>
        <v>0.019606924863421277</v>
      </c>
      <c r="Q44" s="447">
        <f t="shared" si="13"/>
        <v>1</v>
      </c>
      <c r="R44" s="435"/>
      <c r="S44" s="435" t="s">
        <v>388</v>
      </c>
      <c r="T44" s="448">
        <f t="shared" si="14"/>
        <v>0.0025155978958425573</v>
      </c>
      <c r="U44" s="448">
        <f t="shared" si="14"/>
        <v>0.03840266939103063</v>
      </c>
      <c r="V44" s="448">
        <f t="shared" si="14"/>
        <v>0.09075695613384414</v>
      </c>
      <c r="W44" s="448">
        <f t="shared" si="14"/>
        <v>0.2041467835100205</v>
      </c>
      <c r="X44" s="448">
        <f t="shared" si="14"/>
        <v>0.31173660114717827</v>
      </c>
      <c r="Y44" s="448">
        <f t="shared" si="14"/>
        <v>0.16647514262308216</v>
      </c>
      <c r="Z44" s="448">
        <f t="shared" si="14"/>
        <v>0.024650012513960186</v>
      </c>
      <c r="AA44" s="436"/>
      <c r="AB44" s="391"/>
    </row>
    <row r="45" spans="1:28" ht="12.75">
      <c r="A45" s="435" t="s">
        <v>123</v>
      </c>
      <c r="B45" s="445">
        <f aca="true" t="shared" si="15" ref="B45:H45">SUM(B39:B44)</f>
        <v>333.7492395720769</v>
      </c>
      <c r="C45" s="445">
        <f t="shared" si="15"/>
        <v>73.20288777825805</v>
      </c>
      <c r="D45" s="445">
        <f t="shared" si="15"/>
        <v>30.213172790144803</v>
      </c>
      <c r="E45" s="445">
        <f t="shared" si="15"/>
        <v>17.171153241841367</v>
      </c>
      <c r="F45" s="445">
        <f t="shared" si="15"/>
        <v>3.8730751891074133</v>
      </c>
      <c r="G45" s="445">
        <f t="shared" si="15"/>
        <v>1.3341459963259132</v>
      </c>
      <c r="H45" s="445">
        <f t="shared" si="15"/>
        <v>459.5429673654636</v>
      </c>
      <c r="I45" s="434"/>
      <c r="J45" s="434" t="s">
        <v>123</v>
      </c>
      <c r="K45" s="446">
        <f t="shared" si="13"/>
        <v>0.7262634035843138</v>
      </c>
      <c r="L45" s="446">
        <f t="shared" si="13"/>
        <v>0.15929497996221434</v>
      </c>
      <c r="M45" s="446">
        <f t="shared" si="13"/>
        <v>0.0657461324310007</v>
      </c>
      <c r="N45" s="446">
        <f t="shared" si="13"/>
        <v>0.03736571868411503</v>
      </c>
      <c r="O45" s="446">
        <f t="shared" si="13"/>
        <v>0.008428102406422529</v>
      </c>
      <c r="P45" s="446">
        <f t="shared" si="13"/>
        <v>0.002903201857215886</v>
      </c>
      <c r="Q45" s="447">
        <f t="shared" si="13"/>
        <v>1</v>
      </c>
      <c r="R45" s="435"/>
      <c r="S45" s="435" t="s">
        <v>123</v>
      </c>
      <c r="T45" s="448">
        <f t="shared" si="14"/>
        <v>1</v>
      </c>
      <c r="U45" s="448">
        <f t="shared" si="14"/>
        <v>1</v>
      </c>
      <c r="V45" s="448">
        <f t="shared" si="14"/>
        <v>1</v>
      </c>
      <c r="W45" s="448">
        <f t="shared" si="14"/>
        <v>1</v>
      </c>
      <c r="X45" s="448">
        <f t="shared" si="14"/>
        <v>1</v>
      </c>
      <c r="Y45" s="448">
        <f t="shared" si="14"/>
        <v>1</v>
      </c>
      <c r="Z45" s="448">
        <f t="shared" si="14"/>
        <v>1</v>
      </c>
      <c r="AA45" s="436"/>
      <c r="AB45" s="391"/>
    </row>
    <row r="46" spans="1:28" ht="12.75">
      <c r="A46" s="435"/>
      <c r="B46" s="435"/>
      <c r="C46" s="435"/>
      <c r="D46" s="435"/>
      <c r="E46" s="435"/>
      <c r="F46" s="435"/>
      <c r="G46" s="435"/>
      <c r="H46" s="435"/>
      <c r="I46" s="435"/>
      <c r="J46" s="435"/>
      <c r="K46" s="435"/>
      <c r="L46" s="435"/>
      <c r="M46" s="435"/>
      <c r="N46" s="435"/>
      <c r="O46" s="435"/>
      <c r="P46" s="435"/>
      <c r="Q46" s="435"/>
      <c r="R46" s="435"/>
      <c r="S46" s="435"/>
      <c r="T46" s="435"/>
      <c r="U46" s="435"/>
      <c r="V46" s="435"/>
      <c r="W46" s="435"/>
      <c r="X46" s="435"/>
      <c r="Y46" s="435"/>
      <c r="Z46" s="435"/>
      <c r="AA46" s="436"/>
      <c r="AB46" s="391"/>
    </row>
    <row r="47" spans="1:28" ht="12.75">
      <c r="A47" s="408" t="s">
        <v>383</v>
      </c>
      <c r="B47" s="434"/>
      <c r="C47" s="434"/>
      <c r="D47" s="434"/>
      <c r="E47" s="434"/>
      <c r="F47" s="434"/>
      <c r="G47" s="434"/>
      <c r="H47" s="434"/>
      <c r="I47" s="434"/>
      <c r="J47" s="408" t="s">
        <v>383</v>
      </c>
      <c r="K47" s="434"/>
      <c r="L47" s="434"/>
      <c r="M47" s="434"/>
      <c r="N47" s="434"/>
      <c r="O47" s="434"/>
      <c r="P47" s="434"/>
      <c r="Q47" s="434"/>
      <c r="R47" s="435"/>
      <c r="S47" s="408" t="s">
        <v>383</v>
      </c>
      <c r="T47" s="435"/>
      <c r="U47" s="435"/>
      <c r="V47" s="435"/>
      <c r="W47" s="435"/>
      <c r="X47" s="435"/>
      <c r="Y47" s="435"/>
      <c r="Z47" s="435"/>
      <c r="AA47" s="436"/>
      <c r="AB47" s="391"/>
    </row>
    <row r="48" spans="1:28" ht="38.25">
      <c r="A48" s="437"/>
      <c r="B48" s="438" t="s">
        <v>371</v>
      </c>
      <c r="C48" s="438" t="s">
        <v>372</v>
      </c>
      <c r="D48" s="438" t="s">
        <v>373</v>
      </c>
      <c r="E48" s="438" t="s">
        <v>374</v>
      </c>
      <c r="F48" s="438" t="s">
        <v>375</v>
      </c>
      <c r="G48" s="438" t="s">
        <v>376</v>
      </c>
      <c r="H48" s="438" t="s">
        <v>377</v>
      </c>
      <c r="I48" s="434"/>
      <c r="J48" s="437"/>
      <c r="K48" s="438" t="s">
        <v>371</v>
      </c>
      <c r="L48" s="438" t="s">
        <v>372</v>
      </c>
      <c r="M48" s="438" t="s">
        <v>373</v>
      </c>
      <c r="N48" s="438" t="s">
        <v>374</v>
      </c>
      <c r="O48" s="438" t="s">
        <v>375</v>
      </c>
      <c r="P48" s="438" t="s">
        <v>376</v>
      </c>
      <c r="Q48" s="438" t="s">
        <v>377</v>
      </c>
      <c r="R48" s="435"/>
      <c r="S48" s="439"/>
      <c r="T48" s="440" t="s">
        <v>371</v>
      </c>
      <c r="U48" s="440" t="s">
        <v>372</v>
      </c>
      <c r="V48" s="440" t="s">
        <v>373</v>
      </c>
      <c r="W48" s="440" t="s">
        <v>374</v>
      </c>
      <c r="X48" s="440" t="s">
        <v>375</v>
      </c>
      <c r="Y48" s="440" t="s">
        <v>376</v>
      </c>
      <c r="Z48" s="440" t="s">
        <v>377</v>
      </c>
      <c r="AA48" s="436"/>
      <c r="AB48" s="391"/>
    </row>
    <row r="49" spans="1:28" ht="12.75">
      <c r="A49" s="441"/>
      <c r="B49" s="442"/>
      <c r="C49" s="442"/>
      <c r="D49" s="442"/>
      <c r="E49" s="442"/>
      <c r="F49" s="442"/>
      <c r="G49" s="434"/>
      <c r="H49" s="443" t="s">
        <v>379</v>
      </c>
      <c r="I49" s="434"/>
      <c r="J49" s="441"/>
      <c r="K49" s="442"/>
      <c r="L49" s="442"/>
      <c r="M49" s="442"/>
      <c r="N49" s="442"/>
      <c r="O49" s="442"/>
      <c r="P49" s="434"/>
      <c r="Q49" s="443" t="s">
        <v>116</v>
      </c>
      <c r="R49" s="435"/>
      <c r="S49" s="441"/>
      <c r="T49" s="442"/>
      <c r="U49" s="442"/>
      <c r="V49" s="442"/>
      <c r="W49" s="442"/>
      <c r="X49" s="442"/>
      <c r="Y49" s="435"/>
      <c r="Z49" s="443" t="s">
        <v>113</v>
      </c>
      <c r="AA49" s="436"/>
      <c r="AB49" s="391"/>
    </row>
    <row r="50" spans="1:27" ht="12.75">
      <c r="A50" s="444" t="s">
        <v>14</v>
      </c>
      <c r="B50" s="445">
        <v>131.95100110253583</v>
      </c>
      <c r="C50" s="445">
        <v>7.340274751929439</v>
      </c>
      <c r="D50" s="445">
        <v>1.1981835281146638</v>
      </c>
      <c r="E50" s="445">
        <v>0.44949810363836823</v>
      </c>
      <c r="F50" s="445">
        <v>0</v>
      </c>
      <c r="G50" s="445">
        <v>0</v>
      </c>
      <c r="H50" s="445">
        <v>140.93909592061743</v>
      </c>
      <c r="I50" s="434"/>
      <c r="J50" s="444" t="s">
        <v>14</v>
      </c>
      <c r="K50" s="446">
        <f aca="true" t="shared" si="16" ref="K50:Q56">B50/$H50</f>
        <v>0.9362271003700487</v>
      </c>
      <c r="L50" s="446">
        <f t="shared" si="16"/>
        <v>0.052081182329023715</v>
      </c>
      <c r="M50" s="446">
        <f t="shared" si="16"/>
        <v>0.008501427657727625</v>
      </c>
      <c r="N50" s="446">
        <f t="shared" si="16"/>
        <v>0.003189307414683174</v>
      </c>
      <c r="O50" s="446">
        <f t="shared" si="16"/>
        <v>0</v>
      </c>
      <c r="P50" s="446">
        <f t="shared" si="16"/>
        <v>0</v>
      </c>
      <c r="Q50" s="446">
        <f t="shared" si="16"/>
        <v>1</v>
      </c>
      <c r="R50" s="435"/>
      <c r="S50" s="444" t="s">
        <v>14</v>
      </c>
      <c r="T50" s="448">
        <f aca="true" t="shared" si="17" ref="T50:Z56">B50/B$56</f>
        <v>0.35521904270785704</v>
      </c>
      <c r="U50" s="448">
        <f t="shared" si="17"/>
        <v>0.041617265394419074</v>
      </c>
      <c r="V50" s="448">
        <f t="shared" si="17"/>
        <v>0.010450715364440392</v>
      </c>
      <c r="W50" s="448">
        <f t="shared" si="17"/>
        <v>0.0051023864034593965</v>
      </c>
      <c r="X50" s="448">
        <f t="shared" si="17"/>
        <v>0</v>
      </c>
      <c r="Y50" s="448">
        <f t="shared" si="17"/>
        <v>0</v>
      </c>
      <c r="Z50" s="448">
        <f t="shared" si="17"/>
        <v>0.1803846468346704</v>
      </c>
      <c r="AA50" s="436"/>
    </row>
    <row r="51" spans="1:27" ht="12.75">
      <c r="A51" s="434" t="s">
        <v>382</v>
      </c>
      <c r="B51" s="445">
        <v>184.12097023153254</v>
      </c>
      <c r="C51" s="445">
        <v>123.26842778390298</v>
      </c>
      <c r="D51" s="445">
        <v>86.97285997794928</v>
      </c>
      <c r="E51" s="445">
        <v>65.36260639470783</v>
      </c>
      <c r="F51" s="445">
        <v>15.372496141124586</v>
      </c>
      <c r="G51" s="445">
        <v>4.864391620727674</v>
      </c>
      <c r="H51" s="445">
        <v>479.96171995589856</v>
      </c>
      <c r="I51" s="434"/>
      <c r="J51" s="434" t="s">
        <v>382</v>
      </c>
      <c r="K51" s="446">
        <f t="shared" si="16"/>
        <v>0.3836159480561295</v>
      </c>
      <c r="L51" s="446">
        <f t="shared" si="16"/>
        <v>0.2568297067425076</v>
      </c>
      <c r="M51" s="446">
        <f t="shared" si="16"/>
        <v>0.18120790963483674</v>
      </c>
      <c r="N51" s="446">
        <f t="shared" si="16"/>
        <v>0.13618295725899493</v>
      </c>
      <c r="O51" s="446">
        <f t="shared" si="16"/>
        <v>0.03202858791017144</v>
      </c>
      <c r="P51" s="446">
        <f t="shared" si="16"/>
        <v>0.010134957473639024</v>
      </c>
      <c r="Q51" s="446">
        <f t="shared" si="16"/>
        <v>1</v>
      </c>
      <c r="R51" s="435"/>
      <c r="S51" s="435" t="s">
        <v>382</v>
      </c>
      <c r="T51" s="448">
        <f t="shared" si="17"/>
        <v>0.495663346557436</v>
      </c>
      <c r="U51" s="448">
        <f t="shared" si="17"/>
        <v>0.6988968461278637</v>
      </c>
      <c r="V51" s="448">
        <f t="shared" si="17"/>
        <v>0.7585887994062749</v>
      </c>
      <c r="W51" s="448">
        <f t="shared" si="17"/>
        <v>0.7419503474286918</v>
      </c>
      <c r="X51" s="448">
        <f t="shared" si="17"/>
        <v>0.6795362116079989</v>
      </c>
      <c r="Y51" s="448">
        <f t="shared" si="17"/>
        <v>0.5992623444469497</v>
      </c>
      <c r="Z51" s="448">
        <f t="shared" si="17"/>
        <v>0.6142917604436018</v>
      </c>
      <c r="AA51" s="436"/>
    </row>
    <row r="52" spans="1:27" ht="12.75">
      <c r="A52" s="434" t="s">
        <v>384</v>
      </c>
      <c r="B52" s="445">
        <v>40.356202866593165</v>
      </c>
      <c r="C52" s="445">
        <v>28.356676957001103</v>
      </c>
      <c r="D52" s="445">
        <v>17.840813671444323</v>
      </c>
      <c r="E52" s="445">
        <v>13.832815876515987</v>
      </c>
      <c r="F52" s="445">
        <v>4.141136273428887</v>
      </c>
      <c r="G52" s="445">
        <v>1.836670341786108</v>
      </c>
      <c r="H52" s="445">
        <v>106.36429988974642</v>
      </c>
      <c r="I52" s="434"/>
      <c r="J52" s="434" t="s">
        <v>384</v>
      </c>
      <c r="K52" s="446">
        <f t="shared" si="16"/>
        <v>0.37941492501172874</v>
      </c>
      <c r="L52" s="446">
        <f t="shared" si="16"/>
        <v>0.2665995732251767</v>
      </c>
      <c r="M52" s="446">
        <f t="shared" si="16"/>
        <v>0.16773309926298108</v>
      </c>
      <c r="N52" s="446">
        <f t="shared" si="16"/>
        <v>0.13005130378195137</v>
      </c>
      <c r="O52" s="446">
        <f t="shared" si="16"/>
        <v>0.03893351695748899</v>
      </c>
      <c r="P52" s="446">
        <f t="shared" si="16"/>
        <v>0.01726773309926298</v>
      </c>
      <c r="Q52" s="446">
        <f t="shared" si="16"/>
        <v>1</v>
      </c>
      <c r="R52" s="435"/>
      <c r="S52" s="435" t="s">
        <v>384</v>
      </c>
      <c r="T52" s="448">
        <f t="shared" si="17"/>
        <v>0.1086410230298723</v>
      </c>
      <c r="U52" s="448">
        <f t="shared" si="17"/>
        <v>0.16077427487480883</v>
      </c>
      <c r="V52" s="448">
        <f t="shared" si="17"/>
        <v>0.15560993885774613</v>
      </c>
      <c r="W52" s="448">
        <f t="shared" si="17"/>
        <v>0.15702039914872704</v>
      </c>
      <c r="X52" s="448">
        <f t="shared" si="17"/>
        <v>0.1830575873406899</v>
      </c>
      <c r="Y52" s="448">
        <f t="shared" si="17"/>
        <v>0.22626619335189868</v>
      </c>
      <c r="Z52" s="448">
        <f t="shared" si="17"/>
        <v>0.13613317544079806</v>
      </c>
      <c r="AA52" s="436"/>
    </row>
    <row r="53" spans="1:27" ht="12.75">
      <c r="A53" s="434" t="s">
        <v>18</v>
      </c>
      <c r="B53" s="445">
        <v>4.30709658213892</v>
      </c>
      <c r="C53" s="445">
        <v>2.062093054024256</v>
      </c>
      <c r="D53" s="445">
        <v>0.7526549503858876</v>
      </c>
      <c r="E53" s="445">
        <v>0.19325764057331865</v>
      </c>
      <c r="F53" s="445">
        <v>0.16059307828004413</v>
      </c>
      <c r="G53" s="445">
        <v>0</v>
      </c>
      <c r="H53" s="445">
        <v>7.475682910694597</v>
      </c>
      <c r="I53" s="434"/>
      <c r="J53" s="434" t="s">
        <v>18</v>
      </c>
      <c r="K53" s="446">
        <f t="shared" si="16"/>
        <v>0.5761475752238305</v>
      </c>
      <c r="L53" s="446">
        <f t="shared" si="16"/>
        <v>0.2758400909533305</v>
      </c>
      <c r="M53" s="446">
        <f t="shared" si="16"/>
        <v>0.10068042737729699</v>
      </c>
      <c r="N53" s="446">
        <f t="shared" si="16"/>
        <v>0.02585150318465852</v>
      </c>
      <c r="O53" s="446">
        <f t="shared" si="16"/>
        <v>0.021482061264302976</v>
      </c>
      <c r="P53" s="446">
        <f t="shared" si="16"/>
        <v>0</v>
      </c>
      <c r="Q53" s="446">
        <f t="shared" si="16"/>
        <v>1</v>
      </c>
      <c r="R53" s="435"/>
      <c r="S53" s="435" t="s">
        <v>18</v>
      </c>
      <c r="T53" s="448">
        <f t="shared" si="17"/>
        <v>0.011594930784714352</v>
      </c>
      <c r="U53" s="448">
        <f t="shared" si="17"/>
        <v>0.011691479787559399</v>
      </c>
      <c r="V53" s="448">
        <f t="shared" si="17"/>
        <v>0.006564756124211362</v>
      </c>
      <c r="W53" s="448">
        <f t="shared" si="17"/>
        <v>0.002193724844764339</v>
      </c>
      <c r="X53" s="448">
        <f t="shared" si="17"/>
        <v>0.007098964997164384</v>
      </c>
      <c r="Y53" s="448">
        <f t="shared" si="17"/>
        <v>0</v>
      </c>
      <c r="Z53" s="448">
        <f t="shared" si="17"/>
        <v>0.009567951411105646</v>
      </c>
      <c r="AA53" s="436"/>
    </row>
    <row r="54" spans="1:27" ht="12.75">
      <c r="A54" s="434" t="s">
        <v>19</v>
      </c>
      <c r="B54" s="445">
        <v>10.04282006615215</v>
      </c>
      <c r="C54" s="445">
        <v>13.574426460859977</v>
      </c>
      <c r="D54" s="445">
        <v>5.113412568908489</v>
      </c>
      <c r="E54" s="445">
        <v>2.906011686879824</v>
      </c>
      <c r="F54" s="445">
        <v>0.8725713340683572</v>
      </c>
      <c r="G54" s="445">
        <v>0.28914116868798234</v>
      </c>
      <c r="H54" s="445">
        <v>32.79832855567806</v>
      </c>
      <c r="I54" s="434"/>
      <c r="J54" s="434" t="s">
        <v>19</v>
      </c>
      <c r="K54" s="446">
        <f t="shared" si="16"/>
        <v>0.3061991421027317</v>
      </c>
      <c r="L54" s="446">
        <f t="shared" si="16"/>
        <v>0.41387555581730906</v>
      </c>
      <c r="M54" s="446">
        <f t="shared" si="16"/>
        <v>0.15590466935618438</v>
      </c>
      <c r="N54" s="446">
        <f t="shared" si="16"/>
        <v>0.08860243234488649</v>
      </c>
      <c r="O54" s="446">
        <f t="shared" si="16"/>
        <v>0.02660414028681645</v>
      </c>
      <c r="P54" s="446">
        <f t="shared" si="16"/>
        <v>0.008815728770968912</v>
      </c>
      <c r="Q54" s="446">
        <f t="shared" si="16"/>
        <v>1</v>
      </c>
      <c r="R54" s="435"/>
      <c r="S54" s="435" t="s">
        <v>19</v>
      </c>
      <c r="T54" s="448">
        <f t="shared" si="17"/>
        <v>0.02703580041210666</v>
      </c>
      <c r="U54" s="448">
        <f t="shared" si="17"/>
        <v>0.076963128451035</v>
      </c>
      <c r="V54" s="448">
        <f t="shared" si="17"/>
        <v>0.04459986141079763</v>
      </c>
      <c r="W54" s="448">
        <f t="shared" si="17"/>
        <v>0.03298700127856127</v>
      </c>
      <c r="X54" s="448">
        <f t="shared" si="17"/>
        <v>0.03857173313085456</v>
      </c>
      <c r="Y54" s="448">
        <f t="shared" si="17"/>
        <v>0.03562036697164018</v>
      </c>
      <c r="Z54" s="448">
        <f t="shared" si="17"/>
        <v>0.04197781229287705</v>
      </c>
      <c r="AA54" s="436"/>
    </row>
    <row r="55" spans="1:27" ht="12.75">
      <c r="A55" s="434" t="s">
        <v>388</v>
      </c>
      <c r="B55" s="445">
        <v>0.6856687982359426</v>
      </c>
      <c r="C55" s="445">
        <v>1.773811466372657</v>
      </c>
      <c r="D55" s="445">
        <v>2.7729375964718854</v>
      </c>
      <c r="E55" s="445">
        <v>5.351471444321941</v>
      </c>
      <c r="F55" s="445">
        <v>2.075244321940463</v>
      </c>
      <c r="G55" s="445">
        <v>1.12709585446527</v>
      </c>
      <c r="H55" s="445">
        <v>13.786214994487322</v>
      </c>
      <c r="I55" s="434"/>
      <c r="J55" s="434" t="s">
        <v>388</v>
      </c>
      <c r="K55" s="446">
        <f t="shared" si="16"/>
        <v>0.049735826585478336</v>
      </c>
      <c r="L55" s="446">
        <f t="shared" si="16"/>
        <v>0.12866558856669136</v>
      </c>
      <c r="M55" s="446">
        <f t="shared" si="16"/>
        <v>0.20113842686920932</v>
      </c>
      <c r="N55" s="446">
        <f t="shared" si="16"/>
        <v>0.3881755395851456</v>
      </c>
      <c r="O55" s="446">
        <f t="shared" si="16"/>
        <v>0.15053039015932135</v>
      </c>
      <c r="P55" s="446">
        <f t="shared" si="16"/>
        <v>0.08175527908972553</v>
      </c>
      <c r="Q55" s="446">
        <f t="shared" si="16"/>
        <v>1</v>
      </c>
      <c r="R55" s="435"/>
      <c r="S55" s="435" t="s">
        <v>388</v>
      </c>
      <c r="T55" s="448">
        <f t="shared" si="17"/>
        <v>0.0018458565080135458</v>
      </c>
      <c r="U55" s="448">
        <f t="shared" si="17"/>
        <v>0.010057005364314212</v>
      </c>
      <c r="V55" s="448">
        <f t="shared" si="17"/>
        <v>0.024185928836529536</v>
      </c>
      <c r="W55" s="448">
        <f t="shared" si="17"/>
        <v>0.060746140895796136</v>
      </c>
      <c r="X55" s="448">
        <f t="shared" si="17"/>
        <v>0.0917355029232922</v>
      </c>
      <c r="Y55" s="448">
        <f t="shared" si="17"/>
        <v>0.13885109522951145</v>
      </c>
      <c r="Z55" s="448">
        <f t="shared" si="17"/>
        <v>0.017644653576947243</v>
      </c>
      <c r="AA55" s="436"/>
    </row>
    <row r="56" spans="1:27" ht="12.75">
      <c r="A56" s="435" t="s">
        <v>123</v>
      </c>
      <c r="B56" s="445">
        <f aca="true" t="shared" si="18" ref="B56:H56">SUM(B50:B55)</f>
        <v>371.46375964718857</v>
      </c>
      <c r="C56" s="445">
        <f t="shared" si="18"/>
        <v>176.37571047409037</v>
      </c>
      <c r="D56" s="445">
        <f t="shared" si="18"/>
        <v>114.65086229327454</v>
      </c>
      <c r="E56" s="445">
        <f t="shared" si="18"/>
        <v>88.09566114663727</v>
      </c>
      <c r="F56" s="445">
        <f t="shared" si="18"/>
        <v>22.62204114884234</v>
      </c>
      <c r="G56" s="445">
        <f t="shared" si="18"/>
        <v>8.117298985667034</v>
      </c>
      <c r="H56" s="445">
        <f t="shared" si="18"/>
        <v>781.3253422271223</v>
      </c>
      <c r="I56" s="434"/>
      <c r="J56" s="434" t="s">
        <v>123</v>
      </c>
      <c r="K56" s="446">
        <f t="shared" si="16"/>
        <v>0.47542776302167905</v>
      </c>
      <c r="L56" s="446">
        <f t="shared" si="16"/>
        <v>0.22573913956424566</v>
      </c>
      <c r="M56" s="446">
        <f t="shared" si="16"/>
        <v>0.14673895251684652</v>
      </c>
      <c r="N56" s="446">
        <f t="shared" si="16"/>
        <v>0.1127515727258068</v>
      </c>
      <c r="O56" s="446">
        <f t="shared" si="16"/>
        <v>0.028953420459087543</v>
      </c>
      <c r="P56" s="446">
        <f t="shared" si="16"/>
        <v>0.010389140793167091</v>
      </c>
      <c r="Q56" s="446">
        <f t="shared" si="16"/>
        <v>1</v>
      </c>
      <c r="R56" s="435"/>
      <c r="S56" s="435" t="s">
        <v>123</v>
      </c>
      <c r="T56" s="448">
        <f t="shared" si="17"/>
        <v>1</v>
      </c>
      <c r="U56" s="448">
        <f t="shared" si="17"/>
        <v>1</v>
      </c>
      <c r="V56" s="448">
        <f t="shared" si="17"/>
        <v>1</v>
      </c>
      <c r="W56" s="448">
        <f t="shared" si="17"/>
        <v>1</v>
      </c>
      <c r="X56" s="448">
        <f t="shared" si="17"/>
        <v>1</v>
      </c>
      <c r="Y56" s="448">
        <f t="shared" si="17"/>
        <v>1</v>
      </c>
      <c r="Z56" s="448">
        <f t="shared" si="17"/>
        <v>1</v>
      </c>
      <c r="AA56" s="436"/>
    </row>
    <row r="57" spans="1:27" ht="12.75">
      <c r="A57" s="435"/>
      <c r="B57" s="435"/>
      <c r="C57" s="435"/>
      <c r="D57" s="435"/>
      <c r="E57" s="435"/>
      <c r="F57" s="435"/>
      <c r="G57" s="435"/>
      <c r="H57" s="435"/>
      <c r="I57" s="435"/>
      <c r="J57" s="435"/>
      <c r="K57" s="435"/>
      <c r="L57" s="435"/>
      <c r="M57" s="435"/>
      <c r="N57" s="435"/>
      <c r="O57" s="435"/>
      <c r="P57" s="435"/>
      <c r="Q57" s="435"/>
      <c r="R57" s="435"/>
      <c r="S57" s="435"/>
      <c r="T57" s="435"/>
      <c r="U57" s="435"/>
      <c r="V57" s="435"/>
      <c r="W57" s="435"/>
      <c r="X57" s="435"/>
      <c r="Y57" s="435"/>
      <c r="Z57" s="435"/>
      <c r="AA57" s="436"/>
    </row>
    <row r="58" spans="1:27" ht="12.75">
      <c r="A58" s="408" t="s">
        <v>385</v>
      </c>
      <c r="B58" s="434"/>
      <c r="C58" s="434"/>
      <c r="D58" s="434"/>
      <c r="E58" s="434"/>
      <c r="F58" s="434"/>
      <c r="G58" s="434"/>
      <c r="H58" s="434"/>
      <c r="I58" s="434"/>
      <c r="J58" s="408" t="s">
        <v>381</v>
      </c>
      <c r="K58" s="434"/>
      <c r="L58" s="434"/>
      <c r="M58" s="434"/>
      <c r="N58" s="434"/>
      <c r="O58" s="434"/>
      <c r="P58" s="434"/>
      <c r="Q58" s="434"/>
      <c r="R58" s="435"/>
      <c r="S58" s="408" t="s">
        <v>381</v>
      </c>
      <c r="T58" s="435"/>
      <c r="U58" s="435"/>
      <c r="V58" s="435"/>
      <c r="W58" s="435"/>
      <c r="X58" s="435"/>
      <c r="Y58" s="435"/>
      <c r="Z58" s="435"/>
      <c r="AA58" s="436"/>
    </row>
    <row r="59" spans="1:27" ht="38.25">
      <c r="A59" s="437"/>
      <c r="B59" s="438" t="s">
        <v>371</v>
      </c>
      <c r="C59" s="438" t="s">
        <v>372</v>
      </c>
      <c r="D59" s="438" t="s">
        <v>373</v>
      </c>
      <c r="E59" s="438" t="s">
        <v>374</v>
      </c>
      <c r="F59" s="438" t="s">
        <v>375</v>
      </c>
      <c r="G59" s="438" t="s">
        <v>376</v>
      </c>
      <c r="H59" s="438" t="s">
        <v>377</v>
      </c>
      <c r="I59" s="434"/>
      <c r="J59" s="437"/>
      <c r="K59" s="438" t="s">
        <v>371</v>
      </c>
      <c r="L59" s="438" t="s">
        <v>372</v>
      </c>
      <c r="M59" s="438" t="s">
        <v>373</v>
      </c>
      <c r="N59" s="438" t="s">
        <v>374</v>
      </c>
      <c r="O59" s="438" t="s">
        <v>375</v>
      </c>
      <c r="P59" s="438" t="s">
        <v>376</v>
      </c>
      <c r="Q59" s="438" t="s">
        <v>377</v>
      </c>
      <c r="R59" s="435"/>
      <c r="S59" s="439"/>
      <c r="T59" s="440" t="s">
        <v>371</v>
      </c>
      <c r="U59" s="440" t="s">
        <v>372</v>
      </c>
      <c r="V59" s="440" t="s">
        <v>373</v>
      </c>
      <c r="W59" s="440" t="s">
        <v>374</v>
      </c>
      <c r="X59" s="440" t="s">
        <v>375</v>
      </c>
      <c r="Y59" s="440" t="s">
        <v>376</v>
      </c>
      <c r="Z59" s="440" t="s">
        <v>377</v>
      </c>
      <c r="AA59" s="436"/>
    </row>
    <row r="60" spans="1:28" ht="12.75">
      <c r="A60" s="441"/>
      <c r="B60" s="442"/>
      <c r="C60" s="442"/>
      <c r="D60" s="442"/>
      <c r="E60" s="442"/>
      <c r="F60" s="442"/>
      <c r="G60" s="434"/>
      <c r="H60" s="443" t="s">
        <v>379</v>
      </c>
      <c r="I60" s="434"/>
      <c r="J60" s="441"/>
      <c r="K60" s="442"/>
      <c r="L60" s="442"/>
      <c r="M60" s="442"/>
      <c r="N60" s="442"/>
      <c r="O60" s="442"/>
      <c r="P60" s="434"/>
      <c r="Q60" s="443" t="s">
        <v>116</v>
      </c>
      <c r="R60" s="435"/>
      <c r="S60" s="441"/>
      <c r="T60" s="442"/>
      <c r="U60" s="442"/>
      <c r="V60" s="442"/>
      <c r="W60" s="442"/>
      <c r="X60" s="442"/>
      <c r="Y60" s="435"/>
      <c r="Z60" s="443" t="s">
        <v>113</v>
      </c>
      <c r="AA60" s="436"/>
      <c r="AB60" s="391"/>
    </row>
    <row r="61" spans="1:28" ht="12.75">
      <c r="A61" s="444" t="s">
        <v>14</v>
      </c>
      <c r="B61" s="445">
        <v>119.06184428166351</v>
      </c>
      <c r="C61" s="445">
        <v>8.532737476370512</v>
      </c>
      <c r="D61" s="445">
        <v>1.4329786153119093</v>
      </c>
      <c r="E61" s="445">
        <v>0.5188787216446125</v>
      </c>
      <c r="F61" s="445">
        <v>0</v>
      </c>
      <c r="G61" s="445">
        <v>0</v>
      </c>
      <c r="H61" s="445">
        <v>129.54653827977316</v>
      </c>
      <c r="I61" s="434"/>
      <c r="J61" s="444" t="s">
        <v>14</v>
      </c>
      <c r="K61" s="446">
        <f aca="true" t="shared" si="19" ref="K61:Q67">B61/$H61</f>
        <v>0.9190661970799517</v>
      </c>
      <c r="L61" s="446">
        <f t="shared" si="19"/>
        <v>0.06586619441688915</v>
      </c>
      <c r="M61" s="446">
        <f t="shared" si="19"/>
        <v>0.011061496774365359</v>
      </c>
      <c r="N61" s="446">
        <f t="shared" si="19"/>
        <v>0.004005346098280327</v>
      </c>
      <c r="O61" s="446">
        <f t="shared" si="19"/>
        <v>0</v>
      </c>
      <c r="P61" s="446">
        <f t="shared" si="19"/>
        <v>0</v>
      </c>
      <c r="Q61" s="447">
        <f t="shared" si="19"/>
        <v>1</v>
      </c>
      <c r="R61" s="435"/>
      <c r="S61" s="444" t="s">
        <v>14</v>
      </c>
      <c r="T61" s="448">
        <f>B61/B$67</f>
        <v>0.2992410541805402</v>
      </c>
      <c r="U61" s="448">
        <f aca="true" t="shared" si="20" ref="U61:Z67">C61/C$67</f>
        <v>0.03830394663488565</v>
      </c>
      <c r="V61" s="448">
        <f t="shared" si="20"/>
        <v>0.008543860945085332</v>
      </c>
      <c r="W61" s="448">
        <f t="shared" si="20"/>
        <v>0.0038928364939921933</v>
      </c>
      <c r="X61" s="448">
        <f t="shared" si="20"/>
        <v>0</v>
      </c>
      <c r="Y61" s="448">
        <f t="shared" si="20"/>
        <v>0</v>
      </c>
      <c r="Z61" s="448">
        <f t="shared" si="20"/>
        <v>0.1337899201730149</v>
      </c>
      <c r="AA61" s="436"/>
      <c r="AB61" s="391"/>
    </row>
    <row r="62" spans="1:28" ht="12.75">
      <c r="A62" s="434" t="s">
        <v>382</v>
      </c>
      <c r="B62" s="445">
        <v>229.62872755198487</v>
      </c>
      <c r="C62" s="445">
        <v>172.08947896975425</v>
      </c>
      <c r="D62" s="445">
        <v>136.63868147448014</v>
      </c>
      <c r="E62" s="445">
        <v>105.13328213610586</v>
      </c>
      <c r="F62" s="445">
        <v>25.991415406427222</v>
      </c>
      <c r="G62" s="445">
        <v>7.050183719281663</v>
      </c>
      <c r="H62" s="445">
        <v>676.530777410208</v>
      </c>
      <c r="I62" s="434"/>
      <c r="J62" s="434" t="s">
        <v>382</v>
      </c>
      <c r="K62" s="446">
        <f t="shared" si="19"/>
        <v>0.33942096238550234</v>
      </c>
      <c r="L62" s="446">
        <f t="shared" si="19"/>
        <v>0.2543705101318834</v>
      </c>
      <c r="M62" s="446">
        <f t="shared" si="19"/>
        <v>0.20196964578247203</v>
      </c>
      <c r="N62" s="446">
        <f t="shared" si="19"/>
        <v>0.15540059025630892</v>
      </c>
      <c r="O62" s="446">
        <f t="shared" si="19"/>
        <v>0.03841867402681013</v>
      </c>
      <c r="P62" s="446">
        <f t="shared" si="19"/>
        <v>0.010421083496408105</v>
      </c>
      <c r="Q62" s="447">
        <f t="shared" si="19"/>
        <v>1</v>
      </c>
      <c r="R62" s="435"/>
      <c r="S62" s="435" t="s">
        <v>382</v>
      </c>
      <c r="T62" s="448">
        <f aca="true" t="shared" si="21" ref="T62:T67">B62/B$67</f>
        <v>0.5771315144441667</v>
      </c>
      <c r="U62" s="448">
        <f t="shared" si="20"/>
        <v>0.7725195152361107</v>
      </c>
      <c r="V62" s="448">
        <f t="shared" si="20"/>
        <v>0.8146820069493211</v>
      </c>
      <c r="W62" s="448">
        <f t="shared" si="20"/>
        <v>0.7887520924647264</v>
      </c>
      <c r="X62" s="448">
        <f t="shared" si="20"/>
        <v>0.7330333226496796</v>
      </c>
      <c r="Y62" s="448">
        <f t="shared" si="20"/>
        <v>0.6310204280449629</v>
      </c>
      <c r="Z62" s="448">
        <f t="shared" si="20"/>
        <v>0.698690987086235</v>
      </c>
      <c r="AA62" s="436"/>
      <c r="AB62" s="391"/>
    </row>
    <row r="63" spans="1:28" ht="12.75">
      <c r="A63" s="434" t="s">
        <v>384</v>
      </c>
      <c r="B63" s="445">
        <v>39.45010042533081</v>
      </c>
      <c r="C63" s="445">
        <v>32.174508506616256</v>
      </c>
      <c r="D63" s="445">
        <v>20.611029064272213</v>
      </c>
      <c r="E63" s="445">
        <v>17.433148629489605</v>
      </c>
      <c r="F63" s="445">
        <v>5.820163043478261</v>
      </c>
      <c r="G63" s="445">
        <v>2.8372540170132323</v>
      </c>
      <c r="H63" s="445">
        <v>118.32615193761814</v>
      </c>
      <c r="I63" s="434"/>
      <c r="J63" s="434" t="s">
        <v>384</v>
      </c>
      <c r="K63" s="446">
        <f t="shared" si="19"/>
        <v>0.3334013637672339</v>
      </c>
      <c r="L63" s="446">
        <f t="shared" si="19"/>
        <v>0.27191375684708097</v>
      </c>
      <c r="M63" s="446">
        <f t="shared" si="19"/>
        <v>0.17418828151479482</v>
      </c>
      <c r="N63" s="446">
        <f t="shared" si="19"/>
        <v>0.14733132400587495</v>
      </c>
      <c r="O63" s="446">
        <f t="shared" si="19"/>
        <v>0.04918746150510046</v>
      </c>
      <c r="P63" s="446">
        <f t="shared" si="19"/>
        <v>0.023978249698418656</v>
      </c>
      <c r="Q63" s="447">
        <f t="shared" si="19"/>
        <v>1</v>
      </c>
      <c r="R63" s="435"/>
      <c r="S63" s="435" t="s">
        <v>384</v>
      </c>
      <c r="T63" s="448">
        <f t="shared" si="21"/>
        <v>0.09915090522936111</v>
      </c>
      <c r="U63" s="448">
        <f t="shared" si="20"/>
        <v>0.14443320918450686</v>
      </c>
      <c r="V63" s="448">
        <f t="shared" si="20"/>
        <v>0.12288931905792864</v>
      </c>
      <c r="W63" s="448">
        <f t="shared" si="20"/>
        <v>0.1307904802397128</v>
      </c>
      <c r="X63" s="448">
        <f t="shared" si="20"/>
        <v>0.1641454837072375</v>
      </c>
      <c r="Y63" s="448">
        <f t="shared" si="20"/>
        <v>0.2539458992240842</v>
      </c>
      <c r="Z63" s="448">
        <f t="shared" si="20"/>
        <v>0.12220200271137406</v>
      </c>
      <c r="AA63" s="436"/>
      <c r="AB63" s="391"/>
    </row>
    <row r="64" spans="1:28" ht="12.75">
      <c r="A64" s="434" t="s">
        <v>18</v>
      </c>
      <c r="B64" s="445">
        <v>3.9426339201323253</v>
      </c>
      <c r="C64" s="445">
        <v>1.627195356805293</v>
      </c>
      <c r="D64" s="445">
        <v>0.839249881852552</v>
      </c>
      <c r="E64" s="445">
        <v>0.39208391422495276</v>
      </c>
      <c r="F64" s="445">
        <v>0.3517622814272212</v>
      </c>
      <c r="G64" s="445">
        <v>0</v>
      </c>
      <c r="H64" s="445">
        <v>7.1529046550094515</v>
      </c>
      <c r="I64" s="434"/>
      <c r="J64" s="434" t="s">
        <v>18</v>
      </c>
      <c r="K64" s="446">
        <f t="shared" si="19"/>
        <v>0.5511934116682442</v>
      </c>
      <c r="L64" s="446">
        <f t="shared" si="19"/>
        <v>0.22748735447853427</v>
      </c>
      <c r="M64" s="446">
        <f t="shared" si="19"/>
        <v>0.1173299410980955</v>
      </c>
      <c r="N64" s="446">
        <f t="shared" si="19"/>
        <v>0.054814642880827644</v>
      </c>
      <c r="O64" s="446">
        <f t="shared" si="19"/>
        <v>0.04917754372426434</v>
      </c>
      <c r="P64" s="446">
        <f t="shared" si="19"/>
        <v>0</v>
      </c>
      <c r="Q64" s="447">
        <f t="shared" si="19"/>
        <v>1</v>
      </c>
      <c r="R64" s="435"/>
      <c r="S64" s="435" t="s">
        <v>18</v>
      </c>
      <c r="T64" s="448">
        <f t="shared" si="21"/>
        <v>0.009909118556212817</v>
      </c>
      <c r="U64" s="448">
        <f t="shared" si="20"/>
        <v>0.007304573038161197</v>
      </c>
      <c r="V64" s="448">
        <f t="shared" si="20"/>
        <v>0.005003866918953808</v>
      </c>
      <c r="W64" s="448">
        <f t="shared" si="20"/>
        <v>0.0029415709419813104</v>
      </c>
      <c r="X64" s="448">
        <f t="shared" si="20"/>
        <v>0.009920716894612248</v>
      </c>
      <c r="Y64" s="448">
        <f t="shared" si="20"/>
        <v>0</v>
      </c>
      <c r="Z64" s="448">
        <f t="shared" si="20"/>
        <v>0.007387202742015075</v>
      </c>
      <c r="AA64" s="436"/>
      <c r="AB64" s="391"/>
    </row>
    <row r="65" spans="1:28" ht="12.75">
      <c r="A65" s="434" t="s">
        <v>19</v>
      </c>
      <c r="B65" s="445">
        <v>5.583456403591682</v>
      </c>
      <c r="C65" s="445">
        <v>7.011587901701324</v>
      </c>
      <c r="D65" s="445">
        <v>5.005381616257089</v>
      </c>
      <c r="E65" s="445">
        <v>2.8178439862948963</v>
      </c>
      <c r="F65" s="445">
        <v>0.6050789224952741</v>
      </c>
      <c r="G65" s="445">
        <v>0.08603762405482042</v>
      </c>
      <c r="H65" s="445">
        <v>21.109367911153118</v>
      </c>
      <c r="I65" s="434"/>
      <c r="J65" s="434" t="s">
        <v>19</v>
      </c>
      <c r="K65" s="446">
        <f t="shared" si="19"/>
        <v>0.26450135442670775</v>
      </c>
      <c r="L65" s="446">
        <f t="shared" si="19"/>
        <v>0.33215527490980706</v>
      </c>
      <c r="M65" s="446">
        <f t="shared" si="19"/>
        <v>0.23711660326941855</v>
      </c>
      <c r="N65" s="446">
        <f t="shared" si="19"/>
        <v>0.1334878428456444</v>
      </c>
      <c r="O65" s="446">
        <f t="shared" si="19"/>
        <v>0.028664000032686012</v>
      </c>
      <c r="P65" s="446">
        <f t="shared" si="19"/>
        <v>0.00407580295236422</v>
      </c>
      <c r="Q65" s="447">
        <f t="shared" si="19"/>
        <v>1</v>
      </c>
      <c r="R65" s="435"/>
      <c r="S65" s="435" t="s">
        <v>19</v>
      </c>
      <c r="T65" s="448">
        <f t="shared" si="21"/>
        <v>0.014033037958233437</v>
      </c>
      <c r="U65" s="448">
        <f t="shared" si="20"/>
        <v>0.03147541917893588</v>
      </c>
      <c r="V65" s="448">
        <f t="shared" si="20"/>
        <v>0.029843630637208445</v>
      </c>
      <c r="W65" s="448">
        <f t="shared" si="20"/>
        <v>0.02114059691917433</v>
      </c>
      <c r="X65" s="448">
        <f t="shared" si="20"/>
        <v>0.01706498111343018</v>
      </c>
      <c r="Y65" s="448">
        <f t="shared" si="20"/>
        <v>0.007700721076326234</v>
      </c>
      <c r="Z65" s="448">
        <f t="shared" si="20"/>
        <v>0.02180081911287119</v>
      </c>
      <c r="AA65" s="436"/>
      <c r="AB65" s="391"/>
    </row>
    <row r="66" spans="1:28" ht="12.75">
      <c r="A66" s="434" t="s">
        <v>388</v>
      </c>
      <c r="B66" s="445">
        <v>0.21261465619092626</v>
      </c>
      <c r="C66" s="445">
        <v>1.3284162925330814</v>
      </c>
      <c r="D66" s="445">
        <v>3.192943584593573</v>
      </c>
      <c r="E66" s="445">
        <v>6.995416469754253</v>
      </c>
      <c r="F66" s="445">
        <v>2.6889253308128542</v>
      </c>
      <c r="G66" s="445">
        <v>1.199195770321361</v>
      </c>
      <c r="H66" s="445">
        <v>15.61750649810964</v>
      </c>
      <c r="I66" s="434"/>
      <c r="J66" s="434" t="s">
        <v>388</v>
      </c>
      <c r="K66" s="446">
        <f t="shared" si="19"/>
        <v>0.013613866990653173</v>
      </c>
      <c r="L66" s="446">
        <f t="shared" si="19"/>
        <v>0.08505943587690355</v>
      </c>
      <c r="M66" s="446">
        <f t="shared" si="19"/>
        <v>0.20444643867957094</v>
      </c>
      <c r="N66" s="446">
        <f t="shared" si="19"/>
        <v>0.44792147008877414</v>
      </c>
      <c r="O66" s="446">
        <f t="shared" si="19"/>
        <v>0.17217379298918972</v>
      </c>
      <c r="P66" s="446">
        <f t="shared" si="19"/>
        <v>0.0767853543372313</v>
      </c>
      <c r="Q66" s="447">
        <f t="shared" si="19"/>
        <v>1</v>
      </c>
      <c r="R66" s="435"/>
      <c r="S66" s="435" t="s">
        <v>388</v>
      </c>
      <c r="T66" s="448">
        <f t="shared" si="21"/>
        <v>0.0005343696314857468</v>
      </c>
      <c r="U66" s="448">
        <f t="shared" si="20"/>
        <v>0.005963336727399664</v>
      </c>
      <c r="V66" s="448">
        <f t="shared" si="20"/>
        <v>0.019037315491502903</v>
      </c>
      <c r="W66" s="448">
        <f t="shared" si="20"/>
        <v>0.05248242294041302</v>
      </c>
      <c r="X66" s="448">
        <f t="shared" si="20"/>
        <v>0.07583549563504048</v>
      </c>
      <c r="Y66" s="448">
        <f t="shared" si="20"/>
        <v>0.1073329516546266</v>
      </c>
      <c r="Z66" s="448">
        <f t="shared" si="20"/>
        <v>0.016129068174489926</v>
      </c>
      <c r="AA66" s="436"/>
      <c r="AB66" s="391"/>
    </row>
    <row r="67" spans="1:28" ht="12.75">
      <c r="A67" s="435" t="s">
        <v>123</v>
      </c>
      <c r="B67" s="445">
        <f aca="true" t="shared" si="22" ref="B67:H67">SUM(B61:B66)</f>
        <v>397.8793772388941</v>
      </c>
      <c r="C67" s="445">
        <f t="shared" si="22"/>
        <v>222.76392450378071</v>
      </c>
      <c r="D67" s="445">
        <f t="shared" si="22"/>
        <v>167.72026423676743</v>
      </c>
      <c r="E67" s="445">
        <f t="shared" si="22"/>
        <v>133.29065385751417</v>
      </c>
      <c r="F67" s="445">
        <f t="shared" si="22"/>
        <v>35.457344984640834</v>
      </c>
      <c r="G67" s="445">
        <f t="shared" si="22"/>
        <v>11.172671130671077</v>
      </c>
      <c r="H67" s="445">
        <f t="shared" si="22"/>
        <v>968.2832466918713</v>
      </c>
      <c r="I67" s="434"/>
      <c r="J67" s="434" t="s">
        <v>123</v>
      </c>
      <c r="K67" s="446">
        <f t="shared" si="19"/>
        <v>0.410912177400822</v>
      </c>
      <c r="L67" s="446">
        <f t="shared" si="19"/>
        <v>0.23006070306891205</v>
      </c>
      <c r="M67" s="446">
        <f t="shared" si="19"/>
        <v>0.17321405158023936</v>
      </c>
      <c r="N67" s="446">
        <f t="shared" si="19"/>
        <v>0.1376566767140712</v>
      </c>
      <c r="O67" s="446">
        <f t="shared" si="19"/>
        <v>0.0366187735931407</v>
      </c>
      <c r="P67" s="446">
        <f t="shared" si="19"/>
        <v>0.011538639307085381</v>
      </c>
      <c r="Q67" s="447">
        <f t="shared" si="19"/>
        <v>1</v>
      </c>
      <c r="R67" s="435"/>
      <c r="S67" s="435" t="s">
        <v>123</v>
      </c>
      <c r="T67" s="448">
        <f t="shared" si="21"/>
        <v>1</v>
      </c>
      <c r="U67" s="448">
        <f t="shared" si="20"/>
        <v>1</v>
      </c>
      <c r="V67" s="448">
        <f t="shared" si="20"/>
        <v>1</v>
      </c>
      <c r="W67" s="448">
        <f t="shared" si="20"/>
        <v>1</v>
      </c>
      <c r="X67" s="448">
        <f t="shared" si="20"/>
        <v>1</v>
      </c>
      <c r="Y67" s="448">
        <f t="shared" si="20"/>
        <v>1</v>
      </c>
      <c r="Z67" s="448">
        <f t="shared" si="20"/>
        <v>1</v>
      </c>
      <c r="AA67" s="436"/>
      <c r="AB67" s="391"/>
    </row>
    <row r="68" spans="1:28" ht="12.75">
      <c r="A68" s="435"/>
      <c r="B68" s="435"/>
      <c r="C68" s="435"/>
      <c r="D68" s="435"/>
      <c r="E68" s="435"/>
      <c r="F68" s="435"/>
      <c r="G68" s="435"/>
      <c r="H68" s="435"/>
      <c r="I68" s="435"/>
      <c r="J68" s="435"/>
      <c r="K68" s="435"/>
      <c r="L68" s="435"/>
      <c r="M68" s="435"/>
      <c r="N68" s="435"/>
      <c r="O68" s="435"/>
      <c r="P68" s="435"/>
      <c r="Q68" s="435"/>
      <c r="R68" s="435"/>
      <c r="S68" s="435"/>
      <c r="T68" s="435"/>
      <c r="U68" s="435"/>
      <c r="V68" s="435"/>
      <c r="W68" s="435"/>
      <c r="X68" s="435"/>
      <c r="Y68" s="435"/>
      <c r="Z68" s="435"/>
      <c r="AA68" s="436"/>
      <c r="AB68" s="391"/>
    </row>
    <row r="69" spans="27:28" ht="12.75">
      <c r="AA69" s="391"/>
      <c r="AB69" s="391"/>
    </row>
    <row r="70" spans="1:28" ht="12.75">
      <c r="A70" s="410" t="s">
        <v>386</v>
      </c>
      <c r="B70" s="449"/>
      <c r="C70" s="449"/>
      <c r="D70" s="449"/>
      <c r="E70" s="449"/>
      <c r="F70" s="449"/>
      <c r="G70" s="449"/>
      <c r="H70" s="449"/>
      <c r="I70" s="449"/>
      <c r="J70" s="410" t="s">
        <v>386</v>
      </c>
      <c r="K70" s="449"/>
      <c r="L70" s="449"/>
      <c r="M70" s="449"/>
      <c r="N70" s="449"/>
      <c r="O70" s="449"/>
      <c r="P70" s="449"/>
      <c r="Q70" s="449"/>
      <c r="R70" s="450"/>
      <c r="S70" s="410" t="s">
        <v>386</v>
      </c>
      <c r="T70" s="450"/>
      <c r="U70" s="450"/>
      <c r="V70" s="450"/>
      <c r="W70" s="450"/>
      <c r="X70" s="450"/>
      <c r="Y70" s="450"/>
      <c r="Z70" s="450"/>
      <c r="AA70" s="451"/>
      <c r="AB70" s="391"/>
    </row>
    <row r="71" spans="1:28" ht="38.25">
      <c r="A71" s="452"/>
      <c r="B71" s="453" t="s">
        <v>371</v>
      </c>
      <c r="C71" s="453" t="s">
        <v>372</v>
      </c>
      <c r="D71" s="453" t="s">
        <v>373</v>
      </c>
      <c r="E71" s="453" t="s">
        <v>374</v>
      </c>
      <c r="F71" s="453" t="s">
        <v>375</v>
      </c>
      <c r="G71" s="453" t="s">
        <v>376</v>
      </c>
      <c r="H71" s="453" t="s">
        <v>377</v>
      </c>
      <c r="I71" s="449"/>
      <c r="J71" s="452"/>
      <c r="K71" s="453" t="s">
        <v>371</v>
      </c>
      <c r="L71" s="453" t="s">
        <v>372</v>
      </c>
      <c r="M71" s="453" t="s">
        <v>373</v>
      </c>
      <c r="N71" s="453" t="s">
        <v>374</v>
      </c>
      <c r="O71" s="453" t="s">
        <v>375</v>
      </c>
      <c r="P71" s="453" t="s">
        <v>376</v>
      </c>
      <c r="Q71" s="453" t="s">
        <v>377</v>
      </c>
      <c r="R71" s="450"/>
      <c r="S71" s="454"/>
      <c r="T71" s="455" t="s">
        <v>371</v>
      </c>
      <c r="U71" s="455" t="s">
        <v>372</v>
      </c>
      <c r="V71" s="455" t="s">
        <v>373</v>
      </c>
      <c r="W71" s="455" t="s">
        <v>374</v>
      </c>
      <c r="X71" s="455" t="s">
        <v>375</v>
      </c>
      <c r="Y71" s="455" t="s">
        <v>376</v>
      </c>
      <c r="Z71" s="455" t="s">
        <v>377</v>
      </c>
      <c r="AA71" s="451"/>
      <c r="AB71" s="391"/>
    </row>
    <row r="72" spans="1:28" ht="12.75">
      <c r="A72" s="456"/>
      <c r="B72" s="457"/>
      <c r="C72" s="457"/>
      <c r="D72" s="457"/>
      <c r="E72" s="457"/>
      <c r="F72" s="457"/>
      <c r="G72" s="449"/>
      <c r="H72" s="458" t="s">
        <v>379</v>
      </c>
      <c r="I72" s="449"/>
      <c r="J72" s="456"/>
      <c r="K72" s="457"/>
      <c r="L72" s="457"/>
      <c r="M72" s="457"/>
      <c r="N72" s="457"/>
      <c r="O72" s="457"/>
      <c r="P72" s="449"/>
      <c r="Q72" s="458" t="s">
        <v>116</v>
      </c>
      <c r="R72" s="450"/>
      <c r="S72" s="456"/>
      <c r="T72" s="457"/>
      <c r="U72" s="457"/>
      <c r="V72" s="457"/>
      <c r="W72" s="457"/>
      <c r="X72" s="457"/>
      <c r="Y72" s="450"/>
      <c r="Z72" s="458" t="s">
        <v>113</v>
      </c>
      <c r="AA72" s="451"/>
      <c r="AB72" s="391"/>
    </row>
    <row r="73" spans="1:28" ht="12.75">
      <c r="A73" s="459" t="s">
        <v>14</v>
      </c>
      <c r="B73" s="460">
        <v>218.42666085609144</v>
      </c>
      <c r="C73" s="460">
        <v>9.959417005616888</v>
      </c>
      <c r="D73" s="460">
        <v>0.9363313964749177</v>
      </c>
      <c r="E73" s="460">
        <v>0.3767495642068565</v>
      </c>
      <c r="F73" s="460">
        <v>0</v>
      </c>
      <c r="G73" s="460">
        <v>0</v>
      </c>
      <c r="H73" s="460">
        <v>229.69903157079216</v>
      </c>
      <c r="I73" s="449"/>
      <c r="J73" s="459" t="s">
        <v>14</v>
      </c>
      <c r="K73" s="461">
        <f aca="true" t="shared" si="23" ref="K73:Q79">B73/$H73</f>
        <v>0.9509254756643298</v>
      </c>
      <c r="L73" s="461">
        <f t="shared" si="23"/>
        <v>0.043358550262531007</v>
      </c>
      <c r="M73" s="461">
        <f t="shared" si="23"/>
        <v>0.004076340200791595</v>
      </c>
      <c r="N73" s="461">
        <f t="shared" si="23"/>
        <v>0.0016401878650966104</v>
      </c>
      <c r="O73" s="461">
        <f t="shared" si="23"/>
        <v>0</v>
      </c>
      <c r="P73" s="461">
        <f t="shared" si="23"/>
        <v>0</v>
      </c>
      <c r="Q73" s="461">
        <f t="shared" si="23"/>
        <v>1</v>
      </c>
      <c r="R73" s="450"/>
      <c r="S73" s="459" t="s">
        <v>14</v>
      </c>
      <c r="T73" s="462">
        <f aca="true" t="shared" si="24" ref="T73:Z79">B73/B$79</f>
        <v>0.48594220806204286</v>
      </c>
      <c r="U73" s="462">
        <f t="shared" si="24"/>
        <v>0.04790970212447585</v>
      </c>
      <c r="V73" s="462">
        <f t="shared" si="24"/>
        <v>0.012385954249700617</v>
      </c>
      <c r="W73" s="462">
        <f t="shared" si="24"/>
        <v>0.010460410168126382</v>
      </c>
      <c r="X73" s="462">
        <f t="shared" si="24"/>
        <v>0</v>
      </c>
      <c r="Y73" s="462">
        <f t="shared" si="24"/>
        <v>0</v>
      </c>
      <c r="Z73" s="462">
        <f t="shared" si="24"/>
        <v>0.29186571001000106</v>
      </c>
      <c r="AA73" s="451"/>
      <c r="AB73" s="391"/>
    </row>
    <row r="74" spans="1:28" ht="12.75">
      <c r="A74" s="449" t="s">
        <v>382</v>
      </c>
      <c r="B74" s="460">
        <v>138.2758280069727</v>
      </c>
      <c r="C74" s="460">
        <v>107.5905190780554</v>
      </c>
      <c r="D74" s="460">
        <v>46.9597278713926</v>
      </c>
      <c r="E74" s="460">
        <v>22.740496804183614</v>
      </c>
      <c r="F74" s="460">
        <v>7.038109141971721</v>
      </c>
      <c r="G74" s="460">
        <v>2.460886839047066</v>
      </c>
      <c r="H74" s="460">
        <v>325.06562076312224</v>
      </c>
      <c r="I74" s="449"/>
      <c r="J74" s="449" t="s">
        <v>382</v>
      </c>
      <c r="K74" s="461">
        <f t="shared" si="23"/>
        <v>0.42537819804615795</v>
      </c>
      <c r="L74" s="461">
        <f t="shared" si="23"/>
        <v>0.33098092263794765</v>
      </c>
      <c r="M74" s="461">
        <f t="shared" si="23"/>
        <v>0.14446230198428922</v>
      </c>
      <c r="N74" s="461">
        <f t="shared" si="23"/>
        <v>0.06995663445060155</v>
      </c>
      <c r="O74" s="461">
        <f t="shared" si="23"/>
        <v>0.02165134881212321</v>
      </c>
      <c r="P74" s="461">
        <f t="shared" si="23"/>
        <v>0.007570430958739659</v>
      </c>
      <c r="Q74" s="461">
        <f t="shared" si="23"/>
        <v>1</v>
      </c>
      <c r="R74" s="450"/>
      <c r="S74" s="450" t="s">
        <v>382</v>
      </c>
      <c r="T74" s="462">
        <f t="shared" si="24"/>
        <v>0.3076275621298163</v>
      </c>
      <c r="U74" s="462">
        <f t="shared" si="24"/>
        <v>0.517563399297396</v>
      </c>
      <c r="V74" s="462">
        <f t="shared" si="24"/>
        <v>0.6211914319900098</v>
      </c>
      <c r="W74" s="462">
        <f t="shared" si="24"/>
        <v>0.6313873899217602</v>
      </c>
      <c r="X74" s="462">
        <f t="shared" si="24"/>
        <v>0.5483308187057667</v>
      </c>
      <c r="Y74" s="462">
        <f t="shared" si="24"/>
        <v>0.47469060000859115</v>
      </c>
      <c r="Z74" s="462">
        <f t="shared" si="24"/>
        <v>0.4130427000717686</v>
      </c>
      <c r="AA74" s="451"/>
      <c r="AB74" s="391"/>
    </row>
    <row r="75" spans="1:28" ht="12.75">
      <c r="A75" s="449" t="s">
        <v>384</v>
      </c>
      <c r="B75" s="460">
        <v>41.418627735812514</v>
      </c>
      <c r="C75" s="460">
        <v>31.798124152624446</v>
      </c>
      <c r="D75" s="460">
        <v>12.31823745884176</v>
      </c>
      <c r="E75" s="460">
        <v>7.850893375944218</v>
      </c>
      <c r="F75" s="460">
        <v>2.5305076021692816</v>
      </c>
      <c r="G75" s="460">
        <v>1.1603260216928142</v>
      </c>
      <c r="H75" s="460">
        <v>97.07670927755181</v>
      </c>
      <c r="I75" s="449"/>
      <c r="J75" s="449" t="s">
        <v>384</v>
      </c>
      <c r="K75" s="461">
        <f t="shared" si="23"/>
        <v>0.4266587531041313</v>
      </c>
      <c r="L75" s="461">
        <f t="shared" si="23"/>
        <v>0.32755667542984485</v>
      </c>
      <c r="M75" s="461">
        <f t="shared" si="23"/>
        <v>0.12689179052848518</v>
      </c>
      <c r="N75" s="461">
        <f t="shared" si="23"/>
        <v>0.08087308927518078</v>
      </c>
      <c r="O75" s="461">
        <f t="shared" si="23"/>
        <v>0.026067092930955382</v>
      </c>
      <c r="P75" s="461">
        <f t="shared" si="23"/>
        <v>0.01195267155559763</v>
      </c>
      <c r="Q75" s="461">
        <f t="shared" si="23"/>
        <v>1</v>
      </c>
      <c r="R75" s="450"/>
      <c r="S75" s="450" t="s">
        <v>384</v>
      </c>
      <c r="T75" s="462">
        <f t="shared" si="24"/>
        <v>0.09214561692219911</v>
      </c>
      <c r="U75" s="462">
        <f t="shared" si="24"/>
        <v>0.15296464194743056</v>
      </c>
      <c r="V75" s="462">
        <f t="shared" si="24"/>
        <v>0.16294778342002283</v>
      </c>
      <c r="W75" s="462">
        <f t="shared" si="24"/>
        <v>0.2179791901590961</v>
      </c>
      <c r="X75" s="462">
        <f t="shared" si="24"/>
        <v>0.19714887582006524</v>
      </c>
      <c r="Y75" s="462">
        <f t="shared" si="24"/>
        <v>0.223820066288066</v>
      </c>
      <c r="Z75" s="462">
        <f t="shared" si="24"/>
        <v>0.12334994398961976</v>
      </c>
      <c r="AA75" s="451"/>
      <c r="AB75" s="391"/>
    </row>
    <row r="76" spans="1:28" ht="12.75">
      <c r="A76" s="449" t="s">
        <v>18</v>
      </c>
      <c r="B76" s="460">
        <v>5.65983294596165</v>
      </c>
      <c r="C76" s="460">
        <v>5.234282393957002</v>
      </c>
      <c r="D76" s="460">
        <v>0.5896733004067402</v>
      </c>
      <c r="E76" s="460">
        <v>0.19305976176641484</v>
      </c>
      <c r="F76" s="460">
        <v>0.06610473077668022</v>
      </c>
      <c r="G76" s="460">
        <v>0</v>
      </c>
      <c r="H76" s="460">
        <v>11.742989540964556</v>
      </c>
      <c r="I76" s="449"/>
      <c r="J76" s="449" t="s">
        <v>18</v>
      </c>
      <c r="K76" s="461">
        <f t="shared" si="23"/>
        <v>0.4819754736404847</v>
      </c>
      <c r="L76" s="461">
        <f t="shared" si="23"/>
        <v>0.44573678412107853</v>
      </c>
      <c r="M76" s="461">
        <f t="shared" si="23"/>
        <v>0.0502149217070924</v>
      </c>
      <c r="N76" s="461">
        <f t="shared" si="23"/>
        <v>0.016440426953710556</v>
      </c>
      <c r="O76" s="461">
        <f t="shared" si="23"/>
        <v>0.005629293166452948</v>
      </c>
      <c r="P76" s="461">
        <f t="shared" si="23"/>
        <v>0</v>
      </c>
      <c r="Q76" s="461">
        <f t="shared" si="23"/>
        <v>1</v>
      </c>
      <c r="R76" s="450"/>
      <c r="S76" s="450" t="s">
        <v>18</v>
      </c>
      <c r="T76" s="462">
        <f t="shared" si="24"/>
        <v>0.012591648419855427</v>
      </c>
      <c r="U76" s="462">
        <f t="shared" si="24"/>
        <v>0.025179476889906106</v>
      </c>
      <c r="V76" s="462">
        <f t="shared" si="24"/>
        <v>0.007800300778767597</v>
      </c>
      <c r="W76" s="462">
        <f t="shared" si="24"/>
        <v>0.0053602830285655045</v>
      </c>
      <c r="X76" s="462">
        <f t="shared" si="24"/>
        <v>0.005150141950902841</v>
      </c>
      <c r="Y76" s="462">
        <f t="shared" si="24"/>
        <v>0</v>
      </c>
      <c r="Z76" s="462">
        <f t="shared" si="24"/>
        <v>0.014921159904661311</v>
      </c>
      <c r="AA76" s="451"/>
      <c r="AB76" s="391"/>
    </row>
    <row r="77" spans="1:28" ht="12.75">
      <c r="A77" s="449" t="s">
        <v>19</v>
      </c>
      <c r="B77" s="460">
        <v>43.71763993802053</v>
      </c>
      <c r="C77" s="460">
        <v>47.794639744334695</v>
      </c>
      <c r="D77" s="460">
        <v>9.539946252178966</v>
      </c>
      <c r="E77" s="460">
        <v>1.93395918070889</v>
      </c>
      <c r="F77" s="460">
        <v>1.0148597714507068</v>
      </c>
      <c r="G77" s="460">
        <v>0.3693972496610498</v>
      </c>
      <c r="H77" s="460">
        <v>104.37034669765639</v>
      </c>
      <c r="I77" s="449"/>
      <c r="J77" s="449" t="s">
        <v>19</v>
      </c>
      <c r="K77" s="461">
        <f t="shared" si="23"/>
        <v>0.41887031442621625</v>
      </c>
      <c r="L77" s="461">
        <f t="shared" si="23"/>
        <v>0.4579331319343784</v>
      </c>
      <c r="M77" s="461">
        <f t="shared" si="23"/>
        <v>0.09140475771163825</v>
      </c>
      <c r="N77" s="461">
        <f t="shared" si="23"/>
        <v>0.01852977633878375</v>
      </c>
      <c r="O77" s="461">
        <f t="shared" si="23"/>
        <v>0.009723640895728627</v>
      </c>
      <c r="P77" s="461">
        <f t="shared" si="23"/>
        <v>0.0035392931167617225</v>
      </c>
      <c r="Q77" s="461">
        <f t="shared" si="23"/>
        <v>1</v>
      </c>
      <c r="R77" s="450"/>
      <c r="S77" s="450" t="s">
        <v>19</v>
      </c>
      <c r="T77" s="462">
        <f t="shared" si="24"/>
        <v>0.0972603179459839</v>
      </c>
      <c r="U77" s="462">
        <f t="shared" si="24"/>
        <v>0.22991576233892996</v>
      </c>
      <c r="V77" s="462">
        <f t="shared" si="24"/>
        <v>0.12619606505660608</v>
      </c>
      <c r="W77" s="462">
        <f t="shared" si="24"/>
        <v>0.053696163713466805</v>
      </c>
      <c r="X77" s="462">
        <f t="shared" si="24"/>
        <v>0.07906653308806408</v>
      </c>
      <c r="Y77" s="462">
        <f t="shared" si="24"/>
        <v>0.07125455721931041</v>
      </c>
      <c r="Z77" s="462">
        <f t="shared" si="24"/>
        <v>0.13261756105189831</v>
      </c>
      <c r="AA77" s="451"/>
      <c r="AB77" s="391"/>
    </row>
    <row r="78" spans="1:28" ht="12.75">
      <c r="A78" s="449" t="s">
        <v>388</v>
      </c>
      <c r="B78" s="460">
        <v>1.9924348247143133</v>
      </c>
      <c r="C78" s="460">
        <v>5.5019349215572335</v>
      </c>
      <c r="D78" s="460">
        <v>5.2523097036606625</v>
      </c>
      <c r="E78" s="460">
        <v>2.921551762541158</v>
      </c>
      <c r="F78" s="460">
        <v>2.185935018400155</v>
      </c>
      <c r="G78" s="460">
        <v>1.1935811059461554</v>
      </c>
      <c r="H78" s="460">
        <v>19.047761475886116</v>
      </c>
      <c r="I78" s="449"/>
      <c r="J78" s="449" t="s">
        <v>388</v>
      </c>
      <c r="K78" s="461">
        <f t="shared" si="23"/>
        <v>0.10460204613737288</v>
      </c>
      <c r="L78" s="461">
        <f t="shared" si="23"/>
        <v>0.2888494235148059</v>
      </c>
      <c r="M78" s="461">
        <f t="shared" si="23"/>
        <v>0.27574419756935353</v>
      </c>
      <c r="N78" s="461">
        <f t="shared" si="23"/>
        <v>0.1533803206345141</v>
      </c>
      <c r="O78" s="461">
        <f t="shared" si="23"/>
        <v>0.11476073034448074</v>
      </c>
      <c r="P78" s="461">
        <f t="shared" si="23"/>
        <v>0.0626625395040353</v>
      </c>
      <c r="Q78" s="461">
        <f t="shared" si="23"/>
        <v>1</v>
      </c>
      <c r="R78" s="450"/>
      <c r="S78" s="450" t="s">
        <v>388</v>
      </c>
      <c r="T78" s="462">
        <f t="shared" si="24"/>
        <v>0.004432646520102592</v>
      </c>
      <c r="U78" s="462">
        <f t="shared" si="24"/>
        <v>0.026467017401861595</v>
      </c>
      <c r="V78" s="462">
        <f t="shared" si="24"/>
        <v>0.06947846450489312</v>
      </c>
      <c r="W78" s="462">
        <f t="shared" si="24"/>
        <v>0.08111656300898491</v>
      </c>
      <c r="X78" s="462">
        <f t="shared" si="24"/>
        <v>0.17030363043520108</v>
      </c>
      <c r="Y78" s="462">
        <f t="shared" si="24"/>
        <v>0.23023477648403243</v>
      </c>
      <c r="Z78" s="462">
        <f t="shared" si="24"/>
        <v>0.024202924972050958</v>
      </c>
      <c r="AA78" s="451"/>
      <c r="AB78" s="391"/>
    </row>
    <row r="79" spans="1:28" ht="12.75">
      <c r="A79" s="450" t="s">
        <v>123</v>
      </c>
      <c r="B79" s="460">
        <f aca="true" t="shared" si="25" ref="B79:H79">SUM(B73:B78)</f>
        <v>449.49102430757307</v>
      </c>
      <c r="C79" s="460">
        <f t="shared" si="25"/>
        <v>207.87891729614563</v>
      </c>
      <c r="D79" s="460">
        <f t="shared" si="25"/>
        <v>75.59622598295564</v>
      </c>
      <c r="E79" s="460">
        <f t="shared" si="25"/>
        <v>36.01671044935115</v>
      </c>
      <c r="F79" s="460">
        <f t="shared" si="25"/>
        <v>12.835516264768545</v>
      </c>
      <c r="G79" s="460">
        <f t="shared" si="25"/>
        <v>5.184191216347085</v>
      </c>
      <c r="H79" s="460">
        <f t="shared" si="25"/>
        <v>787.0024593259733</v>
      </c>
      <c r="I79" s="449"/>
      <c r="J79" s="449" t="s">
        <v>123</v>
      </c>
      <c r="K79" s="461">
        <f t="shared" si="23"/>
        <v>0.5711430999752387</v>
      </c>
      <c r="L79" s="461">
        <f t="shared" si="23"/>
        <v>0.26414011142250193</v>
      </c>
      <c r="M79" s="461">
        <f t="shared" si="23"/>
        <v>0.09605589548944979</v>
      </c>
      <c r="N79" s="461">
        <f t="shared" si="23"/>
        <v>0.0457644191864376</v>
      </c>
      <c r="O79" s="461">
        <f t="shared" si="23"/>
        <v>0.01630937249644874</v>
      </c>
      <c r="P79" s="461">
        <f t="shared" si="23"/>
        <v>0.006587261773981082</v>
      </c>
      <c r="Q79" s="461">
        <f t="shared" si="23"/>
        <v>1</v>
      </c>
      <c r="R79" s="450"/>
      <c r="S79" s="450" t="s">
        <v>123</v>
      </c>
      <c r="T79" s="462">
        <f t="shared" si="24"/>
        <v>1</v>
      </c>
      <c r="U79" s="462">
        <f t="shared" si="24"/>
        <v>1</v>
      </c>
      <c r="V79" s="462">
        <f t="shared" si="24"/>
        <v>1</v>
      </c>
      <c r="W79" s="462">
        <f t="shared" si="24"/>
        <v>1</v>
      </c>
      <c r="X79" s="462">
        <f t="shared" si="24"/>
        <v>1</v>
      </c>
      <c r="Y79" s="462">
        <f t="shared" si="24"/>
        <v>1</v>
      </c>
      <c r="Z79" s="462">
        <f t="shared" si="24"/>
        <v>1</v>
      </c>
      <c r="AA79" s="451"/>
      <c r="AB79" s="391"/>
    </row>
    <row r="80" spans="1:28" ht="12.75">
      <c r="A80" s="450"/>
      <c r="B80" s="450"/>
      <c r="C80" s="450"/>
      <c r="D80" s="450"/>
      <c r="E80" s="450"/>
      <c r="F80" s="450"/>
      <c r="G80" s="450"/>
      <c r="H80" s="450"/>
      <c r="I80" s="450"/>
      <c r="J80" s="450"/>
      <c r="K80" s="450"/>
      <c r="L80" s="450"/>
      <c r="M80" s="450"/>
      <c r="N80" s="450"/>
      <c r="O80" s="450"/>
      <c r="P80" s="450"/>
      <c r="Q80" s="450"/>
      <c r="R80" s="450"/>
      <c r="S80" s="450"/>
      <c r="T80" s="450"/>
      <c r="U80" s="450"/>
      <c r="V80" s="450"/>
      <c r="W80" s="450"/>
      <c r="X80" s="450"/>
      <c r="Y80" s="450"/>
      <c r="Z80" s="450"/>
      <c r="AA80" s="451"/>
      <c r="AB80" s="391"/>
    </row>
    <row r="81" spans="1:28" ht="12.75">
      <c r="A81" s="410" t="s">
        <v>387</v>
      </c>
      <c r="B81" s="449"/>
      <c r="C81" s="449"/>
      <c r="D81" s="449"/>
      <c r="E81" s="449"/>
      <c r="F81" s="449"/>
      <c r="G81" s="449"/>
      <c r="H81" s="449"/>
      <c r="I81" s="450"/>
      <c r="J81" s="410" t="s">
        <v>387</v>
      </c>
      <c r="K81" s="450"/>
      <c r="L81" s="450"/>
      <c r="M81" s="450"/>
      <c r="N81" s="450"/>
      <c r="O81" s="450"/>
      <c r="P81" s="450"/>
      <c r="Q81" s="450"/>
      <c r="R81" s="450"/>
      <c r="S81" s="410" t="s">
        <v>387</v>
      </c>
      <c r="T81" s="450"/>
      <c r="U81" s="450"/>
      <c r="V81" s="450"/>
      <c r="W81" s="450"/>
      <c r="X81" s="450"/>
      <c r="Y81" s="450"/>
      <c r="Z81" s="450"/>
      <c r="AA81" s="451"/>
      <c r="AB81" s="391"/>
    </row>
    <row r="82" spans="1:28" ht="38.25">
      <c r="A82" s="452"/>
      <c r="B82" s="453" t="s">
        <v>371</v>
      </c>
      <c r="C82" s="453" t="s">
        <v>372</v>
      </c>
      <c r="D82" s="453" t="s">
        <v>373</v>
      </c>
      <c r="E82" s="453" t="s">
        <v>374</v>
      </c>
      <c r="F82" s="453" t="s">
        <v>375</v>
      </c>
      <c r="G82" s="453" t="s">
        <v>376</v>
      </c>
      <c r="H82" s="453" t="s">
        <v>377</v>
      </c>
      <c r="I82" s="450"/>
      <c r="J82" s="452"/>
      <c r="K82" s="453" t="s">
        <v>371</v>
      </c>
      <c r="L82" s="453" t="s">
        <v>372</v>
      </c>
      <c r="M82" s="453" t="s">
        <v>373</v>
      </c>
      <c r="N82" s="453" t="s">
        <v>374</v>
      </c>
      <c r="O82" s="453" t="s">
        <v>375</v>
      </c>
      <c r="P82" s="453" t="s">
        <v>376</v>
      </c>
      <c r="Q82" s="453" t="s">
        <v>377</v>
      </c>
      <c r="R82" s="450"/>
      <c r="S82" s="454"/>
      <c r="T82" s="455" t="s">
        <v>371</v>
      </c>
      <c r="U82" s="455" t="s">
        <v>372</v>
      </c>
      <c r="V82" s="455" t="s">
        <v>373</v>
      </c>
      <c r="W82" s="455" t="s">
        <v>374</v>
      </c>
      <c r="X82" s="455" t="s">
        <v>375</v>
      </c>
      <c r="Y82" s="455" t="s">
        <v>376</v>
      </c>
      <c r="Z82" s="455" t="s">
        <v>377</v>
      </c>
      <c r="AA82" s="451"/>
      <c r="AB82" s="391"/>
    </row>
    <row r="83" spans="1:28" ht="12.75">
      <c r="A83" s="456"/>
      <c r="B83" s="457"/>
      <c r="C83" s="457"/>
      <c r="D83" s="457"/>
      <c r="E83" s="457"/>
      <c r="F83" s="457"/>
      <c r="G83" s="449"/>
      <c r="H83" s="458" t="s">
        <v>379</v>
      </c>
      <c r="I83" s="450"/>
      <c r="J83" s="456"/>
      <c r="K83" s="457"/>
      <c r="L83" s="457"/>
      <c r="M83" s="457"/>
      <c r="N83" s="457"/>
      <c r="O83" s="457"/>
      <c r="P83" s="449"/>
      <c r="Q83" s="458" t="s">
        <v>116</v>
      </c>
      <c r="R83" s="450"/>
      <c r="S83" s="456"/>
      <c r="T83" s="457"/>
      <c r="U83" s="457"/>
      <c r="V83" s="457"/>
      <c r="W83" s="457"/>
      <c r="X83" s="457"/>
      <c r="Y83" s="450"/>
      <c r="Z83" s="458" t="s">
        <v>113</v>
      </c>
      <c r="AA83" s="451"/>
      <c r="AB83" s="391"/>
    </row>
    <row r="84" spans="1:28" ht="12.75">
      <c r="A84" s="459" t="s">
        <v>14</v>
      </c>
      <c r="B84" s="460">
        <v>154.3294871794872</v>
      </c>
      <c r="C84" s="460">
        <v>6.330212840544871</v>
      </c>
      <c r="D84" s="460">
        <v>0.9548712940705129</v>
      </c>
      <c r="E84" s="460">
        <v>0.25839177684294873</v>
      </c>
      <c r="F84" s="460">
        <v>0</v>
      </c>
      <c r="G84" s="460">
        <v>0</v>
      </c>
      <c r="H84" s="460">
        <v>161.87296674679487</v>
      </c>
      <c r="I84" s="450"/>
      <c r="J84" s="459" t="s">
        <v>14</v>
      </c>
      <c r="K84" s="461">
        <f aca="true" t="shared" si="26" ref="K84:Q90">B84/$H84</f>
        <v>0.9533987686831776</v>
      </c>
      <c r="L84" s="461">
        <f t="shared" si="26"/>
        <v>0.03910605314627194</v>
      </c>
      <c r="M84" s="461">
        <f t="shared" si="26"/>
        <v>0.0058988928989245175</v>
      </c>
      <c r="N84" s="461">
        <f t="shared" si="26"/>
        <v>0.0015962626869446992</v>
      </c>
      <c r="O84" s="461">
        <f t="shared" si="26"/>
        <v>0</v>
      </c>
      <c r="P84" s="461">
        <f t="shared" si="26"/>
        <v>0</v>
      </c>
      <c r="Q84" s="461">
        <f t="shared" si="26"/>
        <v>1</v>
      </c>
      <c r="R84" s="450"/>
      <c r="S84" s="459" t="s">
        <v>14</v>
      </c>
      <c r="T84" s="462">
        <f aca="true" t="shared" si="27" ref="T84:Z90">B84/B$90</f>
        <v>0.38838999746084185</v>
      </c>
      <c r="U84" s="462">
        <f t="shared" si="27"/>
        <v>0.05150461821699425</v>
      </c>
      <c r="V84" s="462">
        <f t="shared" si="27"/>
        <v>0.01209383766023918</v>
      </c>
      <c r="W84" s="462">
        <f t="shared" si="27"/>
        <v>0.003674191291283428</v>
      </c>
      <c r="X84" s="462">
        <f t="shared" si="27"/>
        <v>0</v>
      </c>
      <c r="Y84" s="462">
        <f t="shared" si="27"/>
        <v>0</v>
      </c>
      <c r="Z84" s="462">
        <f t="shared" si="27"/>
        <v>0.2340276887327828</v>
      </c>
      <c r="AA84" s="451"/>
      <c r="AB84" s="391"/>
    </row>
    <row r="85" spans="1:28" ht="12.75">
      <c r="A85" s="449" t="s">
        <v>382</v>
      </c>
      <c r="B85" s="460">
        <v>169.23694411057693</v>
      </c>
      <c r="C85" s="460">
        <v>77.95806290064102</v>
      </c>
      <c r="D85" s="460">
        <v>53.36845452724359</v>
      </c>
      <c r="E85" s="460">
        <v>45.599774639423075</v>
      </c>
      <c r="F85" s="460">
        <v>9.603879707532052</v>
      </c>
      <c r="G85" s="460">
        <v>3.8559705528846155</v>
      </c>
      <c r="H85" s="460">
        <v>359.62297676282054</v>
      </c>
      <c r="I85" s="450"/>
      <c r="J85" s="449" t="s">
        <v>382</v>
      </c>
      <c r="K85" s="461">
        <f t="shared" si="26"/>
        <v>0.47059547094009097</v>
      </c>
      <c r="L85" s="461">
        <f t="shared" si="26"/>
        <v>0.21677720262033237</v>
      </c>
      <c r="M85" s="461">
        <f t="shared" si="26"/>
        <v>0.14840112555556007</v>
      </c>
      <c r="N85" s="461">
        <f t="shared" si="26"/>
        <v>0.12679883540783088</v>
      </c>
      <c r="O85" s="461">
        <f t="shared" si="26"/>
        <v>0.026705411856556727</v>
      </c>
      <c r="P85" s="461">
        <f t="shared" si="26"/>
        <v>0.010722258593136877</v>
      </c>
      <c r="Q85" s="461">
        <f t="shared" si="26"/>
        <v>1</v>
      </c>
      <c r="R85" s="450"/>
      <c r="S85" s="450" t="s">
        <v>382</v>
      </c>
      <c r="T85" s="462">
        <f t="shared" si="27"/>
        <v>0.42590652955998515</v>
      </c>
      <c r="U85" s="462">
        <f t="shared" si="27"/>
        <v>0.6342915108504207</v>
      </c>
      <c r="V85" s="462">
        <f t="shared" si="27"/>
        <v>0.6759334260421057</v>
      </c>
      <c r="W85" s="462">
        <f t="shared" si="27"/>
        <v>0.6484041284583444</v>
      </c>
      <c r="X85" s="462">
        <f t="shared" si="27"/>
        <v>0.600907728677256</v>
      </c>
      <c r="Y85" s="462">
        <f t="shared" si="27"/>
        <v>0.6263353733344577</v>
      </c>
      <c r="Z85" s="462">
        <f t="shared" si="27"/>
        <v>0.5199245788745795</v>
      </c>
      <c r="AA85" s="451"/>
      <c r="AB85" s="391"/>
    </row>
    <row r="86" spans="1:28" ht="12.75">
      <c r="A86" s="449" t="s">
        <v>384</v>
      </c>
      <c r="B86" s="460">
        <v>49.39527744391027</v>
      </c>
      <c r="C86" s="460">
        <v>26.628512119391026</v>
      </c>
      <c r="D86" s="460">
        <v>14.539020432692308</v>
      </c>
      <c r="E86" s="460">
        <v>11.02702874599359</v>
      </c>
      <c r="F86" s="460">
        <v>3.082802283653846</v>
      </c>
      <c r="G86" s="460">
        <v>1.3370026041666665</v>
      </c>
      <c r="H86" s="460">
        <v>106.00976061698718</v>
      </c>
      <c r="I86" s="450"/>
      <c r="J86" s="449" t="s">
        <v>384</v>
      </c>
      <c r="K86" s="461">
        <f t="shared" si="26"/>
        <v>0.4659502781293432</v>
      </c>
      <c r="L86" s="461">
        <f t="shared" si="26"/>
        <v>0.25118924865418507</v>
      </c>
      <c r="M86" s="461">
        <f t="shared" si="26"/>
        <v>0.13714794136005765</v>
      </c>
      <c r="N86" s="461">
        <f t="shared" si="26"/>
        <v>0.10401899487193636</v>
      </c>
      <c r="O86" s="461">
        <f t="shared" si="26"/>
        <v>0.02908036265445403</v>
      </c>
      <c r="P86" s="461">
        <f t="shared" si="26"/>
        <v>0.01261207077900356</v>
      </c>
      <c r="Q86" s="461">
        <f t="shared" si="26"/>
        <v>1</v>
      </c>
      <c r="R86" s="450"/>
      <c r="S86" s="450" t="s">
        <v>384</v>
      </c>
      <c r="T86" s="462">
        <f t="shared" si="27"/>
        <v>0.12430956670455279</v>
      </c>
      <c r="U86" s="462">
        <f t="shared" si="27"/>
        <v>0.21665801529001805</v>
      </c>
      <c r="V86" s="462">
        <f t="shared" si="27"/>
        <v>0.1841426734092362</v>
      </c>
      <c r="W86" s="462">
        <f t="shared" si="27"/>
        <v>0.15679838376546734</v>
      </c>
      <c r="X86" s="462">
        <f t="shared" si="27"/>
        <v>0.19288868401575696</v>
      </c>
      <c r="Y86" s="462">
        <f t="shared" si="27"/>
        <v>0.21717282685247974</v>
      </c>
      <c r="Z86" s="462">
        <f t="shared" si="27"/>
        <v>0.1532635112514877</v>
      </c>
      <c r="AA86" s="451"/>
      <c r="AB86" s="391"/>
    </row>
    <row r="87" spans="1:28" ht="12.75">
      <c r="A87" s="449" t="s">
        <v>18</v>
      </c>
      <c r="B87" s="460">
        <v>5.35099358974359</v>
      </c>
      <c r="C87" s="460">
        <v>0.5656257011217949</v>
      </c>
      <c r="D87" s="460">
        <v>0.28824690504807693</v>
      </c>
      <c r="E87" s="460">
        <v>0.17637681790865387</v>
      </c>
      <c r="F87" s="460">
        <v>0.16719588341346156</v>
      </c>
      <c r="G87" s="460">
        <v>0</v>
      </c>
      <c r="H87" s="460">
        <v>6.54846704727564</v>
      </c>
      <c r="I87" s="450"/>
      <c r="J87" s="449" t="s">
        <v>18</v>
      </c>
      <c r="K87" s="461">
        <f t="shared" si="26"/>
        <v>0.8171368277663953</v>
      </c>
      <c r="L87" s="461">
        <f t="shared" si="26"/>
        <v>0.08637528402271066</v>
      </c>
      <c r="M87" s="461">
        <f t="shared" si="26"/>
        <v>0.04401746286071583</v>
      </c>
      <c r="N87" s="461">
        <f t="shared" si="26"/>
        <v>0.02693406206908103</v>
      </c>
      <c r="O87" s="461">
        <f t="shared" si="26"/>
        <v>0.025532064558990198</v>
      </c>
      <c r="P87" s="461">
        <f t="shared" si="26"/>
        <v>0</v>
      </c>
      <c r="Q87" s="461">
        <f t="shared" si="26"/>
        <v>1</v>
      </c>
      <c r="R87" s="450"/>
      <c r="S87" s="450" t="s">
        <v>18</v>
      </c>
      <c r="T87" s="462">
        <f t="shared" si="27"/>
        <v>0.013466463374665635</v>
      </c>
      <c r="U87" s="462">
        <f t="shared" si="27"/>
        <v>0.0046021099959555525</v>
      </c>
      <c r="V87" s="462">
        <f t="shared" si="27"/>
        <v>0.003650765603034658</v>
      </c>
      <c r="W87" s="462">
        <f t="shared" si="27"/>
        <v>0.002507982940719282</v>
      </c>
      <c r="X87" s="462">
        <f t="shared" si="27"/>
        <v>0.010461324132097912</v>
      </c>
      <c r="Y87" s="462">
        <f t="shared" si="27"/>
        <v>0</v>
      </c>
      <c r="Z87" s="462">
        <f t="shared" si="27"/>
        <v>0.009467440046452679</v>
      </c>
      <c r="AA87" s="451"/>
      <c r="AB87" s="391"/>
    </row>
    <row r="88" spans="1:28" ht="12.75">
      <c r="A88" s="449" t="s">
        <v>19</v>
      </c>
      <c r="B88" s="460">
        <v>18.795306490384615</v>
      </c>
      <c r="C88" s="460">
        <v>10.868986378205127</v>
      </c>
      <c r="D88" s="460">
        <v>7.023727463942308</v>
      </c>
      <c r="E88" s="460">
        <v>4.393892227564103</v>
      </c>
      <c r="F88" s="460">
        <v>1.0665063100961538</v>
      </c>
      <c r="G88" s="460">
        <v>0.4058870192307692</v>
      </c>
      <c r="H88" s="460">
        <v>42.55445212339743</v>
      </c>
      <c r="I88" s="450"/>
      <c r="J88" s="449" t="s">
        <v>19</v>
      </c>
      <c r="K88" s="461">
        <f t="shared" si="26"/>
        <v>0.4416766178984717</v>
      </c>
      <c r="L88" s="461">
        <f t="shared" si="26"/>
        <v>0.25541361328510925</v>
      </c>
      <c r="M88" s="461">
        <f t="shared" si="26"/>
        <v>0.16505270573276865</v>
      </c>
      <c r="N88" s="461">
        <f t="shared" si="26"/>
        <v>0.10325340847587222</v>
      </c>
      <c r="O88" s="461">
        <f t="shared" si="26"/>
        <v>0.02506215582340358</v>
      </c>
      <c r="P88" s="461">
        <f t="shared" si="26"/>
        <v>0.009538062387780174</v>
      </c>
      <c r="Q88" s="461">
        <f t="shared" si="26"/>
        <v>1</v>
      </c>
      <c r="R88" s="450"/>
      <c r="S88" s="450" t="s">
        <v>19</v>
      </c>
      <c r="T88" s="462">
        <f t="shared" si="27"/>
        <v>0.04730080539687361</v>
      </c>
      <c r="U88" s="462">
        <f t="shared" si="27"/>
        <v>0.08843351841657528</v>
      </c>
      <c r="V88" s="462">
        <f t="shared" si="27"/>
        <v>0.08895839705954027</v>
      </c>
      <c r="W88" s="462">
        <f t="shared" si="27"/>
        <v>0.06247877062731118</v>
      </c>
      <c r="X88" s="462">
        <f t="shared" si="27"/>
        <v>0.06673051974164393</v>
      </c>
      <c r="Y88" s="462">
        <f t="shared" si="27"/>
        <v>0.06592928919836624</v>
      </c>
      <c r="Z88" s="462">
        <f t="shared" si="27"/>
        <v>0.06152305895095205</v>
      </c>
      <c r="AA88" s="451"/>
      <c r="AB88" s="391"/>
    </row>
    <row r="89" spans="1:28" ht="12.75">
      <c r="A89" s="449" t="s">
        <v>388</v>
      </c>
      <c r="B89" s="460">
        <v>0.24899880308493588</v>
      </c>
      <c r="C89" s="460">
        <v>0.5543327824519231</v>
      </c>
      <c r="D89" s="460">
        <v>2.7808729967948715</v>
      </c>
      <c r="E89" s="460">
        <v>8.870699118589744</v>
      </c>
      <c r="F89" s="460">
        <v>2.0619026943108976</v>
      </c>
      <c r="G89" s="460">
        <v>0.5575389623397436</v>
      </c>
      <c r="H89" s="460">
        <v>15.074346454326923</v>
      </c>
      <c r="I89" s="450"/>
      <c r="J89" s="449" t="s">
        <v>388</v>
      </c>
      <c r="K89" s="461">
        <f t="shared" si="26"/>
        <v>0.016518049644100065</v>
      </c>
      <c r="L89" s="461">
        <f t="shared" si="26"/>
        <v>0.036773254756448034</v>
      </c>
      <c r="M89" s="461">
        <f t="shared" si="26"/>
        <v>0.18447718481331926</v>
      </c>
      <c r="N89" s="461">
        <f t="shared" si="26"/>
        <v>0.5884632640935162</v>
      </c>
      <c r="O89" s="461">
        <f t="shared" si="26"/>
        <v>0.13678222804273224</v>
      </c>
      <c r="P89" s="461">
        <f t="shared" si="26"/>
        <v>0.036985945893508926</v>
      </c>
      <c r="Q89" s="461">
        <f t="shared" si="26"/>
        <v>1</v>
      </c>
      <c r="R89" s="450"/>
      <c r="S89" s="450" t="s">
        <v>388</v>
      </c>
      <c r="T89" s="462">
        <f t="shared" si="27"/>
        <v>0.0006266375030809083</v>
      </c>
      <c r="U89" s="462">
        <f t="shared" si="27"/>
        <v>0.004510227230036224</v>
      </c>
      <c r="V89" s="462">
        <f t="shared" si="27"/>
        <v>0.035220900225843926</v>
      </c>
      <c r="W89" s="462">
        <f t="shared" si="27"/>
        <v>0.12613654291687434</v>
      </c>
      <c r="X89" s="462">
        <f t="shared" si="27"/>
        <v>0.12901174343324529</v>
      </c>
      <c r="Y89" s="462">
        <f t="shared" si="27"/>
        <v>0.09056251061469632</v>
      </c>
      <c r="Z89" s="462">
        <f t="shared" si="27"/>
        <v>0.02179372214374517</v>
      </c>
      <c r="AA89" s="451"/>
      <c r="AB89" s="391"/>
    </row>
    <row r="90" spans="1:28" ht="12.75">
      <c r="A90" s="450" t="s">
        <v>123</v>
      </c>
      <c r="B90" s="460">
        <f aca="true" t="shared" si="28" ref="B90:H90">SUM(B84:B89)</f>
        <v>397.35700761718755</v>
      </c>
      <c r="C90" s="460">
        <f t="shared" si="28"/>
        <v>122.90573272235576</v>
      </c>
      <c r="D90" s="460">
        <f t="shared" si="28"/>
        <v>78.95519361979167</v>
      </c>
      <c r="E90" s="460">
        <f t="shared" si="28"/>
        <v>70.32616332632212</v>
      </c>
      <c r="F90" s="460">
        <f t="shared" si="28"/>
        <v>15.98228687900641</v>
      </c>
      <c r="G90" s="460">
        <f t="shared" si="28"/>
        <v>6.156399138621795</v>
      </c>
      <c r="H90" s="460">
        <f t="shared" si="28"/>
        <v>691.6829697516026</v>
      </c>
      <c r="I90" s="450"/>
      <c r="J90" s="449" t="s">
        <v>123</v>
      </c>
      <c r="K90" s="461">
        <f t="shared" si="26"/>
        <v>0.5744785183302785</v>
      </c>
      <c r="L90" s="461">
        <f t="shared" si="26"/>
        <v>0.1776908469591115</v>
      </c>
      <c r="M90" s="461">
        <f t="shared" si="26"/>
        <v>0.11414939657708514</v>
      </c>
      <c r="N90" s="461">
        <f t="shared" si="26"/>
        <v>0.10167398418321281</v>
      </c>
      <c r="O90" s="461">
        <f t="shared" si="26"/>
        <v>0.023106376154882015</v>
      </c>
      <c r="P90" s="461">
        <f t="shared" si="26"/>
        <v>0.008900608237951389</v>
      </c>
      <c r="Q90" s="461">
        <f t="shared" si="26"/>
        <v>1</v>
      </c>
      <c r="R90" s="450"/>
      <c r="S90" s="450" t="s">
        <v>123</v>
      </c>
      <c r="T90" s="462">
        <f t="shared" si="27"/>
        <v>1</v>
      </c>
      <c r="U90" s="462">
        <f t="shared" si="27"/>
        <v>1</v>
      </c>
      <c r="V90" s="462">
        <f t="shared" si="27"/>
        <v>1</v>
      </c>
      <c r="W90" s="462">
        <f t="shared" si="27"/>
        <v>1</v>
      </c>
      <c r="X90" s="462">
        <f t="shared" si="27"/>
        <v>1</v>
      </c>
      <c r="Y90" s="462">
        <f t="shared" si="27"/>
        <v>1</v>
      </c>
      <c r="Z90" s="462">
        <f t="shared" si="27"/>
        <v>1</v>
      </c>
      <c r="AA90" s="451"/>
      <c r="AB90" s="391"/>
    </row>
    <row r="91" spans="1:28" ht="12.75">
      <c r="A91" s="450"/>
      <c r="B91" s="450"/>
      <c r="C91" s="450"/>
      <c r="D91" s="450"/>
      <c r="E91" s="450"/>
      <c r="F91" s="450"/>
      <c r="G91" s="450"/>
      <c r="H91" s="450"/>
      <c r="I91" s="450"/>
      <c r="J91" s="450"/>
      <c r="K91" s="450"/>
      <c r="L91" s="450"/>
      <c r="M91" s="450"/>
      <c r="N91" s="450"/>
      <c r="O91" s="450"/>
      <c r="P91" s="450"/>
      <c r="Q91" s="450"/>
      <c r="R91" s="450"/>
      <c r="S91" s="450"/>
      <c r="T91" s="450"/>
      <c r="U91" s="450"/>
      <c r="V91" s="450"/>
      <c r="W91" s="450"/>
      <c r="X91" s="450"/>
      <c r="Y91" s="450"/>
      <c r="Z91" s="450"/>
      <c r="AA91" s="451"/>
      <c r="AB91" s="391"/>
    </row>
    <row r="92" spans="1:27" ht="12.75">
      <c r="A92" s="410" t="s">
        <v>389</v>
      </c>
      <c r="B92" s="449"/>
      <c r="C92" s="449"/>
      <c r="D92" s="449"/>
      <c r="E92" s="449"/>
      <c r="F92" s="449"/>
      <c r="G92" s="449"/>
      <c r="H92" s="449"/>
      <c r="I92" s="450"/>
      <c r="J92" s="410" t="s">
        <v>389</v>
      </c>
      <c r="K92" s="450"/>
      <c r="L92" s="450"/>
      <c r="M92" s="450"/>
      <c r="N92" s="450"/>
      <c r="O92" s="450"/>
      <c r="P92" s="450"/>
      <c r="Q92" s="450"/>
      <c r="R92" s="450"/>
      <c r="S92" s="410" t="s">
        <v>389</v>
      </c>
      <c r="T92" s="450"/>
      <c r="U92" s="450"/>
      <c r="V92" s="450"/>
      <c r="W92" s="450"/>
      <c r="X92" s="450"/>
      <c r="Y92" s="450"/>
      <c r="Z92" s="450"/>
      <c r="AA92" s="451"/>
    </row>
    <row r="93" spans="1:27" ht="38.25">
      <c r="A93" s="452"/>
      <c r="B93" s="453" t="s">
        <v>371</v>
      </c>
      <c r="C93" s="453" t="s">
        <v>372</v>
      </c>
      <c r="D93" s="453" t="s">
        <v>373</v>
      </c>
      <c r="E93" s="453" t="s">
        <v>374</v>
      </c>
      <c r="F93" s="453" t="s">
        <v>375</v>
      </c>
      <c r="G93" s="453" t="s">
        <v>376</v>
      </c>
      <c r="H93" s="453" t="s">
        <v>377</v>
      </c>
      <c r="I93" s="450"/>
      <c r="J93" s="452"/>
      <c r="K93" s="453" t="s">
        <v>371</v>
      </c>
      <c r="L93" s="453" t="s">
        <v>372</v>
      </c>
      <c r="M93" s="453" t="s">
        <v>373</v>
      </c>
      <c r="N93" s="453" t="s">
        <v>374</v>
      </c>
      <c r="O93" s="453" t="s">
        <v>375</v>
      </c>
      <c r="P93" s="453" t="s">
        <v>376</v>
      </c>
      <c r="Q93" s="453" t="s">
        <v>377</v>
      </c>
      <c r="R93" s="450"/>
      <c r="S93" s="454"/>
      <c r="T93" s="455" t="s">
        <v>371</v>
      </c>
      <c r="U93" s="455" t="s">
        <v>372</v>
      </c>
      <c r="V93" s="455" t="s">
        <v>373</v>
      </c>
      <c r="W93" s="455" t="s">
        <v>374</v>
      </c>
      <c r="X93" s="455" t="s">
        <v>375</v>
      </c>
      <c r="Y93" s="455" t="s">
        <v>376</v>
      </c>
      <c r="Z93" s="455" t="s">
        <v>377</v>
      </c>
      <c r="AA93" s="451"/>
    </row>
    <row r="94" spans="1:27" ht="12.75">
      <c r="A94" s="456"/>
      <c r="B94" s="457"/>
      <c r="C94" s="457"/>
      <c r="D94" s="457"/>
      <c r="E94" s="457"/>
      <c r="F94" s="457"/>
      <c r="G94" s="449"/>
      <c r="H94" s="458" t="s">
        <v>379</v>
      </c>
      <c r="I94" s="450"/>
      <c r="J94" s="456"/>
      <c r="K94" s="457"/>
      <c r="L94" s="457"/>
      <c r="M94" s="457"/>
      <c r="N94" s="457"/>
      <c r="O94" s="457"/>
      <c r="P94" s="449"/>
      <c r="Q94" s="458" t="s">
        <v>116</v>
      </c>
      <c r="R94" s="450"/>
      <c r="S94" s="456"/>
      <c r="T94" s="457"/>
      <c r="U94" s="457"/>
      <c r="V94" s="457"/>
      <c r="W94" s="457"/>
      <c r="X94" s="457"/>
      <c r="Y94" s="450"/>
      <c r="Z94" s="458" t="s">
        <v>113</v>
      </c>
      <c r="AA94" s="451"/>
    </row>
    <row r="95" spans="1:27" ht="12.75">
      <c r="A95" s="459" t="s">
        <v>14</v>
      </c>
      <c r="B95" s="460">
        <v>173.67015662240382</v>
      </c>
      <c r="C95" s="460">
        <v>7.711901940755873</v>
      </c>
      <c r="D95" s="460">
        <v>1.3859187946884577</v>
      </c>
      <c r="E95" s="460">
        <v>0.8340989445011916</v>
      </c>
      <c r="F95" s="460">
        <v>0</v>
      </c>
      <c r="G95" s="460">
        <v>0</v>
      </c>
      <c r="H95" s="460">
        <v>183.60233231188286</v>
      </c>
      <c r="I95" s="450"/>
      <c r="J95" s="459" t="s">
        <v>14</v>
      </c>
      <c r="K95" s="461">
        <f aca="true" t="shared" si="29" ref="K95:Q101">B95/$H95</f>
        <v>0.9459038697144251</v>
      </c>
      <c r="L95" s="461">
        <f t="shared" si="29"/>
        <v>0.042003289629544395</v>
      </c>
      <c r="M95" s="461">
        <f t="shared" si="29"/>
        <v>0.007548481423069374</v>
      </c>
      <c r="N95" s="461">
        <f t="shared" si="29"/>
        <v>0.004542964863236697</v>
      </c>
      <c r="O95" s="461">
        <f t="shared" si="29"/>
        <v>0</v>
      </c>
      <c r="P95" s="461">
        <f t="shared" si="29"/>
        <v>0</v>
      </c>
      <c r="Q95" s="461">
        <f t="shared" si="29"/>
        <v>1</v>
      </c>
      <c r="R95" s="450"/>
      <c r="S95" s="459" t="s">
        <v>14</v>
      </c>
      <c r="T95" s="462">
        <f aca="true" t="shared" si="30" ref="T95:Z101">B95/B$101</f>
        <v>0.5270735757900195</v>
      </c>
      <c r="U95" s="462">
        <f t="shared" si="30"/>
        <v>0.057607832312399354</v>
      </c>
      <c r="V95" s="462">
        <f t="shared" si="30"/>
        <v>0.009518136599799562</v>
      </c>
      <c r="W95" s="462">
        <f t="shared" si="30"/>
        <v>0.00759471675380955</v>
      </c>
      <c r="X95" s="462">
        <f t="shared" si="30"/>
        <v>0</v>
      </c>
      <c r="Y95" s="462">
        <f t="shared" si="30"/>
        <v>0</v>
      </c>
      <c r="Z95" s="462">
        <f t="shared" si="30"/>
        <v>0.2463788831498821</v>
      </c>
      <c r="AA95" s="451"/>
    </row>
    <row r="96" spans="1:27" ht="12.75">
      <c r="A96" s="449" t="s">
        <v>382</v>
      </c>
      <c r="B96" s="460">
        <v>113.62970718420158</v>
      </c>
      <c r="C96" s="460">
        <v>90.13474293496765</v>
      </c>
      <c r="D96" s="460">
        <v>102.87593973442287</v>
      </c>
      <c r="E96" s="460">
        <v>74.79318522301668</v>
      </c>
      <c r="F96" s="460">
        <v>14.708741913517196</v>
      </c>
      <c r="G96" s="460">
        <v>3.2081350017024173</v>
      </c>
      <c r="H96" s="460">
        <v>399.35001702417435</v>
      </c>
      <c r="I96" s="450"/>
      <c r="J96" s="449" t="s">
        <v>382</v>
      </c>
      <c r="K96" s="461">
        <f t="shared" si="29"/>
        <v>0.2845366278707911</v>
      </c>
      <c r="L96" s="461">
        <f t="shared" si="29"/>
        <v>0.2257036161075496</v>
      </c>
      <c r="M96" s="461">
        <f t="shared" si="29"/>
        <v>0.2576084521068027</v>
      </c>
      <c r="N96" s="461">
        <f t="shared" si="29"/>
        <v>0.18728729694404678</v>
      </c>
      <c r="O96" s="461">
        <f t="shared" si="29"/>
        <v>0.03683170473641626</v>
      </c>
      <c r="P96" s="461">
        <f t="shared" si="29"/>
        <v>0.008033391423414452</v>
      </c>
      <c r="Q96" s="461">
        <f t="shared" si="29"/>
        <v>1</v>
      </c>
      <c r="R96" s="450"/>
      <c r="S96" s="450" t="s">
        <v>382</v>
      </c>
      <c r="T96" s="462">
        <f t="shared" si="30"/>
        <v>0.3448561183241537</v>
      </c>
      <c r="U96" s="462">
        <f t="shared" si="30"/>
        <v>0.673305650980555</v>
      </c>
      <c r="V96" s="462">
        <f t="shared" si="30"/>
        <v>0.7065257004795127</v>
      </c>
      <c r="W96" s="462">
        <f t="shared" si="30"/>
        <v>0.681013997954069</v>
      </c>
      <c r="X96" s="462">
        <f t="shared" si="30"/>
        <v>0.7350872409524739</v>
      </c>
      <c r="Y96" s="462">
        <f t="shared" si="30"/>
        <v>0.5019368155959445</v>
      </c>
      <c r="Z96" s="462">
        <f t="shared" si="30"/>
        <v>0.5358941247716085</v>
      </c>
      <c r="AA96" s="451"/>
    </row>
    <row r="97" spans="1:27" ht="12.75">
      <c r="A97" s="449" t="s">
        <v>384</v>
      </c>
      <c r="B97" s="460">
        <v>28.597880490296223</v>
      </c>
      <c r="C97" s="460">
        <v>22.57382703438883</v>
      </c>
      <c r="D97" s="460">
        <v>25.778792986040177</v>
      </c>
      <c r="E97" s="460">
        <v>22.25654919986381</v>
      </c>
      <c r="F97" s="460">
        <v>2.309268130745659</v>
      </c>
      <c r="G97" s="460">
        <v>1.695218079673136</v>
      </c>
      <c r="H97" s="460">
        <v>103.21161048689139</v>
      </c>
      <c r="I97" s="450"/>
      <c r="J97" s="449" t="s">
        <v>384</v>
      </c>
      <c r="K97" s="461">
        <f t="shared" si="29"/>
        <v>0.2770800722456352</v>
      </c>
      <c r="L97" s="461">
        <f t="shared" si="29"/>
        <v>0.21871402769416012</v>
      </c>
      <c r="M97" s="461">
        <f t="shared" si="29"/>
        <v>0.2497664057796508</v>
      </c>
      <c r="N97" s="461">
        <f t="shared" si="29"/>
        <v>0.21563997591812162</v>
      </c>
      <c r="O97" s="461">
        <f t="shared" si="29"/>
        <v>0.0223741119807345</v>
      </c>
      <c r="P97" s="461">
        <f t="shared" si="29"/>
        <v>0.016424683925346177</v>
      </c>
      <c r="Q97" s="461">
        <f t="shared" si="29"/>
        <v>1</v>
      </c>
      <c r="R97" s="450"/>
      <c r="S97" s="450" t="s">
        <v>384</v>
      </c>
      <c r="T97" s="462">
        <f t="shared" si="30"/>
        <v>0.0867920397101294</v>
      </c>
      <c r="U97" s="462">
        <f t="shared" si="30"/>
        <v>0.16862626786962476</v>
      </c>
      <c r="V97" s="462">
        <f t="shared" si="30"/>
        <v>0.177042171561171</v>
      </c>
      <c r="W97" s="462">
        <f t="shared" si="30"/>
        <v>0.20265244094185605</v>
      </c>
      <c r="X97" s="462">
        <f t="shared" si="30"/>
        <v>0.11540847944917058</v>
      </c>
      <c r="Y97" s="462">
        <f t="shared" si="30"/>
        <v>0.26522960043772303</v>
      </c>
      <c r="Z97" s="462">
        <f t="shared" si="30"/>
        <v>0.13850129788473917</v>
      </c>
      <c r="AA97" s="451"/>
    </row>
    <row r="98" spans="1:27" ht="12.75">
      <c r="A98" s="449" t="s">
        <v>18</v>
      </c>
      <c r="B98" s="460">
        <v>4.600317330609466</v>
      </c>
      <c r="C98" s="460">
        <v>2.2018062648961525</v>
      </c>
      <c r="D98" s="460">
        <v>1.304343718079673</v>
      </c>
      <c r="E98" s="460">
        <v>0.05728151174668029</v>
      </c>
      <c r="F98" s="460">
        <v>0.2261260129383725</v>
      </c>
      <c r="G98" s="460">
        <v>0</v>
      </c>
      <c r="H98" s="460">
        <v>8.389879809329248</v>
      </c>
      <c r="I98" s="450"/>
      <c r="J98" s="449" t="s">
        <v>18</v>
      </c>
      <c r="K98" s="461">
        <f t="shared" si="29"/>
        <v>0.5483174294694992</v>
      </c>
      <c r="L98" s="461">
        <f t="shared" si="29"/>
        <v>0.2624359722588424</v>
      </c>
      <c r="M98" s="461">
        <f t="shared" si="29"/>
        <v>0.15546631748279507</v>
      </c>
      <c r="N98" s="461">
        <f t="shared" si="29"/>
        <v>0.0068274531993873485</v>
      </c>
      <c r="O98" s="461">
        <f t="shared" si="29"/>
        <v>0.026952235082906482</v>
      </c>
      <c r="P98" s="461">
        <f t="shared" si="29"/>
        <v>0</v>
      </c>
      <c r="Q98" s="461">
        <f t="shared" si="29"/>
        <v>1</v>
      </c>
      <c r="R98" s="450"/>
      <c r="S98" s="450" t="s">
        <v>18</v>
      </c>
      <c r="T98" s="462">
        <f t="shared" si="30"/>
        <v>0.013961556506711504</v>
      </c>
      <c r="U98" s="462">
        <f t="shared" si="30"/>
        <v>0.016447471332875337</v>
      </c>
      <c r="V98" s="462">
        <f t="shared" si="30"/>
        <v>0.008957899791353608</v>
      </c>
      <c r="W98" s="462">
        <f t="shared" si="30"/>
        <v>0.0005215650491036316</v>
      </c>
      <c r="X98" s="462">
        <f t="shared" si="30"/>
        <v>0.011300922127520293</v>
      </c>
      <c r="Y98" s="462">
        <f t="shared" si="30"/>
        <v>0</v>
      </c>
      <c r="Z98" s="462">
        <f t="shared" si="30"/>
        <v>0.011258512847608867</v>
      </c>
      <c r="AA98" s="451"/>
    </row>
    <row r="99" spans="1:27" ht="12.75">
      <c r="A99" s="449" t="s">
        <v>19</v>
      </c>
      <c r="B99" s="460">
        <v>8.913270173646577</v>
      </c>
      <c r="C99" s="460">
        <v>10.602224719101123</v>
      </c>
      <c r="D99" s="460">
        <v>12.751636023152876</v>
      </c>
      <c r="E99" s="460">
        <v>6.914009703779366</v>
      </c>
      <c r="F99" s="460">
        <v>0.5867663942798774</v>
      </c>
      <c r="G99" s="460">
        <v>0.34383695948246507</v>
      </c>
      <c r="H99" s="460">
        <v>40.11172284644195</v>
      </c>
      <c r="I99" s="450"/>
      <c r="J99" s="449" t="s">
        <v>19</v>
      </c>
      <c r="K99" s="461">
        <f t="shared" si="29"/>
        <v>0.2222111029179395</v>
      </c>
      <c r="L99" s="461">
        <f t="shared" si="29"/>
        <v>0.2643173607797696</v>
      </c>
      <c r="M99" s="461">
        <f t="shared" si="29"/>
        <v>0.3179029749474845</v>
      </c>
      <c r="N99" s="461">
        <f t="shared" si="29"/>
        <v>0.172368804258246</v>
      </c>
      <c r="O99" s="461">
        <f t="shared" si="29"/>
        <v>0.014628301968633234</v>
      </c>
      <c r="P99" s="461">
        <f t="shared" si="29"/>
        <v>0.008571981831814153</v>
      </c>
      <c r="Q99" s="461">
        <f t="shared" si="29"/>
        <v>1</v>
      </c>
      <c r="R99" s="450"/>
      <c r="S99" s="450" t="s">
        <v>19</v>
      </c>
      <c r="T99" s="462">
        <f t="shared" si="30"/>
        <v>0.027050987191891456</v>
      </c>
      <c r="U99" s="462">
        <f t="shared" si="30"/>
        <v>0.07919851528823885</v>
      </c>
      <c r="V99" s="462">
        <f t="shared" si="30"/>
        <v>0.08757498202957645</v>
      </c>
      <c r="W99" s="462">
        <f t="shared" si="30"/>
        <v>0.06295409636886304</v>
      </c>
      <c r="X99" s="462">
        <f t="shared" si="30"/>
        <v>0.02932436318421247</v>
      </c>
      <c r="Y99" s="462">
        <f t="shared" si="30"/>
        <v>0.05379587468583376</v>
      </c>
      <c r="Z99" s="462">
        <f t="shared" si="30"/>
        <v>0.05382655738455651</v>
      </c>
      <c r="AA99" s="451"/>
    </row>
    <row r="100" spans="1:27" ht="12.75">
      <c r="A100" s="449" t="s">
        <v>388</v>
      </c>
      <c r="B100" s="460">
        <v>0.08755526046986721</v>
      </c>
      <c r="C100" s="460">
        <v>0.6444803881511747</v>
      </c>
      <c r="D100" s="460">
        <v>1.5115747361252978</v>
      </c>
      <c r="E100" s="460">
        <v>4.9710837589376915</v>
      </c>
      <c r="F100" s="460">
        <v>2.178616275110657</v>
      </c>
      <c r="G100" s="460">
        <v>1.1443216036772215</v>
      </c>
      <c r="H100" s="460">
        <v>10.537638236295539</v>
      </c>
      <c r="I100" s="450"/>
      <c r="J100" s="449" t="s">
        <v>388</v>
      </c>
      <c r="K100" s="461">
        <f t="shared" si="29"/>
        <v>0.008308812516289881</v>
      </c>
      <c r="L100" s="461">
        <f t="shared" si="29"/>
        <v>0.06115985135372601</v>
      </c>
      <c r="M100" s="461">
        <f t="shared" si="29"/>
        <v>0.143445305506776</v>
      </c>
      <c r="N100" s="461">
        <f t="shared" si="29"/>
        <v>0.4717455322973067</v>
      </c>
      <c r="O100" s="461">
        <f t="shared" si="29"/>
        <v>0.20674616325380135</v>
      </c>
      <c r="P100" s="461">
        <f t="shared" si="29"/>
        <v>0.10859374539313306</v>
      </c>
      <c r="Q100" s="461">
        <f t="shared" si="29"/>
        <v>1</v>
      </c>
      <c r="R100" s="450"/>
      <c r="S100" s="450" t="s">
        <v>388</v>
      </c>
      <c r="T100" s="462">
        <f t="shared" si="30"/>
        <v>0.0002657224770944109</v>
      </c>
      <c r="U100" s="462">
        <f t="shared" si="30"/>
        <v>0.004814262216306649</v>
      </c>
      <c r="V100" s="462">
        <f t="shared" si="30"/>
        <v>0.010381109538586435</v>
      </c>
      <c r="W100" s="462">
        <f t="shared" si="30"/>
        <v>0.04526318293229863</v>
      </c>
      <c r="X100" s="462">
        <f t="shared" si="30"/>
        <v>0.10887899428662283</v>
      </c>
      <c r="Y100" s="462">
        <f t="shared" si="30"/>
        <v>0.17903770928049853</v>
      </c>
      <c r="Z100" s="462">
        <f t="shared" si="30"/>
        <v>0.014140623961605073</v>
      </c>
      <c r="AA100" s="451"/>
    </row>
    <row r="101" spans="1:27" ht="12.75">
      <c r="A101" s="450" t="s">
        <v>123</v>
      </c>
      <c r="B101" s="460">
        <f aca="true" t="shared" si="31" ref="B101:H101">SUM(B95:B100)</f>
        <v>329.49888706162756</v>
      </c>
      <c r="C101" s="460">
        <f t="shared" si="31"/>
        <v>133.8689832822608</v>
      </c>
      <c r="D101" s="460">
        <f t="shared" si="31"/>
        <v>145.6082059925094</v>
      </c>
      <c r="E101" s="460">
        <f t="shared" si="31"/>
        <v>109.82620834184543</v>
      </c>
      <c r="F101" s="460">
        <f t="shared" si="31"/>
        <v>20.00951872659176</v>
      </c>
      <c r="G101" s="460">
        <f t="shared" si="31"/>
        <v>6.391511644535241</v>
      </c>
      <c r="H101" s="460">
        <f t="shared" si="31"/>
        <v>745.2032007150152</v>
      </c>
      <c r="I101" s="450"/>
      <c r="J101" s="449" t="s">
        <v>123</v>
      </c>
      <c r="K101" s="461">
        <f t="shared" si="29"/>
        <v>0.4421597850700005</v>
      </c>
      <c r="L101" s="461">
        <f t="shared" si="29"/>
        <v>0.17964091291316894</v>
      </c>
      <c r="M101" s="461">
        <f t="shared" si="29"/>
        <v>0.1953939621472368</v>
      </c>
      <c r="N101" s="461">
        <f t="shared" si="29"/>
        <v>0.14737753170741652</v>
      </c>
      <c r="O101" s="461">
        <f t="shared" si="29"/>
        <v>0.026851090692300867</v>
      </c>
      <c r="P101" s="461">
        <f t="shared" si="29"/>
        <v>0.00857687089696159</v>
      </c>
      <c r="Q101" s="461">
        <f t="shared" si="29"/>
        <v>1</v>
      </c>
      <c r="R101" s="450"/>
      <c r="S101" s="450" t="s">
        <v>123</v>
      </c>
      <c r="T101" s="462">
        <f t="shared" si="30"/>
        <v>1</v>
      </c>
      <c r="U101" s="462">
        <f t="shared" si="30"/>
        <v>1</v>
      </c>
      <c r="V101" s="462">
        <f t="shared" si="30"/>
        <v>1</v>
      </c>
      <c r="W101" s="462">
        <f t="shared" si="30"/>
        <v>1</v>
      </c>
      <c r="X101" s="462">
        <f t="shared" si="30"/>
        <v>1</v>
      </c>
      <c r="Y101" s="462">
        <f t="shared" si="30"/>
        <v>1</v>
      </c>
      <c r="Z101" s="462">
        <f t="shared" si="30"/>
        <v>1</v>
      </c>
      <c r="AA101" s="451"/>
    </row>
    <row r="102" spans="1:27" ht="12.75">
      <c r="A102" s="450"/>
      <c r="B102" s="450"/>
      <c r="C102" s="450"/>
      <c r="D102" s="450"/>
      <c r="E102" s="450"/>
      <c r="F102" s="450"/>
      <c r="G102" s="450"/>
      <c r="H102" s="450"/>
      <c r="I102" s="450"/>
      <c r="J102" s="450"/>
      <c r="K102" s="450"/>
      <c r="L102" s="450"/>
      <c r="M102" s="450"/>
      <c r="N102" s="450"/>
      <c r="O102" s="450"/>
      <c r="P102" s="450"/>
      <c r="Q102" s="450"/>
      <c r="R102" s="450"/>
      <c r="S102" s="450"/>
      <c r="T102" s="450"/>
      <c r="U102" s="450"/>
      <c r="V102" s="450"/>
      <c r="W102" s="450"/>
      <c r="X102" s="450"/>
      <c r="Y102" s="450"/>
      <c r="Z102" s="450"/>
      <c r="AA102" s="451"/>
    </row>
    <row r="103" spans="1:27" ht="12.75">
      <c r="A103" s="410" t="s">
        <v>390</v>
      </c>
      <c r="B103" s="449"/>
      <c r="C103" s="449"/>
      <c r="D103" s="449"/>
      <c r="E103" s="449"/>
      <c r="F103" s="449"/>
      <c r="G103" s="449"/>
      <c r="H103" s="449"/>
      <c r="I103" s="450"/>
      <c r="J103" s="410" t="s">
        <v>390</v>
      </c>
      <c r="K103" s="450"/>
      <c r="L103" s="450"/>
      <c r="M103" s="450"/>
      <c r="N103" s="450"/>
      <c r="O103" s="450"/>
      <c r="P103" s="450"/>
      <c r="Q103" s="450"/>
      <c r="R103" s="450"/>
      <c r="S103" s="410" t="s">
        <v>390</v>
      </c>
      <c r="T103" s="450"/>
      <c r="U103" s="450"/>
      <c r="V103" s="450"/>
      <c r="W103" s="450"/>
      <c r="X103" s="450"/>
      <c r="Y103" s="450"/>
      <c r="Z103" s="450"/>
      <c r="AA103" s="451"/>
    </row>
    <row r="104" spans="1:27" ht="38.25">
      <c r="A104" s="452"/>
      <c r="B104" s="453" t="s">
        <v>371</v>
      </c>
      <c r="C104" s="453" t="s">
        <v>372</v>
      </c>
      <c r="D104" s="453" t="s">
        <v>373</v>
      </c>
      <c r="E104" s="453" t="s">
        <v>374</v>
      </c>
      <c r="F104" s="453" t="s">
        <v>375</v>
      </c>
      <c r="G104" s="453" t="s">
        <v>376</v>
      </c>
      <c r="H104" s="453" t="s">
        <v>377</v>
      </c>
      <c r="I104" s="450"/>
      <c r="J104" s="452"/>
      <c r="K104" s="453" t="s">
        <v>371</v>
      </c>
      <c r="L104" s="453" t="s">
        <v>372</v>
      </c>
      <c r="M104" s="453" t="s">
        <v>373</v>
      </c>
      <c r="N104" s="453" t="s">
        <v>374</v>
      </c>
      <c r="O104" s="453" t="s">
        <v>375</v>
      </c>
      <c r="P104" s="453" t="s">
        <v>376</v>
      </c>
      <c r="Q104" s="453" t="s">
        <v>377</v>
      </c>
      <c r="R104" s="450"/>
      <c r="S104" s="454"/>
      <c r="T104" s="455" t="s">
        <v>371</v>
      </c>
      <c r="U104" s="455" t="s">
        <v>372</v>
      </c>
      <c r="V104" s="455" t="s">
        <v>373</v>
      </c>
      <c r="W104" s="455" t="s">
        <v>374</v>
      </c>
      <c r="X104" s="455" t="s">
        <v>375</v>
      </c>
      <c r="Y104" s="455" t="s">
        <v>376</v>
      </c>
      <c r="Z104" s="455" t="s">
        <v>377</v>
      </c>
      <c r="AA104" s="451"/>
    </row>
    <row r="105" spans="1:27" ht="12.75">
      <c r="A105" s="456"/>
      <c r="B105" s="457"/>
      <c r="C105" s="457"/>
      <c r="D105" s="457"/>
      <c r="E105" s="457"/>
      <c r="F105" s="457"/>
      <c r="G105" s="449"/>
      <c r="H105" s="458" t="s">
        <v>379</v>
      </c>
      <c r="I105" s="450"/>
      <c r="J105" s="456"/>
      <c r="K105" s="457"/>
      <c r="L105" s="457"/>
      <c r="M105" s="457"/>
      <c r="N105" s="457"/>
      <c r="O105" s="457"/>
      <c r="P105" s="449"/>
      <c r="Q105" s="458" t="s">
        <v>116</v>
      </c>
      <c r="R105" s="450"/>
      <c r="S105" s="456"/>
      <c r="T105" s="457"/>
      <c r="U105" s="457"/>
      <c r="V105" s="457"/>
      <c r="W105" s="457"/>
      <c r="X105" s="457"/>
      <c r="Y105" s="450"/>
      <c r="Z105" s="458" t="s">
        <v>113</v>
      </c>
      <c r="AA105" s="451"/>
    </row>
    <row r="106" spans="1:27" ht="12.75">
      <c r="A106" s="459" t="s">
        <v>14</v>
      </c>
      <c r="B106" s="460">
        <v>166.55573637316562</v>
      </c>
      <c r="C106" s="460">
        <v>3.3656137316561847</v>
      </c>
      <c r="D106" s="460">
        <v>0.8762219077568133</v>
      </c>
      <c r="E106" s="460">
        <v>0.13284048742138363</v>
      </c>
      <c r="F106" s="460">
        <v>0</v>
      </c>
      <c r="G106" s="460">
        <v>0</v>
      </c>
      <c r="H106" s="460">
        <v>170.93037997903562</v>
      </c>
      <c r="I106" s="450"/>
      <c r="J106" s="459" t="s">
        <v>14</v>
      </c>
      <c r="K106" s="461">
        <f aca="true" t="shared" si="32" ref="K106:Q112">B106/$H106</f>
        <v>0.9744068690047577</v>
      </c>
      <c r="L106" s="461">
        <f t="shared" si="32"/>
        <v>0.019689968114907207</v>
      </c>
      <c r="M106" s="461">
        <f t="shared" si="32"/>
        <v>0.005126191773892275</v>
      </c>
      <c r="N106" s="461">
        <f t="shared" si="32"/>
        <v>0.0007771613649819086</v>
      </c>
      <c r="O106" s="461">
        <f t="shared" si="32"/>
        <v>0</v>
      </c>
      <c r="P106" s="461">
        <f t="shared" si="32"/>
        <v>0</v>
      </c>
      <c r="Q106" s="461">
        <f t="shared" si="32"/>
        <v>1</v>
      </c>
      <c r="R106" s="450"/>
      <c r="S106" s="459" t="s">
        <v>14</v>
      </c>
      <c r="T106" s="462">
        <f aca="true" t="shared" si="33" ref="T106:Z112">B106/B$112</f>
        <v>0.481297378454381</v>
      </c>
      <c r="U106" s="462">
        <f t="shared" si="33"/>
        <v>0.10436987372440051</v>
      </c>
      <c r="V106" s="462">
        <f t="shared" si="33"/>
        <v>0.027143581817837017</v>
      </c>
      <c r="W106" s="462">
        <f t="shared" si="33"/>
        <v>0.002450436368299516</v>
      </c>
      <c r="X106" s="462">
        <f t="shared" si="33"/>
        <v>0</v>
      </c>
      <c r="Y106" s="462">
        <f t="shared" si="33"/>
        <v>0</v>
      </c>
      <c r="Z106" s="462">
        <f t="shared" si="33"/>
        <v>0.35477808943604466</v>
      </c>
      <c r="AA106" s="451"/>
    </row>
    <row r="107" spans="1:27" ht="12.75">
      <c r="A107" s="449" t="s">
        <v>382</v>
      </c>
      <c r="B107" s="460">
        <v>136.5056001048218</v>
      </c>
      <c r="C107" s="460">
        <v>24.451365303983227</v>
      </c>
      <c r="D107" s="460">
        <v>25.5021750524109</v>
      </c>
      <c r="E107" s="460">
        <v>32.156920859538786</v>
      </c>
      <c r="F107" s="460">
        <v>7.696009696016772</v>
      </c>
      <c r="G107" s="460">
        <v>2.4152172431865826</v>
      </c>
      <c r="H107" s="460">
        <v>228.72759433962267</v>
      </c>
      <c r="I107" s="450"/>
      <c r="J107" s="449" t="s">
        <v>382</v>
      </c>
      <c r="K107" s="461">
        <f t="shared" si="32"/>
        <v>0.5968042487349976</v>
      </c>
      <c r="L107" s="461">
        <f t="shared" si="32"/>
        <v>0.10690168527579139</v>
      </c>
      <c r="M107" s="461">
        <f t="shared" si="32"/>
        <v>0.11149583908334378</v>
      </c>
      <c r="N107" s="461">
        <f t="shared" si="32"/>
        <v>0.14059047380086145</v>
      </c>
      <c r="O107" s="461">
        <f t="shared" si="32"/>
        <v>0.03364705390373437</v>
      </c>
      <c r="P107" s="461">
        <f t="shared" si="32"/>
        <v>0.01055936101702003</v>
      </c>
      <c r="Q107" s="461">
        <f t="shared" si="32"/>
        <v>1</v>
      </c>
      <c r="R107" s="450"/>
      <c r="S107" s="450" t="s">
        <v>382</v>
      </c>
      <c r="T107" s="462">
        <f t="shared" si="33"/>
        <v>0.39446127107620854</v>
      </c>
      <c r="U107" s="462">
        <f t="shared" si="33"/>
        <v>0.75825276238997</v>
      </c>
      <c r="V107" s="462">
        <f t="shared" si="33"/>
        <v>0.7900057838545121</v>
      </c>
      <c r="W107" s="462">
        <f t="shared" si="33"/>
        <v>0.5931812649616852</v>
      </c>
      <c r="X107" s="462">
        <f t="shared" si="33"/>
        <v>0.6510559282030967</v>
      </c>
      <c r="Y107" s="462">
        <f t="shared" si="33"/>
        <v>0.46630220244532294</v>
      </c>
      <c r="Z107" s="462">
        <f t="shared" si="33"/>
        <v>0.47474029444658483</v>
      </c>
      <c r="AA107" s="451"/>
    </row>
    <row r="108" spans="1:28" ht="12.75">
      <c r="A108" s="449" t="s">
        <v>384</v>
      </c>
      <c r="B108" s="460">
        <v>28.529494234800833</v>
      </c>
      <c r="C108" s="460">
        <v>2.8165833333333334</v>
      </c>
      <c r="D108" s="460">
        <v>4.568066823899372</v>
      </c>
      <c r="E108" s="460">
        <v>11.462262578616354</v>
      </c>
      <c r="F108" s="460">
        <v>2.910339360587002</v>
      </c>
      <c r="G108" s="460">
        <v>1.3564513364779873</v>
      </c>
      <c r="H108" s="460">
        <v>51.643100104821805</v>
      </c>
      <c r="I108" s="450"/>
      <c r="J108" s="449" t="s">
        <v>384</v>
      </c>
      <c r="K108" s="461">
        <f t="shared" si="32"/>
        <v>0.5524357402420366</v>
      </c>
      <c r="L108" s="461">
        <f t="shared" si="32"/>
        <v>0.05453939301893991</v>
      </c>
      <c r="M108" s="461">
        <f t="shared" si="32"/>
        <v>0.08845454309728515</v>
      </c>
      <c r="N108" s="461">
        <f t="shared" si="32"/>
        <v>0.22195148152126806</v>
      </c>
      <c r="O108" s="461">
        <f t="shared" si="32"/>
        <v>0.0563548538852196</v>
      </c>
      <c r="P108" s="461">
        <f t="shared" si="32"/>
        <v>0.02626587741101426</v>
      </c>
      <c r="Q108" s="461">
        <f t="shared" si="32"/>
        <v>1</v>
      </c>
      <c r="R108" s="450"/>
      <c r="S108" s="450" t="s">
        <v>384</v>
      </c>
      <c r="T108" s="462">
        <f t="shared" si="33"/>
        <v>0.08244189652570438</v>
      </c>
      <c r="U108" s="462">
        <f t="shared" si="33"/>
        <v>0.08734408350823823</v>
      </c>
      <c r="V108" s="462">
        <f t="shared" si="33"/>
        <v>0.1415094675061157</v>
      </c>
      <c r="W108" s="462">
        <f t="shared" si="33"/>
        <v>0.21143813630059588</v>
      </c>
      <c r="X108" s="462">
        <f t="shared" si="33"/>
        <v>0.2462046916044904</v>
      </c>
      <c r="Y108" s="462">
        <f t="shared" si="33"/>
        <v>0.26188793057599236</v>
      </c>
      <c r="Z108" s="462">
        <f t="shared" si="33"/>
        <v>0.10718890574039693</v>
      </c>
      <c r="AA108" s="451"/>
      <c r="AB108" s="391"/>
    </row>
    <row r="109" spans="1:28" ht="12.75">
      <c r="A109" s="449" t="s">
        <v>18</v>
      </c>
      <c r="B109" s="460">
        <v>9.595731394129979</v>
      </c>
      <c r="C109" s="460">
        <v>0.32366202830188684</v>
      </c>
      <c r="D109" s="460">
        <v>0.2526075471698114</v>
      </c>
      <c r="E109" s="460">
        <v>0.05793896750524108</v>
      </c>
      <c r="F109" s="460">
        <v>0</v>
      </c>
      <c r="G109" s="460">
        <v>0</v>
      </c>
      <c r="H109" s="460">
        <v>10.229928459119497</v>
      </c>
      <c r="I109" s="450"/>
      <c r="J109" s="449" t="s">
        <v>18</v>
      </c>
      <c r="K109" s="461">
        <f t="shared" si="32"/>
        <v>0.9380057184638313</v>
      </c>
      <c r="L109" s="461">
        <f t="shared" si="32"/>
        <v>0.0316387381979546</v>
      </c>
      <c r="M109" s="461">
        <f t="shared" si="32"/>
        <v>0.024692992544305008</v>
      </c>
      <c r="N109" s="461">
        <f t="shared" si="32"/>
        <v>0.005663672794660771</v>
      </c>
      <c r="O109" s="461">
        <f t="shared" si="32"/>
        <v>0</v>
      </c>
      <c r="P109" s="461">
        <f t="shared" si="32"/>
        <v>0</v>
      </c>
      <c r="Q109" s="461">
        <f t="shared" si="32"/>
        <v>1</v>
      </c>
      <c r="R109" s="450"/>
      <c r="S109" s="450" t="s">
        <v>18</v>
      </c>
      <c r="T109" s="462">
        <f t="shared" si="33"/>
        <v>0.027728858008226775</v>
      </c>
      <c r="U109" s="462">
        <f t="shared" si="33"/>
        <v>0.010036970287326525</v>
      </c>
      <c r="V109" s="462">
        <f t="shared" si="33"/>
        <v>0.007825270703354635</v>
      </c>
      <c r="W109" s="462">
        <f t="shared" si="33"/>
        <v>0.0010687686854550977</v>
      </c>
      <c r="X109" s="462">
        <f t="shared" si="33"/>
        <v>0</v>
      </c>
      <c r="Y109" s="462">
        <f t="shared" si="33"/>
        <v>0</v>
      </c>
      <c r="Z109" s="462">
        <f t="shared" si="33"/>
        <v>0.02123293983339282</v>
      </c>
      <c r="AA109" s="451"/>
      <c r="AB109" s="391"/>
    </row>
    <row r="110" spans="1:28" ht="12.75">
      <c r="A110" s="449" t="s">
        <v>19</v>
      </c>
      <c r="B110" s="460">
        <v>4.869210953878406</v>
      </c>
      <c r="C110" s="460">
        <v>1.2897604035639414</v>
      </c>
      <c r="D110" s="460">
        <v>0.923840251572327</v>
      </c>
      <c r="E110" s="460">
        <v>8.064280922431866</v>
      </c>
      <c r="F110" s="460">
        <v>0.14021126834381553</v>
      </c>
      <c r="G110" s="460">
        <v>0.5016970911949685</v>
      </c>
      <c r="H110" s="460">
        <v>15.78900471698113</v>
      </c>
      <c r="I110" s="450"/>
      <c r="J110" s="449" t="s">
        <v>19</v>
      </c>
      <c r="K110" s="461">
        <f t="shared" si="32"/>
        <v>0.30839252005805995</v>
      </c>
      <c r="L110" s="461">
        <f t="shared" si="32"/>
        <v>0.08168725177317855</v>
      </c>
      <c r="M110" s="461">
        <f t="shared" si="32"/>
        <v>0.05851162046830814</v>
      </c>
      <c r="N110" s="461">
        <f t="shared" si="32"/>
        <v>0.5107529617594391</v>
      </c>
      <c r="O110" s="461">
        <f t="shared" si="32"/>
        <v>0.00888031075150784</v>
      </c>
      <c r="P110" s="461">
        <f t="shared" si="32"/>
        <v>0.031775092869241565</v>
      </c>
      <c r="Q110" s="461">
        <f t="shared" si="32"/>
        <v>1</v>
      </c>
      <c r="R110" s="450"/>
      <c r="S110" s="450" t="s">
        <v>19</v>
      </c>
      <c r="T110" s="462">
        <f t="shared" si="33"/>
        <v>0.01407059593547934</v>
      </c>
      <c r="U110" s="462">
        <f t="shared" si="33"/>
        <v>0.03999631009006465</v>
      </c>
      <c r="V110" s="462">
        <f t="shared" si="33"/>
        <v>0.028618701761705185</v>
      </c>
      <c r="W110" s="462">
        <f t="shared" si="33"/>
        <v>0.14875741304552034</v>
      </c>
      <c r="X110" s="462">
        <f t="shared" si="33"/>
        <v>0.011861390650711226</v>
      </c>
      <c r="Y110" s="462">
        <f t="shared" si="33"/>
        <v>0.09686186998067615</v>
      </c>
      <c r="Z110" s="462">
        <f t="shared" si="33"/>
        <v>0.032771195666178775</v>
      </c>
      <c r="AA110" s="451"/>
      <c r="AB110" s="391"/>
    </row>
    <row r="111" spans="1:28" ht="12.75">
      <c r="A111" s="449" t="s">
        <v>388</v>
      </c>
      <c r="B111" s="460">
        <v>0</v>
      </c>
      <c r="C111" s="460">
        <v>0</v>
      </c>
      <c r="D111" s="460">
        <v>0.15808632075471699</v>
      </c>
      <c r="E111" s="460">
        <v>2.3367078092243188</v>
      </c>
      <c r="F111" s="460">
        <v>1.0742516247379457</v>
      </c>
      <c r="G111" s="460">
        <v>0.9061450209643607</v>
      </c>
      <c r="H111" s="460">
        <v>4.475190775681341</v>
      </c>
      <c r="I111" s="450"/>
      <c r="J111" s="449" t="s">
        <v>388</v>
      </c>
      <c r="K111" s="461">
        <f t="shared" si="32"/>
        <v>0</v>
      </c>
      <c r="L111" s="461">
        <f t="shared" si="32"/>
        <v>0</v>
      </c>
      <c r="M111" s="461">
        <f t="shared" si="32"/>
        <v>0.03532504616647289</v>
      </c>
      <c r="N111" s="461">
        <f t="shared" si="32"/>
        <v>0.5221470829628617</v>
      </c>
      <c r="O111" s="461">
        <f t="shared" si="32"/>
        <v>0.24004599548594496</v>
      </c>
      <c r="P111" s="461">
        <f t="shared" si="32"/>
        <v>0.20248187538472065</v>
      </c>
      <c r="Q111" s="461">
        <f t="shared" si="32"/>
        <v>1</v>
      </c>
      <c r="R111" s="450"/>
      <c r="S111" s="450" t="s">
        <v>388</v>
      </c>
      <c r="T111" s="462">
        <f t="shared" si="33"/>
        <v>0</v>
      </c>
      <c r="U111" s="462">
        <f t="shared" si="33"/>
        <v>0</v>
      </c>
      <c r="V111" s="462">
        <f t="shared" si="33"/>
        <v>0.004897194356475071</v>
      </c>
      <c r="W111" s="462">
        <f t="shared" si="33"/>
        <v>0.043103980638443805</v>
      </c>
      <c r="X111" s="462">
        <f t="shared" si="33"/>
        <v>0.0908779895417018</v>
      </c>
      <c r="Y111" s="462">
        <f t="shared" si="33"/>
        <v>0.17494799699800856</v>
      </c>
      <c r="Z111" s="462">
        <f t="shared" si="33"/>
        <v>0.009288574877401935</v>
      </c>
      <c r="AA111" s="451"/>
      <c r="AB111" s="391"/>
    </row>
    <row r="112" spans="1:28" ht="12.75">
      <c r="A112" s="450" t="s">
        <v>123</v>
      </c>
      <c r="B112" s="460">
        <f aca="true" t="shared" si="34" ref="B112:H112">SUM(B106:B111)</f>
        <v>346.05577306079664</v>
      </c>
      <c r="C112" s="460">
        <f t="shared" si="34"/>
        <v>32.246984800838575</v>
      </c>
      <c r="D112" s="460">
        <f t="shared" si="34"/>
        <v>32.28099790356395</v>
      </c>
      <c r="E112" s="460">
        <f t="shared" si="34"/>
        <v>54.21095162473796</v>
      </c>
      <c r="F112" s="460">
        <f t="shared" si="34"/>
        <v>11.820811949685535</v>
      </c>
      <c r="G112" s="460">
        <f t="shared" si="34"/>
        <v>5.179510691823899</v>
      </c>
      <c r="H112" s="460">
        <f t="shared" si="34"/>
        <v>481.7951983752621</v>
      </c>
      <c r="I112" s="450"/>
      <c r="J112" s="449" t="s">
        <v>123</v>
      </c>
      <c r="K112" s="461">
        <f t="shared" si="32"/>
        <v>0.7182632251790515</v>
      </c>
      <c r="L112" s="461">
        <f t="shared" si="32"/>
        <v>0.06693089700682726</v>
      </c>
      <c r="M112" s="461">
        <f t="shared" si="32"/>
        <v>0.06700149360646145</v>
      </c>
      <c r="N112" s="461">
        <f t="shared" si="32"/>
        <v>0.1125186631322838</v>
      </c>
      <c r="O112" s="461">
        <f t="shared" si="32"/>
        <v>0.02453493100294143</v>
      </c>
      <c r="P112" s="461">
        <f t="shared" si="32"/>
        <v>0.010750440662942569</v>
      </c>
      <c r="Q112" s="461">
        <f t="shared" si="32"/>
        <v>1</v>
      </c>
      <c r="R112" s="450"/>
      <c r="S112" s="450" t="s">
        <v>123</v>
      </c>
      <c r="T112" s="462">
        <f t="shared" si="33"/>
        <v>1</v>
      </c>
      <c r="U112" s="462">
        <f t="shared" si="33"/>
        <v>1</v>
      </c>
      <c r="V112" s="462">
        <f t="shared" si="33"/>
        <v>1</v>
      </c>
      <c r="W112" s="462">
        <f t="shared" si="33"/>
        <v>1</v>
      </c>
      <c r="X112" s="462">
        <f t="shared" si="33"/>
        <v>1</v>
      </c>
      <c r="Y112" s="462">
        <f t="shared" si="33"/>
        <v>1</v>
      </c>
      <c r="Z112" s="462">
        <f t="shared" si="33"/>
        <v>1</v>
      </c>
      <c r="AA112" s="451"/>
      <c r="AB112" s="391"/>
    </row>
    <row r="113" spans="1:28" ht="12.75">
      <c r="A113" s="450"/>
      <c r="B113" s="450"/>
      <c r="C113" s="450"/>
      <c r="D113" s="450"/>
      <c r="E113" s="450"/>
      <c r="F113" s="450"/>
      <c r="G113" s="450"/>
      <c r="H113" s="450"/>
      <c r="I113" s="450"/>
      <c r="J113" s="450"/>
      <c r="K113" s="450"/>
      <c r="L113" s="450"/>
      <c r="M113" s="450"/>
      <c r="N113" s="450"/>
      <c r="O113" s="450"/>
      <c r="P113" s="450"/>
      <c r="Q113" s="450"/>
      <c r="R113" s="450"/>
      <c r="S113" s="450"/>
      <c r="T113" s="450"/>
      <c r="U113" s="450"/>
      <c r="V113" s="450"/>
      <c r="W113" s="450"/>
      <c r="X113" s="450"/>
      <c r="Y113" s="450"/>
      <c r="Z113" s="450"/>
      <c r="AA113" s="451"/>
      <c r="AB113" s="391"/>
    </row>
    <row r="114" spans="1:28" ht="12.75">
      <c r="A114" s="410" t="s">
        <v>391</v>
      </c>
      <c r="B114" s="449"/>
      <c r="C114" s="449"/>
      <c r="D114" s="449"/>
      <c r="E114" s="449"/>
      <c r="F114" s="449"/>
      <c r="G114" s="449"/>
      <c r="H114" s="449"/>
      <c r="I114" s="450"/>
      <c r="J114" s="410" t="s">
        <v>391</v>
      </c>
      <c r="K114" s="450"/>
      <c r="L114" s="450"/>
      <c r="M114" s="450"/>
      <c r="N114" s="450"/>
      <c r="O114" s="450"/>
      <c r="P114" s="450"/>
      <c r="Q114" s="450"/>
      <c r="R114" s="450"/>
      <c r="S114" s="410" t="s">
        <v>391</v>
      </c>
      <c r="T114" s="450"/>
      <c r="U114" s="450"/>
      <c r="V114" s="450"/>
      <c r="W114" s="450"/>
      <c r="X114" s="450"/>
      <c r="Y114" s="450"/>
      <c r="Z114" s="450"/>
      <c r="AA114" s="451"/>
      <c r="AB114" s="391"/>
    </row>
    <row r="115" spans="1:28" ht="38.25">
      <c r="A115" s="452"/>
      <c r="B115" s="453" t="s">
        <v>371</v>
      </c>
      <c r="C115" s="453" t="s">
        <v>372</v>
      </c>
      <c r="D115" s="453" t="s">
        <v>373</v>
      </c>
      <c r="E115" s="453" t="s">
        <v>374</v>
      </c>
      <c r="F115" s="453" t="s">
        <v>375</v>
      </c>
      <c r="G115" s="453" t="s">
        <v>376</v>
      </c>
      <c r="H115" s="453" t="s">
        <v>377</v>
      </c>
      <c r="I115" s="450"/>
      <c r="J115" s="452"/>
      <c r="K115" s="453" t="s">
        <v>371</v>
      </c>
      <c r="L115" s="453" t="s">
        <v>372</v>
      </c>
      <c r="M115" s="453" t="s">
        <v>373</v>
      </c>
      <c r="N115" s="453" t="s">
        <v>374</v>
      </c>
      <c r="O115" s="453" t="s">
        <v>375</v>
      </c>
      <c r="P115" s="453" t="s">
        <v>376</v>
      </c>
      <c r="Q115" s="453" t="s">
        <v>377</v>
      </c>
      <c r="R115" s="450"/>
      <c r="S115" s="454"/>
      <c r="T115" s="455" t="s">
        <v>371</v>
      </c>
      <c r="U115" s="455" t="s">
        <v>372</v>
      </c>
      <c r="V115" s="455" t="s">
        <v>373</v>
      </c>
      <c r="W115" s="455" t="s">
        <v>374</v>
      </c>
      <c r="X115" s="455" t="s">
        <v>375</v>
      </c>
      <c r="Y115" s="455" t="s">
        <v>376</v>
      </c>
      <c r="Z115" s="455" t="s">
        <v>377</v>
      </c>
      <c r="AA115" s="451"/>
      <c r="AB115" s="391"/>
    </row>
    <row r="116" spans="1:28" ht="12.75">
      <c r="A116" s="456"/>
      <c r="B116" s="457"/>
      <c r="C116" s="457"/>
      <c r="D116" s="457"/>
      <c r="E116" s="457"/>
      <c r="F116" s="457"/>
      <c r="G116" s="449"/>
      <c r="H116" s="458" t="s">
        <v>379</v>
      </c>
      <c r="I116" s="450"/>
      <c r="J116" s="456"/>
      <c r="K116" s="457"/>
      <c r="L116" s="457"/>
      <c r="M116" s="457"/>
      <c r="N116" s="457"/>
      <c r="O116" s="457"/>
      <c r="P116" s="449"/>
      <c r="Q116" s="458" t="s">
        <v>116</v>
      </c>
      <c r="R116" s="450"/>
      <c r="S116" s="456"/>
      <c r="T116" s="457"/>
      <c r="U116" s="457"/>
      <c r="V116" s="457"/>
      <c r="W116" s="457"/>
      <c r="X116" s="457"/>
      <c r="Y116" s="450"/>
      <c r="Z116" s="458" t="s">
        <v>113</v>
      </c>
      <c r="AA116" s="451"/>
      <c r="AB116" s="391"/>
    </row>
    <row r="117" spans="1:28" ht="12.75">
      <c r="A117" s="459" t="s">
        <v>14</v>
      </c>
      <c r="B117" s="460">
        <v>110.20407161420732</v>
      </c>
      <c r="C117" s="460">
        <v>8.485338290499566</v>
      </c>
      <c r="D117" s="460">
        <v>1.3903727981518914</v>
      </c>
      <c r="E117" s="460">
        <v>0.5306960872076234</v>
      </c>
      <c r="F117" s="460">
        <v>0</v>
      </c>
      <c r="G117" s="460">
        <v>0</v>
      </c>
      <c r="H117" s="460">
        <v>120.61020791221483</v>
      </c>
      <c r="I117" s="450"/>
      <c r="J117" s="459" t="s">
        <v>14</v>
      </c>
      <c r="K117" s="461">
        <f aca="true" t="shared" si="35" ref="K117:Q123">B117/$H117</f>
        <v>0.9137209322648583</v>
      </c>
      <c r="L117" s="461">
        <f t="shared" si="35"/>
        <v>0.07035340073931015</v>
      </c>
      <c r="M117" s="461">
        <f t="shared" si="35"/>
        <v>0.011527820258496387</v>
      </c>
      <c r="N117" s="461">
        <f t="shared" si="35"/>
        <v>0.004400092632241263</v>
      </c>
      <c r="O117" s="461">
        <f t="shared" si="35"/>
        <v>0</v>
      </c>
      <c r="P117" s="461">
        <f t="shared" si="35"/>
        <v>0</v>
      </c>
      <c r="Q117" s="461">
        <f t="shared" si="35"/>
        <v>1</v>
      </c>
      <c r="R117" s="450"/>
      <c r="S117" s="459" t="s">
        <v>14</v>
      </c>
      <c r="T117" s="462">
        <f aca="true" t="shared" si="36" ref="T117:Z123">B117/B$123</f>
        <v>0.4979334841290428</v>
      </c>
      <c r="U117" s="462">
        <f t="shared" si="36"/>
        <v>0.04655393276473411</v>
      </c>
      <c r="V117" s="462">
        <f t="shared" si="36"/>
        <v>0.008206616261948192</v>
      </c>
      <c r="W117" s="462">
        <f t="shared" si="36"/>
        <v>0.0041996269898959375</v>
      </c>
      <c r="X117" s="462">
        <f t="shared" si="36"/>
        <v>0</v>
      </c>
      <c r="Y117" s="462">
        <f t="shared" si="36"/>
        <v>0</v>
      </c>
      <c r="Z117" s="462">
        <f t="shared" si="36"/>
        <v>0.16284110808513624</v>
      </c>
      <c r="AA117" s="451"/>
      <c r="AB117" s="391"/>
    </row>
    <row r="118" spans="1:28" ht="12.75">
      <c r="A118" s="449" t="s">
        <v>382</v>
      </c>
      <c r="B118" s="460">
        <v>87.17239243430552</v>
      </c>
      <c r="C118" s="460">
        <v>132.72171527577245</v>
      </c>
      <c r="D118" s="460">
        <v>127.62984406583888</v>
      </c>
      <c r="E118" s="460">
        <v>100.12098613918567</v>
      </c>
      <c r="F118" s="460">
        <v>20.73975743574935</v>
      </c>
      <c r="G118" s="460">
        <v>6.888307825584753</v>
      </c>
      <c r="H118" s="460">
        <v>475.27258157666756</v>
      </c>
      <c r="I118" s="450"/>
      <c r="J118" s="449" t="s">
        <v>382</v>
      </c>
      <c r="K118" s="461">
        <f t="shared" si="35"/>
        <v>0.1834155720599748</v>
      </c>
      <c r="L118" s="461">
        <f t="shared" si="35"/>
        <v>0.27925388591843847</v>
      </c>
      <c r="M118" s="461">
        <f t="shared" si="35"/>
        <v>0.26854030510752397</v>
      </c>
      <c r="N118" s="461">
        <f t="shared" si="35"/>
        <v>0.21066013487890395</v>
      </c>
      <c r="O118" s="461">
        <f t="shared" si="35"/>
        <v>0.043637605533538994</v>
      </c>
      <c r="P118" s="461">
        <f t="shared" si="35"/>
        <v>0.014493383571030976</v>
      </c>
      <c r="Q118" s="461">
        <f t="shared" si="35"/>
        <v>1</v>
      </c>
      <c r="R118" s="450"/>
      <c r="S118" s="450" t="s">
        <v>382</v>
      </c>
      <c r="T118" s="462">
        <f t="shared" si="36"/>
        <v>0.39386977675951973</v>
      </c>
      <c r="U118" s="462">
        <f t="shared" si="36"/>
        <v>0.7281639927410282</v>
      </c>
      <c r="V118" s="462">
        <f t="shared" si="36"/>
        <v>0.753329722224759</v>
      </c>
      <c r="W118" s="462">
        <f t="shared" si="36"/>
        <v>0.7923005384447486</v>
      </c>
      <c r="X118" s="462">
        <f t="shared" si="36"/>
        <v>0.6684337842166713</v>
      </c>
      <c r="Y118" s="462">
        <f t="shared" si="36"/>
        <v>0.6717119579405576</v>
      </c>
      <c r="Z118" s="462">
        <f t="shared" si="36"/>
        <v>0.6416862649201168</v>
      </c>
      <c r="AA118" s="451"/>
      <c r="AB118" s="391"/>
    </row>
    <row r="119" spans="1:28" ht="12.75">
      <c r="A119" s="449" t="s">
        <v>384</v>
      </c>
      <c r="B119" s="460">
        <v>17.766635864857058</v>
      </c>
      <c r="C119" s="460">
        <v>29.17607421311002</v>
      </c>
      <c r="D119" s="460">
        <v>27.477554143805946</v>
      </c>
      <c r="E119" s="460">
        <v>16.99563528732313</v>
      </c>
      <c r="F119" s="460">
        <v>7.187000721917412</v>
      </c>
      <c r="G119" s="460">
        <v>2.084937337568582</v>
      </c>
      <c r="H119" s="460">
        <v>100.68793242853017</v>
      </c>
      <c r="I119" s="450"/>
      <c r="J119" s="449" t="s">
        <v>384</v>
      </c>
      <c r="K119" s="461">
        <f t="shared" si="35"/>
        <v>0.17645248478478875</v>
      </c>
      <c r="L119" s="461">
        <f t="shared" si="35"/>
        <v>0.2897673386412979</v>
      </c>
      <c r="M119" s="461">
        <f t="shared" si="35"/>
        <v>0.2728981863175106</v>
      </c>
      <c r="N119" s="461">
        <f t="shared" si="35"/>
        <v>0.1687951562555611</v>
      </c>
      <c r="O119" s="461">
        <f t="shared" si="35"/>
        <v>0.07137896815011922</v>
      </c>
      <c r="P119" s="461">
        <f t="shared" si="35"/>
        <v>0.02070692373237977</v>
      </c>
      <c r="Q119" s="461">
        <f t="shared" si="35"/>
        <v>1</v>
      </c>
      <c r="R119" s="450"/>
      <c r="S119" s="450" t="s">
        <v>384</v>
      </c>
      <c r="T119" s="462">
        <f t="shared" si="36"/>
        <v>0.08027473729291683</v>
      </c>
      <c r="U119" s="462">
        <f t="shared" si="36"/>
        <v>0.16007151992711538</v>
      </c>
      <c r="V119" s="462">
        <f t="shared" si="36"/>
        <v>0.1621850937927263</v>
      </c>
      <c r="W119" s="462">
        <f t="shared" si="36"/>
        <v>0.134493791048333</v>
      </c>
      <c r="X119" s="462">
        <f t="shared" si="36"/>
        <v>0.2316340538023091</v>
      </c>
      <c r="Y119" s="462">
        <f t="shared" si="36"/>
        <v>0.2033122468772188</v>
      </c>
      <c r="Z119" s="462">
        <f t="shared" si="36"/>
        <v>0.1359431740586748</v>
      </c>
      <c r="AA119" s="451"/>
      <c r="AB119" s="391"/>
    </row>
    <row r="120" spans="1:28" ht="12.75">
      <c r="A120" s="449" t="s">
        <v>18</v>
      </c>
      <c r="B120" s="460">
        <v>2.6491326884204445</v>
      </c>
      <c r="C120" s="460">
        <v>1.6328664452786603</v>
      </c>
      <c r="D120" s="460">
        <v>1.7495020213687555</v>
      </c>
      <c r="E120" s="460">
        <v>0</v>
      </c>
      <c r="F120" s="460">
        <v>0.1686399075945712</v>
      </c>
      <c r="G120" s="460">
        <v>0</v>
      </c>
      <c r="H120" s="460">
        <v>6.200141062662431</v>
      </c>
      <c r="I120" s="450"/>
      <c r="J120" s="449" t="s">
        <v>18</v>
      </c>
      <c r="K120" s="461">
        <f t="shared" si="35"/>
        <v>0.42726974461495043</v>
      </c>
      <c r="L120" s="461">
        <f t="shared" si="35"/>
        <v>0.2633595637221653</v>
      </c>
      <c r="M120" s="461">
        <f t="shared" si="35"/>
        <v>0.282171325408118</v>
      </c>
      <c r="N120" s="461">
        <f t="shared" si="35"/>
        <v>0</v>
      </c>
      <c r="O120" s="461">
        <f t="shared" si="35"/>
        <v>0.02719936625476627</v>
      </c>
      <c r="P120" s="461">
        <f t="shared" si="35"/>
        <v>0</v>
      </c>
      <c r="Q120" s="461">
        <f t="shared" si="35"/>
        <v>1</v>
      </c>
      <c r="R120" s="450"/>
      <c r="S120" s="450" t="s">
        <v>18</v>
      </c>
      <c r="T120" s="462">
        <f t="shared" si="36"/>
        <v>0.011969538422165473</v>
      </c>
      <c r="U120" s="462">
        <f t="shared" si="36"/>
        <v>0.008958553224967268</v>
      </c>
      <c r="V120" s="462">
        <f t="shared" si="36"/>
        <v>0.010326361216186263</v>
      </c>
      <c r="W120" s="462">
        <f t="shared" si="36"/>
        <v>0</v>
      </c>
      <c r="X120" s="462">
        <f t="shared" si="36"/>
        <v>0.005435194309895078</v>
      </c>
      <c r="Y120" s="462">
        <f t="shared" si="36"/>
        <v>0</v>
      </c>
      <c r="Z120" s="462">
        <f t="shared" si="36"/>
        <v>0.008371081174679353</v>
      </c>
      <c r="AA120" s="451"/>
      <c r="AB120" s="391"/>
    </row>
    <row r="121" spans="1:28" ht="12.75">
      <c r="A121" s="449" t="s">
        <v>19</v>
      </c>
      <c r="B121" s="460">
        <v>3.530645105399942</v>
      </c>
      <c r="C121" s="460">
        <v>9.752277216286457</v>
      </c>
      <c r="D121" s="460">
        <v>10.807183078255846</v>
      </c>
      <c r="E121" s="460">
        <v>4.511222928097026</v>
      </c>
      <c r="F121" s="460">
        <v>1.2461962171527576</v>
      </c>
      <c r="G121" s="460">
        <v>0.17310675714698237</v>
      </c>
      <c r="H121" s="460">
        <v>30.020643950332083</v>
      </c>
      <c r="I121" s="450"/>
      <c r="J121" s="449" t="s">
        <v>19</v>
      </c>
      <c r="K121" s="461">
        <f t="shared" si="35"/>
        <v>0.11760724091199538</v>
      </c>
      <c r="L121" s="461">
        <f t="shared" si="35"/>
        <v>0.3248523660059124</v>
      </c>
      <c r="M121" s="461">
        <f t="shared" si="35"/>
        <v>0.35999171423957077</v>
      </c>
      <c r="N121" s="461">
        <f t="shared" si="35"/>
        <v>0.1502706915801226</v>
      </c>
      <c r="O121" s="461">
        <f t="shared" si="35"/>
        <v>0.04151130865861964</v>
      </c>
      <c r="P121" s="461">
        <f t="shared" si="35"/>
        <v>0.005766257293926818</v>
      </c>
      <c r="Q121" s="461">
        <f t="shared" si="35"/>
        <v>1</v>
      </c>
      <c r="R121" s="450"/>
      <c r="S121" s="450" t="s">
        <v>19</v>
      </c>
      <c r="T121" s="462">
        <f t="shared" si="36"/>
        <v>0.015952463396355157</v>
      </c>
      <c r="U121" s="462">
        <f t="shared" si="36"/>
        <v>0.05350486242114441</v>
      </c>
      <c r="V121" s="462">
        <f t="shared" si="36"/>
        <v>0.0637889381277846</v>
      </c>
      <c r="W121" s="462">
        <f t="shared" si="36"/>
        <v>0.035699252402555684</v>
      </c>
      <c r="X121" s="462">
        <f t="shared" si="36"/>
        <v>0.040164387451902775</v>
      </c>
      <c r="Y121" s="462">
        <f t="shared" si="36"/>
        <v>0.01688047075132988</v>
      </c>
      <c r="Z121" s="462">
        <f t="shared" si="36"/>
        <v>0.04053218223336073</v>
      </c>
      <c r="AA121" s="451"/>
      <c r="AB121" s="391"/>
    </row>
    <row r="122" spans="1:28" ht="12.75">
      <c r="A122" s="449" t="s">
        <v>388</v>
      </c>
      <c r="B122" s="460">
        <v>0</v>
      </c>
      <c r="C122" s="460">
        <v>0.5007182356338435</v>
      </c>
      <c r="D122" s="460">
        <v>0.3665030031764366</v>
      </c>
      <c r="E122" s="460">
        <v>4.208893733756858</v>
      </c>
      <c r="F122" s="460">
        <v>1.6857982962749063</v>
      </c>
      <c r="G122" s="460">
        <v>1.1085017326017903</v>
      </c>
      <c r="H122" s="460">
        <v>7.870413947444411</v>
      </c>
      <c r="I122" s="450"/>
      <c r="J122" s="449" t="s">
        <v>388</v>
      </c>
      <c r="K122" s="461" t="s">
        <v>30</v>
      </c>
      <c r="L122" s="461">
        <f t="shared" si="35"/>
        <v>0.06362031768309098</v>
      </c>
      <c r="M122" s="461">
        <f t="shared" si="35"/>
        <v>0.046567182568007515</v>
      </c>
      <c r="N122" s="461">
        <f t="shared" si="35"/>
        <v>0.534774125206403</v>
      </c>
      <c r="O122" s="461">
        <f t="shared" si="35"/>
        <v>0.21419436227014452</v>
      </c>
      <c r="P122" s="461">
        <f t="shared" si="35"/>
        <v>0.14084414619153926</v>
      </c>
      <c r="Q122" s="461">
        <f t="shared" si="35"/>
        <v>1</v>
      </c>
      <c r="R122" s="450"/>
      <c r="S122" s="450" t="s">
        <v>388</v>
      </c>
      <c r="T122" s="462">
        <f t="shared" si="36"/>
        <v>0</v>
      </c>
      <c r="U122" s="462">
        <f t="shared" si="36"/>
        <v>0.0027471389210107573</v>
      </c>
      <c r="V122" s="462">
        <f t="shared" si="36"/>
        <v>0.002163268376595507</v>
      </c>
      <c r="W122" s="462">
        <f t="shared" si="36"/>
        <v>0.033306791114466834</v>
      </c>
      <c r="X122" s="462">
        <f t="shared" si="36"/>
        <v>0.05433258021922178</v>
      </c>
      <c r="Y122" s="462">
        <f t="shared" si="36"/>
        <v>0.10809532443089387</v>
      </c>
      <c r="Z122" s="462">
        <f t="shared" si="36"/>
        <v>0.010626189528032163</v>
      </c>
      <c r="AA122" s="451"/>
      <c r="AB122" s="391"/>
    </row>
    <row r="123" spans="1:28" ht="12.75">
      <c r="A123" s="450" t="s">
        <v>123</v>
      </c>
      <c r="B123" s="460">
        <f aca="true" t="shared" si="37" ref="B123:H123">SUM(B117:B122)</f>
        <v>221.3228777071903</v>
      </c>
      <c r="C123" s="460">
        <f t="shared" si="37"/>
        <v>182.268989676581</v>
      </c>
      <c r="D123" s="460">
        <f t="shared" si="37"/>
        <v>169.42095911059778</v>
      </c>
      <c r="E123" s="460">
        <f t="shared" si="37"/>
        <v>126.36743417557031</v>
      </c>
      <c r="F123" s="460">
        <f t="shared" si="37"/>
        <v>31.027392578688996</v>
      </c>
      <c r="G123" s="460">
        <f t="shared" si="37"/>
        <v>10.254853652902106</v>
      </c>
      <c r="H123" s="460">
        <f t="shared" si="37"/>
        <v>740.6619208778515</v>
      </c>
      <c r="I123" s="450"/>
      <c r="J123" s="449" t="s">
        <v>123</v>
      </c>
      <c r="K123" s="461">
        <f>B123/$H123</f>
        <v>0.2988176811423932</v>
      </c>
      <c r="L123" s="461">
        <f t="shared" si="35"/>
        <v>0.24608932164428154</v>
      </c>
      <c r="M123" s="461">
        <f t="shared" si="35"/>
        <v>0.22874263457448402</v>
      </c>
      <c r="N123" s="461">
        <f t="shared" si="35"/>
        <v>0.17061419064962377</v>
      </c>
      <c r="O123" s="461">
        <f t="shared" si="35"/>
        <v>0.04189143751566779</v>
      </c>
      <c r="P123" s="461">
        <f t="shared" si="35"/>
        <v>0.013845525689707108</v>
      </c>
      <c r="Q123" s="461">
        <f t="shared" si="35"/>
        <v>1</v>
      </c>
      <c r="R123" s="450"/>
      <c r="S123" s="450" t="s">
        <v>123</v>
      </c>
      <c r="T123" s="462">
        <f t="shared" si="36"/>
        <v>1</v>
      </c>
      <c r="U123" s="462">
        <f t="shared" si="36"/>
        <v>1</v>
      </c>
      <c r="V123" s="462">
        <f t="shared" si="36"/>
        <v>1</v>
      </c>
      <c r="W123" s="462">
        <f t="shared" si="36"/>
        <v>1</v>
      </c>
      <c r="X123" s="462">
        <f t="shared" si="36"/>
        <v>1</v>
      </c>
      <c r="Y123" s="462">
        <f t="shared" si="36"/>
        <v>1</v>
      </c>
      <c r="Z123" s="462">
        <f t="shared" si="36"/>
        <v>1</v>
      </c>
      <c r="AA123" s="451"/>
      <c r="AB123" s="391"/>
    </row>
    <row r="124" spans="1:27" ht="12.75">
      <c r="A124" s="450"/>
      <c r="B124" s="450"/>
      <c r="C124" s="450"/>
      <c r="D124" s="450"/>
      <c r="E124" s="450"/>
      <c r="F124" s="450"/>
      <c r="G124" s="450"/>
      <c r="H124" s="450"/>
      <c r="I124" s="450"/>
      <c r="J124" s="450"/>
      <c r="K124" s="450"/>
      <c r="L124" s="450"/>
      <c r="M124" s="450"/>
      <c r="N124" s="450"/>
      <c r="O124" s="450"/>
      <c r="P124" s="450"/>
      <c r="Q124" s="450"/>
      <c r="R124" s="450"/>
      <c r="S124" s="450"/>
      <c r="T124" s="450"/>
      <c r="U124" s="450"/>
      <c r="V124" s="450"/>
      <c r="W124" s="450"/>
      <c r="X124" s="450"/>
      <c r="Y124" s="450"/>
      <c r="Z124" s="450"/>
      <c r="AA124" s="451"/>
    </row>
    <row r="125" spans="1:27" ht="12.75">
      <c r="A125" s="410" t="s">
        <v>392</v>
      </c>
      <c r="B125" s="449"/>
      <c r="C125" s="449"/>
      <c r="D125" s="449"/>
      <c r="E125" s="449"/>
      <c r="F125" s="449"/>
      <c r="G125" s="449"/>
      <c r="H125" s="449"/>
      <c r="I125" s="450"/>
      <c r="J125" s="410" t="s">
        <v>392</v>
      </c>
      <c r="K125" s="450"/>
      <c r="L125" s="450"/>
      <c r="M125" s="450"/>
      <c r="N125" s="450"/>
      <c r="O125" s="450"/>
      <c r="P125" s="450"/>
      <c r="Q125" s="450"/>
      <c r="R125" s="450"/>
      <c r="S125" s="410" t="s">
        <v>392</v>
      </c>
      <c r="T125" s="450"/>
      <c r="U125" s="450"/>
      <c r="V125" s="450"/>
      <c r="W125" s="450"/>
      <c r="X125" s="450"/>
      <c r="Y125" s="450"/>
      <c r="Z125" s="450"/>
      <c r="AA125" s="451"/>
    </row>
    <row r="126" spans="1:28" ht="38.25">
      <c r="A126" s="452"/>
      <c r="B126" s="453" t="s">
        <v>371</v>
      </c>
      <c r="C126" s="453" t="s">
        <v>372</v>
      </c>
      <c r="D126" s="453" t="s">
        <v>373</v>
      </c>
      <c r="E126" s="453" t="s">
        <v>374</v>
      </c>
      <c r="F126" s="453" t="s">
        <v>375</v>
      </c>
      <c r="G126" s="453" t="s">
        <v>376</v>
      </c>
      <c r="H126" s="453" t="s">
        <v>377</v>
      </c>
      <c r="I126" s="450"/>
      <c r="J126" s="452"/>
      <c r="K126" s="453" t="s">
        <v>371</v>
      </c>
      <c r="L126" s="453" t="s">
        <v>372</v>
      </c>
      <c r="M126" s="453" t="s">
        <v>373</v>
      </c>
      <c r="N126" s="453" t="s">
        <v>374</v>
      </c>
      <c r="O126" s="453" t="s">
        <v>375</v>
      </c>
      <c r="P126" s="453" t="s">
        <v>376</v>
      </c>
      <c r="Q126" s="453" t="s">
        <v>377</v>
      </c>
      <c r="R126" s="450"/>
      <c r="S126" s="454"/>
      <c r="T126" s="455" t="s">
        <v>371</v>
      </c>
      <c r="U126" s="455" t="s">
        <v>372</v>
      </c>
      <c r="V126" s="455" t="s">
        <v>373</v>
      </c>
      <c r="W126" s="455" t="s">
        <v>374</v>
      </c>
      <c r="X126" s="455" t="s">
        <v>375</v>
      </c>
      <c r="Y126" s="455" t="s">
        <v>376</v>
      </c>
      <c r="Z126" s="455" t="s">
        <v>377</v>
      </c>
      <c r="AA126" s="451"/>
      <c r="AB126" s="391"/>
    </row>
    <row r="127" spans="1:28" ht="12.75">
      <c r="A127" s="456"/>
      <c r="B127" s="457"/>
      <c r="C127" s="457"/>
      <c r="D127" s="457"/>
      <c r="E127" s="457"/>
      <c r="F127" s="457"/>
      <c r="G127" s="449"/>
      <c r="H127" s="458" t="s">
        <v>379</v>
      </c>
      <c r="I127" s="450"/>
      <c r="J127" s="456"/>
      <c r="K127" s="457"/>
      <c r="L127" s="457"/>
      <c r="M127" s="457"/>
      <c r="N127" s="457"/>
      <c r="O127" s="457"/>
      <c r="P127" s="449"/>
      <c r="Q127" s="458" t="s">
        <v>116</v>
      </c>
      <c r="R127" s="450"/>
      <c r="S127" s="456"/>
      <c r="T127" s="457"/>
      <c r="U127" s="457"/>
      <c r="V127" s="457"/>
      <c r="W127" s="457"/>
      <c r="X127" s="457"/>
      <c r="Y127" s="450"/>
      <c r="Z127" s="458" t="s">
        <v>113</v>
      </c>
      <c r="AA127" s="451"/>
      <c r="AB127" s="391"/>
    </row>
    <row r="128" spans="1:27" ht="12.75">
      <c r="A128" s="459" t="s">
        <v>14</v>
      </c>
      <c r="B128" s="460">
        <v>81.07122923588041</v>
      </c>
      <c r="C128" s="460">
        <v>5.523317577771065</v>
      </c>
      <c r="D128" s="460">
        <v>0.9650562518876473</v>
      </c>
      <c r="E128" s="460">
        <v>0.41875675022651765</v>
      </c>
      <c r="F128" s="460">
        <v>0</v>
      </c>
      <c r="G128" s="460">
        <v>0</v>
      </c>
      <c r="H128" s="460">
        <v>87.97833887043188</v>
      </c>
      <c r="I128" s="450"/>
      <c r="J128" s="459" t="s">
        <v>14</v>
      </c>
      <c r="K128" s="461">
        <f aca="true" t="shared" si="38" ref="K128:Q134">B128/$H128</f>
        <v>0.9214907928106739</v>
      </c>
      <c r="L128" s="461">
        <f t="shared" si="38"/>
        <v>0.06278042582624124</v>
      </c>
      <c r="M128" s="461">
        <f t="shared" si="38"/>
        <v>0.010969248388616569</v>
      </c>
      <c r="N128" s="461">
        <f t="shared" si="38"/>
        <v>0.004759771048226225</v>
      </c>
      <c r="O128" s="461">
        <f t="shared" si="38"/>
        <v>0</v>
      </c>
      <c r="P128" s="461">
        <f t="shared" si="38"/>
        <v>0</v>
      </c>
      <c r="Q128" s="461">
        <f t="shared" si="38"/>
        <v>1</v>
      </c>
      <c r="R128" s="450"/>
      <c r="S128" s="459" t="s">
        <v>14</v>
      </c>
      <c r="T128" s="462">
        <f aca="true" t="shared" si="39" ref="T128:Z134">B128/B$134</f>
        <v>0.5280315921737568</v>
      </c>
      <c r="U128" s="462">
        <f t="shared" si="39"/>
        <v>0.0842006634844161</v>
      </c>
      <c r="V128" s="462">
        <f t="shared" si="39"/>
        <v>0.01362838446452129</v>
      </c>
      <c r="W128" s="462">
        <f t="shared" si="39"/>
        <v>0.0063362105079605375</v>
      </c>
      <c r="X128" s="462">
        <f t="shared" si="39"/>
        <v>0</v>
      </c>
      <c r="Y128" s="462">
        <f t="shared" si="39"/>
        <v>0</v>
      </c>
      <c r="Z128" s="462">
        <f t="shared" si="39"/>
        <v>0.2304580977566686</v>
      </c>
      <c r="AA128" s="451"/>
    </row>
    <row r="129" spans="1:28" ht="12.75">
      <c r="A129" s="449" t="s">
        <v>382</v>
      </c>
      <c r="B129" s="460">
        <v>59.71790244639082</v>
      </c>
      <c r="C129" s="460">
        <v>47.08885835095137</v>
      </c>
      <c r="D129" s="460">
        <v>54.51574297795228</v>
      </c>
      <c r="E129" s="460">
        <v>52.49760495318635</v>
      </c>
      <c r="F129" s="460">
        <v>16.207168529145275</v>
      </c>
      <c r="G129" s="460">
        <v>3.2443440048323766</v>
      </c>
      <c r="H129" s="460">
        <v>233.27148897614012</v>
      </c>
      <c r="I129" s="450"/>
      <c r="J129" s="449" t="s">
        <v>382</v>
      </c>
      <c r="K129" s="461">
        <f t="shared" si="38"/>
        <v>0.2560017201780668</v>
      </c>
      <c r="L129" s="461">
        <f t="shared" si="38"/>
        <v>0.20186289613716057</v>
      </c>
      <c r="M129" s="461">
        <f t="shared" si="38"/>
        <v>0.23370084024082494</v>
      </c>
      <c r="N129" s="461">
        <f t="shared" si="38"/>
        <v>0.22504938423296128</v>
      </c>
      <c r="O129" s="461">
        <f t="shared" si="38"/>
        <v>0.06947770857159061</v>
      </c>
      <c r="P129" s="461">
        <f t="shared" si="38"/>
        <v>0.013908017731066227</v>
      </c>
      <c r="Q129" s="461">
        <f t="shared" si="38"/>
        <v>1</v>
      </c>
      <c r="R129" s="450"/>
      <c r="S129" s="450" t="s">
        <v>382</v>
      </c>
      <c r="T129" s="462">
        <f t="shared" si="39"/>
        <v>0.3889535092443008</v>
      </c>
      <c r="U129" s="462">
        <f t="shared" si="39"/>
        <v>0.7178499262528073</v>
      </c>
      <c r="V129" s="462">
        <f t="shared" si="39"/>
        <v>0.7698634180332284</v>
      </c>
      <c r="W129" s="462">
        <f t="shared" si="39"/>
        <v>0.7943415263567886</v>
      </c>
      <c r="X129" s="462">
        <f t="shared" si="39"/>
        <v>0.7900814280590551</v>
      </c>
      <c r="Y129" s="462">
        <f t="shared" si="39"/>
        <v>0.6230248784866292</v>
      </c>
      <c r="Z129" s="462">
        <f t="shared" si="39"/>
        <v>0.6110515872489902</v>
      </c>
      <c r="AA129" s="451"/>
      <c r="AB129" s="391"/>
    </row>
    <row r="130" spans="1:27" ht="12.75">
      <c r="A130" s="449" t="s">
        <v>384</v>
      </c>
      <c r="B130" s="460">
        <v>8.47243159166415</v>
      </c>
      <c r="C130" s="460">
        <v>8.061021141649048</v>
      </c>
      <c r="D130" s="460">
        <v>12.261288130474176</v>
      </c>
      <c r="E130" s="460">
        <v>8.966454847478103</v>
      </c>
      <c r="F130" s="460">
        <v>3.346116279069767</v>
      </c>
      <c r="G130" s="460">
        <v>1.5900374509211719</v>
      </c>
      <c r="H130" s="460">
        <v>42.697393536695856</v>
      </c>
      <c r="I130" s="450"/>
      <c r="J130" s="449" t="s">
        <v>384</v>
      </c>
      <c r="K130" s="461">
        <f t="shared" si="38"/>
        <v>0.1984297140850671</v>
      </c>
      <c r="L130" s="461">
        <f t="shared" si="38"/>
        <v>0.18879422076949692</v>
      </c>
      <c r="M130" s="461">
        <f t="shared" si="38"/>
        <v>0.28716713398292876</v>
      </c>
      <c r="N130" s="461">
        <f t="shared" si="38"/>
        <v>0.21000005163715604</v>
      </c>
      <c r="O130" s="461">
        <f t="shared" si="38"/>
        <v>0.07836816259507692</v>
      </c>
      <c r="P130" s="461">
        <f t="shared" si="38"/>
        <v>0.03723968418715372</v>
      </c>
      <c r="Q130" s="461">
        <f t="shared" si="38"/>
        <v>1</v>
      </c>
      <c r="R130" s="450"/>
      <c r="S130" s="450" t="s">
        <v>384</v>
      </c>
      <c r="T130" s="462">
        <f t="shared" si="39"/>
        <v>0.055182480703643864</v>
      </c>
      <c r="U130" s="462">
        <f t="shared" si="39"/>
        <v>0.12288689160666769</v>
      </c>
      <c r="V130" s="462">
        <f t="shared" si="39"/>
        <v>0.173152133200032</v>
      </c>
      <c r="W130" s="462">
        <f t="shared" si="39"/>
        <v>0.13567147369687169</v>
      </c>
      <c r="X130" s="462">
        <f t="shared" si="39"/>
        <v>0.16311944455102892</v>
      </c>
      <c r="Y130" s="462">
        <f t="shared" si="39"/>
        <v>0.30534150761257983</v>
      </c>
      <c r="Z130" s="462">
        <f t="shared" si="39"/>
        <v>0.11184525895773484</v>
      </c>
      <c r="AA130" s="451"/>
    </row>
    <row r="131" spans="1:28" ht="12.75">
      <c r="A131" s="449" t="s">
        <v>18</v>
      </c>
      <c r="B131" s="460">
        <v>3.0825027182120204</v>
      </c>
      <c r="C131" s="460">
        <v>1.0632766384778014</v>
      </c>
      <c r="D131" s="460">
        <v>0.7757721685291452</v>
      </c>
      <c r="E131" s="460">
        <v>0.47381762307459985</v>
      </c>
      <c r="F131" s="460">
        <v>0.21867479613409846</v>
      </c>
      <c r="G131" s="460">
        <v>0</v>
      </c>
      <c r="H131" s="460">
        <v>5.6140439444276655</v>
      </c>
      <c r="I131" s="450"/>
      <c r="J131" s="449" t="s">
        <v>18</v>
      </c>
      <c r="K131" s="461">
        <f t="shared" si="38"/>
        <v>0.5490699304681471</v>
      </c>
      <c r="L131" s="461">
        <f t="shared" si="38"/>
        <v>0.1893958524377385</v>
      </c>
      <c r="M131" s="461">
        <f t="shared" si="38"/>
        <v>0.13818419951969807</v>
      </c>
      <c r="N131" s="461">
        <f t="shared" si="38"/>
        <v>0.08439863096278348</v>
      </c>
      <c r="O131" s="461">
        <f t="shared" si="38"/>
        <v>0.03895138661163289</v>
      </c>
      <c r="P131" s="461">
        <f t="shared" si="38"/>
        <v>0</v>
      </c>
      <c r="Q131" s="461">
        <f t="shared" si="38"/>
        <v>1</v>
      </c>
      <c r="R131" s="450"/>
      <c r="S131" s="450" t="s">
        <v>18</v>
      </c>
      <c r="T131" s="462">
        <f t="shared" si="39"/>
        <v>0.02007689822294022</v>
      </c>
      <c r="U131" s="462">
        <f t="shared" si="39"/>
        <v>0.016209207087353426</v>
      </c>
      <c r="V131" s="462">
        <f t="shared" si="39"/>
        <v>0.010955342083853426</v>
      </c>
      <c r="W131" s="462">
        <f t="shared" si="39"/>
        <v>0.007169336853813541</v>
      </c>
      <c r="X131" s="462">
        <f t="shared" si="39"/>
        <v>0.010660152937847112</v>
      </c>
      <c r="Y131" s="462">
        <f t="shared" si="39"/>
        <v>0</v>
      </c>
      <c r="Z131" s="462">
        <f t="shared" si="39"/>
        <v>0.014705914032550237</v>
      </c>
      <c r="AA131" s="451"/>
      <c r="AB131" s="391"/>
    </row>
    <row r="132" spans="1:28" ht="12.75">
      <c r="A132" s="449" t="s">
        <v>19</v>
      </c>
      <c r="B132" s="460">
        <v>1.1907422228933857</v>
      </c>
      <c r="C132" s="460">
        <v>3.781602839021444</v>
      </c>
      <c r="D132" s="460">
        <v>2.2214731199033526</v>
      </c>
      <c r="E132" s="460">
        <v>3.3049421624886746</v>
      </c>
      <c r="F132" s="460">
        <v>0.504256704922984</v>
      </c>
      <c r="G132" s="460">
        <v>0.1337260344306856</v>
      </c>
      <c r="H132" s="460">
        <v>11.136744186046512</v>
      </c>
      <c r="I132" s="450"/>
      <c r="J132" s="449" t="s">
        <v>19</v>
      </c>
      <c r="K132" s="461">
        <f t="shared" si="38"/>
        <v>0.10692013778904023</v>
      </c>
      <c r="L132" s="461">
        <f t="shared" si="38"/>
        <v>0.3395608964206525</v>
      </c>
      <c r="M132" s="461">
        <f t="shared" si="38"/>
        <v>0.19947240259740262</v>
      </c>
      <c r="N132" s="461">
        <f t="shared" si="38"/>
        <v>0.29676017579981</v>
      </c>
      <c r="O132" s="461">
        <f t="shared" si="38"/>
        <v>0.04527864665821983</v>
      </c>
      <c r="P132" s="461">
        <f t="shared" si="38"/>
        <v>0.012007641748495407</v>
      </c>
      <c r="Q132" s="461">
        <f t="shared" si="38"/>
        <v>1</v>
      </c>
      <c r="R132" s="450"/>
      <c r="S132" s="450" t="s">
        <v>19</v>
      </c>
      <c r="T132" s="462">
        <f t="shared" si="39"/>
        <v>0.007755519655358103</v>
      </c>
      <c r="U132" s="462">
        <f t="shared" si="39"/>
        <v>0.0576489516665911</v>
      </c>
      <c r="V132" s="462">
        <f t="shared" si="39"/>
        <v>0.03137132130528609</v>
      </c>
      <c r="W132" s="462">
        <f t="shared" si="39"/>
        <v>0.050007096594467004</v>
      </c>
      <c r="X132" s="462">
        <f t="shared" si="39"/>
        <v>0.02458195315347385</v>
      </c>
      <c r="Y132" s="462">
        <f t="shared" si="39"/>
        <v>0.025679966806103613</v>
      </c>
      <c r="Z132" s="462">
        <f t="shared" si="39"/>
        <v>0.029172554440914714</v>
      </c>
      <c r="AA132" s="451"/>
      <c r="AB132" s="391"/>
    </row>
    <row r="133" spans="1:28" ht="12.75">
      <c r="A133" s="449" t="s">
        <v>388</v>
      </c>
      <c r="B133" s="460">
        <v>0</v>
      </c>
      <c r="C133" s="460">
        <v>0.07900249169435215</v>
      </c>
      <c r="D133" s="460">
        <v>0.07289417094533374</v>
      </c>
      <c r="E133" s="460">
        <v>0.42788671096345515</v>
      </c>
      <c r="F133" s="460">
        <v>0.2370725158562368</v>
      </c>
      <c r="G133" s="460">
        <v>0.23929933554817276</v>
      </c>
      <c r="H133" s="460">
        <v>1.0561563273935368</v>
      </c>
      <c r="I133" s="450"/>
      <c r="J133" s="449" t="s">
        <v>388</v>
      </c>
      <c r="K133" s="461">
        <f t="shared" si="38"/>
        <v>0</v>
      </c>
      <c r="L133" s="461">
        <f t="shared" si="38"/>
        <v>0.07480189214916748</v>
      </c>
      <c r="M133" s="461">
        <f t="shared" si="38"/>
        <v>0.06901835367992117</v>
      </c>
      <c r="N133" s="461">
        <f t="shared" si="38"/>
        <v>0.40513577381051785</v>
      </c>
      <c r="O133" s="461">
        <f t="shared" si="38"/>
        <v>0.2244672589722607</v>
      </c>
      <c r="P133" s="461">
        <f t="shared" si="38"/>
        <v>0.22657567761652664</v>
      </c>
      <c r="Q133" s="461">
        <f t="shared" si="38"/>
        <v>1</v>
      </c>
      <c r="R133" s="450"/>
      <c r="S133" s="450" t="s">
        <v>388</v>
      </c>
      <c r="T133" s="462">
        <f t="shared" si="39"/>
        <v>0</v>
      </c>
      <c r="U133" s="462">
        <f t="shared" si="39"/>
        <v>0.0012043599021642648</v>
      </c>
      <c r="V133" s="462">
        <f t="shared" si="39"/>
        <v>0.0010294009130787968</v>
      </c>
      <c r="W133" s="462">
        <f t="shared" si="39"/>
        <v>0.006474355990098696</v>
      </c>
      <c r="X133" s="462">
        <f t="shared" si="39"/>
        <v>0.011557021298594877</v>
      </c>
      <c r="Y133" s="462">
        <f t="shared" si="39"/>
        <v>0.045953647094687286</v>
      </c>
      <c r="Z133" s="462">
        <f t="shared" si="39"/>
        <v>0.002766587563141483</v>
      </c>
      <c r="AA133" s="451"/>
      <c r="AB133" s="391"/>
    </row>
    <row r="134" spans="1:28" ht="12.75">
      <c r="A134" s="450" t="s">
        <v>123</v>
      </c>
      <c r="B134" s="460">
        <f aca="true" t="shared" si="40" ref="B134:H134">SUM(B128:B133)</f>
        <v>153.5348082150408</v>
      </c>
      <c r="C134" s="460">
        <f t="shared" si="40"/>
        <v>65.59707903956509</v>
      </c>
      <c r="D134" s="460">
        <f t="shared" si="40"/>
        <v>70.81222681969193</v>
      </c>
      <c r="E134" s="460">
        <f t="shared" si="40"/>
        <v>66.0894630474177</v>
      </c>
      <c r="F134" s="460">
        <f t="shared" si="40"/>
        <v>20.513288825128363</v>
      </c>
      <c r="G134" s="460">
        <f t="shared" si="40"/>
        <v>5.207406825732407</v>
      </c>
      <c r="H134" s="460">
        <f t="shared" si="40"/>
        <v>381.75416584113555</v>
      </c>
      <c r="I134" s="450"/>
      <c r="J134" s="449" t="s">
        <v>123</v>
      </c>
      <c r="K134" s="461">
        <f t="shared" si="38"/>
        <v>0.40218240415726936</v>
      </c>
      <c r="L134" s="461">
        <f t="shared" si="38"/>
        <v>0.17183068296067494</v>
      </c>
      <c r="M134" s="461">
        <f t="shared" si="38"/>
        <v>0.18549169375445654</v>
      </c>
      <c r="N134" s="461">
        <f t="shared" si="38"/>
        <v>0.1731204763720126</v>
      </c>
      <c r="O134" s="461">
        <f t="shared" si="38"/>
        <v>0.05373428939519374</v>
      </c>
      <c r="P134" s="461">
        <f t="shared" si="38"/>
        <v>0.013640733465890807</v>
      </c>
      <c r="Q134" s="461">
        <f t="shared" si="38"/>
        <v>1</v>
      </c>
      <c r="R134" s="450"/>
      <c r="S134" s="450" t="s">
        <v>123</v>
      </c>
      <c r="T134" s="462">
        <f t="shared" si="39"/>
        <v>1</v>
      </c>
      <c r="U134" s="462">
        <f t="shared" si="39"/>
        <v>1</v>
      </c>
      <c r="V134" s="462">
        <f t="shared" si="39"/>
        <v>1</v>
      </c>
      <c r="W134" s="462">
        <f t="shared" si="39"/>
        <v>1</v>
      </c>
      <c r="X134" s="462">
        <f t="shared" si="39"/>
        <v>1</v>
      </c>
      <c r="Y134" s="462">
        <f t="shared" si="39"/>
        <v>1</v>
      </c>
      <c r="Z134" s="462">
        <f t="shared" si="39"/>
        <v>1</v>
      </c>
      <c r="AA134" s="451"/>
      <c r="AB134" s="391"/>
    </row>
    <row r="135" spans="27:28" ht="12.75">
      <c r="AA135" s="391"/>
      <c r="AB135" s="391"/>
    </row>
    <row r="136" spans="27:28" ht="12.75">
      <c r="AA136" s="391"/>
      <c r="AB136" s="391"/>
    </row>
  </sheetData>
  <sheetProtection/>
  <mergeCells count="2">
    <mergeCell ref="K1:P1"/>
    <mergeCell ref="T1:X1"/>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AD135"/>
  <sheetViews>
    <sheetView zoomScalePageLayoutView="0" workbookViewId="0" topLeftCell="A1">
      <selection activeCell="I12" sqref="I12"/>
    </sheetView>
  </sheetViews>
  <sheetFormatPr defaultColWidth="9.140625" defaultRowHeight="12.75"/>
  <cols>
    <col min="10" max="10" width="15.421875" style="0" customWidth="1"/>
  </cols>
  <sheetData>
    <row r="1" spans="1:29" ht="18">
      <c r="A1" s="390" t="s">
        <v>366</v>
      </c>
      <c r="C1" s="570" t="s">
        <v>424</v>
      </c>
      <c r="D1" s="570"/>
      <c r="E1" s="570"/>
      <c r="F1" s="570"/>
      <c r="G1" s="570"/>
      <c r="H1" s="570"/>
      <c r="I1" s="570"/>
      <c r="J1" s="570"/>
      <c r="K1" s="570" t="s">
        <v>367</v>
      </c>
      <c r="L1" s="570"/>
      <c r="M1" s="570"/>
      <c r="N1" s="570"/>
      <c r="O1" s="570"/>
      <c r="P1" s="570"/>
      <c r="T1" s="570" t="s">
        <v>368</v>
      </c>
      <c r="U1" s="570"/>
      <c r="V1" s="570"/>
      <c r="W1" s="570"/>
      <c r="X1" s="570"/>
      <c r="AA1" s="391"/>
      <c r="AC1" s="392" t="s">
        <v>369</v>
      </c>
    </row>
    <row r="2" spans="1:27" ht="12.75">
      <c r="A2" s="392"/>
      <c r="AA2" s="391"/>
    </row>
    <row r="3" spans="1:30" ht="12.75">
      <c r="A3" s="393" t="s">
        <v>370</v>
      </c>
      <c r="B3" s="394"/>
      <c r="C3" s="394"/>
      <c r="D3" s="394"/>
      <c r="E3" s="394"/>
      <c r="F3" s="394"/>
      <c r="G3" s="394"/>
      <c r="H3" s="394"/>
      <c r="I3" s="394"/>
      <c r="J3" s="393" t="s">
        <v>370</v>
      </c>
      <c r="K3" s="394"/>
      <c r="L3" s="394"/>
      <c r="M3" s="394"/>
      <c r="N3" s="394"/>
      <c r="O3" s="394"/>
      <c r="P3" s="394"/>
      <c r="Q3" s="394"/>
      <c r="R3" s="394"/>
      <c r="S3" s="393" t="s">
        <v>370</v>
      </c>
      <c r="T3" s="394"/>
      <c r="U3" s="394"/>
      <c r="V3" s="394"/>
      <c r="W3" s="394"/>
      <c r="X3" s="394"/>
      <c r="Y3" s="394"/>
      <c r="Z3" s="394"/>
      <c r="AA3" s="395"/>
      <c r="AC3" s="393" t="s">
        <v>370</v>
      </c>
      <c r="AD3" s="396">
        <v>1</v>
      </c>
    </row>
    <row r="4" spans="1:30" ht="38.25">
      <c r="A4" s="397"/>
      <c r="B4" s="398" t="s">
        <v>371</v>
      </c>
      <c r="C4" s="398" t="s">
        <v>372</v>
      </c>
      <c r="D4" s="398" t="s">
        <v>373</v>
      </c>
      <c r="E4" s="398" t="s">
        <v>374</v>
      </c>
      <c r="F4" s="398" t="s">
        <v>375</v>
      </c>
      <c r="G4" s="398" t="s">
        <v>376</v>
      </c>
      <c r="H4" s="398" t="s">
        <v>377</v>
      </c>
      <c r="I4" s="394"/>
      <c r="J4" s="397"/>
      <c r="K4" s="398" t="s">
        <v>371</v>
      </c>
      <c r="L4" s="398" t="s">
        <v>372</v>
      </c>
      <c r="M4" s="398" t="s">
        <v>373</v>
      </c>
      <c r="N4" s="398" t="s">
        <v>374</v>
      </c>
      <c r="O4" s="398" t="s">
        <v>375</v>
      </c>
      <c r="P4" s="398" t="s">
        <v>376</v>
      </c>
      <c r="Q4" s="398" t="s">
        <v>377</v>
      </c>
      <c r="R4" s="394"/>
      <c r="S4" s="397"/>
      <c r="T4" s="398" t="s">
        <v>371</v>
      </c>
      <c r="U4" s="398" t="s">
        <v>372</v>
      </c>
      <c r="V4" s="398" t="s">
        <v>373</v>
      </c>
      <c r="W4" s="398" t="s">
        <v>374</v>
      </c>
      <c r="X4" s="398" t="s">
        <v>375</v>
      </c>
      <c r="Y4" s="398" t="s">
        <v>376</v>
      </c>
      <c r="Z4" s="398" t="s">
        <v>377</v>
      </c>
      <c r="AA4" s="395"/>
      <c r="AC4" s="399" t="s">
        <v>378</v>
      </c>
      <c r="AD4" s="400">
        <v>0.4694</v>
      </c>
    </row>
    <row r="5" spans="1:30" ht="12.75">
      <c r="A5" s="401"/>
      <c r="B5" s="402"/>
      <c r="C5" s="402"/>
      <c r="D5" s="402"/>
      <c r="E5" s="402"/>
      <c r="F5" s="402"/>
      <c r="G5" s="394"/>
      <c r="H5" s="403" t="s">
        <v>393</v>
      </c>
      <c r="I5" s="394"/>
      <c r="J5" s="401"/>
      <c r="K5" s="402"/>
      <c r="L5" s="402"/>
      <c r="M5" s="402"/>
      <c r="N5" s="402"/>
      <c r="O5" s="402"/>
      <c r="P5" s="394"/>
      <c r="Q5" s="403" t="s">
        <v>116</v>
      </c>
      <c r="R5" s="394"/>
      <c r="S5" s="401"/>
      <c r="T5" s="402"/>
      <c r="U5" s="402"/>
      <c r="V5" s="402"/>
      <c r="W5" s="402"/>
      <c r="X5" s="402"/>
      <c r="Y5" s="394"/>
      <c r="Z5" s="403" t="s">
        <v>113</v>
      </c>
      <c r="AA5" s="395"/>
      <c r="AC5" s="399" t="s">
        <v>380</v>
      </c>
      <c r="AD5" s="400">
        <v>0.106</v>
      </c>
    </row>
    <row r="6" spans="1:30" ht="12.75">
      <c r="A6" s="404" t="s">
        <v>14</v>
      </c>
      <c r="B6" s="405">
        <v>89.03889455782313</v>
      </c>
      <c r="C6" s="405">
        <v>24.075474489795916</v>
      </c>
      <c r="D6" s="405">
        <v>7.446124149659864</v>
      </c>
      <c r="E6" s="405">
        <v>5.334586734693877</v>
      </c>
      <c r="F6" s="405" t="s">
        <v>30</v>
      </c>
      <c r="G6" s="405" t="s">
        <v>30</v>
      </c>
      <c r="H6" s="405">
        <v>125.89507993197279</v>
      </c>
      <c r="I6" s="394"/>
      <c r="J6" s="404" t="s">
        <v>14</v>
      </c>
      <c r="K6" s="406">
        <f aca="true" t="shared" si="0" ref="K6:N12">B6/$H6</f>
        <v>0.7072468169997999</v>
      </c>
      <c r="L6" s="406">
        <f t="shared" si="0"/>
        <v>0.19123443507724894</v>
      </c>
      <c r="M6" s="406">
        <f t="shared" si="0"/>
        <v>0.059145473784069764</v>
      </c>
      <c r="N6" s="406">
        <f t="shared" si="0"/>
        <v>0.042373274138881464</v>
      </c>
      <c r="O6" s="406" t="s">
        <v>30</v>
      </c>
      <c r="P6" s="406" t="s">
        <v>30</v>
      </c>
      <c r="Q6" s="407">
        <f aca="true" t="shared" si="1" ref="Q6:Q12">H6/$H6</f>
        <v>1</v>
      </c>
      <c r="R6" s="394"/>
      <c r="S6" s="404" t="s">
        <v>14</v>
      </c>
      <c r="T6" s="406">
        <f aca="true" t="shared" si="2" ref="T6:W12">B6/B$12</f>
        <v>0.29627784408181707</v>
      </c>
      <c r="U6" s="406">
        <f t="shared" si="2"/>
        <v>0.04645657879133792</v>
      </c>
      <c r="V6" s="406">
        <f t="shared" si="2"/>
        <v>0.01081683449108829</v>
      </c>
      <c r="W6" s="406">
        <f t="shared" si="2"/>
        <v>0.004768822164518538</v>
      </c>
      <c r="X6" s="406" t="s">
        <v>30</v>
      </c>
      <c r="Y6" s="406" t="s">
        <v>30</v>
      </c>
      <c r="Z6" s="406">
        <f aca="true" t="shared" si="3" ref="Z6:Z12">H6/H$12</f>
        <v>0.03309574970207399</v>
      </c>
      <c r="AA6" s="395"/>
      <c r="AC6" s="408" t="s">
        <v>381</v>
      </c>
      <c r="AD6" s="409">
        <v>0.2439</v>
      </c>
    </row>
    <row r="7" spans="1:30" ht="12.75">
      <c r="A7" s="394" t="s">
        <v>382</v>
      </c>
      <c r="B7" s="405">
        <v>137.965406462585</v>
      </c>
      <c r="C7" s="405">
        <v>315.85746768707475</v>
      </c>
      <c r="D7" s="405">
        <v>478.0639642857142</v>
      </c>
      <c r="E7" s="405">
        <v>774.3225459183672</v>
      </c>
      <c r="F7" s="405">
        <v>407.51927210884355</v>
      </c>
      <c r="G7" s="405">
        <v>307.0911360544217</v>
      </c>
      <c r="H7" s="405">
        <v>2420.8197925170066</v>
      </c>
      <c r="I7" s="394"/>
      <c r="J7" s="394" t="s">
        <v>382</v>
      </c>
      <c r="K7" s="406">
        <f t="shared" si="0"/>
        <v>0.05699119235931965</v>
      </c>
      <c r="L7" s="406">
        <f t="shared" si="0"/>
        <v>0.13047541525536988</v>
      </c>
      <c r="M7" s="406">
        <f t="shared" si="0"/>
        <v>0.19748019483459991</v>
      </c>
      <c r="N7" s="406">
        <f t="shared" si="0"/>
        <v>0.3198596394130099</v>
      </c>
      <c r="O7" s="406">
        <f>F7/$H7</f>
        <v>0.1683393672542359</v>
      </c>
      <c r="P7" s="406">
        <f>G7/$H7</f>
        <v>0.1268541908834647</v>
      </c>
      <c r="Q7" s="407">
        <f t="shared" si="1"/>
        <v>1</v>
      </c>
      <c r="R7" s="394"/>
      <c r="S7" s="394" t="s">
        <v>382</v>
      </c>
      <c r="T7" s="406">
        <f t="shared" si="2"/>
        <v>0.4590813193223189</v>
      </c>
      <c r="U7" s="406">
        <f t="shared" si="2"/>
        <v>0.6094856963527885</v>
      </c>
      <c r="V7" s="406">
        <f t="shared" si="2"/>
        <v>0.6944738865344233</v>
      </c>
      <c r="W7" s="406">
        <f t="shared" si="2"/>
        <v>0.6922010463241313</v>
      </c>
      <c r="X7" s="406">
        <f>F7/F$12</f>
        <v>0.6452490762032553</v>
      </c>
      <c r="Y7" s="406">
        <f>G7/G$12</f>
        <v>0.5618061334622192</v>
      </c>
      <c r="Z7" s="406">
        <f t="shared" si="3"/>
        <v>0.6363937809981267</v>
      </c>
      <c r="AA7" s="395"/>
      <c r="AC7" s="408" t="s">
        <v>383</v>
      </c>
      <c r="AD7" s="409">
        <f>1-AD6</f>
        <v>0.7561</v>
      </c>
    </row>
    <row r="8" spans="1:30" ht="12.75">
      <c r="A8" s="394" t="s">
        <v>384</v>
      </c>
      <c r="B8" s="405">
        <v>37.94237074829932</v>
      </c>
      <c r="C8" s="405">
        <v>89.24324489795917</v>
      </c>
      <c r="D8" s="405">
        <v>117.6563843537415</v>
      </c>
      <c r="E8" s="405">
        <v>192.15102210884356</v>
      </c>
      <c r="F8" s="405">
        <v>119.55239795918366</v>
      </c>
      <c r="G8" s="405">
        <v>117.2059693877551</v>
      </c>
      <c r="H8" s="405">
        <v>673.7513894557823</v>
      </c>
      <c r="I8" s="394"/>
      <c r="J8" s="394" t="s">
        <v>384</v>
      </c>
      <c r="K8" s="406">
        <f t="shared" si="0"/>
        <v>0.05631509091053154</v>
      </c>
      <c r="L8" s="406">
        <f t="shared" si="0"/>
        <v>0.13245723317920688</v>
      </c>
      <c r="M8" s="406">
        <f t="shared" si="0"/>
        <v>0.17462878176589378</v>
      </c>
      <c r="N8" s="406">
        <f t="shared" si="0"/>
        <v>0.28519573408828464</v>
      </c>
      <c r="O8" s="406">
        <f>F8/$H8</f>
        <v>0.1774428963415589</v>
      </c>
      <c r="P8" s="406">
        <f>G8/$H8</f>
        <v>0.1739602637145244</v>
      </c>
      <c r="Q8" s="407">
        <f t="shared" si="1"/>
        <v>1</v>
      </c>
      <c r="R8" s="394"/>
      <c r="S8" s="394" t="s">
        <v>384</v>
      </c>
      <c r="T8" s="406">
        <f t="shared" si="2"/>
        <v>0.12625363174695237</v>
      </c>
      <c r="U8" s="406">
        <f t="shared" si="2"/>
        <v>0.17220577895376094</v>
      </c>
      <c r="V8" s="406">
        <f t="shared" si="2"/>
        <v>0.17091705843132185</v>
      </c>
      <c r="W8" s="406">
        <f t="shared" si="2"/>
        <v>0.17177226629536246</v>
      </c>
      <c r="X8" s="406">
        <f>F8/F$12</f>
        <v>0.18929429752329296</v>
      </c>
      <c r="Y8" s="406">
        <f>G8/G$12</f>
        <v>0.21442179454100788</v>
      </c>
      <c r="Z8" s="406">
        <f t="shared" si="3"/>
        <v>0.17711817935142501</v>
      </c>
      <c r="AA8" s="395"/>
      <c r="AC8" s="408" t="s">
        <v>385</v>
      </c>
      <c r="AD8" s="409">
        <f>1-AD6-0.4272</f>
        <v>0.32889999999999997</v>
      </c>
    </row>
    <row r="9" spans="1:30" ht="12.75">
      <c r="A9" s="394" t="s">
        <v>18</v>
      </c>
      <c r="B9" s="405">
        <v>4.890130952380953</v>
      </c>
      <c r="C9" s="405">
        <v>7.882013605442177</v>
      </c>
      <c r="D9" s="405">
        <v>5.450914965986395</v>
      </c>
      <c r="E9" s="405">
        <v>2.787408163265306</v>
      </c>
      <c r="F9" s="405">
        <v>4.994913265306122</v>
      </c>
      <c r="G9" s="405" t="s">
        <v>30</v>
      </c>
      <c r="H9" s="405">
        <v>26.005380952380953</v>
      </c>
      <c r="I9" s="394"/>
      <c r="J9" s="394" t="s">
        <v>18</v>
      </c>
      <c r="K9" s="406">
        <f t="shared" si="0"/>
        <v>0.18804304237401417</v>
      </c>
      <c r="L9" s="406">
        <f t="shared" si="0"/>
        <v>0.3030916416827391</v>
      </c>
      <c r="M9" s="406">
        <f t="shared" si="0"/>
        <v>0.20960719537113068</v>
      </c>
      <c r="N9" s="406">
        <f t="shared" si="0"/>
        <v>0.10718582313288902</v>
      </c>
      <c r="O9" s="406">
        <f>F9/$H9</f>
        <v>0.192072297439227</v>
      </c>
      <c r="P9" s="406" t="s">
        <v>30</v>
      </c>
      <c r="Q9" s="407">
        <f t="shared" si="1"/>
        <v>1</v>
      </c>
      <c r="R9" s="394"/>
      <c r="S9" s="394" t="s">
        <v>18</v>
      </c>
      <c r="T9" s="406">
        <f t="shared" si="2"/>
        <v>0.016271961405678683</v>
      </c>
      <c r="U9" s="406">
        <f t="shared" si="2"/>
        <v>0.015209311295227807</v>
      </c>
      <c r="V9" s="406">
        <f t="shared" si="2"/>
        <v>0.007918434319251088</v>
      </c>
      <c r="W9" s="406">
        <f t="shared" si="2"/>
        <v>0.002491786991500156</v>
      </c>
      <c r="X9" s="406">
        <f>F9/F$12</f>
        <v>0.00790873804194798</v>
      </c>
      <c r="Y9" s="406" t="s">
        <v>30</v>
      </c>
      <c r="Z9" s="406">
        <f t="shared" si="3"/>
        <v>0.00683638772358811</v>
      </c>
      <c r="AA9" s="395"/>
      <c r="AC9" s="410" t="s">
        <v>386</v>
      </c>
      <c r="AD9" s="411">
        <v>0.3778</v>
      </c>
    </row>
    <row r="10" spans="1:30" ht="12.75">
      <c r="A10" s="394" t="s">
        <v>19</v>
      </c>
      <c r="B10" s="405">
        <v>29.59206462585034</v>
      </c>
      <c r="C10" s="405">
        <v>73.33222448979592</v>
      </c>
      <c r="D10" s="405">
        <v>58.67263265306122</v>
      </c>
      <c r="E10" s="405">
        <v>62.313818027210885</v>
      </c>
      <c r="F10" s="405">
        <v>33.25112755102041</v>
      </c>
      <c r="G10" s="405">
        <v>30.958207482993203</v>
      </c>
      <c r="H10" s="405">
        <v>288.120074829932</v>
      </c>
      <c r="I10" s="394"/>
      <c r="J10" s="394" t="s">
        <v>19</v>
      </c>
      <c r="K10" s="406">
        <f t="shared" si="0"/>
        <v>0.10270740295801181</v>
      </c>
      <c r="L10" s="406">
        <f t="shared" si="0"/>
        <v>0.2545196634878065</v>
      </c>
      <c r="M10" s="406">
        <f t="shared" si="0"/>
        <v>0.20363951622494125</v>
      </c>
      <c r="N10" s="406">
        <f t="shared" si="0"/>
        <v>0.21627725198944478</v>
      </c>
      <c r="O10" s="406">
        <f>F10/$H10</f>
        <v>0.11540718768259199</v>
      </c>
      <c r="P10" s="406">
        <f>G10/$H10</f>
        <v>0.10744897765720364</v>
      </c>
      <c r="Q10" s="407">
        <f t="shared" si="1"/>
        <v>1</v>
      </c>
      <c r="R10" s="394"/>
      <c r="S10" s="394" t="s">
        <v>19</v>
      </c>
      <c r="T10" s="406">
        <f t="shared" si="2"/>
        <v>0.09846790161554646</v>
      </c>
      <c r="U10" s="406">
        <f t="shared" si="2"/>
        <v>0.14150351497322297</v>
      </c>
      <c r="V10" s="406">
        <f t="shared" si="2"/>
        <v>0.085232551030401</v>
      </c>
      <c r="W10" s="406">
        <f t="shared" si="2"/>
        <v>0.055705067954245326</v>
      </c>
      <c r="X10" s="406">
        <f>F10/F$12</f>
        <v>0.05264845322280142</v>
      </c>
      <c r="Y10" s="406">
        <f>G10/G$12</f>
        <v>0.05663631672475009</v>
      </c>
      <c r="Z10" s="406">
        <f t="shared" si="3"/>
        <v>0.07574203762265194</v>
      </c>
      <c r="AA10" s="395"/>
      <c r="AC10" s="410" t="s">
        <v>387</v>
      </c>
      <c r="AD10" s="411">
        <v>0.3153</v>
      </c>
    </row>
    <row r="11" spans="1:30" ht="12.75">
      <c r="A11" s="394" t="s">
        <v>388</v>
      </c>
      <c r="B11" s="405">
        <v>1.0961173469387755</v>
      </c>
      <c r="C11" s="405">
        <v>7.845637755102042</v>
      </c>
      <c r="D11" s="405">
        <v>21.092903061224494</v>
      </c>
      <c r="E11" s="405">
        <v>81.72883843537414</v>
      </c>
      <c r="F11" s="405">
        <v>66.25122448979592</v>
      </c>
      <c r="G11" s="405">
        <v>91.35875510204082</v>
      </c>
      <c r="H11" s="405">
        <v>269.37347619047614</v>
      </c>
      <c r="I11" s="394"/>
      <c r="J11" s="394" t="s">
        <v>388</v>
      </c>
      <c r="K11" s="406">
        <f t="shared" si="0"/>
        <v>0.004069136139312032</v>
      </c>
      <c r="L11" s="406">
        <f t="shared" si="0"/>
        <v>0.029125502132044838</v>
      </c>
      <c r="M11" s="406">
        <f t="shared" si="0"/>
        <v>0.0783035633631187</v>
      </c>
      <c r="N11" s="406">
        <f t="shared" si="0"/>
        <v>0.30340343671246617</v>
      </c>
      <c r="O11" s="406">
        <f>F11/$H11</f>
        <v>0.24594561211716756</v>
      </c>
      <c r="P11" s="406">
        <f>G11/$H11</f>
        <v>0.33915274953589086</v>
      </c>
      <c r="Q11" s="407">
        <f t="shared" si="1"/>
        <v>1</v>
      </c>
      <c r="R11" s="394"/>
      <c r="S11" s="394" t="s">
        <v>388</v>
      </c>
      <c r="T11" s="406">
        <f t="shared" si="2"/>
        <v>0.003647341827686336</v>
      </c>
      <c r="U11" s="406">
        <f t="shared" si="2"/>
        <v>0.015139119633661817</v>
      </c>
      <c r="V11" s="406">
        <f t="shared" si="2"/>
        <v>0.030641235193514343</v>
      </c>
      <c r="W11" s="406">
        <f t="shared" si="2"/>
        <v>0.07306101027024213</v>
      </c>
      <c r="X11" s="406">
        <f>F11/F$12</f>
        <v>0.1048994350087023</v>
      </c>
      <c r="Y11" s="406">
        <f>G11/G$12</f>
        <v>0.16713575527202296</v>
      </c>
      <c r="Z11" s="406">
        <f t="shared" si="3"/>
        <v>0.07081386460213422</v>
      </c>
      <c r="AA11" s="395"/>
      <c r="AC11" s="410" t="s">
        <v>389</v>
      </c>
      <c r="AD11" s="411">
        <v>0.0914</v>
      </c>
    </row>
    <row r="12" spans="1:30" ht="12.75">
      <c r="A12" s="394" t="s">
        <v>123</v>
      </c>
      <c r="B12" s="405">
        <f aca="true" t="shared" si="4" ref="B12:H12">SUM(B6:B11)</f>
        <v>300.52498469387757</v>
      </c>
      <c r="C12" s="405">
        <f t="shared" si="4"/>
        <v>518.23606292517</v>
      </c>
      <c r="D12" s="405">
        <f t="shared" si="4"/>
        <v>688.3829234693877</v>
      </c>
      <c r="E12" s="405">
        <f t="shared" si="4"/>
        <v>1118.638219387755</v>
      </c>
      <c r="F12" s="405">
        <f t="shared" si="4"/>
        <v>631.5689353741496</v>
      </c>
      <c r="G12" s="405">
        <f t="shared" si="4"/>
        <v>546.6140680272108</v>
      </c>
      <c r="H12" s="405">
        <f t="shared" si="4"/>
        <v>3803.965193877551</v>
      </c>
      <c r="I12" s="394"/>
      <c r="J12" s="394" t="s">
        <v>123</v>
      </c>
      <c r="K12" s="406">
        <f t="shared" si="0"/>
        <v>0.07900308477521559</v>
      </c>
      <c r="L12" s="406">
        <f t="shared" si="0"/>
        <v>0.1362357530923959</v>
      </c>
      <c r="M12" s="406">
        <f t="shared" si="0"/>
        <v>0.18096456943857794</v>
      </c>
      <c r="N12" s="406">
        <f t="shared" si="0"/>
        <v>0.29407162325990616</v>
      </c>
      <c r="O12" s="406">
        <f>F12/$H12</f>
        <v>0.16602910468020432</v>
      </c>
      <c r="P12" s="406">
        <f>G12/$H12</f>
        <v>0.1436958647537</v>
      </c>
      <c r="Q12" s="407">
        <f t="shared" si="1"/>
        <v>1</v>
      </c>
      <c r="R12" s="394"/>
      <c r="S12" s="394" t="s">
        <v>123</v>
      </c>
      <c r="T12" s="406">
        <f t="shared" si="2"/>
        <v>1</v>
      </c>
      <c r="U12" s="406">
        <f t="shared" si="2"/>
        <v>1</v>
      </c>
      <c r="V12" s="406">
        <f t="shared" si="2"/>
        <v>1</v>
      </c>
      <c r="W12" s="406">
        <f t="shared" si="2"/>
        <v>1</v>
      </c>
      <c r="X12" s="406">
        <f>F12/F$12</f>
        <v>1</v>
      </c>
      <c r="Y12" s="406">
        <f>G12/G$12</f>
        <v>1</v>
      </c>
      <c r="Z12" s="406">
        <f t="shared" si="3"/>
        <v>1</v>
      </c>
      <c r="AA12" s="395"/>
      <c r="AC12" s="410" t="s">
        <v>390</v>
      </c>
      <c r="AD12" s="411">
        <v>0.0385</v>
      </c>
    </row>
    <row r="13" spans="27:30" ht="12.75">
      <c r="AA13" s="391"/>
      <c r="AB13" s="391"/>
      <c r="AC13" s="410" t="s">
        <v>391</v>
      </c>
      <c r="AD13" s="411">
        <v>0.1155</v>
      </c>
    </row>
    <row r="14" spans="1:30" ht="12.75">
      <c r="A14" s="399" t="s">
        <v>378</v>
      </c>
      <c r="B14" s="419"/>
      <c r="C14" s="419"/>
      <c r="D14" s="419"/>
      <c r="E14" s="419"/>
      <c r="F14" s="419"/>
      <c r="G14" s="419"/>
      <c r="H14" s="419"/>
      <c r="I14" s="419"/>
      <c r="J14" s="399" t="s">
        <v>378</v>
      </c>
      <c r="K14" s="419"/>
      <c r="L14" s="419"/>
      <c r="M14" s="419"/>
      <c r="N14" s="419"/>
      <c r="O14" s="419"/>
      <c r="P14" s="419"/>
      <c r="Q14" s="419"/>
      <c r="R14" s="420"/>
      <c r="S14" s="399" t="s">
        <v>378</v>
      </c>
      <c r="T14" s="420"/>
      <c r="U14" s="420"/>
      <c r="V14" s="420"/>
      <c r="W14" s="420"/>
      <c r="X14" s="420"/>
      <c r="Y14" s="420"/>
      <c r="Z14" s="420"/>
      <c r="AA14" s="421"/>
      <c r="AC14" s="410" t="s">
        <v>392</v>
      </c>
      <c r="AD14" s="411">
        <v>0.0616</v>
      </c>
    </row>
    <row r="15" spans="1:27" ht="38.25">
      <c r="A15" s="422"/>
      <c r="B15" s="423" t="s">
        <v>371</v>
      </c>
      <c r="C15" s="423" t="s">
        <v>372</v>
      </c>
      <c r="D15" s="423" t="s">
        <v>373</v>
      </c>
      <c r="E15" s="423" t="s">
        <v>374</v>
      </c>
      <c r="F15" s="423" t="s">
        <v>375</v>
      </c>
      <c r="G15" s="423" t="s">
        <v>376</v>
      </c>
      <c r="H15" s="423" t="s">
        <v>377</v>
      </c>
      <c r="I15" s="419"/>
      <c r="J15" s="422"/>
      <c r="K15" s="423" t="s">
        <v>371</v>
      </c>
      <c r="L15" s="423" t="s">
        <v>372</v>
      </c>
      <c r="M15" s="423" t="s">
        <v>373</v>
      </c>
      <c r="N15" s="423" t="s">
        <v>374</v>
      </c>
      <c r="O15" s="423" t="s">
        <v>375</v>
      </c>
      <c r="P15" s="423" t="s">
        <v>376</v>
      </c>
      <c r="Q15" s="423" t="s">
        <v>377</v>
      </c>
      <c r="R15" s="420"/>
      <c r="S15" s="424"/>
      <c r="T15" s="425" t="s">
        <v>371</v>
      </c>
      <c r="U15" s="425" t="s">
        <v>372</v>
      </c>
      <c r="V15" s="425" t="s">
        <v>373</v>
      </c>
      <c r="W15" s="425" t="s">
        <v>374</v>
      </c>
      <c r="X15" s="425" t="s">
        <v>375</v>
      </c>
      <c r="Y15" s="425" t="s">
        <v>376</v>
      </c>
      <c r="Z15" s="425" t="s">
        <v>377</v>
      </c>
      <c r="AA15" s="421"/>
    </row>
    <row r="16" spans="1:27" ht="12.75">
      <c r="A16" s="426"/>
      <c r="B16" s="427"/>
      <c r="C16" s="427"/>
      <c r="D16" s="427"/>
      <c r="E16" s="427"/>
      <c r="F16" s="427"/>
      <c r="G16" s="419"/>
      <c r="H16" s="428" t="s">
        <v>393</v>
      </c>
      <c r="I16" s="419"/>
      <c r="J16" s="426"/>
      <c r="K16" s="427"/>
      <c r="L16" s="427"/>
      <c r="M16" s="427"/>
      <c r="N16" s="427"/>
      <c r="O16" s="427"/>
      <c r="P16" s="419"/>
      <c r="Q16" s="428" t="s">
        <v>116</v>
      </c>
      <c r="R16" s="420"/>
      <c r="S16" s="426"/>
      <c r="T16" s="427"/>
      <c r="U16" s="427"/>
      <c r="V16" s="427"/>
      <c r="W16" s="427"/>
      <c r="X16" s="427"/>
      <c r="Y16" s="420"/>
      <c r="Z16" s="428" t="s">
        <v>113</v>
      </c>
      <c r="AA16" s="421"/>
    </row>
    <row r="17" spans="1:27" ht="12.75">
      <c r="A17" s="429" t="s">
        <v>14</v>
      </c>
      <c r="B17" s="430">
        <v>91.97926505583014</v>
      </c>
      <c r="C17" s="430">
        <v>29.506004027091343</v>
      </c>
      <c r="D17" s="430">
        <v>10.700787113307705</v>
      </c>
      <c r="E17" s="430">
        <v>4.972899505766062</v>
      </c>
      <c r="F17" s="430" t="s">
        <v>30</v>
      </c>
      <c r="G17" s="430" t="s">
        <v>30</v>
      </c>
      <c r="H17" s="430">
        <v>137.15895570199527</v>
      </c>
      <c r="I17" s="419"/>
      <c r="J17" s="429" t="s">
        <v>14</v>
      </c>
      <c r="K17" s="431">
        <f aca="true" t="shared" si="5" ref="K17:N23">B17/$H17</f>
        <v>0.6706034220300797</v>
      </c>
      <c r="L17" s="431">
        <f t="shared" si="5"/>
        <v>0.21512269378310903</v>
      </c>
      <c r="M17" s="431">
        <f t="shared" si="5"/>
        <v>0.07801741460147352</v>
      </c>
      <c r="N17" s="431">
        <f t="shared" si="5"/>
        <v>0.036256469585337625</v>
      </c>
      <c r="O17" s="431" t="s">
        <v>30</v>
      </c>
      <c r="P17" s="431" t="s">
        <v>30</v>
      </c>
      <c r="Q17" s="432">
        <f aca="true" t="shared" si="6" ref="Q17:Q23">H17/$H17</f>
        <v>1</v>
      </c>
      <c r="R17" s="420"/>
      <c r="S17" s="429" t="s">
        <v>14</v>
      </c>
      <c r="T17" s="433">
        <f aca="true" t="shared" si="7" ref="T17:W23">B17/B$23</f>
        <v>0.2381038035831495</v>
      </c>
      <c r="U17" s="433">
        <f t="shared" si="7"/>
        <v>0.03832414107609072</v>
      </c>
      <c r="V17" s="433">
        <f t="shared" si="7"/>
        <v>0.009608263490548465</v>
      </c>
      <c r="W17" s="433">
        <f t="shared" si="7"/>
        <v>0.002550554907607922</v>
      </c>
      <c r="X17" s="433" t="s">
        <v>30</v>
      </c>
      <c r="Y17" s="433" t="s">
        <v>30</v>
      </c>
      <c r="Z17" s="433">
        <f aca="true" t="shared" si="8" ref="Z17:Z23">H17/H$23</f>
        <v>0.0218399019623384</v>
      </c>
      <c r="AA17" s="421"/>
    </row>
    <row r="18" spans="1:27" ht="12.75">
      <c r="A18" s="419" t="s">
        <v>382</v>
      </c>
      <c r="B18" s="430">
        <v>216.9578574043566</v>
      </c>
      <c r="C18" s="430">
        <v>524.0960369760204</v>
      </c>
      <c r="D18" s="430">
        <v>850.1984486545854</v>
      </c>
      <c r="E18" s="430">
        <v>1459.447789676002</v>
      </c>
      <c r="F18" s="430">
        <v>804.4207807065715</v>
      </c>
      <c r="G18" s="430">
        <v>526.2163509060956</v>
      </c>
      <c r="H18" s="430">
        <v>4381.337264323632</v>
      </c>
      <c r="I18" s="419"/>
      <c r="J18" s="419" t="s">
        <v>382</v>
      </c>
      <c r="K18" s="431">
        <f t="shared" si="5"/>
        <v>0.04951863878889256</v>
      </c>
      <c r="L18" s="431">
        <f t="shared" si="5"/>
        <v>0.11962010805322645</v>
      </c>
      <c r="M18" s="431">
        <f t="shared" si="5"/>
        <v>0.19404998916143348</v>
      </c>
      <c r="N18" s="431">
        <f t="shared" si="5"/>
        <v>0.33310555696316707</v>
      </c>
      <c r="O18" s="431">
        <f>F18/$H18</f>
        <v>0.18360165679478999</v>
      </c>
      <c r="P18" s="431">
        <f>G18/$H18</f>
        <v>0.12010405023849041</v>
      </c>
      <c r="Q18" s="432">
        <f t="shared" si="6"/>
        <v>1</v>
      </c>
      <c r="R18" s="420"/>
      <c r="S18" s="420" t="s">
        <v>382</v>
      </c>
      <c r="T18" s="433">
        <f t="shared" si="7"/>
        <v>0.5616319181705995</v>
      </c>
      <c r="U18" s="433">
        <f t="shared" si="7"/>
        <v>0.6807268934162437</v>
      </c>
      <c r="V18" s="433">
        <f t="shared" si="7"/>
        <v>0.763395311712141</v>
      </c>
      <c r="W18" s="433">
        <f t="shared" si="7"/>
        <v>0.7485374916664911</v>
      </c>
      <c r="X18" s="433">
        <f>F18/F$23</f>
        <v>0.6923091298427682</v>
      </c>
      <c r="Y18" s="433">
        <f>G18/G$23</f>
        <v>0.5855847449498912</v>
      </c>
      <c r="Z18" s="433">
        <f t="shared" si="8"/>
        <v>0.6976429342657648</v>
      </c>
      <c r="AA18" s="421"/>
    </row>
    <row r="19" spans="1:27" ht="12.75">
      <c r="A19" s="419" t="s">
        <v>384</v>
      </c>
      <c r="B19" s="430">
        <v>47.98951583379096</v>
      </c>
      <c r="C19" s="430">
        <v>123.21840106168771</v>
      </c>
      <c r="D19" s="430">
        <v>158.6590792604796</v>
      </c>
      <c r="E19" s="430">
        <v>277.5660305692843</v>
      </c>
      <c r="F19" s="430">
        <v>196.4241854292513</v>
      </c>
      <c r="G19" s="430">
        <v>211.72806150466778</v>
      </c>
      <c r="H19" s="430">
        <v>1015.5852736591617</v>
      </c>
      <c r="I19" s="419"/>
      <c r="J19" s="419" t="s">
        <v>384</v>
      </c>
      <c r="K19" s="431">
        <f t="shared" si="5"/>
        <v>0.04725306390164989</v>
      </c>
      <c r="L19" s="431">
        <f t="shared" si="5"/>
        <v>0.12132747909757578</v>
      </c>
      <c r="M19" s="431">
        <f t="shared" si="5"/>
        <v>0.15622428108752473</v>
      </c>
      <c r="N19" s="431">
        <f t="shared" si="5"/>
        <v>0.2733064743733549</v>
      </c>
      <c r="O19" s="431">
        <f>F19/$H19</f>
        <v>0.19340984014225948</v>
      </c>
      <c r="P19" s="431">
        <f>G19/$H19</f>
        <v>0.2084788613976352</v>
      </c>
      <c r="Q19" s="432">
        <f t="shared" si="6"/>
        <v>1</v>
      </c>
      <c r="R19" s="420"/>
      <c r="S19" s="420" t="s">
        <v>384</v>
      </c>
      <c r="T19" s="433">
        <f t="shared" si="7"/>
        <v>0.12422893621952391</v>
      </c>
      <c r="U19" s="433">
        <f t="shared" si="7"/>
        <v>0.16004333833624704</v>
      </c>
      <c r="V19" s="433">
        <f t="shared" si="7"/>
        <v>0.14246038376061892</v>
      </c>
      <c r="W19" s="433">
        <f t="shared" si="7"/>
        <v>0.14236109147849774</v>
      </c>
      <c r="X19" s="433">
        <f>F19/F$23</f>
        <v>0.16904866228735982</v>
      </c>
      <c r="Y19" s="433">
        <f>G19/G$23</f>
        <v>0.23561548910720012</v>
      </c>
      <c r="Z19" s="433">
        <f t="shared" si="8"/>
        <v>0.1617122461861092</v>
      </c>
      <c r="AA19" s="421"/>
    </row>
    <row r="20" spans="1:27" ht="12.75">
      <c r="A20" s="419" t="s">
        <v>18</v>
      </c>
      <c r="B20" s="430">
        <v>6.0860058575874065</v>
      </c>
      <c r="C20" s="430">
        <v>13.172203917261578</v>
      </c>
      <c r="D20" s="430">
        <v>8.05198151198975</v>
      </c>
      <c r="E20" s="430">
        <v>4.898068826652023</v>
      </c>
      <c r="F20" s="430">
        <v>10.69544206479956</v>
      </c>
      <c r="G20" s="430" t="s">
        <v>30</v>
      </c>
      <c r="H20" s="430">
        <v>42.90370217829032</v>
      </c>
      <c r="I20" s="419"/>
      <c r="J20" s="419" t="s">
        <v>18</v>
      </c>
      <c r="K20" s="431">
        <f t="shared" si="5"/>
        <v>0.1418526968208115</v>
      </c>
      <c r="L20" s="431">
        <f t="shared" si="5"/>
        <v>0.3070178853685694</v>
      </c>
      <c r="M20" s="431">
        <f t="shared" si="5"/>
        <v>0.1876756807263157</v>
      </c>
      <c r="N20" s="431">
        <f t="shared" si="5"/>
        <v>0.11416424639294863</v>
      </c>
      <c r="O20" s="431">
        <f>F20/$H20</f>
        <v>0.24928949069135473</v>
      </c>
      <c r="P20" s="431" t="s">
        <v>30</v>
      </c>
      <c r="Q20" s="432">
        <f t="shared" si="6"/>
        <v>1</v>
      </c>
      <c r="R20" s="420"/>
      <c r="S20" s="420" t="s">
        <v>18</v>
      </c>
      <c r="T20" s="433">
        <f t="shared" si="7"/>
        <v>0.01575465016426588</v>
      </c>
      <c r="U20" s="433">
        <f t="shared" si="7"/>
        <v>0.01710883658609503</v>
      </c>
      <c r="V20" s="433">
        <f t="shared" si="7"/>
        <v>0.007229894321699854</v>
      </c>
      <c r="W20" s="433">
        <f t="shared" si="7"/>
        <v>0.002512174933182007</v>
      </c>
      <c r="X20" s="433">
        <f>F20/F$23</f>
        <v>0.009204824597720184</v>
      </c>
      <c r="Y20" s="433" t="s">
        <v>30</v>
      </c>
      <c r="Z20" s="433">
        <f t="shared" si="8"/>
        <v>0.006831581974355861</v>
      </c>
      <c r="AA20" s="421"/>
    </row>
    <row r="21" spans="1:27" ht="12.75">
      <c r="A21" s="419" t="s">
        <v>19</v>
      </c>
      <c r="B21" s="430">
        <v>21.43965769723595</v>
      </c>
      <c r="C21" s="430">
        <v>67.67165476844225</v>
      </c>
      <c r="D21" s="430">
        <v>57.88019403258282</v>
      </c>
      <c r="E21" s="430">
        <v>61.29267343950211</v>
      </c>
      <c r="F21" s="430">
        <v>25.184198242723777</v>
      </c>
      <c r="G21" s="430">
        <v>9.57732473000183</v>
      </c>
      <c r="H21" s="430">
        <v>243.0457029104887</v>
      </c>
      <c r="I21" s="419"/>
      <c r="J21" s="419" t="s">
        <v>19</v>
      </c>
      <c r="K21" s="431">
        <f t="shared" si="5"/>
        <v>0.08821245321556646</v>
      </c>
      <c r="L21" s="431">
        <f t="shared" si="5"/>
        <v>0.2784318091538736</v>
      </c>
      <c r="M21" s="431">
        <f t="shared" si="5"/>
        <v>0.23814530904872455</v>
      </c>
      <c r="N21" s="431">
        <f t="shared" si="5"/>
        <v>0.25218579347636355</v>
      </c>
      <c r="O21" s="431">
        <f>F21/$H21</f>
        <v>0.10361918742500403</v>
      </c>
      <c r="P21" s="431">
        <f>G21/$H21</f>
        <v>0.039405447680468</v>
      </c>
      <c r="Q21" s="432">
        <f t="shared" si="6"/>
        <v>1</v>
      </c>
      <c r="R21" s="420"/>
      <c r="S21" s="420" t="s">
        <v>19</v>
      </c>
      <c r="T21" s="433">
        <f t="shared" si="7"/>
        <v>0.05550016128237214</v>
      </c>
      <c r="U21" s="433">
        <f t="shared" si="7"/>
        <v>0.0878959428669863</v>
      </c>
      <c r="V21" s="433">
        <f t="shared" si="7"/>
        <v>0.05197077086577258</v>
      </c>
      <c r="W21" s="433">
        <f t="shared" si="7"/>
        <v>0.03143645449908394</v>
      </c>
      <c r="X21" s="433">
        <f>F21/F$23</f>
        <v>0.021674291352709006</v>
      </c>
      <c r="Y21" s="433">
        <f>G21/G$23</f>
        <v>0.01065785061536643</v>
      </c>
      <c r="Z21" s="433">
        <f t="shared" si="8"/>
        <v>0.03870031159660893</v>
      </c>
      <c r="AA21" s="421"/>
    </row>
    <row r="22" spans="1:27" ht="12.75">
      <c r="A22" s="419" t="s">
        <v>388</v>
      </c>
      <c r="B22" s="430">
        <v>1.846714259564342</v>
      </c>
      <c r="C22" s="430">
        <v>12.242165476844225</v>
      </c>
      <c r="D22" s="430">
        <v>28.21617700896943</v>
      </c>
      <c r="E22" s="430">
        <v>141.55492403441335</v>
      </c>
      <c r="F22" s="430">
        <v>125.21410854841662</v>
      </c>
      <c r="G22" s="430">
        <v>151.09516749038988</v>
      </c>
      <c r="H22" s="430">
        <v>460.16925681859783</v>
      </c>
      <c r="I22" s="419"/>
      <c r="J22" s="419" t="s">
        <v>388</v>
      </c>
      <c r="K22" s="431">
        <f t="shared" si="5"/>
        <v>0.004013119590673417</v>
      </c>
      <c r="L22" s="431">
        <f t="shared" si="5"/>
        <v>0.026603614421095885</v>
      </c>
      <c r="M22" s="431">
        <f t="shared" si="5"/>
        <v>0.06131695368796108</v>
      </c>
      <c r="N22" s="431">
        <f t="shared" si="5"/>
        <v>0.30761490894254884</v>
      </c>
      <c r="O22" s="431">
        <f>F22/$H22</f>
        <v>0.2721044630710238</v>
      </c>
      <c r="P22" s="431">
        <f>G22/$H22</f>
        <v>0.32834694028669703</v>
      </c>
      <c r="Q22" s="432">
        <f t="shared" si="6"/>
        <v>1</v>
      </c>
      <c r="R22" s="420"/>
      <c r="S22" s="420" t="s">
        <v>388</v>
      </c>
      <c r="T22" s="433">
        <f t="shared" si="7"/>
        <v>0.004780530580089021</v>
      </c>
      <c r="U22" s="433">
        <f t="shared" si="7"/>
        <v>0.015900847718337264</v>
      </c>
      <c r="V22" s="433">
        <f t="shared" si="7"/>
        <v>0.02533537584921938</v>
      </c>
      <c r="W22" s="433">
        <f t="shared" si="7"/>
        <v>0.07260223251513741</v>
      </c>
      <c r="X22" s="433">
        <f>F22/F$23</f>
        <v>0.10776309191944283</v>
      </c>
      <c r="Y22" s="433">
        <f>G22/G$23</f>
        <v>0.16814191532754239</v>
      </c>
      <c r="Z22" s="433">
        <f t="shared" si="8"/>
        <v>0.07327302401482266</v>
      </c>
      <c r="AA22" s="421"/>
    </row>
    <row r="23" spans="1:27" ht="12.75">
      <c r="A23" s="420" t="s">
        <v>123</v>
      </c>
      <c r="B23" s="430">
        <f aca="true" t="shared" si="9" ref="B23:H23">SUM(B17:B22)</f>
        <v>386.2990161083654</v>
      </c>
      <c r="C23" s="430">
        <f t="shared" si="9"/>
        <v>769.9064662273474</v>
      </c>
      <c r="D23" s="430">
        <f t="shared" si="9"/>
        <v>1113.7066675819144</v>
      </c>
      <c r="E23" s="430">
        <f t="shared" si="9"/>
        <v>1949.7323860516196</v>
      </c>
      <c r="F23" s="430">
        <f t="shared" si="9"/>
        <v>1161.9387149917627</v>
      </c>
      <c r="G23" s="430">
        <f t="shared" si="9"/>
        <v>898.616904631155</v>
      </c>
      <c r="H23" s="430">
        <f t="shared" si="9"/>
        <v>6280.200155592166</v>
      </c>
      <c r="I23" s="419"/>
      <c r="J23" s="419" t="s">
        <v>123</v>
      </c>
      <c r="K23" s="431">
        <f t="shared" si="5"/>
        <v>0.06151062172188696</v>
      </c>
      <c r="L23" s="431">
        <f t="shared" si="5"/>
        <v>0.12259266379301445</v>
      </c>
      <c r="M23" s="431">
        <f t="shared" si="5"/>
        <v>0.17733617400557228</v>
      </c>
      <c r="N23" s="431">
        <f t="shared" si="5"/>
        <v>0.3104570455951937</v>
      </c>
      <c r="O23" s="431">
        <f>F23/$H23</f>
        <v>0.1850161915551563</v>
      </c>
      <c r="P23" s="431">
        <f>G23/$H23</f>
        <v>0.14308730332917607</v>
      </c>
      <c r="Q23" s="432">
        <f t="shared" si="6"/>
        <v>1</v>
      </c>
      <c r="R23" s="420"/>
      <c r="S23" s="420" t="s">
        <v>123</v>
      </c>
      <c r="T23" s="433">
        <f t="shared" si="7"/>
        <v>1</v>
      </c>
      <c r="U23" s="433">
        <f t="shared" si="7"/>
        <v>1</v>
      </c>
      <c r="V23" s="433">
        <f t="shared" si="7"/>
        <v>1</v>
      </c>
      <c r="W23" s="433">
        <f t="shared" si="7"/>
        <v>1</v>
      </c>
      <c r="X23" s="433">
        <f>F23/F$23</f>
        <v>1</v>
      </c>
      <c r="Y23" s="433">
        <f>G23/G$23</f>
        <v>1</v>
      </c>
      <c r="Z23" s="433">
        <f t="shared" si="8"/>
        <v>1</v>
      </c>
      <c r="AA23" s="421"/>
    </row>
    <row r="24" spans="1:27" ht="12.75">
      <c r="A24" s="420"/>
      <c r="B24" s="420"/>
      <c r="C24" s="420"/>
      <c r="D24" s="420"/>
      <c r="E24" s="420"/>
      <c r="F24" s="420"/>
      <c r="G24" s="420"/>
      <c r="H24" s="420"/>
      <c r="I24" s="420"/>
      <c r="J24" s="420"/>
      <c r="K24" s="420"/>
      <c r="L24" s="420"/>
      <c r="M24" s="420"/>
      <c r="N24" s="420"/>
      <c r="O24" s="420"/>
      <c r="P24" s="420"/>
      <c r="Q24" s="420"/>
      <c r="R24" s="420"/>
      <c r="S24" s="420"/>
      <c r="T24" s="420"/>
      <c r="U24" s="420"/>
      <c r="V24" s="420"/>
      <c r="W24" s="420"/>
      <c r="X24" s="420"/>
      <c r="Y24" s="420"/>
      <c r="Z24" s="420"/>
      <c r="AA24" s="421"/>
    </row>
    <row r="25" spans="1:27" ht="12.75">
      <c r="A25" s="399" t="s">
        <v>380</v>
      </c>
      <c r="B25" s="419"/>
      <c r="C25" s="419"/>
      <c r="D25" s="419"/>
      <c r="E25" s="419"/>
      <c r="F25" s="419"/>
      <c r="G25" s="419"/>
      <c r="H25" s="419"/>
      <c r="I25" s="419"/>
      <c r="J25" s="399" t="s">
        <v>380</v>
      </c>
      <c r="K25" s="419"/>
      <c r="L25" s="419"/>
      <c r="M25" s="419"/>
      <c r="N25" s="419"/>
      <c r="O25" s="419"/>
      <c r="P25" s="419"/>
      <c r="Q25" s="419"/>
      <c r="R25" s="420"/>
      <c r="S25" s="399" t="s">
        <v>380</v>
      </c>
      <c r="T25" s="420"/>
      <c r="U25" s="420"/>
      <c r="V25" s="420"/>
      <c r="W25" s="420"/>
      <c r="X25" s="420"/>
      <c r="Y25" s="420"/>
      <c r="Z25" s="420"/>
      <c r="AA25" s="421"/>
    </row>
    <row r="26" spans="1:27" ht="38.25">
      <c r="A26" s="422"/>
      <c r="B26" s="423" t="s">
        <v>371</v>
      </c>
      <c r="C26" s="423" t="s">
        <v>372</v>
      </c>
      <c r="D26" s="423" t="s">
        <v>373</v>
      </c>
      <c r="E26" s="423" t="s">
        <v>374</v>
      </c>
      <c r="F26" s="423" t="s">
        <v>375</v>
      </c>
      <c r="G26" s="423" t="s">
        <v>376</v>
      </c>
      <c r="H26" s="423" t="s">
        <v>377</v>
      </c>
      <c r="I26" s="419"/>
      <c r="J26" s="422"/>
      <c r="K26" s="423" t="s">
        <v>371</v>
      </c>
      <c r="L26" s="423" t="s">
        <v>372</v>
      </c>
      <c r="M26" s="423" t="s">
        <v>373</v>
      </c>
      <c r="N26" s="423" t="s">
        <v>374</v>
      </c>
      <c r="O26" s="423" t="s">
        <v>375</v>
      </c>
      <c r="P26" s="423" t="s">
        <v>376</v>
      </c>
      <c r="Q26" s="423" t="s">
        <v>377</v>
      </c>
      <c r="R26" s="420"/>
      <c r="S26" s="424"/>
      <c r="T26" s="425" t="s">
        <v>371</v>
      </c>
      <c r="U26" s="425" t="s">
        <v>372</v>
      </c>
      <c r="V26" s="425" t="s">
        <v>373</v>
      </c>
      <c r="W26" s="425" t="s">
        <v>374</v>
      </c>
      <c r="X26" s="425" t="s">
        <v>375</v>
      </c>
      <c r="Y26" s="425" t="s">
        <v>376</v>
      </c>
      <c r="Z26" s="425" t="s">
        <v>377</v>
      </c>
      <c r="AA26" s="421"/>
    </row>
    <row r="27" spans="1:27" ht="12.75">
      <c r="A27" s="426"/>
      <c r="B27" s="427"/>
      <c r="C27" s="427"/>
      <c r="D27" s="427"/>
      <c r="E27" s="427"/>
      <c r="F27" s="427"/>
      <c r="G27" s="419"/>
      <c r="H27" s="428" t="s">
        <v>393</v>
      </c>
      <c r="I27" s="419"/>
      <c r="J27" s="426"/>
      <c r="K27" s="427"/>
      <c r="L27" s="427"/>
      <c r="M27" s="427"/>
      <c r="N27" s="427"/>
      <c r="O27" s="427"/>
      <c r="P27" s="419"/>
      <c r="Q27" s="428" t="s">
        <v>116</v>
      </c>
      <c r="R27" s="420"/>
      <c r="S27" s="426"/>
      <c r="T27" s="427"/>
      <c r="U27" s="427"/>
      <c r="V27" s="427"/>
      <c r="W27" s="427"/>
      <c r="X27" s="427"/>
      <c r="Y27" s="420"/>
      <c r="Z27" s="428" t="s">
        <v>113</v>
      </c>
      <c r="AA27" s="421"/>
    </row>
    <row r="28" spans="1:27" ht="12.75">
      <c r="A28" s="429" t="s">
        <v>14</v>
      </c>
      <c r="B28" s="430">
        <v>102.16281581092093</v>
      </c>
      <c r="C28" s="430">
        <v>21.106489405052976</v>
      </c>
      <c r="D28" s="430">
        <v>3.491595354523227</v>
      </c>
      <c r="E28" s="430">
        <v>5.787347188264057</v>
      </c>
      <c r="F28" s="430">
        <v>0</v>
      </c>
      <c r="G28" s="430">
        <v>0</v>
      </c>
      <c r="H28" s="430">
        <v>132.5482477587612</v>
      </c>
      <c r="I28" s="419"/>
      <c r="J28" s="429" t="s">
        <v>14</v>
      </c>
      <c r="K28" s="431">
        <f aca="true" t="shared" si="10" ref="K28:Q34">B28/$H28</f>
        <v>0.7707594595807711</v>
      </c>
      <c r="L28" s="431">
        <f t="shared" si="10"/>
        <v>0.1592362763140177</v>
      </c>
      <c r="M28" s="431">
        <f t="shared" si="10"/>
        <v>0.026342071008573095</v>
      </c>
      <c r="N28" s="431">
        <f t="shared" si="10"/>
        <v>0.04366219309663808</v>
      </c>
      <c r="O28" s="431">
        <f t="shared" si="10"/>
        <v>0</v>
      </c>
      <c r="P28" s="431">
        <f t="shared" si="10"/>
        <v>0</v>
      </c>
      <c r="Q28" s="432">
        <f t="shared" si="10"/>
        <v>1</v>
      </c>
      <c r="R28" s="420"/>
      <c r="S28" s="429" t="s">
        <v>14</v>
      </c>
      <c r="T28" s="433">
        <f aca="true" t="shared" si="11" ref="T28:Z34">B28/B$34</f>
        <v>0.4732823901494532</v>
      </c>
      <c r="U28" s="433">
        <f t="shared" si="11"/>
        <v>0.08421711701553124</v>
      </c>
      <c r="V28" s="433">
        <f t="shared" si="11"/>
        <v>0.012895411211179866</v>
      </c>
      <c r="W28" s="433">
        <f t="shared" si="11"/>
        <v>0.013478475487776358</v>
      </c>
      <c r="X28" s="433">
        <f t="shared" si="11"/>
        <v>0</v>
      </c>
      <c r="Y28" s="433">
        <f t="shared" si="11"/>
        <v>0</v>
      </c>
      <c r="Z28" s="433">
        <f t="shared" si="11"/>
        <v>0.08065241610622848</v>
      </c>
      <c r="AA28" s="421"/>
    </row>
    <row r="29" spans="1:27" ht="12.75">
      <c r="A29" s="419" t="s">
        <v>382</v>
      </c>
      <c r="B29" s="430">
        <v>52.70412591687042</v>
      </c>
      <c r="C29" s="430">
        <v>101.25626528117358</v>
      </c>
      <c r="D29" s="430">
        <v>115.9001426242869</v>
      </c>
      <c r="E29" s="430">
        <v>208.43820293398537</v>
      </c>
      <c r="F29" s="430">
        <v>73.69460065199675</v>
      </c>
      <c r="G29" s="430">
        <v>112.28732681336592</v>
      </c>
      <c r="H29" s="430">
        <v>664.280664221679</v>
      </c>
      <c r="I29" s="419"/>
      <c r="J29" s="419" t="s">
        <v>382</v>
      </c>
      <c r="K29" s="431">
        <f t="shared" si="10"/>
        <v>0.07934014755438128</v>
      </c>
      <c r="L29" s="431">
        <f t="shared" si="10"/>
        <v>0.15242994525486153</v>
      </c>
      <c r="M29" s="431">
        <f t="shared" si="10"/>
        <v>0.174474659382242</v>
      </c>
      <c r="N29" s="431">
        <f t="shared" si="10"/>
        <v>0.31378032533613964</v>
      </c>
      <c r="O29" s="431">
        <f t="shared" si="10"/>
        <v>0.1109389518936892</v>
      </c>
      <c r="P29" s="431">
        <f t="shared" si="10"/>
        <v>0.1690359705786863</v>
      </c>
      <c r="Q29" s="432">
        <f t="shared" si="10"/>
        <v>1</v>
      </c>
      <c r="R29" s="420"/>
      <c r="S29" s="420" t="s">
        <v>382</v>
      </c>
      <c r="T29" s="433">
        <f t="shared" si="11"/>
        <v>0.2441586450674917</v>
      </c>
      <c r="U29" s="433">
        <f t="shared" si="11"/>
        <v>0.4040231692769689</v>
      </c>
      <c r="V29" s="433">
        <f t="shared" si="11"/>
        <v>0.42805074667040216</v>
      </c>
      <c r="W29" s="433">
        <f t="shared" si="11"/>
        <v>0.48544335039359854</v>
      </c>
      <c r="X29" s="433">
        <f t="shared" si="11"/>
        <v>0.3273021535209408</v>
      </c>
      <c r="Y29" s="433">
        <f t="shared" si="11"/>
        <v>0.446163574793005</v>
      </c>
      <c r="Z29" s="433">
        <f t="shared" si="11"/>
        <v>0.40419878382426544</v>
      </c>
      <c r="AA29" s="421"/>
    </row>
    <row r="30" spans="1:27" ht="12.75">
      <c r="A30" s="419" t="s">
        <v>384</v>
      </c>
      <c r="B30" s="430">
        <v>24.056682966585164</v>
      </c>
      <c r="C30" s="430">
        <v>39.34087204563978</v>
      </c>
      <c r="D30" s="430">
        <v>84.29432559087205</v>
      </c>
      <c r="E30" s="430">
        <v>115.96930521597393</v>
      </c>
      <c r="F30" s="430">
        <v>79.53326202118988</v>
      </c>
      <c r="G30" s="430">
        <v>38.40680521597392</v>
      </c>
      <c r="H30" s="430">
        <v>381.6012530562347</v>
      </c>
      <c r="I30" s="419"/>
      <c r="J30" s="419" t="s">
        <v>384</v>
      </c>
      <c r="K30" s="431">
        <f t="shared" si="10"/>
        <v>0.06304141502134965</v>
      </c>
      <c r="L30" s="431">
        <f t="shared" si="10"/>
        <v>0.10309418989209217</v>
      </c>
      <c r="M30" s="431">
        <f t="shared" si="10"/>
        <v>0.22089635428542476</v>
      </c>
      <c r="N30" s="431">
        <f t="shared" si="10"/>
        <v>0.30390179352708807</v>
      </c>
      <c r="O30" s="431">
        <f t="shared" si="10"/>
        <v>0.20841981357296396</v>
      </c>
      <c r="P30" s="431">
        <f t="shared" si="10"/>
        <v>0.10064643370108141</v>
      </c>
      <c r="Q30" s="432">
        <f t="shared" si="10"/>
        <v>1</v>
      </c>
      <c r="R30" s="420"/>
      <c r="S30" s="420" t="s">
        <v>384</v>
      </c>
      <c r="T30" s="433">
        <f t="shared" si="11"/>
        <v>0.1114456793611201</v>
      </c>
      <c r="U30" s="433">
        <f t="shared" si="11"/>
        <v>0.15697422536632266</v>
      </c>
      <c r="V30" s="433">
        <f t="shared" si="11"/>
        <v>0.31132186891450575</v>
      </c>
      <c r="W30" s="433">
        <f t="shared" si="11"/>
        <v>0.27008737973379054</v>
      </c>
      <c r="X30" s="433">
        <f t="shared" si="11"/>
        <v>0.35323358435724667</v>
      </c>
      <c r="Y30" s="433">
        <f t="shared" si="11"/>
        <v>0.15260597965805198</v>
      </c>
      <c r="Z30" s="433">
        <f t="shared" si="11"/>
        <v>0.2321951709551387</v>
      </c>
      <c r="AA30" s="421"/>
    </row>
    <row r="31" spans="1:27" ht="12.75">
      <c r="A31" s="419" t="s">
        <v>18</v>
      </c>
      <c r="B31" s="430">
        <v>3.6083537082314585</v>
      </c>
      <c r="C31" s="430">
        <v>5.484667889160555</v>
      </c>
      <c r="D31" s="430">
        <v>3.2186634066829667</v>
      </c>
      <c r="E31" s="430">
        <v>6.110849633251834</v>
      </c>
      <c r="F31" s="430">
        <v>0</v>
      </c>
      <c r="G31" s="430">
        <v>0</v>
      </c>
      <c r="H31" s="430">
        <v>18.422534637326816</v>
      </c>
      <c r="I31" s="419"/>
      <c r="J31" s="419" t="s">
        <v>18</v>
      </c>
      <c r="K31" s="431">
        <f t="shared" si="10"/>
        <v>0.19586630066203775</v>
      </c>
      <c r="L31" s="431">
        <f t="shared" si="10"/>
        <v>0.29771516227999356</v>
      </c>
      <c r="M31" s="431">
        <f t="shared" si="10"/>
        <v>0.17471338608105924</v>
      </c>
      <c r="N31" s="431">
        <f t="shared" si="10"/>
        <v>0.3317051509769094</v>
      </c>
      <c r="O31" s="431">
        <f t="shared" si="10"/>
        <v>0</v>
      </c>
      <c r="P31" s="431">
        <f t="shared" si="10"/>
        <v>0</v>
      </c>
      <c r="Q31" s="432">
        <f t="shared" si="10"/>
        <v>1</v>
      </c>
      <c r="R31" s="420"/>
      <c r="S31" s="420" t="s">
        <v>18</v>
      </c>
      <c r="T31" s="433">
        <f t="shared" si="11"/>
        <v>0.016716162862005526</v>
      </c>
      <c r="U31" s="433">
        <f t="shared" si="11"/>
        <v>0.02188440287479451</v>
      </c>
      <c r="V31" s="433">
        <f t="shared" si="11"/>
        <v>0.011887399301807555</v>
      </c>
      <c r="W31" s="433">
        <f t="shared" si="11"/>
        <v>0.014231898365851757</v>
      </c>
      <c r="X31" s="433">
        <f t="shared" si="11"/>
        <v>0</v>
      </c>
      <c r="Y31" s="433">
        <f t="shared" si="11"/>
        <v>0</v>
      </c>
      <c r="Z31" s="433">
        <f t="shared" si="11"/>
        <v>0.011209668588039703</v>
      </c>
      <c r="AA31" s="421"/>
    </row>
    <row r="32" spans="1:27" ht="12.75">
      <c r="A32" s="419" t="s">
        <v>19</v>
      </c>
      <c r="B32" s="430">
        <v>32.57929910350448</v>
      </c>
      <c r="C32" s="430">
        <v>78.29502852485739</v>
      </c>
      <c r="D32" s="430">
        <v>56.92601874490628</v>
      </c>
      <c r="E32" s="430">
        <v>55.163488182559085</v>
      </c>
      <c r="F32" s="430">
        <v>48.572218826405866</v>
      </c>
      <c r="G32" s="430">
        <v>47.353321108394454</v>
      </c>
      <c r="H32" s="430">
        <v>318.8893744906276</v>
      </c>
      <c r="I32" s="419"/>
      <c r="J32" s="419" t="s">
        <v>19</v>
      </c>
      <c r="K32" s="431">
        <f t="shared" si="10"/>
        <v>0.10216489387752245</v>
      </c>
      <c r="L32" s="431">
        <f t="shared" si="10"/>
        <v>0.24552410581230746</v>
      </c>
      <c r="M32" s="431">
        <f t="shared" si="10"/>
        <v>0.1785133757932075</v>
      </c>
      <c r="N32" s="431">
        <f t="shared" si="10"/>
        <v>0.17298628488538864</v>
      </c>
      <c r="O32" s="431">
        <f t="shared" si="10"/>
        <v>0.15231683057484074</v>
      </c>
      <c r="P32" s="431">
        <f t="shared" si="10"/>
        <v>0.14849450905673311</v>
      </c>
      <c r="Q32" s="432">
        <f t="shared" si="10"/>
        <v>1</v>
      </c>
      <c r="R32" s="420"/>
      <c r="S32" s="420" t="s">
        <v>19</v>
      </c>
      <c r="T32" s="433">
        <f t="shared" si="11"/>
        <v>0.15092779527179268</v>
      </c>
      <c r="U32" s="433">
        <f t="shared" si="11"/>
        <v>0.312405414868931</v>
      </c>
      <c r="V32" s="433">
        <f t="shared" si="11"/>
        <v>0.21024326870521284</v>
      </c>
      <c r="W32" s="433">
        <f t="shared" si="11"/>
        <v>0.12847332276809295</v>
      </c>
      <c r="X32" s="433">
        <f t="shared" si="11"/>
        <v>0.21572532699167657</v>
      </c>
      <c r="Y32" s="433">
        <f t="shared" si="11"/>
        <v>0.18815415437895594</v>
      </c>
      <c r="Z32" s="433">
        <f t="shared" si="11"/>
        <v>0.19403650337258438</v>
      </c>
      <c r="AA32" s="421"/>
    </row>
    <row r="33" spans="1:28" ht="12.75">
      <c r="A33" s="419" t="s">
        <v>388</v>
      </c>
      <c r="B33" s="430">
        <v>0.7488895680521599</v>
      </c>
      <c r="C33" s="430">
        <v>5.136623879380603</v>
      </c>
      <c r="D33" s="430">
        <v>6.931876528117359</v>
      </c>
      <c r="E33" s="430">
        <v>37.90779339853301</v>
      </c>
      <c r="F33" s="430">
        <v>23.357620211898944</v>
      </c>
      <c r="G33" s="430">
        <v>53.625550122249386</v>
      </c>
      <c r="H33" s="430">
        <v>127.70835370823147</v>
      </c>
      <c r="I33" s="419"/>
      <c r="J33" s="419" t="s">
        <v>388</v>
      </c>
      <c r="K33" s="431">
        <f t="shared" si="10"/>
        <v>0.005864060934988704</v>
      </c>
      <c r="L33" s="431">
        <f t="shared" si="10"/>
        <v>0.04022151825021546</v>
      </c>
      <c r="M33" s="431">
        <f t="shared" si="10"/>
        <v>0.05427895926020823</v>
      </c>
      <c r="N33" s="431">
        <f t="shared" si="10"/>
        <v>0.2968309613100091</v>
      </c>
      <c r="O33" s="431">
        <f t="shared" si="10"/>
        <v>0.18289813887400713</v>
      </c>
      <c r="P33" s="431">
        <f t="shared" si="10"/>
        <v>0.4199063613705713</v>
      </c>
      <c r="Q33" s="432">
        <f t="shared" si="10"/>
        <v>1</v>
      </c>
      <c r="R33" s="420"/>
      <c r="S33" s="420" t="s">
        <v>388</v>
      </c>
      <c r="T33" s="433">
        <f t="shared" si="11"/>
        <v>0.0034693272881367618</v>
      </c>
      <c r="U33" s="433">
        <f t="shared" si="11"/>
        <v>0.020495670597451613</v>
      </c>
      <c r="V33" s="433">
        <f t="shared" si="11"/>
        <v>0.025601305196891914</v>
      </c>
      <c r="W33" s="433">
        <f t="shared" si="11"/>
        <v>0.08828557325088982</v>
      </c>
      <c r="X33" s="433">
        <f t="shared" si="11"/>
        <v>0.1037389351301361</v>
      </c>
      <c r="Y33" s="433">
        <f t="shared" si="11"/>
        <v>0.21307629116998705</v>
      </c>
      <c r="Z33" s="433">
        <f t="shared" si="11"/>
        <v>0.07770745715374333</v>
      </c>
      <c r="AA33" s="421"/>
      <c r="AB33" s="391"/>
    </row>
    <row r="34" spans="1:28" ht="12.75">
      <c r="A34" s="420" t="s">
        <v>123</v>
      </c>
      <c r="B34" s="430">
        <f aca="true" t="shared" si="12" ref="B34:H34">SUM(B28:B33)</f>
        <v>215.86016707416462</v>
      </c>
      <c r="C34" s="430">
        <f t="shared" si="12"/>
        <v>250.6199470252649</v>
      </c>
      <c r="D34" s="430">
        <f t="shared" si="12"/>
        <v>270.76262224938876</v>
      </c>
      <c r="E34" s="430">
        <f t="shared" si="12"/>
        <v>429.3769865525673</v>
      </c>
      <c r="F34" s="430">
        <f t="shared" si="12"/>
        <v>225.15770171149143</v>
      </c>
      <c r="G34" s="430">
        <f t="shared" si="12"/>
        <v>251.6730032599837</v>
      </c>
      <c r="H34" s="430">
        <f t="shared" si="12"/>
        <v>1643.4504278728607</v>
      </c>
      <c r="I34" s="419"/>
      <c r="J34" s="419" t="s">
        <v>123</v>
      </c>
      <c r="K34" s="431">
        <f t="shared" si="10"/>
        <v>0.13134571229723993</v>
      </c>
      <c r="L34" s="431">
        <f t="shared" si="10"/>
        <v>0.1524962011477557</v>
      </c>
      <c r="M34" s="431">
        <f t="shared" si="10"/>
        <v>0.16475253385028493</v>
      </c>
      <c r="N34" s="431">
        <f t="shared" si="10"/>
        <v>0.2612655540260594</v>
      </c>
      <c r="O34" s="431">
        <f t="shared" si="10"/>
        <v>0.13700303817676812</v>
      </c>
      <c r="P34" s="431">
        <f t="shared" si="10"/>
        <v>0.15313696050189193</v>
      </c>
      <c r="Q34" s="432">
        <f t="shared" si="10"/>
        <v>1</v>
      </c>
      <c r="R34" s="420"/>
      <c r="S34" s="420" t="s">
        <v>123</v>
      </c>
      <c r="T34" s="433">
        <f t="shared" si="11"/>
        <v>1</v>
      </c>
      <c r="U34" s="433">
        <f t="shared" si="11"/>
        <v>1</v>
      </c>
      <c r="V34" s="433">
        <f t="shared" si="11"/>
        <v>1</v>
      </c>
      <c r="W34" s="433">
        <f t="shared" si="11"/>
        <v>1</v>
      </c>
      <c r="X34" s="433">
        <f t="shared" si="11"/>
        <v>1</v>
      </c>
      <c r="Y34" s="433">
        <f t="shared" si="11"/>
        <v>1</v>
      </c>
      <c r="Z34" s="433">
        <f t="shared" si="11"/>
        <v>1</v>
      </c>
      <c r="AA34" s="421"/>
      <c r="AB34" s="391"/>
    </row>
    <row r="35" spans="27:28" ht="12.75">
      <c r="AA35" s="391"/>
      <c r="AB35" s="391"/>
    </row>
    <row r="36" spans="1:28" ht="12.75">
      <c r="A36" s="408" t="s">
        <v>381</v>
      </c>
      <c r="B36" s="434"/>
      <c r="C36" s="434"/>
      <c r="D36" s="434"/>
      <c r="E36" s="434"/>
      <c r="F36" s="434"/>
      <c r="G36" s="434"/>
      <c r="H36" s="434"/>
      <c r="I36" s="434"/>
      <c r="J36" s="408" t="s">
        <v>381</v>
      </c>
      <c r="K36" s="434"/>
      <c r="L36" s="434"/>
      <c r="M36" s="434"/>
      <c r="N36" s="434"/>
      <c r="O36" s="434"/>
      <c r="P36" s="434"/>
      <c r="Q36" s="434"/>
      <c r="R36" s="435"/>
      <c r="S36" s="408" t="s">
        <v>381</v>
      </c>
      <c r="T36" s="435"/>
      <c r="U36" s="435"/>
      <c r="V36" s="435"/>
      <c r="W36" s="435"/>
      <c r="X36" s="435"/>
      <c r="Y36" s="435"/>
      <c r="Z36" s="435"/>
      <c r="AA36" s="436"/>
      <c r="AB36" s="391"/>
    </row>
    <row r="37" spans="1:28" ht="38.25">
      <c r="A37" s="437"/>
      <c r="B37" s="438" t="s">
        <v>371</v>
      </c>
      <c r="C37" s="438" t="s">
        <v>372</v>
      </c>
      <c r="D37" s="438" t="s">
        <v>373</v>
      </c>
      <c r="E37" s="438" t="s">
        <v>374</v>
      </c>
      <c r="F37" s="438" t="s">
        <v>375</v>
      </c>
      <c r="G37" s="438" t="s">
        <v>376</v>
      </c>
      <c r="H37" s="438" t="s">
        <v>377</v>
      </c>
      <c r="I37" s="434"/>
      <c r="J37" s="437"/>
      <c r="K37" s="438" t="s">
        <v>371</v>
      </c>
      <c r="L37" s="438" t="s">
        <v>372</v>
      </c>
      <c r="M37" s="438" t="s">
        <v>373</v>
      </c>
      <c r="N37" s="438" t="s">
        <v>374</v>
      </c>
      <c r="O37" s="438" t="s">
        <v>375</v>
      </c>
      <c r="P37" s="438" t="s">
        <v>376</v>
      </c>
      <c r="Q37" s="438" t="s">
        <v>377</v>
      </c>
      <c r="R37" s="435"/>
      <c r="S37" s="439"/>
      <c r="T37" s="440" t="s">
        <v>371</v>
      </c>
      <c r="U37" s="440" t="s">
        <v>372</v>
      </c>
      <c r="V37" s="440" t="s">
        <v>373</v>
      </c>
      <c r="W37" s="440" t="s">
        <v>374</v>
      </c>
      <c r="X37" s="440" t="s">
        <v>375</v>
      </c>
      <c r="Y37" s="440" t="s">
        <v>376</v>
      </c>
      <c r="Z37" s="440" t="s">
        <v>377</v>
      </c>
      <c r="AA37" s="436"/>
      <c r="AB37" s="391"/>
    </row>
    <row r="38" spans="1:28" ht="12.75">
      <c r="A38" s="441"/>
      <c r="B38" s="442"/>
      <c r="C38" s="442"/>
      <c r="D38" s="442"/>
      <c r="E38" s="442"/>
      <c r="F38" s="442"/>
      <c r="G38" s="434"/>
      <c r="H38" s="443" t="s">
        <v>393</v>
      </c>
      <c r="I38" s="434"/>
      <c r="J38" s="441"/>
      <c r="K38" s="442"/>
      <c r="L38" s="442"/>
      <c r="M38" s="442"/>
      <c r="N38" s="442"/>
      <c r="O38" s="442"/>
      <c r="P38" s="434"/>
      <c r="Q38" s="443" t="s">
        <v>116</v>
      </c>
      <c r="R38" s="435"/>
      <c r="S38" s="441"/>
      <c r="T38" s="442"/>
      <c r="U38" s="442"/>
      <c r="V38" s="442"/>
      <c r="W38" s="442"/>
      <c r="X38" s="442"/>
      <c r="Y38" s="435"/>
      <c r="Z38" s="443" t="s">
        <v>113</v>
      </c>
      <c r="AA38" s="436"/>
      <c r="AB38" s="391"/>
    </row>
    <row r="39" spans="1:28" ht="12.75">
      <c r="A39" s="444" t="s">
        <v>14</v>
      </c>
      <c r="B39" s="445">
        <v>120.25081586341042</v>
      </c>
      <c r="C39" s="445">
        <v>23.01819213313162</v>
      </c>
      <c r="D39" s="445">
        <v>4.0199697428139185</v>
      </c>
      <c r="E39" s="445">
        <v>3.691020099416469</v>
      </c>
      <c r="F39" s="445">
        <v>0</v>
      </c>
      <c r="G39" s="445">
        <v>0</v>
      </c>
      <c r="H39" s="445">
        <v>150.97999783877242</v>
      </c>
      <c r="I39" s="434"/>
      <c r="J39" s="444" t="s">
        <v>14</v>
      </c>
      <c r="K39" s="446">
        <f aca="true" t="shared" si="13" ref="K39:Q45">B39/$H39</f>
        <v>0.7964685228822371</v>
      </c>
      <c r="L39" s="446">
        <f t="shared" si="13"/>
        <v>0.1524585538656064</v>
      </c>
      <c r="M39" s="446">
        <f t="shared" si="13"/>
        <v>0.026625843160408166</v>
      </c>
      <c r="N39" s="446">
        <f t="shared" si="13"/>
        <v>0.024447080091748393</v>
      </c>
      <c r="O39" s="446">
        <f t="shared" si="13"/>
        <v>0</v>
      </c>
      <c r="P39" s="446">
        <f t="shared" si="13"/>
        <v>0</v>
      </c>
      <c r="Q39" s="447">
        <f t="shared" si="13"/>
        <v>1</v>
      </c>
      <c r="R39" s="435"/>
      <c r="S39" s="444" t="s">
        <v>14</v>
      </c>
      <c r="T39" s="448">
        <f aca="true" t="shared" si="14" ref="T39:Z45">B39/B$45</f>
        <v>0.5548878037416347</v>
      </c>
      <c r="U39" s="448">
        <f t="shared" si="14"/>
        <v>0.10225379209324251</v>
      </c>
      <c r="V39" s="448">
        <f t="shared" si="14"/>
        <v>0.01935387086912021</v>
      </c>
      <c r="W39" s="448">
        <f t="shared" si="14"/>
        <v>0.014586775571281605</v>
      </c>
      <c r="X39" s="448">
        <f t="shared" si="14"/>
        <v>0</v>
      </c>
      <c r="Y39" s="448">
        <f t="shared" si="14"/>
        <v>0</v>
      </c>
      <c r="Z39" s="448">
        <f t="shared" si="14"/>
        <v>0.13089247104821417</v>
      </c>
      <c r="AA39" s="436"/>
      <c r="AB39" s="391"/>
    </row>
    <row r="40" spans="1:28" ht="12.75">
      <c r="A40" s="434" t="s">
        <v>382</v>
      </c>
      <c r="B40" s="445">
        <v>3.7651718175923925</v>
      </c>
      <c r="C40" s="445">
        <v>7.296450183704344</v>
      </c>
      <c r="D40" s="445">
        <v>14.851642532958722</v>
      </c>
      <c r="E40" s="445">
        <v>16.13825372811757</v>
      </c>
      <c r="F40" s="445">
        <v>11.521914847633454</v>
      </c>
      <c r="G40" s="445">
        <v>26.515155608385562</v>
      </c>
      <c r="H40" s="445">
        <v>80.08858871839205</v>
      </c>
      <c r="I40" s="434"/>
      <c r="J40" s="434" t="s">
        <v>382</v>
      </c>
      <c r="K40" s="446">
        <f t="shared" si="13"/>
        <v>0.04701258790851605</v>
      </c>
      <c r="L40" s="446">
        <f t="shared" si="13"/>
        <v>0.09110474164253492</v>
      </c>
      <c r="M40" s="446">
        <f t="shared" si="13"/>
        <v>0.18544018281031463</v>
      </c>
      <c r="N40" s="446">
        <f t="shared" si="13"/>
        <v>0.20150503319346766</v>
      </c>
      <c r="O40" s="446">
        <f t="shared" si="13"/>
        <v>0.1438646258101373</v>
      </c>
      <c r="P40" s="446">
        <f t="shared" si="13"/>
        <v>0.33107282863502946</v>
      </c>
      <c r="Q40" s="447">
        <f t="shared" si="13"/>
        <v>1</v>
      </c>
      <c r="R40" s="435"/>
      <c r="S40" s="435" t="s">
        <v>382</v>
      </c>
      <c r="T40" s="448">
        <f t="shared" si="14"/>
        <v>0.017374085203270974</v>
      </c>
      <c r="U40" s="448">
        <f t="shared" si="14"/>
        <v>0.03241304511614135</v>
      </c>
      <c r="V40" s="448">
        <f t="shared" si="14"/>
        <v>0.07150222269484423</v>
      </c>
      <c r="W40" s="448">
        <f t="shared" si="14"/>
        <v>0.06377778470555226</v>
      </c>
      <c r="X40" s="448">
        <f t="shared" si="14"/>
        <v>0.08949042049346558</v>
      </c>
      <c r="Y40" s="448">
        <f t="shared" si="14"/>
        <v>0.21707471438812212</v>
      </c>
      <c r="Z40" s="448">
        <f t="shared" si="14"/>
        <v>0.06943299397387048</v>
      </c>
      <c r="AA40" s="436"/>
      <c r="AB40" s="391"/>
    </row>
    <row r="41" spans="1:28" ht="12.75">
      <c r="A41" s="434" t="s">
        <v>384</v>
      </c>
      <c r="B41" s="445">
        <v>24.267333045169657</v>
      </c>
      <c r="C41" s="445">
        <v>51.20491679273828</v>
      </c>
      <c r="D41" s="445">
        <v>66.83436351847851</v>
      </c>
      <c r="E41" s="445">
        <v>81.86546898638426</v>
      </c>
      <c r="F41" s="445">
        <v>39.350896909444565</v>
      </c>
      <c r="G41" s="445">
        <v>38.52536740868813</v>
      </c>
      <c r="H41" s="445">
        <v>302.04834666090335</v>
      </c>
      <c r="I41" s="434"/>
      <c r="J41" s="434" t="s">
        <v>384</v>
      </c>
      <c r="K41" s="446">
        <f t="shared" si="13"/>
        <v>0.08034254553431985</v>
      </c>
      <c r="L41" s="446">
        <f t="shared" si="13"/>
        <v>0.16952556555531764</v>
      </c>
      <c r="M41" s="446">
        <f t="shared" si="13"/>
        <v>0.22127041666449038</v>
      </c>
      <c r="N41" s="446">
        <f t="shared" si="13"/>
        <v>0.2710343224566334</v>
      </c>
      <c r="O41" s="446">
        <f t="shared" si="13"/>
        <v>0.1302801268222869</v>
      </c>
      <c r="P41" s="446">
        <f t="shared" si="13"/>
        <v>0.12754702296695206</v>
      </c>
      <c r="Q41" s="447">
        <f t="shared" si="13"/>
        <v>1</v>
      </c>
      <c r="R41" s="435"/>
      <c r="S41" s="435" t="s">
        <v>384</v>
      </c>
      <c r="T41" s="448">
        <f t="shared" si="14"/>
        <v>0.11197967381274354</v>
      </c>
      <c r="U41" s="448">
        <f t="shared" si="14"/>
        <v>0.22746777355898712</v>
      </c>
      <c r="V41" s="448">
        <f t="shared" si="14"/>
        <v>0.32176949676517674</v>
      </c>
      <c r="W41" s="448">
        <f t="shared" si="14"/>
        <v>0.32352932007357293</v>
      </c>
      <c r="X41" s="448">
        <f t="shared" si="14"/>
        <v>0.3056374185879801</v>
      </c>
      <c r="Y41" s="448">
        <f t="shared" si="14"/>
        <v>0.3154001149551481</v>
      </c>
      <c r="Z41" s="448">
        <f t="shared" si="14"/>
        <v>0.2618615381932417</v>
      </c>
      <c r="AA41" s="436"/>
      <c r="AB41" s="391"/>
    </row>
    <row r="42" spans="1:28" ht="12.75">
      <c r="A42" s="434" t="s">
        <v>18</v>
      </c>
      <c r="B42" s="445">
        <v>6.42003998271018</v>
      </c>
      <c r="C42" s="445">
        <v>8.613826453425546</v>
      </c>
      <c r="D42" s="445">
        <v>3.3573373676248113</v>
      </c>
      <c r="E42" s="445">
        <v>2.3211854333261295</v>
      </c>
      <c r="F42" s="445">
        <v>3.2409822779338664</v>
      </c>
      <c r="G42" s="445">
        <v>0</v>
      </c>
      <c r="H42" s="445">
        <v>23.95337151502053</v>
      </c>
      <c r="I42" s="434"/>
      <c r="J42" s="434" t="s">
        <v>18</v>
      </c>
      <c r="K42" s="446">
        <f t="shared" si="13"/>
        <v>0.26802239420385315</v>
      </c>
      <c r="L42" s="446">
        <f t="shared" si="13"/>
        <v>0.3596081014325704</v>
      </c>
      <c r="M42" s="446">
        <f t="shared" si="13"/>
        <v>0.14016136999835338</v>
      </c>
      <c r="N42" s="446">
        <f t="shared" si="13"/>
        <v>0.09690433064383337</v>
      </c>
      <c r="O42" s="446">
        <f t="shared" si="13"/>
        <v>0.13530380372138975</v>
      </c>
      <c r="P42" s="446">
        <f t="shared" si="13"/>
        <v>0</v>
      </c>
      <c r="Q42" s="447">
        <f t="shared" si="13"/>
        <v>1</v>
      </c>
      <c r="R42" s="435"/>
      <c r="S42" s="435" t="s">
        <v>18</v>
      </c>
      <c r="T42" s="448">
        <f t="shared" si="14"/>
        <v>0.02962476271251222</v>
      </c>
      <c r="U42" s="448">
        <f t="shared" si="14"/>
        <v>0.03826523013629985</v>
      </c>
      <c r="V42" s="448">
        <f t="shared" si="14"/>
        <v>0.016163672374210285</v>
      </c>
      <c r="W42" s="448">
        <f t="shared" si="14"/>
        <v>0.00917323939271129</v>
      </c>
      <c r="X42" s="448">
        <f t="shared" si="14"/>
        <v>0.02517262718043293</v>
      </c>
      <c r="Y42" s="448">
        <f t="shared" si="14"/>
        <v>0</v>
      </c>
      <c r="Z42" s="448">
        <f t="shared" si="14"/>
        <v>0.020766432854801502</v>
      </c>
      <c r="AA42" s="436"/>
      <c r="AB42" s="391"/>
    </row>
    <row r="43" spans="1:28" ht="12.75">
      <c r="A43" s="434" t="s">
        <v>19</v>
      </c>
      <c r="B43" s="445">
        <v>61.05960125351199</v>
      </c>
      <c r="C43" s="445">
        <v>125.91474497514587</v>
      </c>
      <c r="D43" s="445">
        <v>99.07655608385562</v>
      </c>
      <c r="E43" s="445">
        <v>95.98624378647071</v>
      </c>
      <c r="F43" s="445">
        <v>34.02775016209207</v>
      </c>
      <c r="G43" s="445">
        <v>34.58428247244435</v>
      </c>
      <c r="H43" s="445">
        <v>450.64917873352056</v>
      </c>
      <c r="I43" s="434"/>
      <c r="J43" s="434" t="s">
        <v>19</v>
      </c>
      <c r="K43" s="446">
        <f t="shared" si="13"/>
        <v>0.13549253861975408</v>
      </c>
      <c r="L43" s="446">
        <f t="shared" si="13"/>
        <v>0.27940746575642206</v>
      </c>
      <c r="M43" s="446">
        <f t="shared" si="13"/>
        <v>0.21985296048312986</v>
      </c>
      <c r="N43" s="446">
        <f t="shared" si="13"/>
        <v>0.21299549253861977</v>
      </c>
      <c r="O43" s="446">
        <f t="shared" si="13"/>
        <v>0.07550829285370445</v>
      </c>
      <c r="P43" s="446">
        <f t="shared" si="13"/>
        <v>0.0767432497483699</v>
      </c>
      <c r="Q43" s="447">
        <f t="shared" si="13"/>
        <v>1</v>
      </c>
      <c r="R43" s="435"/>
      <c r="S43" s="435" t="s">
        <v>19</v>
      </c>
      <c r="T43" s="448">
        <f t="shared" si="14"/>
        <v>0.28175466248300535</v>
      </c>
      <c r="U43" s="448">
        <f t="shared" si="14"/>
        <v>0.5593514937965087</v>
      </c>
      <c r="V43" s="448">
        <f t="shared" si="14"/>
        <v>0.4769973396023265</v>
      </c>
      <c r="W43" s="448">
        <f t="shared" si="14"/>
        <v>0.3793341023163014</v>
      </c>
      <c r="X43" s="448">
        <f t="shared" si="14"/>
        <v>0.2642926727650371</v>
      </c>
      <c r="Y43" s="448">
        <f t="shared" si="14"/>
        <v>0.2831351756295086</v>
      </c>
      <c r="Z43" s="448">
        <f t="shared" si="14"/>
        <v>0.3906913857772674</v>
      </c>
      <c r="AA43" s="436"/>
      <c r="AB43" s="391"/>
    </row>
    <row r="44" spans="1:28" ht="12.75">
      <c r="A44" s="434" t="s">
        <v>388</v>
      </c>
      <c r="B44" s="445">
        <v>0.948984223038686</v>
      </c>
      <c r="C44" s="445">
        <v>9.060314458612494</v>
      </c>
      <c r="D44" s="445">
        <v>19.56895396585261</v>
      </c>
      <c r="E44" s="445">
        <v>53.036622001296735</v>
      </c>
      <c r="F44" s="445">
        <v>40.60871515020532</v>
      </c>
      <c r="G44" s="445">
        <v>22.522795547871194</v>
      </c>
      <c r="H44" s="445">
        <v>145.74638534687705</v>
      </c>
      <c r="I44" s="434"/>
      <c r="J44" s="434" t="s">
        <v>388</v>
      </c>
      <c r="K44" s="446">
        <f t="shared" si="13"/>
        <v>0.0065112024615917525</v>
      </c>
      <c r="L44" s="446">
        <f t="shared" si="13"/>
        <v>0.062164934224947704</v>
      </c>
      <c r="M44" s="446">
        <f t="shared" si="13"/>
        <v>0.1342671649748185</v>
      </c>
      <c r="N44" s="446">
        <f t="shared" si="13"/>
        <v>0.3638966542811291</v>
      </c>
      <c r="O44" s="446">
        <f t="shared" si="13"/>
        <v>0.278625881894473</v>
      </c>
      <c r="P44" s="446">
        <f t="shared" si="13"/>
        <v>0.15453416216303986</v>
      </c>
      <c r="Q44" s="447">
        <f t="shared" si="13"/>
        <v>1</v>
      </c>
      <c r="R44" s="435"/>
      <c r="S44" s="435" t="s">
        <v>388</v>
      </c>
      <c r="T44" s="448">
        <f t="shared" si="14"/>
        <v>0.004379012046833225</v>
      </c>
      <c r="U44" s="448">
        <f t="shared" si="14"/>
        <v>0.040248665298820645</v>
      </c>
      <c r="V44" s="448">
        <f t="shared" si="14"/>
        <v>0.09421339769432205</v>
      </c>
      <c r="W44" s="448">
        <f t="shared" si="14"/>
        <v>0.2095987779405805</v>
      </c>
      <c r="X44" s="448">
        <f t="shared" si="14"/>
        <v>0.31540686097308424</v>
      </c>
      <c r="Y44" s="448">
        <f t="shared" si="14"/>
        <v>0.18438999502722112</v>
      </c>
      <c r="Z44" s="448">
        <f t="shared" si="14"/>
        <v>0.12635517815260477</v>
      </c>
      <c r="AA44" s="436"/>
      <c r="AB44" s="391"/>
    </row>
    <row r="45" spans="1:28" ht="12.75">
      <c r="A45" s="435" t="s">
        <v>123</v>
      </c>
      <c r="B45" s="445">
        <f aca="true" t="shared" si="15" ref="B45:H45">SUM(B39:B44)</f>
        <v>216.71194618543333</v>
      </c>
      <c r="C45" s="445">
        <f t="shared" si="15"/>
        <v>225.10844499675812</v>
      </c>
      <c r="D45" s="445">
        <f t="shared" si="15"/>
        <v>207.7088232115842</v>
      </c>
      <c r="E45" s="445">
        <f t="shared" si="15"/>
        <v>253.03879403501188</v>
      </c>
      <c r="F45" s="445">
        <f t="shared" si="15"/>
        <v>128.75025934730928</v>
      </c>
      <c r="G45" s="445">
        <f t="shared" si="15"/>
        <v>122.14760103738925</v>
      </c>
      <c r="H45" s="445">
        <f t="shared" si="15"/>
        <v>1153.465868813486</v>
      </c>
      <c r="I45" s="434"/>
      <c r="J45" s="434" t="s">
        <v>123</v>
      </c>
      <c r="K45" s="446">
        <f t="shared" si="13"/>
        <v>0.18787894123677396</v>
      </c>
      <c r="L45" s="446">
        <f t="shared" si="13"/>
        <v>0.19515830600892958</v>
      </c>
      <c r="M45" s="446">
        <f t="shared" si="13"/>
        <v>0.18007366219274795</v>
      </c>
      <c r="N45" s="446">
        <f t="shared" si="13"/>
        <v>0.21937258906091478</v>
      </c>
      <c r="O45" s="446">
        <f t="shared" si="13"/>
        <v>0.11162034597499482</v>
      </c>
      <c r="P45" s="446">
        <f t="shared" si="13"/>
        <v>0.10589615552563902</v>
      </c>
      <c r="Q45" s="447">
        <f t="shared" si="13"/>
        <v>1</v>
      </c>
      <c r="R45" s="435"/>
      <c r="S45" s="435" t="s">
        <v>123</v>
      </c>
      <c r="T45" s="448">
        <f t="shared" si="14"/>
        <v>1</v>
      </c>
      <c r="U45" s="448">
        <f t="shared" si="14"/>
        <v>1</v>
      </c>
      <c r="V45" s="448">
        <f t="shared" si="14"/>
        <v>1</v>
      </c>
      <c r="W45" s="448">
        <f t="shared" si="14"/>
        <v>1</v>
      </c>
      <c r="X45" s="448">
        <f t="shared" si="14"/>
        <v>1</v>
      </c>
      <c r="Y45" s="448">
        <f t="shared" si="14"/>
        <v>1</v>
      </c>
      <c r="Z45" s="448">
        <f t="shared" si="14"/>
        <v>1</v>
      </c>
      <c r="AA45" s="436"/>
      <c r="AB45" s="391"/>
    </row>
    <row r="46" spans="1:28" ht="12.75">
      <c r="A46" s="435"/>
      <c r="B46" s="435"/>
      <c r="C46" s="435"/>
      <c r="D46" s="435"/>
      <c r="E46" s="435"/>
      <c r="F46" s="435"/>
      <c r="G46" s="435"/>
      <c r="H46" s="435"/>
      <c r="I46" s="435"/>
      <c r="J46" s="435"/>
      <c r="K46" s="435"/>
      <c r="L46" s="435"/>
      <c r="M46" s="435"/>
      <c r="N46" s="435"/>
      <c r="O46" s="435"/>
      <c r="P46" s="435"/>
      <c r="Q46" s="435"/>
      <c r="R46" s="435"/>
      <c r="S46" s="435"/>
      <c r="T46" s="435"/>
      <c r="U46" s="435"/>
      <c r="V46" s="435"/>
      <c r="W46" s="435"/>
      <c r="X46" s="435"/>
      <c r="Y46" s="435"/>
      <c r="Z46" s="435"/>
      <c r="AA46" s="436"/>
      <c r="AB46" s="391"/>
    </row>
    <row r="47" spans="1:28" ht="12.75">
      <c r="A47" s="408" t="s">
        <v>383</v>
      </c>
      <c r="B47" s="434"/>
      <c r="C47" s="434"/>
      <c r="D47" s="434"/>
      <c r="E47" s="434"/>
      <c r="F47" s="434"/>
      <c r="G47" s="434"/>
      <c r="H47" s="434"/>
      <c r="I47" s="434"/>
      <c r="J47" s="408" t="s">
        <v>383</v>
      </c>
      <c r="K47" s="434"/>
      <c r="L47" s="434"/>
      <c r="M47" s="434"/>
      <c r="N47" s="434"/>
      <c r="O47" s="434"/>
      <c r="P47" s="434"/>
      <c r="Q47" s="434"/>
      <c r="R47" s="435"/>
      <c r="S47" s="408" t="s">
        <v>383</v>
      </c>
      <c r="T47" s="435"/>
      <c r="U47" s="435"/>
      <c r="V47" s="435"/>
      <c r="W47" s="435"/>
      <c r="X47" s="435"/>
      <c r="Y47" s="435"/>
      <c r="Z47" s="435"/>
      <c r="AA47" s="436"/>
      <c r="AB47" s="391"/>
    </row>
    <row r="48" spans="1:28" ht="38.25">
      <c r="A48" s="437"/>
      <c r="B48" s="438" t="s">
        <v>371</v>
      </c>
      <c r="C48" s="438" t="s">
        <v>372</v>
      </c>
      <c r="D48" s="438" t="s">
        <v>373</v>
      </c>
      <c r="E48" s="438" t="s">
        <v>374</v>
      </c>
      <c r="F48" s="438" t="s">
        <v>375</v>
      </c>
      <c r="G48" s="438" t="s">
        <v>376</v>
      </c>
      <c r="H48" s="438" t="s">
        <v>377</v>
      </c>
      <c r="I48" s="434"/>
      <c r="J48" s="437"/>
      <c r="K48" s="438" t="s">
        <v>371</v>
      </c>
      <c r="L48" s="438" t="s">
        <v>372</v>
      </c>
      <c r="M48" s="438" t="s">
        <v>373</v>
      </c>
      <c r="N48" s="438" t="s">
        <v>374</v>
      </c>
      <c r="O48" s="438" t="s">
        <v>375</v>
      </c>
      <c r="P48" s="438" t="s">
        <v>376</v>
      </c>
      <c r="Q48" s="438" t="s">
        <v>377</v>
      </c>
      <c r="R48" s="435"/>
      <c r="S48" s="439"/>
      <c r="T48" s="440" t="s">
        <v>371</v>
      </c>
      <c r="U48" s="440" t="s">
        <v>372</v>
      </c>
      <c r="V48" s="440" t="s">
        <v>373</v>
      </c>
      <c r="W48" s="440" t="s">
        <v>374</v>
      </c>
      <c r="X48" s="440" t="s">
        <v>375</v>
      </c>
      <c r="Y48" s="440" t="s">
        <v>376</v>
      </c>
      <c r="Z48" s="440" t="s">
        <v>377</v>
      </c>
      <c r="AA48" s="436"/>
      <c r="AB48" s="391"/>
    </row>
    <row r="49" spans="1:28" ht="12.75">
      <c r="A49" s="441"/>
      <c r="B49" s="442"/>
      <c r="C49" s="442"/>
      <c r="D49" s="442"/>
      <c r="E49" s="442"/>
      <c r="F49" s="442"/>
      <c r="G49" s="434"/>
      <c r="H49" s="443" t="s">
        <v>393</v>
      </c>
      <c r="I49" s="434"/>
      <c r="J49" s="441"/>
      <c r="K49" s="442"/>
      <c r="L49" s="442"/>
      <c r="M49" s="442"/>
      <c r="N49" s="442"/>
      <c r="O49" s="442"/>
      <c r="P49" s="434"/>
      <c r="Q49" s="443" t="s">
        <v>116</v>
      </c>
      <c r="R49" s="435"/>
      <c r="S49" s="441"/>
      <c r="T49" s="442"/>
      <c r="U49" s="442"/>
      <c r="V49" s="442"/>
      <c r="W49" s="442"/>
      <c r="X49" s="442"/>
      <c r="Y49" s="435"/>
      <c r="Z49" s="443" t="s">
        <v>113</v>
      </c>
      <c r="AA49" s="436"/>
      <c r="AB49" s="391"/>
    </row>
    <row r="50" spans="1:28" ht="12.75">
      <c r="A50" s="444" t="s">
        <v>14</v>
      </c>
      <c r="B50" s="445">
        <v>66.36995810363837</v>
      </c>
      <c r="C50" s="445">
        <v>21.82209040793826</v>
      </c>
      <c r="D50" s="445">
        <v>8.013742006615216</v>
      </c>
      <c r="E50" s="445">
        <v>5.410531422271224</v>
      </c>
      <c r="F50" s="445">
        <v>0</v>
      </c>
      <c r="G50" s="445">
        <v>0</v>
      </c>
      <c r="H50" s="445">
        <v>101.61632194046307</v>
      </c>
      <c r="I50" s="434"/>
      <c r="J50" s="444" t="s">
        <v>14</v>
      </c>
      <c r="K50" s="446">
        <f aca="true" t="shared" si="16" ref="K50:Q56">B50/$H50</f>
        <v>0.6531426923966455</v>
      </c>
      <c r="L50" s="446">
        <f t="shared" si="16"/>
        <v>0.21474985505501573</v>
      </c>
      <c r="M50" s="446">
        <f t="shared" si="16"/>
        <v>0.07886274422833825</v>
      </c>
      <c r="N50" s="446">
        <f t="shared" si="16"/>
        <v>0.05324470832000051</v>
      </c>
      <c r="O50" s="446">
        <f t="shared" si="16"/>
        <v>0</v>
      </c>
      <c r="P50" s="446">
        <f t="shared" si="16"/>
        <v>0</v>
      </c>
      <c r="Q50" s="446">
        <f t="shared" si="16"/>
        <v>1</v>
      </c>
      <c r="R50" s="435"/>
      <c r="S50" s="444" t="s">
        <v>14</v>
      </c>
      <c r="T50" s="448">
        <f aca="true" t="shared" si="17" ref="T50:Z56">B50/B$56</f>
        <v>0.2203432402072224</v>
      </c>
      <c r="U50" s="448">
        <f t="shared" si="17"/>
        <v>0.03762004108161989</v>
      </c>
      <c r="V50" s="448">
        <f t="shared" si="17"/>
        <v>0.009920748001761598</v>
      </c>
      <c r="W50" s="448">
        <f t="shared" si="17"/>
        <v>0.004016316194923969</v>
      </c>
      <c r="X50" s="448">
        <f t="shared" si="17"/>
        <v>0</v>
      </c>
      <c r="Y50" s="448">
        <f t="shared" si="17"/>
        <v>0</v>
      </c>
      <c r="Z50" s="448">
        <f t="shared" si="17"/>
        <v>0.02277674414879119</v>
      </c>
      <c r="AA50" s="436"/>
      <c r="AB50" s="391"/>
    </row>
    <row r="51" spans="1:28" ht="12.75">
      <c r="A51" s="434" t="s">
        <v>382</v>
      </c>
      <c r="B51" s="445">
        <v>177.3468599779493</v>
      </c>
      <c r="C51" s="445">
        <v>406.5572017640573</v>
      </c>
      <c r="D51" s="445">
        <v>613.7885071664831</v>
      </c>
      <c r="E51" s="445">
        <v>997.3865248070564</v>
      </c>
      <c r="F51" s="445">
        <v>523.6797861080485</v>
      </c>
      <c r="G51" s="445">
        <v>387.3478191841235</v>
      </c>
      <c r="H51" s="445">
        <v>3106.1066990077184</v>
      </c>
      <c r="I51" s="434"/>
      <c r="J51" s="434" t="s">
        <v>382</v>
      </c>
      <c r="K51" s="446">
        <f t="shared" si="16"/>
        <v>0.05709619055733172</v>
      </c>
      <c r="L51" s="446">
        <f t="shared" si="16"/>
        <v>0.13088964454889354</v>
      </c>
      <c r="M51" s="446">
        <f t="shared" si="16"/>
        <v>0.1976070259796822</v>
      </c>
      <c r="N51" s="446">
        <f t="shared" si="16"/>
        <v>0.3211050428904078</v>
      </c>
      <c r="O51" s="446">
        <f t="shared" si="16"/>
        <v>0.16859684384807</v>
      </c>
      <c r="P51" s="446">
        <f t="shared" si="16"/>
        <v>0.12470525217561465</v>
      </c>
      <c r="Q51" s="446">
        <f t="shared" si="16"/>
        <v>1</v>
      </c>
      <c r="R51" s="435"/>
      <c r="S51" s="435" t="s">
        <v>382</v>
      </c>
      <c r="T51" s="448">
        <f t="shared" si="17"/>
        <v>0.5887781593457979</v>
      </c>
      <c r="U51" s="448">
        <f t="shared" si="17"/>
        <v>0.7008814621549035</v>
      </c>
      <c r="V51" s="448">
        <f t="shared" si="17"/>
        <v>0.759849905443618</v>
      </c>
      <c r="W51" s="448">
        <f t="shared" si="17"/>
        <v>0.7403745287740999</v>
      </c>
      <c r="X51" s="448">
        <f t="shared" si="17"/>
        <v>0.6833553502602856</v>
      </c>
      <c r="Y51" s="448">
        <f t="shared" si="17"/>
        <v>0.5878884328998153</v>
      </c>
      <c r="Z51" s="448">
        <f t="shared" si="17"/>
        <v>0.6962168698016425</v>
      </c>
      <c r="AA51" s="436"/>
      <c r="AB51" s="391"/>
    </row>
    <row r="52" spans="1:28" ht="12.75">
      <c r="A52" s="434" t="s">
        <v>384</v>
      </c>
      <c r="B52" s="445">
        <v>39.29154575523704</v>
      </c>
      <c r="C52" s="445">
        <v>94.81355898566704</v>
      </c>
      <c r="D52" s="445">
        <v>125.27508269018743</v>
      </c>
      <c r="E52" s="445">
        <v>215.72876295479605</v>
      </c>
      <c r="F52" s="445">
        <v>138.94998676957002</v>
      </c>
      <c r="G52" s="445">
        <v>136.24423814773982</v>
      </c>
      <c r="H52" s="445">
        <v>750.3031753031975</v>
      </c>
      <c r="I52" s="434"/>
      <c r="J52" s="434" t="s">
        <v>384</v>
      </c>
      <c r="K52" s="446">
        <f t="shared" si="16"/>
        <v>0.05236755893957043</v>
      </c>
      <c r="L52" s="446">
        <f t="shared" si="16"/>
        <v>0.1263669968441129</v>
      </c>
      <c r="M52" s="446">
        <f t="shared" si="16"/>
        <v>0.16696595031676867</v>
      </c>
      <c r="N52" s="446">
        <f t="shared" si="16"/>
        <v>0.2875221244633812</v>
      </c>
      <c r="O52" s="446">
        <f t="shared" si="16"/>
        <v>0.18519178825735388</v>
      </c>
      <c r="P52" s="446">
        <f t="shared" si="16"/>
        <v>0.18158558117881285</v>
      </c>
      <c r="Q52" s="446">
        <f t="shared" si="16"/>
        <v>1</v>
      </c>
      <c r="R52" s="435"/>
      <c r="S52" s="435" t="s">
        <v>384</v>
      </c>
      <c r="T52" s="448">
        <f t="shared" si="17"/>
        <v>0.13044495961471247</v>
      </c>
      <c r="U52" s="448">
        <f t="shared" si="17"/>
        <v>0.1634531759999423</v>
      </c>
      <c r="V52" s="448">
        <f t="shared" si="17"/>
        <v>0.15508641596438538</v>
      </c>
      <c r="W52" s="448">
        <f t="shared" si="17"/>
        <v>0.1601385994728316</v>
      </c>
      <c r="X52" s="448">
        <f t="shared" si="17"/>
        <v>0.18131732290692332</v>
      </c>
      <c r="Y52" s="448">
        <f t="shared" si="17"/>
        <v>0.20678162542650236</v>
      </c>
      <c r="Z52" s="448">
        <f t="shared" si="17"/>
        <v>0.1681763631232319</v>
      </c>
      <c r="AA52" s="436"/>
      <c r="AB52" s="391"/>
    </row>
    <row r="53" spans="1:28" ht="12.75">
      <c r="A53" s="434" t="s">
        <v>18</v>
      </c>
      <c r="B53" s="445">
        <v>3.7205049614112458</v>
      </c>
      <c r="C53" s="445">
        <v>6.704249173098126</v>
      </c>
      <c r="D53" s="445">
        <v>5.697380374862183</v>
      </c>
      <c r="E53" s="445">
        <v>2.6667938257993384</v>
      </c>
      <c r="F53" s="445">
        <v>5.153622932745314</v>
      </c>
      <c r="G53" s="445">
        <v>0</v>
      </c>
      <c r="H53" s="445">
        <v>23.94255126791621</v>
      </c>
      <c r="I53" s="434"/>
      <c r="J53" s="434" t="s">
        <v>18</v>
      </c>
      <c r="K53" s="446">
        <f t="shared" si="16"/>
        <v>0.15539300385238572</v>
      </c>
      <c r="L53" s="446">
        <f t="shared" si="16"/>
        <v>0.28001398422740503</v>
      </c>
      <c r="M53" s="446">
        <f t="shared" si="16"/>
        <v>0.2379604542184632</v>
      </c>
      <c r="N53" s="446">
        <f t="shared" si="16"/>
        <v>0.11138302664398711</v>
      </c>
      <c r="O53" s="446">
        <f t="shared" si="16"/>
        <v>0.21524953105775887</v>
      </c>
      <c r="P53" s="446">
        <f t="shared" si="16"/>
        <v>0</v>
      </c>
      <c r="Q53" s="446">
        <f t="shared" si="16"/>
        <v>1</v>
      </c>
      <c r="R53" s="435"/>
      <c r="S53" s="435" t="s">
        <v>18</v>
      </c>
      <c r="T53" s="448">
        <f t="shared" si="17"/>
        <v>0.012351795026362394</v>
      </c>
      <c r="U53" s="448">
        <f t="shared" si="17"/>
        <v>0.011557743763247325</v>
      </c>
      <c r="V53" s="448">
        <f t="shared" si="17"/>
        <v>0.0070531687846366285</v>
      </c>
      <c r="W53" s="448">
        <f t="shared" si="17"/>
        <v>0.0019795998572326966</v>
      </c>
      <c r="X53" s="448">
        <f t="shared" si="17"/>
        <v>0.00672501764960045</v>
      </c>
      <c r="Y53" s="448">
        <f t="shared" si="17"/>
        <v>0</v>
      </c>
      <c r="Z53" s="448">
        <f t="shared" si="17"/>
        <v>0.005366592237201363</v>
      </c>
      <c r="AA53" s="436"/>
      <c r="AB53" s="391"/>
    </row>
    <row r="54" spans="1:28" ht="12.75">
      <c r="A54" s="434" t="s">
        <v>19</v>
      </c>
      <c r="B54" s="445">
        <v>13.449062844542453</v>
      </c>
      <c r="C54" s="445">
        <v>43.69392061742007</v>
      </c>
      <c r="D54" s="445">
        <v>35.63913120176405</v>
      </c>
      <c r="E54" s="445">
        <v>41.62207276736495</v>
      </c>
      <c r="F54" s="445">
        <v>29.22543329658214</v>
      </c>
      <c r="G54" s="445">
        <v>26.02550606394708</v>
      </c>
      <c r="H54" s="445">
        <v>189.65512679162075</v>
      </c>
      <c r="I54" s="434"/>
      <c r="J54" s="434" t="s">
        <v>19</v>
      </c>
      <c r="K54" s="446">
        <f t="shared" si="16"/>
        <v>0.07091325751145817</v>
      </c>
      <c r="L54" s="446">
        <f t="shared" si="16"/>
        <v>0.23038618231200136</v>
      </c>
      <c r="M54" s="446">
        <f t="shared" si="16"/>
        <v>0.1879154642675267</v>
      </c>
      <c r="N54" s="446">
        <f t="shared" si="16"/>
        <v>0.21946189102020033</v>
      </c>
      <c r="O54" s="446">
        <f t="shared" si="16"/>
        <v>0.15409777626888474</v>
      </c>
      <c r="P54" s="446">
        <f t="shared" si="16"/>
        <v>0.1372254286199287</v>
      </c>
      <c r="Q54" s="446">
        <f t="shared" si="16"/>
        <v>1</v>
      </c>
      <c r="R54" s="435"/>
      <c r="S54" s="435" t="s">
        <v>19</v>
      </c>
      <c r="T54" s="448">
        <f t="shared" si="17"/>
        <v>0.044649871260873907</v>
      </c>
      <c r="U54" s="448">
        <f t="shared" si="17"/>
        <v>0.07532583074838813</v>
      </c>
      <c r="V54" s="448">
        <f t="shared" si="17"/>
        <v>0.0441200676740724</v>
      </c>
      <c r="W54" s="448">
        <f t="shared" si="17"/>
        <v>0.030896670192832647</v>
      </c>
      <c r="X54" s="448">
        <f t="shared" si="17"/>
        <v>0.03813658028567461</v>
      </c>
      <c r="Y54" s="448">
        <f t="shared" si="17"/>
        <v>0.039499625963004784</v>
      </c>
      <c r="Z54" s="448">
        <f t="shared" si="17"/>
        <v>0.04251016192034803</v>
      </c>
      <c r="AA54" s="436"/>
      <c r="AB54" s="391"/>
    </row>
    <row r="55" spans="1:28" ht="12.75">
      <c r="A55" s="434" t="s">
        <v>388</v>
      </c>
      <c r="B55" s="445">
        <v>1.0337508269018745</v>
      </c>
      <c r="C55" s="445">
        <v>6.474544652701213</v>
      </c>
      <c r="D55" s="445">
        <v>19.36214332965821</v>
      </c>
      <c r="E55" s="445">
        <v>84.3231289966924</v>
      </c>
      <c r="F55" s="445">
        <v>69.3271422271224</v>
      </c>
      <c r="G55" s="445">
        <v>109.26224696802646</v>
      </c>
      <c r="H55" s="445">
        <v>289.78295700110255</v>
      </c>
      <c r="I55" s="434"/>
      <c r="J55" s="434" t="s">
        <v>388</v>
      </c>
      <c r="K55" s="446">
        <f t="shared" si="16"/>
        <v>0.003567327898092852</v>
      </c>
      <c r="L55" s="446">
        <f t="shared" si="16"/>
        <v>0.022342737888055228</v>
      </c>
      <c r="M55" s="446">
        <f t="shared" si="16"/>
        <v>0.06681601820214894</v>
      </c>
      <c r="N55" s="446">
        <f t="shared" si="16"/>
        <v>0.2909871921707652</v>
      </c>
      <c r="O55" s="446">
        <f t="shared" si="16"/>
        <v>0.23923816274280968</v>
      </c>
      <c r="P55" s="446">
        <f t="shared" si="16"/>
        <v>0.3770485610981282</v>
      </c>
      <c r="Q55" s="446">
        <f t="shared" si="16"/>
        <v>1</v>
      </c>
      <c r="R55" s="435"/>
      <c r="S55" s="435" t="s">
        <v>388</v>
      </c>
      <c r="T55" s="448">
        <f t="shared" si="17"/>
        <v>0.0034319745450309054</v>
      </c>
      <c r="U55" s="448">
        <f t="shared" si="17"/>
        <v>0.011161746251898818</v>
      </c>
      <c r="V55" s="448">
        <f t="shared" si="17"/>
        <v>0.023969694131526026</v>
      </c>
      <c r="W55" s="448">
        <f t="shared" si="17"/>
        <v>0.06259428550807918</v>
      </c>
      <c r="X55" s="448">
        <f t="shared" si="17"/>
        <v>0.09046572889751596</v>
      </c>
      <c r="Y55" s="448">
        <f t="shared" si="17"/>
        <v>0.1658303157106776</v>
      </c>
      <c r="Z55" s="448">
        <f t="shared" si="17"/>
        <v>0.0649532687687849</v>
      </c>
      <c r="AA55" s="436"/>
      <c r="AB55" s="391"/>
    </row>
    <row r="56" spans="1:28" ht="12.75">
      <c r="A56" s="435" t="s">
        <v>123</v>
      </c>
      <c r="B56" s="445">
        <f aca="true" t="shared" si="18" ref="B56:H56">SUM(B50:B55)</f>
        <v>301.2116824696803</v>
      </c>
      <c r="C56" s="445">
        <f t="shared" si="18"/>
        <v>580.065565600882</v>
      </c>
      <c r="D56" s="445">
        <f t="shared" si="18"/>
        <v>807.7759867695702</v>
      </c>
      <c r="E56" s="445">
        <f t="shared" si="18"/>
        <v>1347.1378147739804</v>
      </c>
      <c r="F56" s="445">
        <f t="shared" si="18"/>
        <v>766.3359713340684</v>
      </c>
      <c r="G56" s="445">
        <f t="shared" si="18"/>
        <v>658.8798103638369</v>
      </c>
      <c r="H56" s="445">
        <f t="shared" si="18"/>
        <v>4461.406831312019</v>
      </c>
      <c r="I56" s="434"/>
      <c r="J56" s="434" t="s">
        <v>123</v>
      </c>
      <c r="K56" s="446">
        <f t="shared" si="16"/>
        <v>0.0675149552279453</v>
      </c>
      <c r="L56" s="446">
        <f t="shared" si="16"/>
        <v>0.13001853171733618</v>
      </c>
      <c r="M56" s="446">
        <f t="shared" si="16"/>
        <v>0.18105858024429886</v>
      </c>
      <c r="N56" s="446">
        <f t="shared" si="16"/>
        <v>0.30195359125718013</v>
      </c>
      <c r="O56" s="446">
        <f t="shared" si="16"/>
        <v>0.17177002687932472</v>
      </c>
      <c r="P56" s="446">
        <f t="shared" si="16"/>
        <v>0.1476843146739147</v>
      </c>
      <c r="Q56" s="446">
        <f t="shared" si="16"/>
        <v>1</v>
      </c>
      <c r="R56" s="435"/>
      <c r="S56" s="435" t="s">
        <v>123</v>
      </c>
      <c r="T56" s="448">
        <f t="shared" si="17"/>
        <v>1</v>
      </c>
      <c r="U56" s="448">
        <f t="shared" si="17"/>
        <v>1</v>
      </c>
      <c r="V56" s="448">
        <f t="shared" si="17"/>
        <v>1</v>
      </c>
      <c r="W56" s="448">
        <f t="shared" si="17"/>
        <v>1</v>
      </c>
      <c r="X56" s="448">
        <f t="shared" si="17"/>
        <v>1</v>
      </c>
      <c r="Y56" s="448">
        <f t="shared" si="17"/>
        <v>1</v>
      </c>
      <c r="Z56" s="448">
        <f t="shared" si="17"/>
        <v>1</v>
      </c>
      <c r="AA56" s="436"/>
      <c r="AB56" s="391"/>
    </row>
    <row r="57" spans="1:28" ht="12.75">
      <c r="A57" s="435"/>
      <c r="B57" s="435"/>
      <c r="C57" s="435"/>
      <c r="D57" s="435"/>
      <c r="E57" s="435"/>
      <c r="F57" s="435"/>
      <c r="G57" s="435"/>
      <c r="H57" s="435"/>
      <c r="I57" s="435"/>
      <c r="J57" s="435"/>
      <c r="K57" s="435"/>
      <c r="L57" s="435"/>
      <c r="M57" s="435"/>
      <c r="N57" s="435"/>
      <c r="O57" s="435"/>
      <c r="P57" s="435"/>
      <c r="Q57" s="435"/>
      <c r="R57" s="435"/>
      <c r="S57" s="435"/>
      <c r="T57" s="435"/>
      <c r="U57" s="435"/>
      <c r="V57" s="435"/>
      <c r="W57" s="435"/>
      <c r="X57" s="435"/>
      <c r="Y57" s="435"/>
      <c r="Z57" s="435"/>
      <c r="AA57" s="436"/>
      <c r="AB57" s="391"/>
    </row>
    <row r="58" spans="1:28" ht="12.75">
      <c r="A58" s="408" t="s">
        <v>385</v>
      </c>
      <c r="B58" s="434"/>
      <c r="C58" s="434"/>
      <c r="D58" s="434"/>
      <c r="E58" s="434"/>
      <c r="F58" s="434"/>
      <c r="G58" s="434"/>
      <c r="H58" s="434"/>
      <c r="I58" s="434"/>
      <c r="J58" s="408" t="s">
        <v>385</v>
      </c>
      <c r="K58" s="434"/>
      <c r="L58" s="434"/>
      <c r="M58" s="434"/>
      <c r="N58" s="434"/>
      <c r="O58" s="434"/>
      <c r="P58" s="434"/>
      <c r="Q58" s="434"/>
      <c r="R58" s="435"/>
      <c r="S58" s="408" t="s">
        <v>385</v>
      </c>
      <c r="T58" s="435"/>
      <c r="U58" s="435"/>
      <c r="V58" s="435"/>
      <c r="W58" s="435"/>
      <c r="X58" s="435"/>
      <c r="Y58" s="435"/>
      <c r="Z58" s="435"/>
      <c r="AA58" s="436"/>
      <c r="AB58" s="391"/>
    </row>
    <row r="59" spans="1:28" ht="38.25">
      <c r="A59" s="437"/>
      <c r="B59" s="438" t="s">
        <v>371</v>
      </c>
      <c r="C59" s="438" t="s">
        <v>372</v>
      </c>
      <c r="D59" s="438" t="s">
        <v>373</v>
      </c>
      <c r="E59" s="438" t="s">
        <v>374</v>
      </c>
      <c r="F59" s="438" t="s">
        <v>375</v>
      </c>
      <c r="G59" s="438" t="s">
        <v>376</v>
      </c>
      <c r="H59" s="438" t="s">
        <v>377</v>
      </c>
      <c r="I59" s="434"/>
      <c r="J59" s="437"/>
      <c r="K59" s="438" t="s">
        <v>371</v>
      </c>
      <c r="L59" s="438" t="s">
        <v>372</v>
      </c>
      <c r="M59" s="438" t="s">
        <v>373</v>
      </c>
      <c r="N59" s="438" t="s">
        <v>374</v>
      </c>
      <c r="O59" s="438" t="s">
        <v>375</v>
      </c>
      <c r="P59" s="438" t="s">
        <v>376</v>
      </c>
      <c r="Q59" s="438" t="s">
        <v>377</v>
      </c>
      <c r="R59" s="435"/>
      <c r="S59" s="439"/>
      <c r="T59" s="440" t="s">
        <v>371</v>
      </c>
      <c r="U59" s="440" t="s">
        <v>372</v>
      </c>
      <c r="V59" s="440" t="s">
        <v>373</v>
      </c>
      <c r="W59" s="440" t="s">
        <v>374</v>
      </c>
      <c r="X59" s="440" t="s">
        <v>375</v>
      </c>
      <c r="Y59" s="440" t="s">
        <v>376</v>
      </c>
      <c r="Z59" s="440" t="s">
        <v>377</v>
      </c>
      <c r="AA59" s="436"/>
      <c r="AB59" s="391"/>
    </row>
    <row r="60" spans="1:28" ht="12.75">
      <c r="A60" s="441"/>
      <c r="B60" s="442"/>
      <c r="C60" s="442"/>
      <c r="D60" s="442"/>
      <c r="E60" s="442"/>
      <c r="F60" s="442"/>
      <c r="G60" s="434"/>
      <c r="H60" s="443" t="s">
        <v>393</v>
      </c>
      <c r="I60" s="434"/>
      <c r="J60" s="441"/>
      <c r="K60" s="442"/>
      <c r="L60" s="442"/>
      <c r="M60" s="442"/>
      <c r="N60" s="442"/>
      <c r="O60" s="442"/>
      <c r="P60" s="434"/>
      <c r="Q60" s="443" t="s">
        <v>116</v>
      </c>
      <c r="R60" s="435"/>
      <c r="S60" s="441"/>
      <c r="T60" s="442"/>
      <c r="U60" s="442"/>
      <c r="V60" s="442"/>
      <c r="W60" s="442"/>
      <c r="X60" s="442"/>
      <c r="Y60" s="435"/>
      <c r="Z60" s="443" t="s">
        <v>113</v>
      </c>
      <c r="AA60" s="436"/>
      <c r="AB60" s="391"/>
    </row>
    <row r="61" spans="1:28" ht="12.75">
      <c r="A61" s="444" t="s">
        <v>14</v>
      </c>
      <c r="B61" s="445">
        <v>58.6617615784499</v>
      </c>
      <c r="C61" s="445">
        <v>26.368490075614368</v>
      </c>
      <c r="D61" s="445">
        <v>8.987866257088847</v>
      </c>
      <c r="E61" s="445">
        <v>6.369387996219282</v>
      </c>
      <c r="F61" s="445">
        <v>0</v>
      </c>
      <c r="G61" s="445">
        <v>0</v>
      </c>
      <c r="H61" s="445">
        <v>100.38750590737241</v>
      </c>
      <c r="I61" s="434"/>
      <c r="J61" s="444" t="s">
        <v>14</v>
      </c>
      <c r="K61" s="446">
        <f aca="true" t="shared" si="19" ref="K61:Q67">B61/$H61</f>
        <v>0.5843532125658857</v>
      </c>
      <c r="L61" s="446">
        <f t="shared" si="19"/>
        <v>0.262667050419049</v>
      </c>
      <c r="M61" s="446">
        <f t="shared" si="19"/>
        <v>0.08953172185970985</v>
      </c>
      <c r="N61" s="446">
        <f t="shared" si="19"/>
        <v>0.06344801515535527</v>
      </c>
      <c r="O61" s="446">
        <f t="shared" si="19"/>
        <v>0</v>
      </c>
      <c r="P61" s="446">
        <f t="shared" si="19"/>
        <v>0</v>
      </c>
      <c r="Q61" s="446">
        <f t="shared" si="19"/>
        <v>1</v>
      </c>
      <c r="R61" s="435"/>
      <c r="S61" s="444" t="s">
        <v>14</v>
      </c>
      <c r="T61" s="448">
        <f aca="true" t="shared" si="20" ref="T61:Z67">B61/B$67</f>
        <v>0.17502319172123104</v>
      </c>
      <c r="U61" s="448">
        <f t="shared" si="20"/>
        <v>0.03577622220505944</v>
      </c>
      <c r="V61" s="448">
        <f t="shared" si="20"/>
        <v>0.007510852572940893</v>
      </c>
      <c r="W61" s="448">
        <f t="shared" si="20"/>
        <v>0.003095174629040072</v>
      </c>
      <c r="X61" s="448">
        <f t="shared" si="20"/>
        <v>0</v>
      </c>
      <c r="Y61" s="448">
        <f t="shared" si="20"/>
        <v>0</v>
      </c>
      <c r="Z61" s="448">
        <f t="shared" si="20"/>
        <v>0.015696654559847506</v>
      </c>
      <c r="AA61" s="436"/>
      <c r="AB61" s="391"/>
    </row>
    <row r="62" spans="1:28" ht="12.75">
      <c r="A62" s="434" t="s">
        <v>382</v>
      </c>
      <c r="B62" s="445">
        <v>227.3901701323251</v>
      </c>
      <c r="C62" s="445">
        <v>565.8151169659735</v>
      </c>
      <c r="D62" s="445">
        <v>971.8888291587903</v>
      </c>
      <c r="E62" s="445">
        <v>1614.3164284026466</v>
      </c>
      <c r="F62" s="445">
        <v>894.2517249527409</v>
      </c>
      <c r="G62" s="445">
        <v>533.8776169659736</v>
      </c>
      <c r="H62" s="445">
        <v>4807.53988657845</v>
      </c>
      <c r="I62" s="434"/>
      <c r="J62" s="434" t="s">
        <v>382</v>
      </c>
      <c r="K62" s="446">
        <f t="shared" si="19"/>
        <v>0.04729865492476648</v>
      </c>
      <c r="L62" s="446">
        <f t="shared" si="19"/>
        <v>0.11769327562847678</v>
      </c>
      <c r="M62" s="446">
        <f t="shared" si="19"/>
        <v>0.2021592856404751</v>
      </c>
      <c r="N62" s="446">
        <f t="shared" si="19"/>
        <v>0.335788462808067</v>
      </c>
      <c r="O62" s="446">
        <f t="shared" si="19"/>
        <v>0.18601025598337453</v>
      </c>
      <c r="P62" s="446">
        <f t="shared" si="19"/>
        <v>0.11105006501484005</v>
      </c>
      <c r="Q62" s="446">
        <f t="shared" si="19"/>
        <v>1</v>
      </c>
      <c r="R62" s="435"/>
      <c r="S62" s="435" t="s">
        <v>382</v>
      </c>
      <c r="T62" s="448">
        <f t="shared" si="20"/>
        <v>0.6784411560735291</v>
      </c>
      <c r="U62" s="448">
        <f t="shared" si="20"/>
        <v>0.7676862533087125</v>
      </c>
      <c r="V62" s="448">
        <f t="shared" si="20"/>
        <v>0.8121742696540942</v>
      </c>
      <c r="W62" s="448">
        <f t="shared" si="20"/>
        <v>0.7844695998108946</v>
      </c>
      <c r="X62" s="448">
        <f t="shared" si="20"/>
        <v>0.7420261187193697</v>
      </c>
      <c r="Y62" s="448">
        <f t="shared" si="20"/>
        <v>0.618183933552309</v>
      </c>
      <c r="Z62" s="448">
        <f t="shared" si="20"/>
        <v>0.75171000813527</v>
      </c>
      <c r="AA62" s="436"/>
      <c r="AB62" s="391"/>
    </row>
    <row r="63" spans="1:28" ht="12.75">
      <c r="A63" s="434" t="s">
        <v>384</v>
      </c>
      <c r="B63" s="445">
        <v>37.48710420604915</v>
      </c>
      <c r="C63" s="445">
        <v>110.2852847353497</v>
      </c>
      <c r="D63" s="445">
        <v>148.511099952741</v>
      </c>
      <c r="E63" s="445">
        <v>278.8976902173913</v>
      </c>
      <c r="F63" s="445">
        <v>191.1446006616257</v>
      </c>
      <c r="G63" s="445">
        <v>218.0241079867675</v>
      </c>
      <c r="H63" s="445">
        <v>984.3498877599244</v>
      </c>
      <c r="I63" s="434"/>
      <c r="J63" s="434" t="s">
        <v>384</v>
      </c>
      <c r="K63" s="446">
        <f t="shared" si="19"/>
        <v>0.038083109138518006</v>
      </c>
      <c r="L63" s="446">
        <f t="shared" si="19"/>
        <v>0.11203870301273144</v>
      </c>
      <c r="M63" s="446">
        <f t="shared" si="19"/>
        <v>0.15087226787896152</v>
      </c>
      <c r="N63" s="446">
        <f t="shared" si="19"/>
        <v>0.2833318657170532</v>
      </c>
      <c r="O63" s="446">
        <f t="shared" si="19"/>
        <v>0.19418359572998137</v>
      </c>
      <c r="P63" s="446">
        <f t="shared" si="19"/>
        <v>0.2214904585227544</v>
      </c>
      <c r="Q63" s="446">
        <f t="shared" si="19"/>
        <v>1</v>
      </c>
      <c r="R63" s="435"/>
      <c r="S63" s="435" t="s">
        <v>384</v>
      </c>
      <c r="T63" s="448">
        <f t="shared" si="20"/>
        <v>0.1118464984682528</v>
      </c>
      <c r="U63" s="448">
        <f t="shared" si="20"/>
        <v>0.14963279434376908</v>
      </c>
      <c r="V63" s="448">
        <f t="shared" si="20"/>
        <v>0.12410564924801379</v>
      </c>
      <c r="W63" s="448">
        <f t="shared" si="20"/>
        <v>0.1355290422519627</v>
      </c>
      <c r="X63" s="448">
        <f t="shared" si="20"/>
        <v>0.15860666765904824</v>
      </c>
      <c r="Y63" s="448">
        <f t="shared" si="20"/>
        <v>0.2524529899763215</v>
      </c>
      <c r="Z63" s="448">
        <f t="shared" si="20"/>
        <v>0.153913577337491</v>
      </c>
      <c r="AA63" s="436"/>
      <c r="AB63" s="391"/>
    </row>
    <row r="64" spans="1:28" ht="12.75">
      <c r="A64" s="434" t="s">
        <v>18</v>
      </c>
      <c r="B64" s="445">
        <v>3.4201500472589794</v>
      </c>
      <c r="C64" s="445">
        <v>5.547879253308128</v>
      </c>
      <c r="D64" s="445">
        <v>7.130092155009452</v>
      </c>
      <c r="E64" s="445">
        <v>5.261105860113421</v>
      </c>
      <c r="F64" s="445">
        <v>11.50586602079395</v>
      </c>
      <c r="G64" s="445">
        <v>0</v>
      </c>
      <c r="H64" s="445">
        <v>32.86509333648393</v>
      </c>
      <c r="I64" s="434"/>
      <c r="J64" s="434" t="s">
        <v>18</v>
      </c>
      <c r="K64" s="446">
        <f t="shared" si="19"/>
        <v>0.10406634212908898</v>
      </c>
      <c r="L64" s="446">
        <f t="shared" si="19"/>
        <v>0.16880765243862433</v>
      </c>
      <c r="M64" s="446">
        <f t="shared" si="19"/>
        <v>0.2169503090105103</v>
      </c>
      <c r="N64" s="446">
        <f t="shared" si="19"/>
        <v>0.1600818779441288</v>
      </c>
      <c r="O64" s="446">
        <f t="shared" si="19"/>
        <v>0.3500938184776476</v>
      </c>
      <c r="P64" s="446">
        <f t="shared" si="19"/>
        <v>0</v>
      </c>
      <c r="Q64" s="446">
        <f t="shared" si="19"/>
        <v>1</v>
      </c>
      <c r="R64" s="435"/>
      <c r="S64" s="435" t="s">
        <v>18</v>
      </c>
      <c r="T64" s="448">
        <f t="shared" si="20"/>
        <v>0.010204357341643329</v>
      </c>
      <c r="U64" s="448">
        <f t="shared" si="20"/>
        <v>0.007527247876690048</v>
      </c>
      <c r="V64" s="448">
        <f t="shared" si="20"/>
        <v>0.00595837426547379</v>
      </c>
      <c r="W64" s="448">
        <f t="shared" si="20"/>
        <v>0.002556610052423079</v>
      </c>
      <c r="X64" s="448">
        <f t="shared" si="20"/>
        <v>0.009547259309302432</v>
      </c>
      <c r="Y64" s="448">
        <f t="shared" si="20"/>
        <v>0</v>
      </c>
      <c r="Z64" s="448">
        <f t="shared" si="20"/>
        <v>0.005138806991140209</v>
      </c>
      <c r="AA64" s="436"/>
      <c r="AB64" s="391"/>
    </row>
    <row r="65" spans="1:27" ht="12.75">
      <c r="A65" s="434" t="s">
        <v>19</v>
      </c>
      <c r="B65" s="445">
        <v>7.988687381852553</v>
      </c>
      <c r="C65" s="445">
        <v>23.985036625708883</v>
      </c>
      <c r="D65" s="445">
        <v>37.598794896030256</v>
      </c>
      <c r="E65" s="445">
        <v>39.94473062381853</v>
      </c>
      <c r="F65" s="445">
        <v>19.822725661625707</v>
      </c>
      <c r="G65" s="445">
        <v>4.976919896030246</v>
      </c>
      <c r="H65" s="445">
        <v>134.31689508506616</v>
      </c>
      <c r="I65" s="434"/>
      <c r="J65" s="434" t="s">
        <v>19</v>
      </c>
      <c r="K65" s="446">
        <f t="shared" si="19"/>
        <v>0.0594764149126074</v>
      </c>
      <c r="L65" s="446">
        <f t="shared" si="19"/>
        <v>0.17857051125637302</v>
      </c>
      <c r="M65" s="446">
        <f t="shared" si="19"/>
        <v>0.27992602771392255</v>
      </c>
      <c r="N65" s="446">
        <f t="shared" si="19"/>
        <v>0.29739170637112</v>
      </c>
      <c r="O65" s="446">
        <f t="shared" si="19"/>
        <v>0.14758177405062478</v>
      </c>
      <c r="P65" s="446">
        <f t="shared" si="19"/>
        <v>0.037053565695352335</v>
      </c>
      <c r="Q65" s="446">
        <f t="shared" si="19"/>
        <v>1</v>
      </c>
      <c r="R65" s="435"/>
      <c r="S65" s="435" t="s">
        <v>19</v>
      </c>
      <c r="T65" s="448">
        <f t="shared" si="20"/>
        <v>0.023835042208289327</v>
      </c>
      <c r="U65" s="448">
        <f t="shared" si="20"/>
        <v>0.0325424018386027</v>
      </c>
      <c r="V65" s="448">
        <f t="shared" si="20"/>
        <v>0.031420027546759946</v>
      </c>
      <c r="W65" s="448">
        <f t="shared" si="20"/>
        <v>0.01941095704392172</v>
      </c>
      <c r="X65" s="448">
        <f t="shared" si="20"/>
        <v>0.016448366578115697</v>
      </c>
      <c r="Y65" s="448">
        <f t="shared" si="20"/>
        <v>0.005762841184066376</v>
      </c>
      <c r="Z65" s="448">
        <f t="shared" si="20"/>
        <v>0.02100187552868298</v>
      </c>
      <c r="AA65" s="436"/>
    </row>
    <row r="66" spans="1:27" ht="12.75">
      <c r="A66" s="434" t="s">
        <v>388</v>
      </c>
      <c r="B66" s="445">
        <v>0.21777528355387527</v>
      </c>
      <c r="C66" s="445">
        <v>5.037724480151229</v>
      </c>
      <c r="D66" s="445">
        <v>22.533920132325143</v>
      </c>
      <c r="E66" s="445">
        <v>113.05512759924386</v>
      </c>
      <c r="F66" s="445">
        <v>88.42366493383744</v>
      </c>
      <c r="G66" s="445">
        <v>106.74395675803402</v>
      </c>
      <c r="H66" s="445">
        <v>336.01216918714556</v>
      </c>
      <c r="I66" s="434"/>
      <c r="J66" s="434" t="s">
        <v>388</v>
      </c>
      <c r="K66" s="446">
        <f t="shared" si="19"/>
        <v>0.0006481172514694937</v>
      </c>
      <c r="L66" s="446">
        <f t="shared" si="19"/>
        <v>0.014992684617161632</v>
      </c>
      <c r="M66" s="446">
        <f t="shared" si="19"/>
        <v>0.06706280962037013</v>
      </c>
      <c r="N66" s="446">
        <f t="shared" si="19"/>
        <v>0.33646140814702635</v>
      </c>
      <c r="O66" s="446">
        <f t="shared" si="19"/>
        <v>0.2631561385045818</v>
      </c>
      <c r="P66" s="446">
        <f t="shared" si="19"/>
        <v>0.3176788418593906</v>
      </c>
      <c r="Q66" s="446">
        <f t="shared" si="19"/>
        <v>1</v>
      </c>
      <c r="R66" s="435"/>
      <c r="S66" s="435" t="s">
        <v>388</v>
      </c>
      <c r="T66" s="448">
        <f t="shared" si="20"/>
        <v>0.0006497541870545809</v>
      </c>
      <c r="U66" s="448">
        <f t="shared" si="20"/>
        <v>0.006835080427166199</v>
      </c>
      <c r="V66" s="448">
        <f t="shared" si="20"/>
        <v>0.018830826712717276</v>
      </c>
      <c r="W66" s="448">
        <f t="shared" si="20"/>
        <v>0.05493861621175772</v>
      </c>
      <c r="X66" s="448">
        <f t="shared" si="20"/>
        <v>0.0733715877341639</v>
      </c>
      <c r="Y66" s="448">
        <f t="shared" si="20"/>
        <v>0.12360023528730316</v>
      </c>
      <c r="Z66" s="448">
        <f t="shared" si="20"/>
        <v>0.052539077447568305</v>
      </c>
      <c r="AA66" s="436"/>
    </row>
    <row r="67" spans="1:27" ht="12.75">
      <c r="A67" s="435" t="s">
        <v>123</v>
      </c>
      <c r="B67" s="445">
        <f aca="true" t="shared" si="21" ref="B67:H67">SUM(B61:B66)</f>
        <v>335.1656486294895</v>
      </c>
      <c r="C67" s="445">
        <f t="shared" si="21"/>
        <v>737.0395321361058</v>
      </c>
      <c r="D67" s="445">
        <f t="shared" si="21"/>
        <v>1196.650602551985</v>
      </c>
      <c r="E67" s="445">
        <f t="shared" si="21"/>
        <v>2057.8444706994333</v>
      </c>
      <c r="F67" s="445">
        <f t="shared" si="21"/>
        <v>1205.1485822306238</v>
      </c>
      <c r="G67" s="445">
        <f t="shared" si="21"/>
        <v>863.6226016068053</v>
      </c>
      <c r="H67" s="445">
        <f t="shared" si="21"/>
        <v>6395.471437854442</v>
      </c>
      <c r="I67" s="434"/>
      <c r="J67" s="434" t="s">
        <v>123</v>
      </c>
      <c r="K67" s="446">
        <f t="shared" si="19"/>
        <v>0.05240671495234308</v>
      </c>
      <c r="L67" s="446">
        <f t="shared" si="19"/>
        <v>0.11524397212903016</v>
      </c>
      <c r="M67" s="446">
        <f t="shared" si="19"/>
        <v>0.1871090527383292</v>
      </c>
      <c r="N67" s="446">
        <f t="shared" si="19"/>
        <v>0.32176587616655833</v>
      </c>
      <c r="O67" s="446">
        <f t="shared" si="19"/>
        <v>0.1884378022701213</v>
      </c>
      <c r="P67" s="446">
        <f t="shared" si="19"/>
        <v>0.13503658174361796</v>
      </c>
      <c r="Q67" s="446">
        <f t="shared" si="19"/>
        <v>1</v>
      </c>
      <c r="R67" s="435"/>
      <c r="S67" s="435" t="s">
        <v>123</v>
      </c>
      <c r="T67" s="448">
        <f t="shared" si="20"/>
        <v>1</v>
      </c>
      <c r="U67" s="448">
        <f t="shared" si="20"/>
        <v>1</v>
      </c>
      <c r="V67" s="448">
        <f t="shared" si="20"/>
        <v>1</v>
      </c>
      <c r="W67" s="448">
        <f t="shared" si="20"/>
        <v>1</v>
      </c>
      <c r="X67" s="448">
        <f t="shared" si="20"/>
        <v>1</v>
      </c>
      <c r="Y67" s="448">
        <f t="shared" si="20"/>
        <v>1</v>
      </c>
      <c r="Z67" s="448">
        <f t="shared" si="20"/>
        <v>1</v>
      </c>
      <c r="AA67" s="436"/>
    </row>
    <row r="68" spans="1:27" ht="12.75">
      <c r="A68" s="435"/>
      <c r="B68" s="435"/>
      <c r="C68" s="435"/>
      <c r="D68" s="435"/>
      <c r="E68" s="435"/>
      <c r="F68" s="435"/>
      <c r="G68" s="435"/>
      <c r="H68" s="435"/>
      <c r="I68" s="435"/>
      <c r="J68" s="435"/>
      <c r="K68" s="435"/>
      <c r="L68" s="435"/>
      <c r="M68" s="435"/>
      <c r="N68" s="435"/>
      <c r="O68" s="435"/>
      <c r="P68" s="435"/>
      <c r="Q68" s="435"/>
      <c r="R68" s="435"/>
      <c r="S68" s="435"/>
      <c r="T68" s="435"/>
      <c r="U68" s="435"/>
      <c r="V68" s="435"/>
      <c r="W68" s="435"/>
      <c r="X68" s="435"/>
      <c r="Y68" s="435"/>
      <c r="Z68" s="435"/>
      <c r="AA68" s="436"/>
    </row>
    <row r="69" spans="1:27" ht="12.75">
      <c r="A69" s="435"/>
      <c r="B69" s="435"/>
      <c r="C69" s="435"/>
      <c r="D69" s="435"/>
      <c r="E69" s="435"/>
      <c r="F69" s="435"/>
      <c r="G69" s="435"/>
      <c r="H69" s="435"/>
      <c r="I69" s="435"/>
      <c r="J69" s="435"/>
      <c r="K69" s="435"/>
      <c r="L69" s="435"/>
      <c r="M69" s="435"/>
      <c r="N69" s="435"/>
      <c r="O69" s="435"/>
      <c r="P69" s="435"/>
      <c r="Q69" s="435"/>
      <c r="R69" s="435"/>
      <c r="S69" s="435"/>
      <c r="T69" s="435"/>
      <c r="U69" s="435"/>
      <c r="V69" s="435"/>
      <c r="W69" s="435"/>
      <c r="X69" s="435"/>
      <c r="Y69" s="435"/>
      <c r="Z69" s="435"/>
      <c r="AA69" s="436"/>
    </row>
    <row r="70" spans="27:28" ht="12.75">
      <c r="AA70" s="391"/>
      <c r="AB70" s="391"/>
    </row>
    <row r="71" spans="1:27" ht="12.75">
      <c r="A71" s="410" t="s">
        <v>386</v>
      </c>
      <c r="B71" s="449"/>
      <c r="C71" s="449"/>
      <c r="D71" s="449"/>
      <c r="E71" s="449"/>
      <c r="F71" s="449"/>
      <c r="G71" s="449"/>
      <c r="H71" s="449"/>
      <c r="I71" s="449"/>
      <c r="J71" s="410" t="s">
        <v>386</v>
      </c>
      <c r="K71" s="449"/>
      <c r="L71" s="449"/>
      <c r="M71" s="449"/>
      <c r="N71" s="449"/>
      <c r="O71" s="449"/>
      <c r="P71" s="449"/>
      <c r="Q71" s="449"/>
      <c r="R71" s="450"/>
      <c r="S71" s="410" t="s">
        <v>386</v>
      </c>
      <c r="T71" s="450"/>
      <c r="U71" s="450"/>
      <c r="V71" s="450"/>
      <c r="W71" s="450"/>
      <c r="X71" s="450"/>
      <c r="Y71" s="450"/>
      <c r="Z71" s="450"/>
      <c r="AA71" s="451"/>
    </row>
    <row r="72" spans="1:27" ht="38.25">
      <c r="A72" s="452"/>
      <c r="B72" s="453" t="s">
        <v>371</v>
      </c>
      <c r="C72" s="453" t="s">
        <v>372</v>
      </c>
      <c r="D72" s="453" t="s">
        <v>373</v>
      </c>
      <c r="E72" s="453" t="s">
        <v>374</v>
      </c>
      <c r="F72" s="453" t="s">
        <v>375</v>
      </c>
      <c r="G72" s="453" t="s">
        <v>376</v>
      </c>
      <c r="H72" s="453" t="s">
        <v>377</v>
      </c>
      <c r="I72" s="449"/>
      <c r="J72" s="452"/>
      <c r="K72" s="453" t="s">
        <v>371</v>
      </c>
      <c r="L72" s="453" t="s">
        <v>372</v>
      </c>
      <c r="M72" s="453" t="s">
        <v>373</v>
      </c>
      <c r="N72" s="453" t="s">
        <v>374</v>
      </c>
      <c r="O72" s="453" t="s">
        <v>375</v>
      </c>
      <c r="P72" s="453" t="s">
        <v>376</v>
      </c>
      <c r="Q72" s="453" t="s">
        <v>377</v>
      </c>
      <c r="R72" s="450"/>
      <c r="S72" s="454"/>
      <c r="T72" s="455" t="s">
        <v>371</v>
      </c>
      <c r="U72" s="455" t="s">
        <v>372</v>
      </c>
      <c r="V72" s="455" t="s">
        <v>373</v>
      </c>
      <c r="W72" s="455" t="s">
        <v>374</v>
      </c>
      <c r="X72" s="455" t="s">
        <v>375</v>
      </c>
      <c r="Y72" s="455" t="s">
        <v>376</v>
      </c>
      <c r="Z72" s="455" t="s">
        <v>377</v>
      </c>
      <c r="AA72" s="451"/>
    </row>
    <row r="73" spans="1:27" ht="12.75">
      <c r="A73" s="456"/>
      <c r="B73" s="457"/>
      <c r="C73" s="457"/>
      <c r="D73" s="457"/>
      <c r="E73" s="457"/>
      <c r="F73" s="457"/>
      <c r="G73" s="449"/>
      <c r="H73" s="458" t="s">
        <v>393</v>
      </c>
      <c r="I73" s="449"/>
      <c r="J73" s="456"/>
      <c r="K73" s="457"/>
      <c r="L73" s="457"/>
      <c r="M73" s="457"/>
      <c r="N73" s="457"/>
      <c r="O73" s="457"/>
      <c r="P73" s="449"/>
      <c r="Q73" s="458" t="s">
        <v>116</v>
      </c>
      <c r="R73" s="450"/>
      <c r="S73" s="456"/>
      <c r="T73" s="457"/>
      <c r="U73" s="457"/>
      <c r="V73" s="457"/>
      <c r="W73" s="457"/>
      <c r="X73" s="457"/>
      <c r="Y73" s="450"/>
      <c r="Z73" s="458" t="s">
        <v>113</v>
      </c>
      <c r="AA73" s="451"/>
    </row>
    <row r="74" spans="1:27" ht="12.75">
      <c r="A74" s="459" t="s">
        <v>14</v>
      </c>
      <c r="B74" s="460">
        <v>117.3878316870037</v>
      </c>
      <c r="C74" s="460">
        <v>27.856435212085998</v>
      </c>
      <c r="D74" s="460">
        <v>5.689560333139648</v>
      </c>
      <c r="E74" s="460">
        <v>4.435778617083091</v>
      </c>
      <c r="F74" s="460">
        <v>0</v>
      </c>
      <c r="G74" s="460">
        <v>0</v>
      </c>
      <c r="H74" s="460">
        <v>155.36960584931242</v>
      </c>
      <c r="I74" s="449"/>
      <c r="J74" s="459" t="s">
        <v>14</v>
      </c>
      <c r="K74" s="461">
        <f aca="true" t="shared" si="22" ref="K74:Q80">B74/$H74</f>
        <v>0.7555392256118232</v>
      </c>
      <c r="L74" s="461">
        <f t="shared" si="22"/>
        <v>0.17929140683476397</v>
      </c>
      <c r="M74" s="461">
        <f t="shared" si="22"/>
        <v>0.03661951964181305</v>
      </c>
      <c r="N74" s="461">
        <f t="shared" si="22"/>
        <v>0.028549847911599896</v>
      </c>
      <c r="O74" s="461">
        <f t="shared" si="22"/>
        <v>0</v>
      </c>
      <c r="P74" s="461">
        <f t="shared" si="22"/>
        <v>0</v>
      </c>
      <c r="Q74" s="461">
        <f t="shared" si="22"/>
        <v>1</v>
      </c>
      <c r="R74" s="450"/>
      <c r="S74" s="459" t="s">
        <v>14</v>
      </c>
      <c r="T74" s="462">
        <f aca="true" t="shared" si="23" ref="T74:Z80">B74/B$80</f>
        <v>0.32023478452049886</v>
      </c>
      <c r="U74" s="462">
        <f t="shared" si="23"/>
        <v>0.04199989127897496</v>
      </c>
      <c r="V74" s="462">
        <f t="shared" si="23"/>
        <v>0.011284075334662988</v>
      </c>
      <c r="W74" s="462">
        <f t="shared" si="23"/>
        <v>0.008148801835866807</v>
      </c>
      <c r="X74" s="462">
        <f t="shared" si="23"/>
        <v>0</v>
      </c>
      <c r="Y74" s="462">
        <f t="shared" si="23"/>
        <v>0</v>
      </c>
      <c r="Z74" s="462">
        <f t="shared" si="23"/>
        <v>0.05177747372971751</v>
      </c>
      <c r="AA74" s="451"/>
    </row>
    <row r="75" spans="1:27" ht="12.75">
      <c r="A75" s="449" t="s">
        <v>382</v>
      </c>
      <c r="B75" s="460">
        <v>139.9325731164052</v>
      </c>
      <c r="C75" s="460">
        <v>346.8171605655627</v>
      </c>
      <c r="D75" s="460">
        <v>316.6832752275809</v>
      </c>
      <c r="E75" s="460">
        <v>349.04724481890366</v>
      </c>
      <c r="F75" s="460">
        <v>257.2967218671315</v>
      </c>
      <c r="G75" s="460">
        <v>194.49063528956032</v>
      </c>
      <c r="H75" s="460">
        <v>1604.2676108851442</v>
      </c>
      <c r="I75" s="449"/>
      <c r="J75" s="449" t="s">
        <v>382</v>
      </c>
      <c r="K75" s="461">
        <f t="shared" si="22"/>
        <v>0.087225206173176</v>
      </c>
      <c r="L75" s="461">
        <f t="shared" si="22"/>
        <v>0.2161841068238039</v>
      </c>
      <c r="M75" s="461">
        <f t="shared" si="22"/>
        <v>0.19740052911300315</v>
      </c>
      <c r="N75" s="461">
        <f t="shared" si="22"/>
        <v>0.2175742017420143</v>
      </c>
      <c r="O75" s="461">
        <f t="shared" si="22"/>
        <v>0.1603826694008799</v>
      </c>
      <c r="P75" s="461">
        <f t="shared" si="22"/>
        <v>0.1212332867471228</v>
      </c>
      <c r="Q75" s="461">
        <f t="shared" si="22"/>
        <v>1</v>
      </c>
      <c r="R75" s="450"/>
      <c r="S75" s="450" t="s">
        <v>382</v>
      </c>
      <c r="T75" s="462">
        <f t="shared" si="23"/>
        <v>0.38173698887984603</v>
      </c>
      <c r="U75" s="462">
        <f t="shared" si="23"/>
        <v>0.5229054947819238</v>
      </c>
      <c r="V75" s="462">
        <f t="shared" si="23"/>
        <v>0.628076288088837</v>
      </c>
      <c r="W75" s="462">
        <f t="shared" si="23"/>
        <v>0.6412215475385735</v>
      </c>
      <c r="X75" s="462">
        <f t="shared" si="23"/>
        <v>0.5426984654796289</v>
      </c>
      <c r="Y75" s="462">
        <f t="shared" si="23"/>
        <v>0.4339033574512548</v>
      </c>
      <c r="Z75" s="462">
        <f t="shared" si="23"/>
        <v>0.534627886992286</v>
      </c>
      <c r="AA75" s="451"/>
    </row>
    <row r="76" spans="1:27" ht="12.75">
      <c r="A76" s="449" t="s">
        <v>384</v>
      </c>
      <c r="B76" s="460">
        <v>43.60700174317256</v>
      </c>
      <c r="C76" s="460">
        <v>103.2922428820453</v>
      </c>
      <c r="D76" s="460">
        <v>82.72131512686423</v>
      </c>
      <c r="E76" s="460">
        <v>121.60092000774742</v>
      </c>
      <c r="F76" s="460">
        <v>93.65399477048229</v>
      </c>
      <c r="G76" s="460">
        <v>100.59062076312222</v>
      </c>
      <c r="H76" s="460">
        <v>545.4660952934341</v>
      </c>
      <c r="I76" s="449"/>
      <c r="J76" s="449" t="s">
        <v>384</v>
      </c>
      <c r="K76" s="461">
        <f t="shared" si="22"/>
        <v>0.0799444770617945</v>
      </c>
      <c r="L76" s="461">
        <f t="shared" si="22"/>
        <v>0.1893651022003102</v>
      </c>
      <c r="M76" s="461">
        <f t="shared" si="22"/>
        <v>0.15165253320165425</v>
      </c>
      <c r="N76" s="461">
        <f t="shared" si="22"/>
        <v>0.22293029953095814</v>
      </c>
      <c r="O76" s="461">
        <f t="shared" si="22"/>
        <v>0.17169535481412646</v>
      </c>
      <c r="P76" s="461">
        <f t="shared" si="22"/>
        <v>0.1844122331911562</v>
      </c>
      <c r="Q76" s="461">
        <f t="shared" si="22"/>
        <v>1</v>
      </c>
      <c r="R76" s="450"/>
      <c r="S76" s="450" t="s">
        <v>384</v>
      </c>
      <c r="T76" s="462">
        <f t="shared" si="23"/>
        <v>0.11896019038876178</v>
      </c>
      <c r="U76" s="462">
        <f t="shared" si="23"/>
        <v>0.1557364730259939</v>
      </c>
      <c r="V76" s="462">
        <f t="shared" si="23"/>
        <v>0.164060752855896</v>
      </c>
      <c r="W76" s="462">
        <f t="shared" si="23"/>
        <v>0.22338847037723195</v>
      </c>
      <c r="X76" s="462">
        <f t="shared" si="23"/>
        <v>0.19753799768278624</v>
      </c>
      <c r="Y76" s="462">
        <f t="shared" si="23"/>
        <v>0.22441495968298403</v>
      </c>
      <c r="Z76" s="462">
        <f t="shared" si="23"/>
        <v>0.1817785162363039</v>
      </c>
      <c r="AA76" s="451"/>
    </row>
    <row r="77" spans="1:27" ht="12.75">
      <c r="A77" s="449" t="s">
        <v>18</v>
      </c>
      <c r="B77" s="460">
        <v>5.929570985860933</v>
      </c>
      <c r="C77" s="460">
        <v>15.16980437730002</v>
      </c>
      <c r="D77" s="460">
        <v>4.1614807282587645</v>
      </c>
      <c r="E77" s="460">
        <v>3.08479081929111</v>
      </c>
      <c r="F77" s="460">
        <v>2.904517722254503</v>
      </c>
      <c r="G77" s="460">
        <v>0</v>
      </c>
      <c r="H77" s="460">
        <v>31.250164632965333</v>
      </c>
      <c r="I77" s="449"/>
      <c r="J77" s="449" t="s">
        <v>18</v>
      </c>
      <c r="K77" s="461">
        <f t="shared" si="22"/>
        <v>0.18974527192109308</v>
      </c>
      <c r="L77" s="461">
        <f t="shared" si="22"/>
        <v>0.4854311826983983</v>
      </c>
      <c r="M77" s="461">
        <f t="shared" si="22"/>
        <v>0.13316668174825808</v>
      </c>
      <c r="N77" s="461">
        <f t="shared" si="22"/>
        <v>0.098712786173197</v>
      </c>
      <c r="O77" s="461">
        <f t="shared" si="22"/>
        <v>0.09294407745905346</v>
      </c>
      <c r="P77" s="461">
        <f t="shared" si="22"/>
        <v>0</v>
      </c>
      <c r="Q77" s="461">
        <f t="shared" si="22"/>
        <v>1</v>
      </c>
      <c r="R77" s="450"/>
      <c r="S77" s="450" t="s">
        <v>18</v>
      </c>
      <c r="T77" s="462">
        <f t="shared" si="23"/>
        <v>0.01617590903305189</v>
      </c>
      <c r="U77" s="462">
        <f t="shared" si="23"/>
        <v>0.022871919171247344</v>
      </c>
      <c r="V77" s="462">
        <f t="shared" si="23"/>
        <v>0.008253443024042456</v>
      </c>
      <c r="W77" s="462">
        <f t="shared" si="23"/>
        <v>0.005666953033836133</v>
      </c>
      <c r="X77" s="462">
        <f t="shared" si="23"/>
        <v>0.006126301568816326</v>
      </c>
      <c r="Y77" s="462">
        <f t="shared" si="23"/>
        <v>0</v>
      </c>
      <c r="Z77" s="462">
        <f t="shared" si="23"/>
        <v>0.010414228506841967</v>
      </c>
      <c r="AA77" s="451"/>
    </row>
    <row r="78" spans="1:27" ht="12.75">
      <c r="A78" s="449" t="s">
        <v>19</v>
      </c>
      <c r="B78" s="460">
        <v>56.932718380786355</v>
      </c>
      <c r="C78" s="460">
        <v>151.0006343211311</v>
      </c>
      <c r="D78" s="460">
        <v>60.74036897152816</v>
      </c>
      <c r="E78" s="460">
        <v>29.64396668603525</v>
      </c>
      <c r="F78" s="460">
        <v>38.95736974627155</v>
      </c>
      <c r="G78" s="460">
        <v>29.6934534185551</v>
      </c>
      <c r="H78" s="460">
        <v>366.9685115243075</v>
      </c>
      <c r="I78" s="449"/>
      <c r="J78" s="449" t="s">
        <v>19</v>
      </c>
      <c r="K78" s="461">
        <f t="shared" si="22"/>
        <v>0.15514333408144532</v>
      </c>
      <c r="L78" s="461">
        <f t="shared" si="22"/>
        <v>0.41148117503026965</v>
      </c>
      <c r="M78" s="461">
        <f t="shared" si="22"/>
        <v>0.16551929406483915</v>
      </c>
      <c r="N78" s="461">
        <f t="shared" si="22"/>
        <v>0.08078068214327341</v>
      </c>
      <c r="O78" s="461">
        <f t="shared" si="22"/>
        <v>0.10615997973355017</v>
      </c>
      <c r="P78" s="461">
        <f t="shared" si="22"/>
        <v>0.08091553494662239</v>
      </c>
      <c r="Q78" s="461">
        <f t="shared" si="22"/>
        <v>1</v>
      </c>
      <c r="R78" s="450"/>
      <c r="S78" s="450" t="s">
        <v>19</v>
      </c>
      <c r="T78" s="462">
        <f t="shared" si="23"/>
        <v>0.15531283388426242</v>
      </c>
      <c r="U78" s="462">
        <f t="shared" si="23"/>
        <v>0.22766768885748057</v>
      </c>
      <c r="V78" s="462">
        <f t="shared" si="23"/>
        <v>0.12046605698822585</v>
      </c>
      <c r="W78" s="462">
        <f t="shared" si="23"/>
        <v>0.05445781473927276</v>
      </c>
      <c r="X78" s="462">
        <f t="shared" si="23"/>
        <v>0.08217012881859377</v>
      </c>
      <c r="Y78" s="462">
        <f t="shared" si="23"/>
        <v>0.06624529306231886</v>
      </c>
      <c r="Z78" s="462">
        <f t="shared" si="23"/>
        <v>0.1222935616088998</v>
      </c>
      <c r="AA78" s="451"/>
    </row>
    <row r="79" spans="1:27" ht="12.75">
      <c r="A79" s="449" t="s">
        <v>388</v>
      </c>
      <c r="B79" s="460">
        <v>2.7783265543288787</v>
      </c>
      <c r="C79" s="460">
        <v>19.11389695913229</v>
      </c>
      <c r="D79" s="460">
        <v>34.21548034088708</v>
      </c>
      <c r="E79" s="460">
        <v>36.534640712763895</v>
      </c>
      <c r="F79" s="460">
        <v>81.29362289366648</v>
      </c>
      <c r="G79" s="460">
        <v>123.46020724385048</v>
      </c>
      <c r="H79" s="460">
        <v>297.39617470462906</v>
      </c>
      <c r="I79" s="449"/>
      <c r="J79" s="449" t="s">
        <v>388</v>
      </c>
      <c r="K79" s="461">
        <f t="shared" si="22"/>
        <v>0.009342173136854518</v>
      </c>
      <c r="L79" s="461">
        <f t="shared" si="22"/>
        <v>0.06427082318095054</v>
      </c>
      <c r="M79" s="461">
        <f t="shared" si="22"/>
        <v>0.11505016960917389</v>
      </c>
      <c r="N79" s="461">
        <f t="shared" si="22"/>
        <v>0.12284838817799099</v>
      </c>
      <c r="O79" s="461">
        <f t="shared" si="22"/>
        <v>0.27335127284137567</v>
      </c>
      <c r="P79" s="461">
        <f t="shared" si="22"/>
        <v>0.41513717305365455</v>
      </c>
      <c r="Q79" s="461">
        <f t="shared" si="22"/>
        <v>1</v>
      </c>
      <c r="R79" s="450"/>
      <c r="S79" s="450" t="s">
        <v>388</v>
      </c>
      <c r="T79" s="462">
        <f t="shared" si="23"/>
        <v>0.007579293293579008</v>
      </c>
      <c r="U79" s="462">
        <f t="shared" si="23"/>
        <v>0.02881853288437946</v>
      </c>
      <c r="V79" s="462">
        <f t="shared" si="23"/>
        <v>0.06785938370833582</v>
      </c>
      <c r="W79" s="462">
        <f t="shared" si="23"/>
        <v>0.06711641247521886</v>
      </c>
      <c r="X79" s="462">
        <f t="shared" si="23"/>
        <v>0.17146710645017468</v>
      </c>
      <c r="Y79" s="462">
        <f t="shared" si="23"/>
        <v>0.2754363898034422</v>
      </c>
      <c r="Z79" s="462">
        <f t="shared" si="23"/>
        <v>0.09910833292595082</v>
      </c>
      <c r="AA79" s="451"/>
    </row>
    <row r="80" spans="1:27" ht="12.75">
      <c r="A80" s="450" t="s">
        <v>123</v>
      </c>
      <c r="B80" s="460">
        <f aca="true" t="shared" si="24" ref="B80:H80">SUM(B74:B79)</f>
        <v>366.5680224675576</v>
      </c>
      <c r="C80" s="460">
        <f t="shared" si="24"/>
        <v>663.2501743172573</v>
      </c>
      <c r="D80" s="460">
        <f t="shared" si="24"/>
        <v>504.2114807282588</v>
      </c>
      <c r="E80" s="460">
        <f t="shared" si="24"/>
        <v>544.3473416618244</v>
      </c>
      <c r="F80" s="460">
        <f t="shared" si="24"/>
        <v>474.1062269998064</v>
      </c>
      <c r="G80" s="460">
        <f t="shared" si="24"/>
        <v>448.23491671508816</v>
      </c>
      <c r="H80" s="460">
        <f t="shared" si="24"/>
        <v>3000.7181628897924</v>
      </c>
      <c r="I80" s="449"/>
      <c r="J80" s="449" t="s">
        <v>123</v>
      </c>
      <c r="K80" s="461">
        <f t="shared" si="22"/>
        <v>0.12216009720637686</v>
      </c>
      <c r="L80" s="461">
        <f t="shared" si="22"/>
        <v>0.22103047947646143</v>
      </c>
      <c r="M80" s="461">
        <f t="shared" si="22"/>
        <v>0.16803026920818387</v>
      </c>
      <c r="N80" s="461">
        <f t="shared" si="22"/>
        <v>0.18140568760966197</v>
      </c>
      <c r="O80" s="461">
        <f t="shared" si="22"/>
        <v>0.15799758633220862</v>
      </c>
      <c r="P80" s="461">
        <f t="shared" si="22"/>
        <v>0.14937588016710734</v>
      </c>
      <c r="Q80" s="461">
        <f t="shared" si="22"/>
        <v>1</v>
      </c>
      <c r="R80" s="450"/>
      <c r="S80" s="450" t="s">
        <v>123</v>
      </c>
      <c r="T80" s="462">
        <f t="shared" si="23"/>
        <v>1</v>
      </c>
      <c r="U80" s="462">
        <f t="shared" si="23"/>
        <v>1</v>
      </c>
      <c r="V80" s="462">
        <f t="shared" si="23"/>
        <v>1</v>
      </c>
      <c r="W80" s="462">
        <f t="shared" si="23"/>
        <v>1</v>
      </c>
      <c r="X80" s="462">
        <f t="shared" si="23"/>
        <v>1</v>
      </c>
      <c r="Y80" s="462">
        <f t="shared" si="23"/>
        <v>1</v>
      </c>
      <c r="Z80" s="462">
        <f t="shared" si="23"/>
        <v>1</v>
      </c>
      <c r="AA80" s="451"/>
    </row>
    <row r="81" spans="1:28" ht="12.75">
      <c r="A81" s="450"/>
      <c r="B81" s="450"/>
      <c r="C81" s="450"/>
      <c r="D81" s="450"/>
      <c r="E81" s="450"/>
      <c r="F81" s="450"/>
      <c r="G81" s="450"/>
      <c r="H81" s="450"/>
      <c r="I81" s="450"/>
      <c r="J81" s="450"/>
      <c r="K81" s="450"/>
      <c r="L81" s="450"/>
      <c r="M81" s="450"/>
      <c r="N81" s="450"/>
      <c r="O81" s="450"/>
      <c r="P81" s="450"/>
      <c r="Q81" s="450"/>
      <c r="R81" s="450"/>
      <c r="S81" s="450"/>
      <c r="T81" s="450"/>
      <c r="U81" s="450"/>
      <c r="V81" s="450"/>
      <c r="W81" s="450"/>
      <c r="X81" s="450"/>
      <c r="Y81" s="450"/>
      <c r="Z81" s="450"/>
      <c r="AA81" s="451"/>
      <c r="AB81" s="391"/>
    </row>
    <row r="82" spans="1:28" ht="12.75">
      <c r="A82" s="410" t="s">
        <v>387</v>
      </c>
      <c r="B82" s="449"/>
      <c r="C82" s="449"/>
      <c r="D82" s="449"/>
      <c r="E82" s="449"/>
      <c r="F82" s="449"/>
      <c r="G82" s="449"/>
      <c r="H82" s="449"/>
      <c r="I82" s="450"/>
      <c r="J82" s="410" t="s">
        <v>387</v>
      </c>
      <c r="K82" s="450"/>
      <c r="L82" s="450"/>
      <c r="M82" s="450"/>
      <c r="N82" s="450"/>
      <c r="O82" s="450"/>
      <c r="P82" s="450"/>
      <c r="Q82" s="450"/>
      <c r="R82" s="450"/>
      <c r="S82" s="410" t="s">
        <v>387</v>
      </c>
      <c r="T82" s="450"/>
      <c r="U82" s="450"/>
      <c r="V82" s="450"/>
      <c r="W82" s="450"/>
      <c r="X82" s="450"/>
      <c r="Y82" s="450"/>
      <c r="Z82" s="450"/>
      <c r="AA82" s="451"/>
      <c r="AB82" s="391"/>
    </row>
    <row r="83" spans="1:28" ht="38.25">
      <c r="A83" s="452"/>
      <c r="B83" s="453" t="s">
        <v>371</v>
      </c>
      <c r="C83" s="453" t="s">
        <v>372</v>
      </c>
      <c r="D83" s="453" t="s">
        <v>373</v>
      </c>
      <c r="E83" s="453" t="s">
        <v>374</v>
      </c>
      <c r="F83" s="453" t="s">
        <v>375</v>
      </c>
      <c r="G83" s="453" t="s">
        <v>376</v>
      </c>
      <c r="H83" s="453" t="s">
        <v>377</v>
      </c>
      <c r="I83" s="450"/>
      <c r="J83" s="452"/>
      <c r="K83" s="453" t="s">
        <v>371</v>
      </c>
      <c r="L83" s="453" t="s">
        <v>372</v>
      </c>
      <c r="M83" s="453" t="s">
        <v>373</v>
      </c>
      <c r="N83" s="453" t="s">
        <v>374</v>
      </c>
      <c r="O83" s="453" t="s">
        <v>375</v>
      </c>
      <c r="P83" s="453" t="s">
        <v>376</v>
      </c>
      <c r="Q83" s="453" t="s">
        <v>377</v>
      </c>
      <c r="R83" s="450"/>
      <c r="S83" s="454"/>
      <c r="T83" s="455" t="s">
        <v>371</v>
      </c>
      <c r="U83" s="455" t="s">
        <v>372</v>
      </c>
      <c r="V83" s="455" t="s">
        <v>373</v>
      </c>
      <c r="W83" s="455" t="s">
        <v>374</v>
      </c>
      <c r="X83" s="455" t="s">
        <v>375</v>
      </c>
      <c r="Y83" s="455" t="s">
        <v>376</v>
      </c>
      <c r="Z83" s="455" t="s">
        <v>377</v>
      </c>
      <c r="AA83" s="451"/>
      <c r="AB83" s="391"/>
    </row>
    <row r="84" spans="1:28" ht="12.75">
      <c r="A84" s="456"/>
      <c r="B84" s="457"/>
      <c r="C84" s="457"/>
      <c r="D84" s="457"/>
      <c r="E84" s="457"/>
      <c r="F84" s="457"/>
      <c r="G84" s="449"/>
      <c r="H84" s="458" t="s">
        <v>393</v>
      </c>
      <c r="I84" s="450"/>
      <c r="J84" s="456"/>
      <c r="K84" s="457"/>
      <c r="L84" s="457"/>
      <c r="M84" s="457"/>
      <c r="N84" s="457"/>
      <c r="O84" s="457"/>
      <c r="P84" s="449"/>
      <c r="Q84" s="458" t="s">
        <v>116</v>
      </c>
      <c r="R84" s="450"/>
      <c r="S84" s="456"/>
      <c r="T84" s="457"/>
      <c r="U84" s="457"/>
      <c r="V84" s="457"/>
      <c r="W84" s="457"/>
      <c r="X84" s="457"/>
      <c r="Y84" s="450"/>
      <c r="Z84" s="458" t="s">
        <v>113</v>
      </c>
      <c r="AA84" s="451"/>
      <c r="AB84" s="391"/>
    </row>
    <row r="85" spans="1:28" ht="12.75">
      <c r="A85" s="459" t="s">
        <v>14</v>
      </c>
      <c r="B85" s="460">
        <v>75.10138221153846</v>
      </c>
      <c r="C85" s="460">
        <v>18.704056490384616</v>
      </c>
      <c r="D85" s="460">
        <v>6.674484174679487</v>
      </c>
      <c r="E85" s="460">
        <v>3.0423978365384614</v>
      </c>
      <c r="F85" s="460">
        <v>0</v>
      </c>
      <c r="G85" s="460">
        <v>0</v>
      </c>
      <c r="H85" s="460">
        <v>103.52232071314103</v>
      </c>
      <c r="I85" s="450"/>
      <c r="J85" s="459" t="s">
        <v>14</v>
      </c>
      <c r="K85" s="461">
        <f aca="true" t="shared" si="25" ref="K85:Q91">B85/$H85</f>
        <v>0.7254607672450021</v>
      </c>
      <c r="L85" s="461">
        <f t="shared" si="25"/>
        <v>0.18067655710900557</v>
      </c>
      <c r="M85" s="461">
        <f t="shared" si="25"/>
        <v>0.0644738654301848</v>
      </c>
      <c r="N85" s="461">
        <f t="shared" si="25"/>
        <v>0.02938881021580752</v>
      </c>
      <c r="O85" s="461">
        <f t="shared" si="25"/>
        <v>0</v>
      </c>
      <c r="P85" s="461">
        <f t="shared" si="25"/>
        <v>0</v>
      </c>
      <c r="Q85" s="461">
        <f t="shared" si="25"/>
        <v>1</v>
      </c>
      <c r="R85" s="450"/>
      <c r="S85" s="459" t="s">
        <v>14</v>
      </c>
      <c r="T85" s="462">
        <f aca="true" t="shared" si="26" ref="T85:Z91">B85/B$91</f>
        <v>0.23817766745236807</v>
      </c>
      <c r="U85" s="462">
        <f t="shared" si="26"/>
        <v>0.04754147869033736</v>
      </c>
      <c r="V85" s="462">
        <f t="shared" si="26"/>
        <v>0.01195636584632694</v>
      </c>
      <c r="W85" s="462">
        <f t="shared" si="26"/>
        <v>0.0028597063526235793</v>
      </c>
      <c r="X85" s="462">
        <f t="shared" si="26"/>
        <v>0</v>
      </c>
      <c r="Y85" s="462">
        <f t="shared" si="26"/>
        <v>0</v>
      </c>
      <c r="Z85" s="462">
        <f t="shared" si="26"/>
        <v>0.030654973198861055</v>
      </c>
      <c r="AA85" s="451"/>
      <c r="AB85" s="391"/>
    </row>
    <row r="86" spans="1:28" ht="12.75">
      <c r="A86" s="449" t="s">
        <v>382</v>
      </c>
      <c r="B86" s="460">
        <v>164.8075170272436</v>
      </c>
      <c r="C86" s="460">
        <v>252.85608974358976</v>
      </c>
      <c r="D86" s="460">
        <v>379.0922025240385</v>
      </c>
      <c r="E86" s="460">
        <v>681.345397636218</v>
      </c>
      <c r="F86" s="460">
        <v>328.1845002003205</v>
      </c>
      <c r="G86" s="460">
        <v>333.50302984775647</v>
      </c>
      <c r="H86" s="460">
        <v>2139.7887369791665</v>
      </c>
      <c r="I86" s="450"/>
      <c r="J86" s="449" t="s">
        <v>382</v>
      </c>
      <c r="K86" s="461">
        <f t="shared" si="25"/>
        <v>0.0770204619638804</v>
      </c>
      <c r="L86" s="461">
        <f t="shared" si="25"/>
        <v>0.1181687170204278</v>
      </c>
      <c r="M86" s="461">
        <f t="shared" si="25"/>
        <v>0.17716337878253324</v>
      </c>
      <c r="N86" s="461">
        <f t="shared" si="25"/>
        <v>0.3184171342999511</v>
      </c>
      <c r="O86" s="461">
        <f t="shared" si="25"/>
        <v>0.15337238416519236</v>
      </c>
      <c r="P86" s="461">
        <f t="shared" si="25"/>
        <v>0.1558579237680152</v>
      </c>
      <c r="Q86" s="461">
        <f t="shared" si="25"/>
        <v>1</v>
      </c>
      <c r="R86" s="450"/>
      <c r="S86" s="450" t="s">
        <v>382</v>
      </c>
      <c r="T86" s="462">
        <f t="shared" si="26"/>
        <v>0.522673069765878</v>
      </c>
      <c r="U86" s="462">
        <f t="shared" si="26"/>
        <v>0.6427029563585172</v>
      </c>
      <c r="V86" s="462">
        <f t="shared" si="26"/>
        <v>0.6790884425289577</v>
      </c>
      <c r="W86" s="462">
        <f t="shared" si="26"/>
        <v>0.6404316156653628</v>
      </c>
      <c r="X86" s="462">
        <f t="shared" si="26"/>
        <v>0.6247225900916732</v>
      </c>
      <c r="Y86" s="462">
        <f t="shared" si="26"/>
        <v>0.6403386425518504</v>
      </c>
      <c r="Z86" s="462">
        <f t="shared" si="26"/>
        <v>0.6336330747944149</v>
      </c>
      <c r="AA86" s="451"/>
      <c r="AB86" s="391"/>
    </row>
    <row r="87" spans="1:28" ht="12.75">
      <c r="A87" s="449" t="s">
        <v>384</v>
      </c>
      <c r="B87" s="460">
        <v>48.233082932692305</v>
      </c>
      <c r="C87" s="460">
        <v>85.1330328525641</v>
      </c>
      <c r="D87" s="460">
        <v>99.74107572115385</v>
      </c>
      <c r="E87" s="460">
        <v>166.73597756410257</v>
      </c>
      <c r="F87" s="460">
        <v>95.74888822115383</v>
      </c>
      <c r="G87" s="460">
        <v>89.23123998397436</v>
      </c>
      <c r="H87" s="460">
        <v>584.8232972756409</v>
      </c>
      <c r="I87" s="450"/>
      <c r="J87" s="449" t="s">
        <v>384</v>
      </c>
      <c r="K87" s="461">
        <f t="shared" si="25"/>
        <v>0.08247462636557538</v>
      </c>
      <c r="L87" s="461">
        <f t="shared" si="25"/>
        <v>0.14557052232554768</v>
      </c>
      <c r="M87" s="461">
        <f t="shared" si="25"/>
        <v>0.1705490806980344</v>
      </c>
      <c r="N87" s="461">
        <f t="shared" si="25"/>
        <v>0.28510488268991785</v>
      </c>
      <c r="O87" s="461">
        <f t="shared" si="25"/>
        <v>0.1637227666325768</v>
      </c>
      <c r="P87" s="461">
        <f t="shared" si="25"/>
        <v>0.15257812128834805</v>
      </c>
      <c r="Q87" s="461">
        <f t="shared" si="25"/>
        <v>1</v>
      </c>
      <c r="R87" s="450"/>
      <c r="S87" s="450" t="s">
        <v>384</v>
      </c>
      <c r="T87" s="462">
        <f t="shared" si="26"/>
        <v>0.15296713387493782</v>
      </c>
      <c r="U87" s="462">
        <f t="shared" si="26"/>
        <v>0.21638890308552206</v>
      </c>
      <c r="V87" s="462">
        <f t="shared" si="26"/>
        <v>0.17867160368023188</v>
      </c>
      <c r="W87" s="462">
        <f t="shared" si="26"/>
        <v>0.15672372906808005</v>
      </c>
      <c r="X87" s="462">
        <f t="shared" si="26"/>
        <v>0.1822648339924827</v>
      </c>
      <c r="Y87" s="462">
        <f t="shared" si="26"/>
        <v>0.17132741225961284</v>
      </c>
      <c r="Z87" s="462">
        <f t="shared" si="26"/>
        <v>0.17317755611112948</v>
      </c>
      <c r="AA87" s="451"/>
      <c r="AB87" s="391"/>
    </row>
    <row r="88" spans="1:28" ht="12.75">
      <c r="A88" s="449" t="s">
        <v>18</v>
      </c>
      <c r="B88" s="460">
        <v>4.572005208333333</v>
      </c>
      <c r="C88" s="460">
        <v>1.7299479166666667</v>
      </c>
      <c r="D88" s="460">
        <v>2.105038060897436</v>
      </c>
      <c r="E88" s="460">
        <v>2.3309695512820516</v>
      </c>
      <c r="F88" s="460">
        <v>5.129522235576924</v>
      </c>
      <c r="G88" s="460">
        <v>0</v>
      </c>
      <c r="H88" s="460">
        <v>15.867482972756413</v>
      </c>
      <c r="I88" s="450"/>
      <c r="J88" s="449" t="s">
        <v>18</v>
      </c>
      <c r="K88" s="461">
        <f t="shared" si="25"/>
        <v>0.28813676473976446</v>
      </c>
      <c r="L88" s="461">
        <f t="shared" si="25"/>
        <v>0.1090247217934244</v>
      </c>
      <c r="M88" s="461">
        <f t="shared" si="25"/>
        <v>0.13266364076215928</v>
      </c>
      <c r="N88" s="461">
        <f t="shared" si="25"/>
        <v>0.14690228786028614</v>
      </c>
      <c r="O88" s="461">
        <f t="shared" si="25"/>
        <v>0.3232725848443656</v>
      </c>
      <c r="P88" s="461">
        <f t="shared" si="25"/>
        <v>0</v>
      </c>
      <c r="Q88" s="461">
        <f t="shared" si="25"/>
        <v>1</v>
      </c>
      <c r="R88" s="450"/>
      <c r="S88" s="450" t="s">
        <v>18</v>
      </c>
      <c r="T88" s="462">
        <f t="shared" si="26"/>
        <v>0.014499726956205165</v>
      </c>
      <c r="U88" s="462">
        <f t="shared" si="26"/>
        <v>0.0043971361002829515</v>
      </c>
      <c r="V88" s="462">
        <f t="shared" si="26"/>
        <v>0.00377086895673717</v>
      </c>
      <c r="W88" s="462">
        <f t="shared" si="26"/>
        <v>0.0021909982821831223</v>
      </c>
      <c r="X88" s="462">
        <f t="shared" si="26"/>
        <v>0.009764411222914044</v>
      </c>
      <c r="Y88" s="462">
        <f t="shared" si="26"/>
        <v>0</v>
      </c>
      <c r="Z88" s="462">
        <f t="shared" si="26"/>
        <v>0.004698670411486309</v>
      </c>
      <c r="AA88" s="451"/>
      <c r="AB88" s="391"/>
    </row>
    <row r="89" spans="1:28" ht="12.75">
      <c r="A89" s="449" t="s">
        <v>19</v>
      </c>
      <c r="B89" s="460">
        <v>22.25352063301282</v>
      </c>
      <c r="C89" s="460">
        <v>33.15160757211539</v>
      </c>
      <c r="D89" s="460">
        <v>49.399664463141015</v>
      </c>
      <c r="E89" s="460">
        <v>62.80164262820513</v>
      </c>
      <c r="F89" s="460">
        <v>32.95163261217949</v>
      </c>
      <c r="G89" s="460">
        <v>41.669005408653845</v>
      </c>
      <c r="H89" s="460">
        <v>242.22707331730766</v>
      </c>
      <c r="I89" s="450"/>
      <c r="J89" s="449" t="s">
        <v>19</v>
      </c>
      <c r="K89" s="461">
        <f t="shared" si="25"/>
        <v>0.09187049295625847</v>
      </c>
      <c r="L89" s="461">
        <f t="shared" si="25"/>
        <v>0.13686169393909212</v>
      </c>
      <c r="M89" s="461">
        <f t="shared" si="25"/>
        <v>0.20393948449531674</v>
      </c>
      <c r="N89" s="461">
        <f t="shared" si="25"/>
        <v>0.25926764406692693</v>
      </c>
      <c r="O89" s="461">
        <f t="shared" si="25"/>
        <v>0.13603612577613974</v>
      </c>
      <c r="P89" s="461">
        <f t="shared" si="25"/>
        <v>0.17202455876626613</v>
      </c>
      <c r="Q89" s="461">
        <f t="shared" si="25"/>
        <v>1</v>
      </c>
      <c r="R89" s="450"/>
      <c r="S89" s="450" t="s">
        <v>19</v>
      </c>
      <c r="T89" s="462">
        <f t="shared" si="26"/>
        <v>0.07057515429003396</v>
      </c>
      <c r="U89" s="462">
        <f t="shared" si="26"/>
        <v>0.08426388392006728</v>
      </c>
      <c r="V89" s="462">
        <f t="shared" si="26"/>
        <v>0.08849230076052622</v>
      </c>
      <c r="W89" s="462">
        <f t="shared" si="26"/>
        <v>0.05903049700541805</v>
      </c>
      <c r="X89" s="462">
        <f t="shared" si="26"/>
        <v>0.06272578156696845</v>
      </c>
      <c r="Y89" s="462">
        <f t="shared" si="26"/>
        <v>0.08000609281433972</v>
      </c>
      <c r="Z89" s="462">
        <f t="shared" si="26"/>
        <v>0.07172814895790909</v>
      </c>
      <c r="AA89" s="451"/>
      <c r="AB89" s="391"/>
    </row>
    <row r="90" spans="1:28" ht="12.75">
      <c r="A90" s="449" t="s">
        <v>388</v>
      </c>
      <c r="B90" s="460">
        <v>0.34913361378205127</v>
      </c>
      <c r="C90" s="460">
        <v>1.851322115384615</v>
      </c>
      <c r="D90" s="460">
        <v>21.224399038461545</v>
      </c>
      <c r="E90" s="460">
        <v>147.6283153044872</v>
      </c>
      <c r="F90" s="460">
        <v>63.31382712339744</v>
      </c>
      <c r="G90" s="460">
        <v>56.41962640224359</v>
      </c>
      <c r="H90" s="460">
        <v>290.78662359775643</v>
      </c>
      <c r="I90" s="450"/>
      <c r="J90" s="449" t="s">
        <v>388</v>
      </c>
      <c r="K90" s="461">
        <f t="shared" si="25"/>
        <v>0.0012006522496200028</v>
      </c>
      <c r="L90" s="461">
        <f t="shared" si="25"/>
        <v>0.006366599991702297</v>
      </c>
      <c r="M90" s="461">
        <f t="shared" si="25"/>
        <v>0.07298959895700409</v>
      </c>
      <c r="N90" s="461">
        <f t="shared" si="25"/>
        <v>0.5076860602387978</v>
      </c>
      <c r="O90" s="461">
        <f t="shared" si="25"/>
        <v>0.21773294225176984</v>
      </c>
      <c r="P90" s="461">
        <f t="shared" si="25"/>
        <v>0.19402414631110595</v>
      </c>
      <c r="Q90" s="461">
        <f t="shared" si="25"/>
        <v>1</v>
      </c>
      <c r="R90" s="450"/>
      <c r="S90" s="450" t="s">
        <v>388</v>
      </c>
      <c r="T90" s="462">
        <f t="shared" si="26"/>
        <v>0.0011072476605769976</v>
      </c>
      <c r="U90" s="462">
        <f t="shared" si="26"/>
        <v>0.004705641845273217</v>
      </c>
      <c r="V90" s="462">
        <f t="shared" si="26"/>
        <v>0.038020418227220076</v>
      </c>
      <c r="W90" s="462">
        <f t="shared" si="26"/>
        <v>0.13876345362633238</v>
      </c>
      <c r="X90" s="462">
        <f t="shared" si="26"/>
        <v>0.1205223831259617</v>
      </c>
      <c r="Y90" s="462">
        <f t="shared" si="26"/>
        <v>0.10832785237419705</v>
      </c>
      <c r="Z90" s="462">
        <f t="shared" si="26"/>
        <v>0.08610757652619913</v>
      </c>
      <c r="AA90" s="451"/>
      <c r="AB90" s="391"/>
    </row>
    <row r="91" spans="1:28" ht="12.75">
      <c r="A91" s="450" t="s">
        <v>123</v>
      </c>
      <c r="B91" s="460">
        <f aca="true" t="shared" si="27" ref="B91:H91">SUM(B85:B90)</f>
        <v>315.3166416266026</v>
      </c>
      <c r="C91" s="460">
        <f t="shared" si="27"/>
        <v>393.42605669070514</v>
      </c>
      <c r="D91" s="460">
        <f t="shared" si="27"/>
        <v>558.2368639823718</v>
      </c>
      <c r="E91" s="460">
        <f t="shared" si="27"/>
        <v>1063.8847005208333</v>
      </c>
      <c r="F91" s="460">
        <f t="shared" si="27"/>
        <v>525.3283703926281</v>
      </c>
      <c r="G91" s="460">
        <f t="shared" si="27"/>
        <v>520.8229016426283</v>
      </c>
      <c r="H91" s="460">
        <f t="shared" si="27"/>
        <v>3377.015534855769</v>
      </c>
      <c r="I91" s="450"/>
      <c r="J91" s="449" t="s">
        <v>123</v>
      </c>
      <c r="K91" s="461">
        <f t="shared" si="25"/>
        <v>0.09337139209816209</v>
      </c>
      <c r="L91" s="461">
        <f t="shared" si="25"/>
        <v>0.11650110952406625</v>
      </c>
      <c r="M91" s="461">
        <f t="shared" si="25"/>
        <v>0.1653047959716341</v>
      </c>
      <c r="N91" s="461">
        <f t="shared" si="25"/>
        <v>0.3150369577930507</v>
      </c>
      <c r="O91" s="461">
        <f t="shared" si="25"/>
        <v>0.15555995078212298</v>
      </c>
      <c r="P91" s="461">
        <f t="shared" si="25"/>
        <v>0.15422579383096394</v>
      </c>
      <c r="Q91" s="461">
        <f t="shared" si="25"/>
        <v>1</v>
      </c>
      <c r="R91" s="450"/>
      <c r="S91" s="450" t="s">
        <v>123</v>
      </c>
      <c r="T91" s="462">
        <f t="shared" si="26"/>
        <v>1</v>
      </c>
      <c r="U91" s="462">
        <f t="shared" si="26"/>
        <v>1</v>
      </c>
      <c r="V91" s="462">
        <f t="shared" si="26"/>
        <v>1</v>
      </c>
      <c r="W91" s="462">
        <f t="shared" si="26"/>
        <v>1</v>
      </c>
      <c r="X91" s="462">
        <f t="shared" si="26"/>
        <v>1</v>
      </c>
      <c r="Y91" s="462">
        <f t="shared" si="26"/>
        <v>1</v>
      </c>
      <c r="Z91" s="462">
        <f t="shared" si="26"/>
        <v>1</v>
      </c>
      <c r="AA91" s="451"/>
      <c r="AB91" s="391"/>
    </row>
    <row r="92" spans="1:28" ht="12.75">
      <c r="A92" s="450"/>
      <c r="B92" s="450"/>
      <c r="C92" s="450"/>
      <c r="D92" s="450"/>
      <c r="E92" s="450"/>
      <c r="F92" s="450"/>
      <c r="G92" s="450"/>
      <c r="H92" s="450"/>
      <c r="I92" s="450"/>
      <c r="J92" s="450"/>
      <c r="K92" s="450"/>
      <c r="L92" s="450"/>
      <c r="M92" s="450"/>
      <c r="N92" s="450"/>
      <c r="O92" s="450"/>
      <c r="P92" s="450"/>
      <c r="Q92" s="450"/>
      <c r="R92" s="450"/>
      <c r="S92" s="450"/>
      <c r="T92" s="450"/>
      <c r="U92" s="450"/>
      <c r="V92" s="450"/>
      <c r="W92" s="450"/>
      <c r="X92" s="450"/>
      <c r="Y92" s="450"/>
      <c r="Z92" s="450"/>
      <c r="AA92" s="451"/>
      <c r="AB92" s="391"/>
    </row>
    <row r="93" spans="1:28" ht="12.75">
      <c r="A93" s="410" t="s">
        <v>389</v>
      </c>
      <c r="B93" s="449"/>
      <c r="C93" s="449"/>
      <c r="D93" s="449"/>
      <c r="E93" s="449"/>
      <c r="F93" s="449"/>
      <c r="G93" s="449"/>
      <c r="H93" s="449"/>
      <c r="I93" s="450"/>
      <c r="J93" s="410" t="s">
        <v>389</v>
      </c>
      <c r="K93" s="450"/>
      <c r="L93" s="450"/>
      <c r="M93" s="450"/>
      <c r="N93" s="450"/>
      <c r="O93" s="450"/>
      <c r="P93" s="450"/>
      <c r="Q93" s="450"/>
      <c r="R93" s="450"/>
      <c r="S93" s="410" t="s">
        <v>389</v>
      </c>
      <c r="T93" s="450"/>
      <c r="U93" s="450"/>
      <c r="V93" s="450"/>
      <c r="W93" s="450"/>
      <c r="X93" s="450"/>
      <c r="Y93" s="450"/>
      <c r="Z93" s="450"/>
      <c r="AA93" s="451"/>
      <c r="AB93" s="391"/>
    </row>
    <row r="94" spans="1:28" ht="38.25">
      <c r="A94" s="452"/>
      <c r="B94" s="453" t="s">
        <v>371</v>
      </c>
      <c r="C94" s="453" t="s">
        <v>372</v>
      </c>
      <c r="D94" s="453" t="s">
        <v>373</v>
      </c>
      <c r="E94" s="453" t="s">
        <v>374</v>
      </c>
      <c r="F94" s="453" t="s">
        <v>375</v>
      </c>
      <c r="G94" s="453" t="s">
        <v>376</v>
      </c>
      <c r="H94" s="453" t="s">
        <v>377</v>
      </c>
      <c r="I94" s="450"/>
      <c r="J94" s="452"/>
      <c r="K94" s="453" t="s">
        <v>371</v>
      </c>
      <c r="L94" s="453" t="s">
        <v>372</v>
      </c>
      <c r="M94" s="453" t="s">
        <v>373</v>
      </c>
      <c r="N94" s="453" t="s">
        <v>374</v>
      </c>
      <c r="O94" s="453" t="s">
        <v>375</v>
      </c>
      <c r="P94" s="453" t="s">
        <v>376</v>
      </c>
      <c r="Q94" s="453" t="s">
        <v>377</v>
      </c>
      <c r="R94" s="450"/>
      <c r="S94" s="454"/>
      <c r="T94" s="455" t="s">
        <v>371</v>
      </c>
      <c r="U94" s="455" t="s">
        <v>372</v>
      </c>
      <c r="V94" s="455" t="s">
        <v>373</v>
      </c>
      <c r="W94" s="455" t="s">
        <v>374</v>
      </c>
      <c r="X94" s="455" t="s">
        <v>375</v>
      </c>
      <c r="Y94" s="455" t="s">
        <v>376</v>
      </c>
      <c r="Z94" s="455" t="s">
        <v>377</v>
      </c>
      <c r="AA94" s="451"/>
      <c r="AB94" s="391"/>
    </row>
    <row r="95" spans="1:28" ht="12.75">
      <c r="A95" s="456"/>
      <c r="B95" s="457"/>
      <c r="C95" s="457"/>
      <c r="D95" s="457"/>
      <c r="E95" s="457"/>
      <c r="F95" s="457"/>
      <c r="G95" s="449"/>
      <c r="H95" s="458" t="s">
        <v>393</v>
      </c>
      <c r="I95" s="450"/>
      <c r="J95" s="456"/>
      <c r="K95" s="457"/>
      <c r="L95" s="457"/>
      <c r="M95" s="457"/>
      <c r="N95" s="457"/>
      <c r="O95" s="457"/>
      <c r="P95" s="449"/>
      <c r="Q95" s="458" t="s">
        <v>116</v>
      </c>
      <c r="R95" s="450"/>
      <c r="S95" s="456"/>
      <c r="T95" s="457"/>
      <c r="U95" s="457"/>
      <c r="V95" s="457"/>
      <c r="W95" s="457"/>
      <c r="X95" s="457"/>
      <c r="Y95" s="450"/>
      <c r="Z95" s="458" t="s">
        <v>113</v>
      </c>
      <c r="AA95" s="451"/>
      <c r="AB95" s="391"/>
    </row>
    <row r="96" spans="1:28" ht="12.75">
      <c r="A96" s="459" t="s">
        <v>14</v>
      </c>
      <c r="B96" s="460">
        <v>74.1383724889343</v>
      </c>
      <c r="C96" s="460">
        <v>24.09596527068437</v>
      </c>
      <c r="D96" s="460">
        <v>9.637640449438202</v>
      </c>
      <c r="E96" s="460">
        <v>12.384150493701055</v>
      </c>
      <c r="F96" s="460">
        <v>0</v>
      </c>
      <c r="G96" s="460">
        <v>0</v>
      </c>
      <c r="H96" s="460">
        <v>120.25612870275792</v>
      </c>
      <c r="I96" s="450"/>
      <c r="J96" s="459" t="s">
        <v>14</v>
      </c>
      <c r="K96" s="461">
        <f aca="true" t="shared" si="28" ref="K96:Q102">B96/$H96</f>
        <v>0.6165039012039477</v>
      </c>
      <c r="L96" s="461">
        <f t="shared" si="28"/>
        <v>0.2003720353433576</v>
      </c>
      <c r="M96" s="461">
        <f t="shared" si="28"/>
        <v>0.08014261354828708</v>
      </c>
      <c r="N96" s="461">
        <f t="shared" si="28"/>
        <v>0.10298144990440758</v>
      </c>
      <c r="O96" s="461">
        <f t="shared" si="28"/>
        <v>0</v>
      </c>
      <c r="P96" s="461">
        <f t="shared" si="28"/>
        <v>0</v>
      </c>
      <c r="Q96" s="461">
        <f t="shared" si="28"/>
        <v>1</v>
      </c>
      <c r="R96" s="450"/>
      <c r="S96" s="459" t="s">
        <v>14</v>
      </c>
      <c r="T96" s="462">
        <f aca="true" t="shared" si="29" ref="T96:Z102">B96/B$102</f>
        <v>0.36594731870100233</v>
      </c>
      <c r="U96" s="462">
        <f t="shared" si="29"/>
        <v>0.051826864219442895</v>
      </c>
      <c r="V96" s="462">
        <f t="shared" si="29"/>
        <v>0.00931616580012109</v>
      </c>
      <c r="W96" s="462">
        <f t="shared" si="29"/>
        <v>0.007376470945291236</v>
      </c>
      <c r="X96" s="462">
        <f t="shared" si="29"/>
        <v>0</v>
      </c>
      <c r="Y96" s="462">
        <f t="shared" si="29"/>
        <v>0</v>
      </c>
      <c r="Z96" s="462">
        <f t="shared" si="29"/>
        <v>0.026431274043950785</v>
      </c>
      <c r="AA96" s="451"/>
      <c r="AB96" s="391"/>
    </row>
    <row r="97" spans="1:28" ht="12.75">
      <c r="A97" s="449" t="s">
        <v>382</v>
      </c>
      <c r="B97" s="460">
        <v>92.55863125638407</v>
      </c>
      <c r="C97" s="460">
        <v>311.9252468505277</v>
      </c>
      <c r="D97" s="460">
        <v>726.6408069458632</v>
      </c>
      <c r="E97" s="460">
        <v>1148.2561967994552</v>
      </c>
      <c r="F97" s="460">
        <v>498.6779877425945</v>
      </c>
      <c r="G97" s="460">
        <v>272.60292815798437</v>
      </c>
      <c r="H97" s="460">
        <v>3050.661797752809</v>
      </c>
      <c r="I97" s="450"/>
      <c r="J97" s="449" t="s">
        <v>382</v>
      </c>
      <c r="K97" s="461">
        <f t="shared" si="28"/>
        <v>0.03034050884452842</v>
      </c>
      <c r="L97" s="461">
        <f t="shared" si="28"/>
        <v>0.10224838658952604</v>
      </c>
      <c r="M97" s="461">
        <f t="shared" si="28"/>
        <v>0.23819120411221079</v>
      </c>
      <c r="N97" s="461">
        <f t="shared" si="28"/>
        <v>0.3763957701392165</v>
      </c>
      <c r="O97" s="461">
        <f t="shared" si="28"/>
        <v>0.16346551037218637</v>
      </c>
      <c r="P97" s="461">
        <f t="shared" si="28"/>
        <v>0.08935861994233193</v>
      </c>
      <c r="Q97" s="461">
        <f t="shared" si="28"/>
        <v>1</v>
      </c>
      <c r="R97" s="450"/>
      <c r="S97" s="450" t="s">
        <v>382</v>
      </c>
      <c r="T97" s="462">
        <f t="shared" si="29"/>
        <v>0.45686979351973406</v>
      </c>
      <c r="U97" s="462">
        <f t="shared" si="29"/>
        <v>0.6709051591639914</v>
      </c>
      <c r="V97" s="462">
        <f t="shared" si="29"/>
        <v>0.7024028620030177</v>
      </c>
      <c r="W97" s="462">
        <f t="shared" si="29"/>
        <v>0.6839450536191343</v>
      </c>
      <c r="X97" s="462">
        <f t="shared" si="29"/>
        <v>0.7573038161023667</v>
      </c>
      <c r="Y97" s="462">
        <f t="shared" si="29"/>
        <v>0.534126825657334</v>
      </c>
      <c r="Z97" s="462">
        <f t="shared" si="29"/>
        <v>0.6705095105058613</v>
      </c>
      <c r="AA97" s="451"/>
      <c r="AB97" s="391"/>
    </row>
    <row r="98" spans="1:28" ht="12.75">
      <c r="A98" s="449" t="s">
        <v>384</v>
      </c>
      <c r="B98" s="460">
        <v>21.150612870275793</v>
      </c>
      <c r="C98" s="460">
        <v>82.82529792305074</v>
      </c>
      <c r="D98" s="460">
        <v>188.0750425604358</v>
      </c>
      <c r="E98" s="460">
        <v>343.5846782431052</v>
      </c>
      <c r="F98" s="460">
        <v>72.54266258086483</v>
      </c>
      <c r="G98" s="460">
        <v>128.6186925434116</v>
      </c>
      <c r="H98" s="460">
        <v>836.796986721144</v>
      </c>
      <c r="I98" s="450"/>
      <c r="J98" s="449" t="s">
        <v>384</v>
      </c>
      <c r="K98" s="461">
        <f t="shared" si="28"/>
        <v>0.025275680010693045</v>
      </c>
      <c r="L98" s="461">
        <f t="shared" si="28"/>
        <v>0.09897896292335912</v>
      </c>
      <c r="M98" s="461">
        <f t="shared" si="28"/>
        <v>0.2247558793171304</v>
      </c>
      <c r="N98" s="461">
        <f t="shared" si="28"/>
        <v>0.41059502327964537</v>
      </c>
      <c r="O98" s="461">
        <f t="shared" si="28"/>
        <v>0.0866908745275383</v>
      </c>
      <c r="P98" s="461">
        <f t="shared" si="28"/>
        <v>0.15370357994163378</v>
      </c>
      <c r="Q98" s="461">
        <f t="shared" si="28"/>
        <v>1</v>
      </c>
      <c r="R98" s="450"/>
      <c r="S98" s="450" t="s">
        <v>384</v>
      </c>
      <c r="T98" s="462">
        <f t="shared" si="29"/>
        <v>0.10439951416408004</v>
      </c>
      <c r="U98" s="462">
        <f t="shared" si="29"/>
        <v>0.17814498905405085</v>
      </c>
      <c r="V98" s="462">
        <f t="shared" si="29"/>
        <v>0.18180158188615414</v>
      </c>
      <c r="W98" s="462">
        <f t="shared" si="29"/>
        <v>0.20465209927774988</v>
      </c>
      <c r="X98" s="462">
        <f t="shared" si="29"/>
        <v>0.11016494923187257</v>
      </c>
      <c r="Y98" s="462">
        <f t="shared" si="29"/>
        <v>0.2520101102090709</v>
      </c>
      <c r="Z98" s="462">
        <f t="shared" si="29"/>
        <v>0.18392085886822301</v>
      </c>
      <c r="AA98" s="451"/>
      <c r="AB98" s="391"/>
    </row>
    <row r="99" spans="1:28" ht="12.75">
      <c r="A99" s="449" t="s">
        <v>18</v>
      </c>
      <c r="B99" s="460">
        <v>3.2548008171603673</v>
      </c>
      <c r="C99" s="460">
        <v>8.08418454204971</v>
      </c>
      <c r="D99" s="460">
        <v>7.692713653387811</v>
      </c>
      <c r="E99" s="460">
        <v>1.3894109635682668</v>
      </c>
      <c r="F99" s="460">
        <v>6.630149812734083</v>
      </c>
      <c r="G99" s="460">
        <v>0</v>
      </c>
      <c r="H99" s="460">
        <v>27.05125978890024</v>
      </c>
      <c r="I99" s="450"/>
      <c r="J99" s="449" t="s">
        <v>18</v>
      </c>
      <c r="K99" s="461">
        <f t="shared" si="28"/>
        <v>0.12031975008039691</v>
      </c>
      <c r="L99" s="461">
        <f t="shared" si="28"/>
        <v>0.2988468783020168</v>
      </c>
      <c r="M99" s="461">
        <f t="shared" si="28"/>
        <v>0.2843754306978454</v>
      </c>
      <c r="N99" s="461">
        <f t="shared" si="28"/>
        <v>0.05136215371893232</v>
      </c>
      <c r="O99" s="461">
        <f t="shared" si="28"/>
        <v>0.24509578720080857</v>
      </c>
      <c r="P99" s="461">
        <f t="shared" si="28"/>
        <v>0</v>
      </c>
      <c r="Q99" s="461">
        <f t="shared" si="28"/>
        <v>1</v>
      </c>
      <c r="R99" s="450"/>
      <c r="S99" s="450" t="s">
        <v>18</v>
      </c>
      <c r="T99" s="462">
        <f t="shared" si="29"/>
        <v>0.01606571053503294</v>
      </c>
      <c r="U99" s="462">
        <f t="shared" si="29"/>
        <v>0.017387887552090156</v>
      </c>
      <c r="V99" s="462">
        <f t="shared" si="29"/>
        <v>0.007436114287910967</v>
      </c>
      <c r="W99" s="462">
        <f t="shared" si="29"/>
        <v>0.0008275860026929855</v>
      </c>
      <c r="X99" s="462">
        <f t="shared" si="29"/>
        <v>0.010068697391763864</v>
      </c>
      <c r="Y99" s="462">
        <f t="shared" si="29"/>
        <v>0</v>
      </c>
      <c r="Z99" s="462">
        <f t="shared" si="29"/>
        <v>0.005945636770678208</v>
      </c>
      <c r="AA99" s="451"/>
      <c r="AB99" s="391"/>
    </row>
    <row r="100" spans="1:28" ht="12.75">
      <c r="A100" s="449" t="s">
        <v>19</v>
      </c>
      <c r="B100" s="460">
        <v>11.473203949608443</v>
      </c>
      <c r="C100" s="460">
        <v>35.647463398025195</v>
      </c>
      <c r="D100" s="460">
        <v>88.90863125638407</v>
      </c>
      <c r="E100" s="460">
        <v>95.07771535580524</v>
      </c>
      <c r="F100" s="460">
        <v>18.75207694926796</v>
      </c>
      <c r="G100" s="460">
        <v>19.556145726932247</v>
      </c>
      <c r="H100" s="460">
        <v>269.41523663602317</v>
      </c>
      <c r="I100" s="450"/>
      <c r="J100" s="449" t="s">
        <v>19</v>
      </c>
      <c r="K100" s="461">
        <f t="shared" si="28"/>
        <v>0.04258557939359832</v>
      </c>
      <c r="L100" s="461">
        <f t="shared" si="28"/>
        <v>0.13231420703270952</v>
      </c>
      <c r="M100" s="461">
        <f t="shared" si="28"/>
        <v>0.33000595054131476</v>
      </c>
      <c r="N100" s="461">
        <f t="shared" si="28"/>
        <v>0.35290400254627813</v>
      </c>
      <c r="O100" s="461">
        <f t="shared" si="28"/>
        <v>0.06960288209163833</v>
      </c>
      <c r="P100" s="461">
        <f t="shared" si="28"/>
        <v>0.07258737839446093</v>
      </c>
      <c r="Q100" s="461">
        <f t="shared" si="28"/>
        <v>1</v>
      </c>
      <c r="R100" s="450"/>
      <c r="S100" s="450" t="s">
        <v>19</v>
      </c>
      <c r="T100" s="462">
        <f t="shared" si="29"/>
        <v>0.056631782993289075</v>
      </c>
      <c r="U100" s="462">
        <f t="shared" si="29"/>
        <v>0.0766724314441436</v>
      </c>
      <c r="V100" s="462">
        <f t="shared" si="29"/>
        <v>0.0859429809808463</v>
      </c>
      <c r="W100" s="462">
        <f t="shared" si="29"/>
        <v>0.056631902626142094</v>
      </c>
      <c r="X100" s="462">
        <f t="shared" si="29"/>
        <v>0.02847733363529989</v>
      </c>
      <c r="Y100" s="462">
        <f t="shared" si="29"/>
        <v>0.03831749757715366</v>
      </c>
      <c r="Z100" s="462">
        <f t="shared" si="29"/>
        <v>0.05921517703886694</v>
      </c>
      <c r="AA100" s="451"/>
      <c r="AB100" s="391"/>
    </row>
    <row r="101" spans="1:28" ht="12.75">
      <c r="A101" s="449" t="s">
        <v>388</v>
      </c>
      <c r="B101" s="460">
        <v>0.017398706162751108</v>
      </c>
      <c r="C101" s="460">
        <v>2.3537963908750426</v>
      </c>
      <c r="D101" s="460">
        <v>13.552349336057201</v>
      </c>
      <c r="E101" s="460">
        <v>78.17984337759619</v>
      </c>
      <c r="F101" s="460">
        <v>61.8884405856316</v>
      </c>
      <c r="G101" s="460">
        <v>89.59339462036091</v>
      </c>
      <c r="H101" s="460">
        <v>245.5852230166837</v>
      </c>
      <c r="I101" s="450"/>
      <c r="J101" s="449" t="s">
        <v>388</v>
      </c>
      <c r="K101" s="461">
        <f t="shared" si="28"/>
        <v>7.084590004655588E-05</v>
      </c>
      <c r="L101" s="461">
        <f t="shared" si="28"/>
        <v>0.00958443819201263</v>
      </c>
      <c r="M101" s="461">
        <f t="shared" si="28"/>
        <v>0.05518389571483513</v>
      </c>
      <c r="N101" s="461">
        <f t="shared" si="28"/>
        <v>0.3183409914377669</v>
      </c>
      <c r="O101" s="461">
        <f t="shared" si="28"/>
        <v>0.25200392688703116</v>
      </c>
      <c r="P101" s="461">
        <f t="shared" si="28"/>
        <v>0.3648159018683076</v>
      </c>
      <c r="Q101" s="461">
        <f t="shared" si="28"/>
        <v>1</v>
      </c>
      <c r="R101" s="450"/>
      <c r="S101" s="450" t="s">
        <v>388</v>
      </c>
      <c r="T101" s="462">
        <f t="shared" si="29"/>
        <v>8.588008686157357E-05</v>
      </c>
      <c r="U101" s="462">
        <f t="shared" si="29"/>
        <v>0.005062668566281131</v>
      </c>
      <c r="V101" s="462">
        <f t="shared" si="29"/>
        <v>0.013100295041949773</v>
      </c>
      <c r="W101" s="462">
        <f t="shared" si="29"/>
        <v>0.04656688752898957</v>
      </c>
      <c r="X101" s="462">
        <f t="shared" si="29"/>
        <v>0.09398520363869702</v>
      </c>
      <c r="Y101" s="462">
        <f t="shared" si="29"/>
        <v>0.17554556655644135</v>
      </c>
      <c r="Z101" s="462">
        <f t="shared" si="29"/>
        <v>0.053977542772419805</v>
      </c>
      <c r="AA101" s="451"/>
      <c r="AB101" s="391"/>
    </row>
    <row r="102" spans="1:28" ht="12.75">
      <c r="A102" s="450" t="s">
        <v>123</v>
      </c>
      <c r="B102" s="460">
        <f aca="true" t="shared" si="30" ref="B102:H102">SUM(B96:B101)</f>
        <v>202.59302008852572</v>
      </c>
      <c r="C102" s="460">
        <f t="shared" si="30"/>
        <v>464.93195437521274</v>
      </c>
      <c r="D102" s="460">
        <f t="shared" si="30"/>
        <v>1034.5071842015664</v>
      </c>
      <c r="E102" s="460">
        <f t="shared" si="30"/>
        <v>1678.871995233231</v>
      </c>
      <c r="F102" s="460">
        <f t="shared" si="30"/>
        <v>658.4913176710929</v>
      </c>
      <c r="G102" s="460">
        <f t="shared" si="30"/>
        <v>510.37116104868915</v>
      </c>
      <c r="H102" s="460">
        <f t="shared" si="30"/>
        <v>4549.766632618318</v>
      </c>
      <c r="I102" s="450"/>
      <c r="J102" s="449" t="s">
        <v>123</v>
      </c>
      <c r="K102" s="461">
        <f t="shared" si="28"/>
        <v>0.04452822231278633</v>
      </c>
      <c r="L102" s="461">
        <f t="shared" si="28"/>
        <v>0.10218808829490487</v>
      </c>
      <c r="M102" s="461">
        <f t="shared" si="28"/>
        <v>0.22737587831097703</v>
      </c>
      <c r="N102" s="461">
        <f t="shared" si="28"/>
        <v>0.3690017820248216</v>
      </c>
      <c r="O102" s="461">
        <f t="shared" si="28"/>
        <v>0.14473078969594133</v>
      </c>
      <c r="P102" s="461">
        <f t="shared" si="28"/>
        <v>0.11217523936056885</v>
      </c>
      <c r="Q102" s="461">
        <f t="shared" si="28"/>
        <v>1</v>
      </c>
      <c r="R102" s="450"/>
      <c r="S102" s="450" t="s">
        <v>123</v>
      </c>
      <c r="T102" s="462">
        <f t="shared" si="29"/>
        <v>1</v>
      </c>
      <c r="U102" s="462">
        <f t="shared" si="29"/>
        <v>1</v>
      </c>
      <c r="V102" s="462">
        <f t="shared" si="29"/>
        <v>1</v>
      </c>
      <c r="W102" s="462">
        <f t="shared" si="29"/>
        <v>1</v>
      </c>
      <c r="X102" s="462">
        <f t="shared" si="29"/>
        <v>1</v>
      </c>
      <c r="Y102" s="462">
        <f t="shared" si="29"/>
        <v>1</v>
      </c>
      <c r="Z102" s="462">
        <f t="shared" si="29"/>
        <v>1</v>
      </c>
      <c r="AA102" s="451"/>
      <c r="AB102" s="391"/>
    </row>
    <row r="103" spans="1:28" ht="12.75">
      <c r="A103" s="450"/>
      <c r="B103" s="450"/>
      <c r="C103" s="450"/>
      <c r="D103" s="450"/>
      <c r="E103" s="450"/>
      <c r="F103" s="450"/>
      <c r="G103" s="450"/>
      <c r="H103" s="450"/>
      <c r="I103" s="450"/>
      <c r="J103" s="450"/>
      <c r="K103" s="450"/>
      <c r="L103" s="450"/>
      <c r="M103" s="450"/>
      <c r="N103" s="450"/>
      <c r="O103" s="450"/>
      <c r="P103" s="450"/>
      <c r="Q103" s="450"/>
      <c r="R103" s="450"/>
      <c r="S103" s="450"/>
      <c r="T103" s="450"/>
      <c r="U103" s="450"/>
      <c r="V103" s="450"/>
      <c r="W103" s="450"/>
      <c r="X103" s="450"/>
      <c r="Y103" s="450"/>
      <c r="Z103" s="450"/>
      <c r="AA103" s="451"/>
      <c r="AB103" s="391"/>
    </row>
    <row r="104" spans="1:28" ht="12.75">
      <c r="A104" s="410" t="s">
        <v>390</v>
      </c>
      <c r="B104" s="449"/>
      <c r="C104" s="449"/>
      <c r="D104" s="449"/>
      <c r="E104" s="449"/>
      <c r="F104" s="449"/>
      <c r="G104" s="449"/>
      <c r="H104" s="449"/>
      <c r="I104" s="450"/>
      <c r="J104" s="410" t="s">
        <v>390</v>
      </c>
      <c r="K104" s="450"/>
      <c r="L104" s="450"/>
      <c r="M104" s="450"/>
      <c r="N104" s="450"/>
      <c r="O104" s="450"/>
      <c r="P104" s="450"/>
      <c r="Q104" s="450"/>
      <c r="R104" s="450"/>
      <c r="S104" s="410" t="s">
        <v>390</v>
      </c>
      <c r="T104" s="450"/>
      <c r="U104" s="450"/>
      <c r="V104" s="450"/>
      <c r="W104" s="450"/>
      <c r="X104" s="450"/>
      <c r="Y104" s="450"/>
      <c r="Z104" s="450"/>
      <c r="AA104" s="451"/>
      <c r="AB104" s="391"/>
    </row>
    <row r="105" spans="1:28" ht="38.25">
      <c r="A105" s="452"/>
      <c r="B105" s="453" t="s">
        <v>371</v>
      </c>
      <c r="C105" s="453" t="s">
        <v>372</v>
      </c>
      <c r="D105" s="453" t="s">
        <v>373</v>
      </c>
      <c r="E105" s="453" t="s">
        <v>374</v>
      </c>
      <c r="F105" s="453" t="s">
        <v>375</v>
      </c>
      <c r="G105" s="453" t="s">
        <v>376</v>
      </c>
      <c r="H105" s="453" t="s">
        <v>377</v>
      </c>
      <c r="I105" s="450"/>
      <c r="J105" s="452"/>
      <c r="K105" s="453" t="s">
        <v>371</v>
      </c>
      <c r="L105" s="453" t="s">
        <v>372</v>
      </c>
      <c r="M105" s="453" t="s">
        <v>373</v>
      </c>
      <c r="N105" s="453" t="s">
        <v>374</v>
      </c>
      <c r="O105" s="453" t="s">
        <v>375</v>
      </c>
      <c r="P105" s="453" t="s">
        <v>376</v>
      </c>
      <c r="Q105" s="453" t="s">
        <v>377</v>
      </c>
      <c r="R105" s="450"/>
      <c r="S105" s="454"/>
      <c r="T105" s="455" t="s">
        <v>371</v>
      </c>
      <c r="U105" s="455" t="s">
        <v>372</v>
      </c>
      <c r="V105" s="455" t="s">
        <v>373</v>
      </c>
      <c r="W105" s="455" t="s">
        <v>374</v>
      </c>
      <c r="X105" s="455" t="s">
        <v>375</v>
      </c>
      <c r="Y105" s="455" t="s">
        <v>376</v>
      </c>
      <c r="Z105" s="455" t="s">
        <v>377</v>
      </c>
      <c r="AA105" s="451"/>
      <c r="AB105" s="391"/>
    </row>
    <row r="106" spans="1:28" ht="12.75">
      <c r="A106" s="456"/>
      <c r="B106" s="457"/>
      <c r="C106" s="457"/>
      <c r="D106" s="457"/>
      <c r="E106" s="457"/>
      <c r="F106" s="457"/>
      <c r="G106" s="449"/>
      <c r="H106" s="458" t="s">
        <v>393</v>
      </c>
      <c r="I106" s="450"/>
      <c r="J106" s="456"/>
      <c r="K106" s="457"/>
      <c r="L106" s="457"/>
      <c r="M106" s="457"/>
      <c r="N106" s="457"/>
      <c r="O106" s="457"/>
      <c r="P106" s="449"/>
      <c r="Q106" s="458" t="s">
        <v>116</v>
      </c>
      <c r="R106" s="450"/>
      <c r="S106" s="456"/>
      <c r="T106" s="457"/>
      <c r="U106" s="457"/>
      <c r="V106" s="457"/>
      <c r="W106" s="457"/>
      <c r="X106" s="457"/>
      <c r="Y106" s="450"/>
      <c r="Z106" s="458" t="s">
        <v>113</v>
      </c>
      <c r="AA106" s="451"/>
      <c r="AB106" s="391"/>
    </row>
    <row r="107" spans="1:28" ht="12.75">
      <c r="A107" s="459" t="s">
        <v>14</v>
      </c>
      <c r="B107" s="460">
        <v>67.46761006289307</v>
      </c>
      <c r="C107" s="460">
        <v>11.75537211740042</v>
      </c>
      <c r="D107" s="460">
        <v>6.001074423480084</v>
      </c>
      <c r="E107" s="460">
        <v>1.333359538784067</v>
      </c>
      <c r="F107" s="460">
        <v>0</v>
      </c>
      <c r="G107" s="460">
        <v>0</v>
      </c>
      <c r="H107" s="460">
        <v>86.55741614255763</v>
      </c>
      <c r="I107" s="450"/>
      <c r="J107" s="459" t="s">
        <v>14</v>
      </c>
      <c r="K107" s="461">
        <f aca="true" t="shared" si="31" ref="K107:Q113">B107/$H107</f>
        <v>0.7794549914911487</v>
      </c>
      <c r="L107" s="461">
        <f t="shared" si="31"/>
        <v>0.13581010895749998</v>
      </c>
      <c r="M107" s="461">
        <f t="shared" si="31"/>
        <v>0.06933056335226646</v>
      </c>
      <c r="N107" s="461">
        <f t="shared" si="31"/>
        <v>0.015404336199085027</v>
      </c>
      <c r="O107" s="461">
        <f t="shared" si="31"/>
        <v>0</v>
      </c>
      <c r="P107" s="461">
        <f t="shared" si="31"/>
        <v>0</v>
      </c>
      <c r="Q107" s="461">
        <f t="shared" si="31"/>
        <v>1</v>
      </c>
      <c r="R107" s="450"/>
      <c r="S107" s="459" t="s">
        <v>14</v>
      </c>
      <c r="T107" s="462">
        <f aca="true" t="shared" si="32" ref="T107:Z113">B107/B$113</f>
        <v>0.3282118095947141</v>
      </c>
      <c r="U107" s="462">
        <f t="shared" si="32"/>
        <v>0.11823674286154084</v>
      </c>
      <c r="V107" s="462">
        <f t="shared" si="32"/>
        <v>0.024974722746343755</v>
      </c>
      <c r="W107" s="462">
        <f t="shared" si="32"/>
        <v>0.0016062091390304214</v>
      </c>
      <c r="X107" s="462">
        <f t="shared" si="32"/>
        <v>0</v>
      </c>
      <c r="Y107" s="462">
        <f t="shared" si="32"/>
        <v>0</v>
      </c>
      <c r="Z107" s="462">
        <f t="shared" si="32"/>
        <v>0.04025895565348842</v>
      </c>
      <c r="AA107" s="451"/>
      <c r="AB107" s="391"/>
    </row>
    <row r="108" spans="1:28" ht="12.75">
      <c r="A108" s="449" t="s">
        <v>382</v>
      </c>
      <c r="B108" s="460">
        <v>106.718501048218</v>
      </c>
      <c r="C108" s="460">
        <v>74.19179769392032</v>
      </c>
      <c r="D108" s="460">
        <v>193.46339098532496</v>
      </c>
      <c r="E108" s="460">
        <v>499.75922431865826</v>
      </c>
      <c r="F108" s="460">
        <v>247.5151467505241</v>
      </c>
      <c r="G108" s="460">
        <v>180.15466457023058</v>
      </c>
      <c r="H108" s="460">
        <v>1301.8027253668763</v>
      </c>
      <c r="I108" s="450"/>
      <c r="J108" s="449" t="s">
        <v>382</v>
      </c>
      <c r="K108" s="461">
        <f t="shared" si="31"/>
        <v>0.08197747551814535</v>
      </c>
      <c r="L108" s="461">
        <f t="shared" si="31"/>
        <v>0.056991582709286046</v>
      </c>
      <c r="M108" s="461">
        <f t="shared" si="31"/>
        <v>0.1486119111717198</v>
      </c>
      <c r="N108" s="461">
        <f t="shared" si="31"/>
        <v>0.38389781691217095</v>
      </c>
      <c r="O108" s="461">
        <f t="shared" si="31"/>
        <v>0.19013260759672243</v>
      </c>
      <c r="P108" s="461">
        <f t="shared" si="31"/>
        <v>0.13838860609195536</v>
      </c>
      <c r="Q108" s="461">
        <f t="shared" si="31"/>
        <v>1</v>
      </c>
      <c r="R108" s="450"/>
      <c r="S108" s="450" t="s">
        <v>382</v>
      </c>
      <c r="T108" s="462">
        <f t="shared" si="32"/>
        <v>0.5191568563584756</v>
      </c>
      <c r="U108" s="462">
        <f t="shared" si="32"/>
        <v>0.7462287385515276</v>
      </c>
      <c r="V108" s="462">
        <f t="shared" si="32"/>
        <v>0.8051382486644854</v>
      </c>
      <c r="W108" s="462">
        <f t="shared" si="32"/>
        <v>0.6020265427788571</v>
      </c>
      <c r="X108" s="462">
        <f t="shared" si="32"/>
        <v>0.6310311696799146</v>
      </c>
      <c r="Y108" s="462">
        <f t="shared" si="32"/>
        <v>0.471140906020962</v>
      </c>
      <c r="Z108" s="462">
        <f t="shared" si="32"/>
        <v>0.6054850124432889</v>
      </c>
      <c r="AA108" s="451"/>
      <c r="AB108" s="391"/>
    </row>
    <row r="109" spans="1:28" ht="12.75">
      <c r="A109" s="449" t="s">
        <v>384</v>
      </c>
      <c r="B109" s="460">
        <v>19.96022012578616</v>
      </c>
      <c r="C109" s="460">
        <v>8.394234800838575</v>
      </c>
      <c r="D109" s="460">
        <v>32.33731656184486</v>
      </c>
      <c r="E109" s="460">
        <v>171.5767819706499</v>
      </c>
      <c r="F109" s="460">
        <v>105.88825995807129</v>
      </c>
      <c r="G109" s="460">
        <v>86.00647274633124</v>
      </c>
      <c r="H109" s="460">
        <v>424.163286163522</v>
      </c>
      <c r="I109" s="450"/>
      <c r="J109" s="449" t="s">
        <v>384</v>
      </c>
      <c r="K109" s="461">
        <f t="shared" si="31"/>
        <v>0.0470578684598628</v>
      </c>
      <c r="L109" s="461">
        <f t="shared" si="31"/>
        <v>0.01979010224284819</v>
      </c>
      <c r="M109" s="461">
        <f t="shared" si="31"/>
        <v>0.07623789615157377</v>
      </c>
      <c r="N109" s="461">
        <f t="shared" si="31"/>
        <v>0.4045064426073505</v>
      </c>
      <c r="O109" s="461">
        <f t="shared" si="31"/>
        <v>0.24964032346083248</v>
      </c>
      <c r="P109" s="461">
        <f t="shared" si="31"/>
        <v>0.2027673670775323</v>
      </c>
      <c r="Q109" s="461">
        <f t="shared" si="31"/>
        <v>1</v>
      </c>
      <c r="R109" s="450"/>
      <c r="S109" s="450" t="s">
        <v>384</v>
      </c>
      <c r="T109" s="462">
        <f t="shared" si="32"/>
        <v>0.09710111209343447</v>
      </c>
      <c r="U109" s="462">
        <f t="shared" si="32"/>
        <v>0.08443007773416455</v>
      </c>
      <c r="V109" s="462">
        <f t="shared" si="32"/>
        <v>0.13457848686777008</v>
      </c>
      <c r="W109" s="462">
        <f t="shared" si="32"/>
        <v>0.20668708418886442</v>
      </c>
      <c r="X109" s="462">
        <f t="shared" si="32"/>
        <v>0.26995839815839917</v>
      </c>
      <c r="Y109" s="462">
        <f t="shared" si="32"/>
        <v>0.22492433149060712</v>
      </c>
      <c r="Z109" s="462">
        <f t="shared" si="32"/>
        <v>0.19728374168853247</v>
      </c>
      <c r="AA109" s="451"/>
      <c r="AB109" s="391"/>
    </row>
    <row r="110" spans="1:28" ht="12.75">
      <c r="A110" s="449" t="s">
        <v>18</v>
      </c>
      <c r="B110" s="460">
        <v>7.793553459119496</v>
      </c>
      <c r="C110" s="460">
        <v>0.7365041928721174</v>
      </c>
      <c r="D110" s="460">
        <v>1.3467505241090145</v>
      </c>
      <c r="E110" s="460">
        <v>0.7919811320754716</v>
      </c>
      <c r="F110" s="460">
        <v>0</v>
      </c>
      <c r="G110" s="460">
        <v>0</v>
      </c>
      <c r="H110" s="460">
        <v>10.6687893081761</v>
      </c>
      <c r="I110" s="450"/>
      <c r="J110" s="449" t="s">
        <v>18</v>
      </c>
      <c r="K110" s="461">
        <f t="shared" si="31"/>
        <v>0.7305002689618074</v>
      </c>
      <c r="L110" s="461">
        <f t="shared" si="31"/>
        <v>0.06903353057199212</v>
      </c>
      <c r="M110" s="461">
        <f t="shared" si="31"/>
        <v>0.126232741617357</v>
      </c>
      <c r="N110" s="461">
        <f t="shared" si="31"/>
        <v>0.07423345884884346</v>
      </c>
      <c r="O110" s="461">
        <f t="shared" si="31"/>
        <v>0</v>
      </c>
      <c r="P110" s="461">
        <f t="shared" si="31"/>
        <v>0</v>
      </c>
      <c r="Q110" s="461">
        <f t="shared" si="31"/>
        <v>1</v>
      </c>
      <c r="R110" s="450"/>
      <c r="S110" s="450" t="s">
        <v>18</v>
      </c>
      <c r="T110" s="462">
        <f t="shared" si="32"/>
        <v>0.03791354520496953</v>
      </c>
      <c r="U110" s="462">
        <f t="shared" si="32"/>
        <v>0.0074078349880705</v>
      </c>
      <c r="V110" s="462">
        <f t="shared" si="32"/>
        <v>0.005604783172912337</v>
      </c>
      <c r="W110" s="462">
        <f t="shared" si="32"/>
        <v>0.0009540467482906663</v>
      </c>
      <c r="X110" s="462">
        <f t="shared" si="32"/>
        <v>0</v>
      </c>
      <c r="Y110" s="462">
        <f t="shared" si="32"/>
        <v>0</v>
      </c>
      <c r="Z110" s="462">
        <f t="shared" si="32"/>
        <v>0.00496218966295014</v>
      </c>
      <c r="AA110" s="451"/>
      <c r="AB110" s="391"/>
    </row>
    <row r="111" spans="1:28" ht="12.75">
      <c r="A111" s="449" t="s">
        <v>19</v>
      </c>
      <c r="B111" s="460">
        <v>3.6213050314465414</v>
      </c>
      <c r="C111" s="460">
        <v>4.34441823899371</v>
      </c>
      <c r="D111" s="460">
        <v>5.851860587002097</v>
      </c>
      <c r="E111" s="460">
        <v>124.09234800838576</v>
      </c>
      <c r="F111" s="460">
        <v>6.393238993710693</v>
      </c>
      <c r="G111" s="460">
        <v>35.21063941299791</v>
      </c>
      <c r="H111" s="460">
        <v>179.51381027253672</v>
      </c>
      <c r="I111" s="450"/>
      <c r="J111" s="449" t="s">
        <v>19</v>
      </c>
      <c r="K111" s="461">
        <f t="shared" si="31"/>
        <v>0.020172849241786462</v>
      </c>
      <c r="L111" s="461">
        <f t="shared" si="31"/>
        <v>0.02420102516011466</v>
      </c>
      <c r="M111" s="461">
        <f t="shared" si="31"/>
        <v>0.032598386598322655</v>
      </c>
      <c r="N111" s="461">
        <f t="shared" si="31"/>
        <v>0.6912690885452744</v>
      </c>
      <c r="O111" s="461">
        <f t="shared" si="31"/>
        <v>0.035614190262044564</v>
      </c>
      <c r="P111" s="461">
        <f t="shared" si="31"/>
        <v>0.1961444601924573</v>
      </c>
      <c r="Q111" s="461">
        <f t="shared" si="31"/>
        <v>1</v>
      </c>
      <c r="R111" s="450"/>
      <c r="S111" s="450" t="s">
        <v>19</v>
      </c>
      <c r="T111" s="462">
        <f t="shared" si="32"/>
        <v>0.017616676748406314</v>
      </c>
      <c r="U111" s="462">
        <f t="shared" si="32"/>
        <v>0.04369660586469637</v>
      </c>
      <c r="V111" s="462">
        <f t="shared" si="32"/>
        <v>0.02435373824707222</v>
      </c>
      <c r="W111" s="462">
        <f t="shared" si="32"/>
        <v>0.1494857595848284</v>
      </c>
      <c r="X111" s="462">
        <f t="shared" si="32"/>
        <v>0.01629933817468872</v>
      </c>
      <c r="Y111" s="462">
        <f t="shared" si="32"/>
        <v>0.09208294769492459</v>
      </c>
      <c r="Z111" s="462">
        <f t="shared" si="32"/>
        <v>0.08349415739314654</v>
      </c>
      <c r="AA111" s="451"/>
      <c r="AB111" s="391"/>
    </row>
    <row r="112" spans="1:28" ht="12.75">
      <c r="A112" s="449" t="s">
        <v>388</v>
      </c>
      <c r="B112" s="460">
        <v>0</v>
      </c>
      <c r="C112" s="460">
        <v>0</v>
      </c>
      <c r="D112" s="460">
        <v>1.2855345911949685</v>
      </c>
      <c r="E112" s="460">
        <v>32.574528301886794</v>
      </c>
      <c r="F112" s="460">
        <v>32.442531446540876</v>
      </c>
      <c r="G112" s="460">
        <v>81.00780922431866</v>
      </c>
      <c r="H112" s="460">
        <v>147.3104035639413</v>
      </c>
      <c r="I112" s="450"/>
      <c r="J112" s="449" t="s">
        <v>388</v>
      </c>
      <c r="K112" s="461">
        <f t="shared" si="31"/>
        <v>0</v>
      </c>
      <c r="L112" s="461">
        <f t="shared" si="31"/>
        <v>0</v>
      </c>
      <c r="M112" s="461">
        <f t="shared" si="31"/>
        <v>0.008726706058048178</v>
      </c>
      <c r="N112" s="461">
        <f t="shared" si="31"/>
        <v>0.22112849814947083</v>
      </c>
      <c r="O112" s="461">
        <f t="shared" si="31"/>
        <v>0.22023245243815334</v>
      </c>
      <c r="P112" s="461">
        <f t="shared" si="31"/>
        <v>0.5499123433543277</v>
      </c>
      <c r="Q112" s="461">
        <f t="shared" si="31"/>
        <v>1</v>
      </c>
      <c r="R112" s="450"/>
      <c r="S112" s="450" t="s">
        <v>388</v>
      </c>
      <c r="T112" s="462">
        <f t="shared" si="32"/>
        <v>0</v>
      </c>
      <c r="U112" s="462">
        <f t="shared" si="32"/>
        <v>0</v>
      </c>
      <c r="V112" s="462">
        <f t="shared" si="32"/>
        <v>0.005350020301416322</v>
      </c>
      <c r="W112" s="462">
        <f t="shared" si="32"/>
        <v>0.03924035756012915</v>
      </c>
      <c r="X112" s="462">
        <f t="shared" si="32"/>
        <v>0.08271109398699758</v>
      </c>
      <c r="Y112" s="462">
        <f t="shared" si="32"/>
        <v>0.2118518147935063</v>
      </c>
      <c r="Z112" s="462">
        <f t="shared" si="32"/>
        <v>0.06851594315859341</v>
      </c>
      <c r="AA112" s="451"/>
      <c r="AB112" s="391"/>
    </row>
    <row r="113" spans="1:27" ht="12.75">
      <c r="A113" s="450" t="s">
        <v>123</v>
      </c>
      <c r="B113" s="460">
        <f aca="true" t="shared" si="33" ref="B113:H113">SUM(B107:B112)</f>
        <v>205.56118972746327</v>
      </c>
      <c r="C113" s="460">
        <f t="shared" si="33"/>
        <v>99.42232704402515</v>
      </c>
      <c r="D113" s="460">
        <f t="shared" si="33"/>
        <v>240.28592767295598</v>
      </c>
      <c r="E113" s="460">
        <f t="shared" si="33"/>
        <v>830.1282232704401</v>
      </c>
      <c r="F113" s="460">
        <f t="shared" si="33"/>
        <v>392.239177148847</v>
      </c>
      <c r="G113" s="460">
        <f t="shared" si="33"/>
        <v>382.3795859538784</v>
      </c>
      <c r="H113" s="460">
        <f t="shared" si="33"/>
        <v>2150.0164308176104</v>
      </c>
      <c r="I113" s="450"/>
      <c r="J113" s="449" t="s">
        <v>123</v>
      </c>
      <c r="K113" s="461">
        <f t="shared" si="31"/>
        <v>0.09560912501924101</v>
      </c>
      <c r="L113" s="461">
        <f t="shared" si="31"/>
        <v>0.04624258941417333</v>
      </c>
      <c r="M113" s="461">
        <f t="shared" si="31"/>
        <v>0.11176004249492168</v>
      </c>
      <c r="N113" s="461">
        <f t="shared" si="31"/>
        <v>0.38610319966473844</v>
      </c>
      <c r="O113" s="461">
        <f t="shared" si="31"/>
        <v>0.18243543236536378</v>
      </c>
      <c r="P113" s="461">
        <f t="shared" si="31"/>
        <v>0.17784961104156152</v>
      </c>
      <c r="Q113" s="461">
        <f t="shared" si="31"/>
        <v>1</v>
      </c>
      <c r="R113" s="450"/>
      <c r="S113" s="450" t="s">
        <v>123</v>
      </c>
      <c r="T113" s="462">
        <f t="shared" si="32"/>
        <v>1</v>
      </c>
      <c r="U113" s="462">
        <f t="shared" si="32"/>
        <v>1</v>
      </c>
      <c r="V113" s="462">
        <f t="shared" si="32"/>
        <v>1</v>
      </c>
      <c r="W113" s="462">
        <f t="shared" si="32"/>
        <v>1</v>
      </c>
      <c r="X113" s="462">
        <f t="shared" si="32"/>
        <v>1</v>
      </c>
      <c r="Y113" s="462">
        <f t="shared" si="32"/>
        <v>1</v>
      </c>
      <c r="Z113" s="462">
        <f t="shared" si="32"/>
        <v>1</v>
      </c>
      <c r="AA113" s="451"/>
    </row>
    <row r="114" spans="1:27" ht="12.75">
      <c r="A114" s="450"/>
      <c r="B114" s="450"/>
      <c r="C114" s="450"/>
      <c r="D114" s="450"/>
      <c r="E114" s="450"/>
      <c r="F114" s="450"/>
      <c r="G114" s="450"/>
      <c r="H114" s="450"/>
      <c r="I114" s="450"/>
      <c r="J114" s="450"/>
      <c r="K114" s="450"/>
      <c r="L114" s="450"/>
      <c r="M114" s="450"/>
      <c r="N114" s="450"/>
      <c r="O114" s="450"/>
      <c r="P114" s="450"/>
      <c r="Q114" s="450"/>
      <c r="R114" s="450"/>
      <c r="S114" s="450"/>
      <c r="T114" s="450"/>
      <c r="U114" s="450"/>
      <c r="V114" s="450"/>
      <c r="W114" s="450"/>
      <c r="X114" s="450"/>
      <c r="Y114" s="450"/>
      <c r="Z114" s="450"/>
      <c r="AA114" s="451"/>
    </row>
    <row r="115" spans="1:27" ht="12.75">
      <c r="A115" s="410" t="s">
        <v>391</v>
      </c>
      <c r="B115" s="449"/>
      <c r="C115" s="449"/>
      <c r="D115" s="449"/>
      <c r="E115" s="449"/>
      <c r="F115" s="449"/>
      <c r="G115" s="449"/>
      <c r="H115" s="449"/>
      <c r="I115" s="450"/>
      <c r="J115" s="410" t="s">
        <v>391</v>
      </c>
      <c r="K115" s="450"/>
      <c r="L115" s="450"/>
      <c r="M115" s="450"/>
      <c r="N115" s="450"/>
      <c r="O115" s="450"/>
      <c r="P115" s="450"/>
      <c r="Q115" s="450"/>
      <c r="R115" s="450"/>
      <c r="S115" s="410" t="s">
        <v>391</v>
      </c>
      <c r="T115" s="450"/>
      <c r="U115" s="450"/>
      <c r="V115" s="450"/>
      <c r="W115" s="450"/>
      <c r="X115" s="450"/>
      <c r="Y115" s="450"/>
      <c r="Z115" s="450"/>
      <c r="AA115" s="451"/>
    </row>
    <row r="116" spans="1:27" ht="38.25">
      <c r="A116" s="452"/>
      <c r="B116" s="453" t="s">
        <v>371</v>
      </c>
      <c r="C116" s="453" t="s">
        <v>372</v>
      </c>
      <c r="D116" s="453" t="s">
        <v>373</v>
      </c>
      <c r="E116" s="453" t="s">
        <v>374</v>
      </c>
      <c r="F116" s="453" t="s">
        <v>375</v>
      </c>
      <c r="G116" s="453" t="s">
        <v>376</v>
      </c>
      <c r="H116" s="453" t="s">
        <v>377</v>
      </c>
      <c r="I116" s="450"/>
      <c r="J116" s="452"/>
      <c r="K116" s="453" t="s">
        <v>371</v>
      </c>
      <c r="L116" s="453" t="s">
        <v>372</v>
      </c>
      <c r="M116" s="453" t="s">
        <v>373</v>
      </c>
      <c r="N116" s="453" t="s">
        <v>374</v>
      </c>
      <c r="O116" s="453" t="s">
        <v>375</v>
      </c>
      <c r="P116" s="453" t="s">
        <v>376</v>
      </c>
      <c r="Q116" s="453" t="s">
        <v>377</v>
      </c>
      <c r="R116" s="450"/>
      <c r="S116" s="454"/>
      <c r="T116" s="455" t="s">
        <v>371</v>
      </c>
      <c r="U116" s="455" t="s">
        <v>372</v>
      </c>
      <c r="V116" s="455" t="s">
        <v>373</v>
      </c>
      <c r="W116" s="455" t="s">
        <v>374</v>
      </c>
      <c r="X116" s="455" t="s">
        <v>375</v>
      </c>
      <c r="Y116" s="455" t="s">
        <v>376</v>
      </c>
      <c r="Z116" s="455" t="s">
        <v>377</v>
      </c>
      <c r="AA116" s="451"/>
    </row>
    <row r="117" spans="1:27" ht="12.75">
      <c r="A117" s="456"/>
      <c r="B117" s="457"/>
      <c r="C117" s="457"/>
      <c r="D117" s="457"/>
      <c r="E117" s="457"/>
      <c r="F117" s="457"/>
      <c r="G117" s="449"/>
      <c r="H117" s="458" t="s">
        <v>393</v>
      </c>
      <c r="I117" s="450"/>
      <c r="J117" s="456"/>
      <c r="K117" s="457"/>
      <c r="L117" s="457"/>
      <c r="M117" s="457"/>
      <c r="N117" s="457"/>
      <c r="O117" s="457"/>
      <c r="P117" s="449"/>
      <c r="Q117" s="458" t="s">
        <v>116</v>
      </c>
      <c r="R117" s="450"/>
      <c r="S117" s="456"/>
      <c r="T117" s="457"/>
      <c r="U117" s="457"/>
      <c r="V117" s="457"/>
      <c r="W117" s="457"/>
      <c r="X117" s="457"/>
      <c r="Y117" s="450"/>
      <c r="Z117" s="458" t="s">
        <v>113</v>
      </c>
      <c r="AA117" s="451"/>
    </row>
    <row r="118" spans="1:27" ht="12.75">
      <c r="A118" s="459" t="s">
        <v>14</v>
      </c>
      <c r="B118" s="460">
        <v>55.38556165174705</v>
      </c>
      <c r="C118" s="460">
        <v>24.615102512272596</v>
      </c>
      <c r="D118" s="460">
        <v>8.259139474444122</v>
      </c>
      <c r="E118" s="460">
        <v>6.618062373664453</v>
      </c>
      <c r="F118" s="460">
        <v>0</v>
      </c>
      <c r="G118" s="460">
        <v>0</v>
      </c>
      <c r="H118" s="460">
        <v>94.87786601212822</v>
      </c>
      <c r="I118" s="450"/>
      <c r="J118" s="459" t="s">
        <v>14</v>
      </c>
      <c r="K118" s="461">
        <f aca="true" t="shared" si="34" ref="K118:Q124">B118/$H118</f>
        <v>0.5837564015685927</v>
      </c>
      <c r="L118" s="461">
        <f t="shared" si="34"/>
        <v>0.25943988357754644</v>
      </c>
      <c r="M118" s="461">
        <f t="shared" si="34"/>
        <v>0.08705022384660673</v>
      </c>
      <c r="N118" s="461">
        <f t="shared" si="34"/>
        <v>0.06975349100725418</v>
      </c>
      <c r="O118" s="461">
        <f t="shared" si="34"/>
        <v>0</v>
      </c>
      <c r="P118" s="461">
        <f t="shared" si="34"/>
        <v>0</v>
      </c>
      <c r="Q118" s="461">
        <f t="shared" si="34"/>
        <v>1</v>
      </c>
      <c r="R118" s="450"/>
      <c r="S118" s="459" t="s">
        <v>14</v>
      </c>
      <c r="T118" s="462">
        <f aca="true" t="shared" si="35" ref="T118:Z124">B118/B$124</f>
        <v>0.32652706145529115</v>
      </c>
      <c r="U118" s="462">
        <f t="shared" si="35"/>
        <v>0.038907964700974185</v>
      </c>
      <c r="V118" s="462">
        <f t="shared" si="35"/>
        <v>0.006757048077138654</v>
      </c>
      <c r="W118" s="462">
        <f t="shared" si="35"/>
        <v>0.0034489615214759505</v>
      </c>
      <c r="X118" s="462">
        <f t="shared" si="35"/>
        <v>0</v>
      </c>
      <c r="Y118" s="462">
        <f t="shared" si="35"/>
        <v>0</v>
      </c>
      <c r="Z118" s="462">
        <f t="shared" si="35"/>
        <v>0.01659812936340155</v>
      </c>
      <c r="AA118" s="451"/>
    </row>
    <row r="119" spans="1:27" ht="12.75">
      <c r="A119" s="449" t="s">
        <v>382</v>
      </c>
      <c r="B119" s="460">
        <v>89.91985272884783</v>
      </c>
      <c r="C119" s="460">
        <v>465.1099191452498</v>
      </c>
      <c r="D119" s="460">
        <v>913.881793242853</v>
      </c>
      <c r="E119" s="460">
        <v>1513.858316488594</v>
      </c>
      <c r="F119" s="460">
        <v>668.4685677158534</v>
      </c>
      <c r="G119" s="460">
        <v>496.4432139763211</v>
      </c>
      <c r="H119" s="460">
        <v>4147.681663297719</v>
      </c>
      <c r="I119" s="450"/>
      <c r="J119" s="449" t="s">
        <v>382</v>
      </c>
      <c r="K119" s="461">
        <f t="shared" si="34"/>
        <v>0.021679545352898368</v>
      </c>
      <c r="L119" s="461">
        <f t="shared" si="34"/>
        <v>0.11213732318488794</v>
      </c>
      <c r="M119" s="461">
        <f t="shared" si="34"/>
        <v>0.22033556753635913</v>
      </c>
      <c r="N119" s="461">
        <f t="shared" si="34"/>
        <v>0.3649890322790498</v>
      </c>
      <c r="O119" s="461">
        <f t="shared" si="34"/>
        <v>0.16116679677494117</v>
      </c>
      <c r="P119" s="461">
        <f t="shared" si="34"/>
        <v>0.11969173487186367</v>
      </c>
      <c r="Q119" s="461">
        <f t="shared" si="34"/>
        <v>1</v>
      </c>
      <c r="R119" s="450"/>
      <c r="S119" s="450" t="s">
        <v>382</v>
      </c>
      <c r="T119" s="462">
        <f t="shared" si="35"/>
        <v>0.5301248990244206</v>
      </c>
      <c r="U119" s="462">
        <f t="shared" si="35"/>
        <v>0.7351779383065252</v>
      </c>
      <c r="V119" s="462">
        <f t="shared" si="35"/>
        <v>0.7476739232787033</v>
      </c>
      <c r="W119" s="462">
        <f t="shared" si="35"/>
        <v>0.7889377264428074</v>
      </c>
      <c r="X119" s="462">
        <f t="shared" si="35"/>
        <v>0.6623482876456537</v>
      </c>
      <c r="Y119" s="462">
        <f t="shared" si="35"/>
        <v>0.6502101753877373</v>
      </c>
      <c r="Z119" s="462">
        <f t="shared" si="35"/>
        <v>0.7256039759244138</v>
      </c>
      <c r="AA119" s="451"/>
    </row>
    <row r="120" spans="1:27" ht="12.75">
      <c r="A120" s="449" t="s">
        <v>384</v>
      </c>
      <c r="B120" s="460">
        <v>17.92747617672539</v>
      </c>
      <c r="C120" s="460">
        <v>102.72278371354317</v>
      </c>
      <c r="D120" s="460">
        <v>201.63641351429396</v>
      </c>
      <c r="E120" s="460">
        <v>267.4281114640485</v>
      </c>
      <c r="F120" s="460">
        <v>237.3090239676581</v>
      </c>
      <c r="G120" s="460">
        <v>161.54332948310716</v>
      </c>
      <c r="H120" s="460">
        <v>988.5671383193763</v>
      </c>
      <c r="I120" s="450"/>
      <c r="J120" s="449" t="s">
        <v>384</v>
      </c>
      <c r="K120" s="461">
        <f t="shared" si="34"/>
        <v>0.018134808938928697</v>
      </c>
      <c r="L120" s="461">
        <f t="shared" si="34"/>
        <v>0.10391078130330944</v>
      </c>
      <c r="M120" s="461">
        <f t="shared" si="34"/>
        <v>0.2039683555100648</v>
      </c>
      <c r="N120" s="461">
        <f t="shared" si="34"/>
        <v>0.27052093995223475</v>
      </c>
      <c r="O120" s="461">
        <f t="shared" si="34"/>
        <v>0.24005352268850222</v>
      </c>
      <c r="P120" s="461">
        <f t="shared" si="34"/>
        <v>0.1634115916069601</v>
      </c>
      <c r="Q120" s="461">
        <f t="shared" si="34"/>
        <v>1</v>
      </c>
      <c r="R120" s="450"/>
      <c r="S120" s="450" t="s">
        <v>384</v>
      </c>
      <c r="T120" s="462">
        <f t="shared" si="35"/>
        <v>0.10569191573976267</v>
      </c>
      <c r="U120" s="462">
        <f t="shared" si="35"/>
        <v>0.162369197557461</v>
      </c>
      <c r="V120" s="462">
        <f t="shared" si="35"/>
        <v>0.16496475745853592</v>
      </c>
      <c r="W120" s="462">
        <f t="shared" si="35"/>
        <v>0.1393684758655086</v>
      </c>
      <c r="X120" s="462">
        <f t="shared" si="35"/>
        <v>0.2351362999832969</v>
      </c>
      <c r="Y120" s="462">
        <f t="shared" si="35"/>
        <v>0.2115793179135693</v>
      </c>
      <c r="Z120" s="462">
        <f t="shared" si="35"/>
        <v>0.17294197198886413</v>
      </c>
      <c r="AA120" s="451"/>
    </row>
    <row r="121" spans="1:27" ht="12.75">
      <c r="A121" s="449" t="s">
        <v>18</v>
      </c>
      <c r="B121" s="460">
        <v>2.3599047069015304</v>
      </c>
      <c r="C121" s="460">
        <v>5.549306736644528</v>
      </c>
      <c r="D121" s="460">
        <v>15.177591683511405</v>
      </c>
      <c r="E121" s="460">
        <v>0</v>
      </c>
      <c r="F121" s="460">
        <v>6.617</v>
      </c>
      <c r="G121" s="460">
        <v>0</v>
      </c>
      <c r="H121" s="460">
        <v>29.703803127057466</v>
      </c>
      <c r="I121" s="450"/>
      <c r="J121" s="449" t="s">
        <v>18</v>
      </c>
      <c r="K121" s="461">
        <f t="shared" si="34"/>
        <v>0.07944789752366328</v>
      </c>
      <c r="L121" s="461">
        <f t="shared" si="34"/>
        <v>0.1868214219205356</v>
      </c>
      <c r="M121" s="461">
        <f t="shared" si="34"/>
        <v>0.5109645932741185</v>
      </c>
      <c r="N121" s="461">
        <f t="shared" si="34"/>
        <v>0</v>
      </c>
      <c r="O121" s="461">
        <f t="shared" si="34"/>
        <v>0.2227660872816826</v>
      </c>
      <c r="P121" s="461">
        <f t="shared" si="34"/>
        <v>0</v>
      </c>
      <c r="Q121" s="461">
        <f t="shared" si="34"/>
        <v>1</v>
      </c>
      <c r="R121" s="450"/>
      <c r="S121" s="450" t="s">
        <v>18</v>
      </c>
      <c r="T121" s="462">
        <f t="shared" si="35"/>
        <v>0.013912881376996209</v>
      </c>
      <c r="U121" s="462">
        <f t="shared" si="35"/>
        <v>0.00877153489474984</v>
      </c>
      <c r="V121" s="462">
        <f t="shared" si="35"/>
        <v>0.012417239957988338</v>
      </c>
      <c r="W121" s="462">
        <f t="shared" si="35"/>
        <v>0</v>
      </c>
      <c r="X121" s="462">
        <f t="shared" si="35"/>
        <v>0.00655641690727076</v>
      </c>
      <c r="Y121" s="462">
        <f t="shared" si="35"/>
        <v>0</v>
      </c>
      <c r="Z121" s="462">
        <f t="shared" si="35"/>
        <v>0.005196444519788079</v>
      </c>
      <c r="AA121" s="451"/>
    </row>
    <row r="122" spans="1:27" ht="12.75">
      <c r="A122" s="449" t="s">
        <v>19</v>
      </c>
      <c r="B122" s="460">
        <v>4.027331793242853</v>
      </c>
      <c r="C122" s="460">
        <v>32.585446144961026</v>
      </c>
      <c r="D122" s="460">
        <v>80.34953797285591</v>
      </c>
      <c r="E122" s="460">
        <v>63.11664741553566</v>
      </c>
      <c r="F122" s="460">
        <v>37.61407738954664</v>
      </c>
      <c r="G122" s="460">
        <v>9.011695062084897</v>
      </c>
      <c r="H122" s="460">
        <v>226.704735778227</v>
      </c>
      <c r="I122" s="450"/>
      <c r="J122" s="449" t="s">
        <v>19</v>
      </c>
      <c r="K122" s="461">
        <f t="shared" si="34"/>
        <v>0.01776465665535357</v>
      </c>
      <c r="L122" s="461">
        <f t="shared" si="34"/>
        <v>0.14373518062206522</v>
      </c>
      <c r="M122" s="461">
        <f t="shared" si="34"/>
        <v>0.35442372960156215</v>
      </c>
      <c r="N122" s="461">
        <f t="shared" si="34"/>
        <v>0.27840903807708395</v>
      </c>
      <c r="O122" s="461">
        <f t="shared" si="34"/>
        <v>0.1659165930540704</v>
      </c>
      <c r="P122" s="461">
        <f t="shared" si="34"/>
        <v>0.0397508019898647</v>
      </c>
      <c r="Q122" s="461">
        <f t="shared" si="34"/>
        <v>1</v>
      </c>
      <c r="R122" s="450"/>
      <c r="S122" s="450" t="s">
        <v>19</v>
      </c>
      <c r="T122" s="462">
        <f t="shared" si="35"/>
        <v>0.023743242403529485</v>
      </c>
      <c r="U122" s="462">
        <f t="shared" si="35"/>
        <v>0.05150632168773307</v>
      </c>
      <c r="V122" s="462">
        <f t="shared" si="35"/>
        <v>0.06573635095259203</v>
      </c>
      <c r="W122" s="462">
        <f t="shared" si="35"/>
        <v>0.03289284325378951</v>
      </c>
      <c r="X122" s="462">
        <f t="shared" si="35"/>
        <v>0.037269695171258034</v>
      </c>
      <c r="Y122" s="462">
        <f t="shared" si="35"/>
        <v>0.011802952808895699</v>
      </c>
      <c r="Z122" s="462">
        <f t="shared" si="35"/>
        <v>0.03966019357203683</v>
      </c>
      <c r="AA122" s="451"/>
    </row>
    <row r="123" spans="1:27" ht="12.75">
      <c r="A123" s="449" t="s">
        <v>388</v>
      </c>
      <c r="B123" s="460">
        <v>0</v>
      </c>
      <c r="C123" s="460">
        <v>2.0668928674559632</v>
      </c>
      <c r="D123" s="460">
        <v>2.9954663586485704</v>
      </c>
      <c r="E123" s="460">
        <v>67.83540282991626</v>
      </c>
      <c r="F123" s="460">
        <v>59.23160554432572</v>
      </c>
      <c r="G123" s="460">
        <v>96.51367311579556</v>
      </c>
      <c r="H123" s="460">
        <v>228.64304071614208</v>
      </c>
      <c r="I123" s="450"/>
      <c r="J123" s="449" t="s">
        <v>388</v>
      </c>
      <c r="K123" s="461" t="s">
        <v>30</v>
      </c>
      <c r="L123" s="461">
        <f t="shared" si="34"/>
        <v>0.009039824089909602</v>
      </c>
      <c r="M123" s="461">
        <f t="shared" si="34"/>
        <v>0.013101060715718045</v>
      </c>
      <c r="N123" s="461">
        <f t="shared" si="34"/>
        <v>0.296686934434769</v>
      </c>
      <c r="O123" s="461">
        <f t="shared" si="34"/>
        <v>0.25905711085193767</v>
      </c>
      <c r="P123" s="461">
        <f t="shared" si="34"/>
        <v>0.4221150699076656</v>
      </c>
      <c r="Q123" s="461">
        <f t="shared" si="34"/>
        <v>1</v>
      </c>
      <c r="R123" s="450"/>
      <c r="S123" s="450" t="s">
        <v>388</v>
      </c>
      <c r="T123" s="462">
        <f t="shared" si="35"/>
        <v>0</v>
      </c>
      <c r="U123" s="462">
        <f t="shared" si="35"/>
        <v>0.0032670428525567517</v>
      </c>
      <c r="V123" s="462">
        <f t="shared" si="35"/>
        <v>0.002450680275041865</v>
      </c>
      <c r="W123" s="462">
        <f t="shared" si="35"/>
        <v>0.035351992916418565</v>
      </c>
      <c r="X123" s="462">
        <f t="shared" si="35"/>
        <v>0.05868930029252072</v>
      </c>
      <c r="Y123" s="462">
        <f t="shared" si="35"/>
        <v>0.12640755388979769</v>
      </c>
      <c r="Z123" s="462">
        <f t="shared" si="35"/>
        <v>0.039999284631495546</v>
      </c>
      <c r="AA123" s="451"/>
    </row>
    <row r="124" spans="1:27" ht="12.75">
      <c r="A124" s="450" t="s">
        <v>123</v>
      </c>
      <c r="B124" s="460">
        <f aca="true" t="shared" si="36" ref="B124:H124">SUM(B118:B123)</f>
        <v>169.62012705746463</v>
      </c>
      <c r="C124" s="460">
        <f t="shared" si="36"/>
        <v>632.6494511201271</v>
      </c>
      <c r="D124" s="460">
        <f t="shared" si="36"/>
        <v>1222.2999422466069</v>
      </c>
      <c r="E124" s="460">
        <f t="shared" si="36"/>
        <v>1918.856540571759</v>
      </c>
      <c r="F124" s="460">
        <f t="shared" si="36"/>
        <v>1009.2402746173838</v>
      </c>
      <c r="G124" s="460">
        <f t="shared" si="36"/>
        <v>763.5119116373087</v>
      </c>
      <c r="H124" s="460">
        <f t="shared" si="36"/>
        <v>5716.17824725065</v>
      </c>
      <c r="I124" s="450"/>
      <c r="J124" s="449" t="s">
        <v>123</v>
      </c>
      <c r="K124" s="461">
        <f>B124/$H124</f>
        <v>0.029673694507173214</v>
      </c>
      <c r="L124" s="461">
        <f t="shared" si="34"/>
        <v>0.11067699846911122</v>
      </c>
      <c r="M124" s="461">
        <f t="shared" si="34"/>
        <v>0.21383167028328848</v>
      </c>
      <c r="N124" s="461">
        <f t="shared" si="34"/>
        <v>0.33568871675663453</v>
      </c>
      <c r="O124" s="461">
        <f t="shared" si="34"/>
        <v>0.17655857304708877</v>
      </c>
      <c r="P124" s="461">
        <f t="shared" si="34"/>
        <v>0.13357034693670378</v>
      </c>
      <c r="Q124" s="461">
        <f t="shared" si="34"/>
        <v>1</v>
      </c>
      <c r="R124" s="450"/>
      <c r="S124" s="450" t="s">
        <v>123</v>
      </c>
      <c r="T124" s="462">
        <f t="shared" si="35"/>
        <v>1</v>
      </c>
      <c r="U124" s="462">
        <f t="shared" si="35"/>
        <v>1</v>
      </c>
      <c r="V124" s="462">
        <f t="shared" si="35"/>
        <v>1</v>
      </c>
      <c r="W124" s="462">
        <f t="shared" si="35"/>
        <v>1</v>
      </c>
      <c r="X124" s="462">
        <f t="shared" si="35"/>
        <v>1</v>
      </c>
      <c r="Y124" s="462">
        <f t="shared" si="35"/>
        <v>1</v>
      </c>
      <c r="Z124" s="462">
        <f t="shared" si="35"/>
        <v>1</v>
      </c>
      <c r="AA124" s="451"/>
    </row>
    <row r="125" spans="1:27" ht="12.75">
      <c r="A125" s="450"/>
      <c r="B125" s="450"/>
      <c r="C125" s="450"/>
      <c r="D125" s="450"/>
      <c r="E125" s="450"/>
      <c r="F125" s="450"/>
      <c r="G125" s="450"/>
      <c r="H125" s="450"/>
      <c r="I125" s="450"/>
      <c r="J125" s="450"/>
      <c r="K125" s="450"/>
      <c r="L125" s="450"/>
      <c r="M125" s="450"/>
      <c r="N125" s="450"/>
      <c r="O125" s="450"/>
      <c r="P125" s="450"/>
      <c r="Q125" s="450"/>
      <c r="R125" s="450"/>
      <c r="S125" s="450"/>
      <c r="T125" s="450"/>
      <c r="U125" s="450"/>
      <c r="V125" s="450"/>
      <c r="W125" s="450"/>
      <c r="X125" s="450"/>
      <c r="Y125" s="450"/>
      <c r="Z125" s="450"/>
      <c r="AA125" s="451"/>
    </row>
    <row r="126" spans="1:27" ht="12.75">
      <c r="A126" s="410" t="s">
        <v>392</v>
      </c>
      <c r="B126" s="449"/>
      <c r="C126" s="449"/>
      <c r="D126" s="449"/>
      <c r="E126" s="449"/>
      <c r="F126" s="449"/>
      <c r="G126" s="449"/>
      <c r="H126" s="449"/>
      <c r="I126" s="450"/>
      <c r="J126" s="410" t="s">
        <v>392</v>
      </c>
      <c r="K126" s="450"/>
      <c r="L126" s="450"/>
      <c r="M126" s="450"/>
      <c r="N126" s="450"/>
      <c r="O126" s="450"/>
      <c r="P126" s="450"/>
      <c r="Q126" s="450"/>
      <c r="R126" s="450"/>
      <c r="S126" s="410" t="s">
        <v>392</v>
      </c>
      <c r="T126" s="450"/>
      <c r="U126" s="450"/>
      <c r="V126" s="450"/>
      <c r="W126" s="450"/>
      <c r="X126" s="450"/>
      <c r="Y126" s="450"/>
      <c r="Z126" s="450"/>
      <c r="AA126" s="451"/>
    </row>
    <row r="127" spans="1:27" ht="38.25">
      <c r="A127" s="452"/>
      <c r="B127" s="453" t="s">
        <v>371</v>
      </c>
      <c r="C127" s="453" t="s">
        <v>372</v>
      </c>
      <c r="D127" s="453" t="s">
        <v>373</v>
      </c>
      <c r="E127" s="453" t="s">
        <v>374</v>
      </c>
      <c r="F127" s="453" t="s">
        <v>375</v>
      </c>
      <c r="G127" s="453" t="s">
        <v>376</v>
      </c>
      <c r="H127" s="453" t="s">
        <v>377</v>
      </c>
      <c r="I127" s="450"/>
      <c r="J127" s="452"/>
      <c r="K127" s="453" t="s">
        <v>371</v>
      </c>
      <c r="L127" s="453" t="s">
        <v>372</v>
      </c>
      <c r="M127" s="453" t="s">
        <v>373</v>
      </c>
      <c r="N127" s="453" t="s">
        <v>374</v>
      </c>
      <c r="O127" s="453" t="s">
        <v>375</v>
      </c>
      <c r="P127" s="453" t="s">
        <v>376</v>
      </c>
      <c r="Q127" s="453" t="s">
        <v>377</v>
      </c>
      <c r="R127" s="450"/>
      <c r="S127" s="454"/>
      <c r="T127" s="455" t="s">
        <v>371</v>
      </c>
      <c r="U127" s="455" t="s">
        <v>372</v>
      </c>
      <c r="V127" s="455" t="s">
        <v>373</v>
      </c>
      <c r="W127" s="455" t="s">
        <v>374</v>
      </c>
      <c r="X127" s="455" t="s">
        <v>375</v>
      </c>
      <c r="Y127" s="455" t="s">
        <v>376</v>
      </c>
      <c r="Z127" s="455" t="s">
        <v>377</v>
      </c>
      <c r="AA127" s="451"/>
    </row>
    <row r="128" spans="1:27" ht="12.75">
      <c r="A128" s="456"/>
      <c r="B128" s="457"/>
      <c r="C128" s="457"/>
      <c r="D128" s="457"/>
      <c r="E128" s="457"/>
      <c r="F128" s="457"/>
      <c r="G128" s="449"/>
      <c r="H128" s="458" t="s">
        <v>393</v>
      </c>
      <c r="I128" s="450"/>
      <c r="J128" s="456"/>
      <c r="K128" s="457"/>
      <c r="L128" s="457"/>
      <c r="M128" s="457"/>
      <c r="N128" s="457"/>
      <c r="O128" s="457"/>
      <c r="P128" s="449"/>
      <c r="Q128" s="458" t="s">
        <v>116</v>
      </c>
      <c r="R128" s="450"/>
      <c r="S128" s="456"/>
      <c r="T128" s="457"/>
      <c r="U128" s="457"/>
      <c r="V128" s="457"/>
      <c r="W128" s="457"/>
      <c r="X128" s="457"/>
      <c r="Y128" s="450"/>
      <c r="Z128" s="458" t="s">
        <v>113</v>
      </c>
      <c r="AA128" s="451"/>
    </row>
    <row r="129" spans="1:28" ht="12.75">
      <c r="A129" s="459" t="s">
        <v>14</v>
      </c>
      <c r="B129" s="460">
        <v>35.485804892781644</v>
      </c>
      <c r="C129" s="460">
        <v>16.607444880700697</v>
      </c>
      <c r="D129" s="460">
        <v>7.600951374207189</v>
      </c>
      <c r="E129" s="460">
        <v>5.686106916339474</v>
      </c>
      <c r="F129" s="460">
        <v>0</v>
      </c>
      <c r="G129" s="460">
        <v>0</v>
      </c>
      <c r="H129" s="460">
        <v>65.38030806402901</v>
      </c>
      <c r="I129" s="450"/>
      <c r="J129" s="459" t="s">
        <v>14</v>
      </c>
      <c r="K129" s="461">
        <f aca="true" t="shared" si="37" ref="K129:Q135">B129/$H129</f>
        <v>0.5427598300397922</v>
      </c>
      <c r="L129" s="461">
        <f t="shared" si="37"/>
        <v>0.2540129493491603</v>
      </c>
      <c r="M129" s="461">
        <f t="shared" si="37"/>
        <v>0.11625750320361501</v>
      </c>
      <c r="N129" s="461">
        <f t="shared" si="37"/>
        <v>0.08696971740743237</v>
      </c>
      <c r="O129" s="461">
        <f t="shared" si="37"/>
        <v>0</v>
      </c>
      <c r="P129" s="461">
        <f t="shared" si="37"/>
        <v>0</v>
      </c>
      <c r="Q129" s="461">
        <f t="shared" si="37"/>
        <v>1</v>
      </c>
      <c r="R129" s="450"/>
      <c r="S129" s="459" t="s">
        <v>14</v>
      </c>
      <c r="T129" s="462">
        <f aca="true" t="shared" si="38" ref="T129:Z135">B129/B$135</f>
        <v>0.35795700957443266</v>
      </c>
      <c r="U129" s="462">
        <f t="shared" si="38"/>
        <v>0.07691325879409815</v>
      </c>
      <c r="V129" s="462">
        <f t="shared" si="38"/>
        <v>0.014367995732319762</v>
      </c>
      <c r="W129" s="462">
        <f t="shared" si="38"/>
        <v>0.005397684165362941</v>
      </c>
      <c r="X129" s="462">
        <f t="shared" si="38"/>
        <v>0</v>
      </c>
      <c r="Y129" s="462">
        <f t="shared" si="38"/>
        <v>0</v>
      </c>
      <c r="Z129" s="462">
        <f t="shared" si="38"/>
        <v>0.021921433534899545</v>
      </c>
      <c r="AA129" s="451"/>
      <c r="AB129" s="391"/>
    </row>
    <row r="130" spans="1:28" ht="12.75">
      <c r="A130" s="449" t="s">
        <v>382</v>
      </c>
      <c r="B130" s="460">
        <v>54.04778012684989</v>
      </c>
      <c r="C130" s="460">
        <v>154.66585623678648</v>
      </c>
      <c r="D130" s="460">
        <v>402.3323014195107</v>
      </c>
      <c r="E130" s="460">
        <v>842.5844759891272</v>
      </c>
      <c r="F130" s="460">
        <v>542.3882361824221</v>
      </c>
      <c r="G130" s="460">
        <v>249.75105708245246</v>
      </c>
      <c r="H130" s="460">
        <v>2245.7697070371487</v>
      </c>
      <c r="I130" s="450"/>
      <c r="J130" s="449" t="s">
        <v>382</v>
      </c>
      <c r="K130" s="461">
        <f t="shared" si="37"/>
        <v>0.02406648373494863</v>
      </c>
      <c r="L130" s="461">
        <f t="shared" si="37"/>
        <v>0.06886986486287486</v>
      </c>
      <c r="M130" s="461">
        <f t="shared" si="37"/>
        <v>0.17915118373838476</v>
      </c>
      <c r="N130" s="461">
        <f t="shared" si="37"/>
        <v>0.3751873904741336</v>
      </c>
      <c r="O130" s="461">
        <f t="shared" si="37"/>
        <v>0.24151551892557885</v>
      </c>
      <c r="P130" s="461">
        <f t="shared" si="37"/>
        <v>0.11120955826407947</v>
      </c>
      <c r="Q130" s="461">
        <f t="shared" si="37"/>
        <v>1</v>
      </c>
      <c r="R130" s="450"/>
      <c r="S130" s="450" t="s">
        <v>382</v>
      </c>
      <c r="T130" s="462">
        <f t="shared" si="38"/>
        <v>0.5451977715257931</v>
      </c>
      <c r="U130" s="462">
        <f t="shared" si="38"/>
        <v>0.7162965232041661</v>
      </c>
      <c r="V130" s="462">
        <f t="shared" si="38"/>
        <v>0.760524374538953</v>
      </c>
      <c r="W130" s="462">
        <f t="shared" si="38"/>
        <v>0.7998451226722618</v>
      </c>
      <c r="X130" s="462">
        <f t="shared" si="38"/>
        <v>0.7745040628905868</v>
      </c>
      <c r="Y130" s="462">
        <f t="shared" si="38"/>
        <v>0.6492663495156761</v>
      </c>
      <c r="Z130" s="462">
        <f t="shared" si="38"/>
        <v>0.7529865310407026</v>
      </c>
      <c r="AA130" s="451"/>
      <c r="AB130" s="391"/>
    </row>
    <row r="131" spans="1:28" ht="12.75">
      <c r="A131" s="449" t="s">
        <v>384</v>
      </c>
      <c r="B131" s="460">
        <v>6.453367562669888</v>
      </c>
      <c r="C131" s="460">
        <v>27.84186046511628</v>
      </c>
      <c r="D131" s="460">
        <v>89.62839021443673</v>
      </c>
      <c r="E131" s="460">
        <v>140.83642404107522</v>
      </c>
      <c r="F131" s="460">
        <v>107.19270613107822</v>
      </c>
      <c r="G131" s="460">
        <v>125.34018423437028</v>
      </c>
      <c r="H131" s="460">
        <v>497.2929326487466</v>
      </c>
      <c r="I131" s="450"/>
      <c r="J131" s="449" t="s">
        <v>384</v>
      </c>
      <c r="K131" s="461">
        <f t="shared" si="37"/>
        <v>0.012976994320625306</v>
      </c>
      <c r="L131" s="461">
        <f t="shared" si="37"/>
        <v>0.05598684123022084</v>
      </c>
      <c r="M131" s="461">
        <f t="shared" si="37"/>
        <v>0.1802325839159754</v>
      </c>
      <c r="N131" s="461">
        <f t="shared" si="37"/>
        <v>0.2832061644048184</v>
      </c>
      <c r="O131" s="461">
        <f t="shared" si="37"/>
        <v>0.2155524422197887</v>
      </c>
      <c r="P131" s="461">
        <f t="shared" si="37"/>
        <v>0.2520449739085714</v>
      </c>
      <c r="Q131" s="461">
        <f t="shared" si="37"/>
        <v>1</v>
      </c>
      <c r="R131" s="450"/>
      <c r="S131" s="450" t="s">
        <v>384</v>
      </c>
      <c r="T131" s="462">
        <f t="shared" si="38"/>
        <v>0.06509724554360759</v>
      </c>
      <c r="U131" s="462">
        <f t="shared" si="38"/>
        <v>0.12894266605401544</v>
      </c>
      <c r="V131" s="462">
        <f t="shared" si="38"/>
        <v>0.16942357143154835</v>
      </c>
      <c r="W131" s="462">
        <f t="shared" si="38"/>
        <v>0.13369262082786118</v>
      </c>
      <c r="X131" s="462">
        <f t="shared" si="38"/>
        <v>0.1530659790763496</v>
      </c>
      <c r="Y131" s="462">
        <f t="shared" si="38"/>
        <v>0.3258411188169886</v>
      </c>
      <c r="Z131" s="462">
        <f t="shared" si="38"/>
        <v>0.16673788015435342</v>
      </c>
      <c r="AA131" s="451"/>
      <c r="AB131" s="391"/>
    </row>
    <row r="132" spans="1:28" ht="12.75">
      <c r="A132" s="449" t="s">
        <v>18</v>
      </c>
      <c r="B132" s="460">
        <v>1.2986106916339473</v>
      </c>
      <c r="C132" s="460">
        <v>4.062292358803987</v>
      </c>
      <c r="D132" s="460">
        <v>5.601223195409242</v>
      </c>
      <c r="E132" s="460">
        <v>6.412579281183932</v>
      </c>
      <c r="F132" s="460">
        <v>7.029915433403806</v>
      </c>
      <c r="G132" s="460">
        <v>0</v>
      </c>
      <c r="H132" s="460">
        <v>24.40462096043492</v>
      </c>
      <c r="I132" s="450"/>
      <c r="J132" s="449" t="s">
        <v>18</v>
      </c>
      <c r="K132" s="461">
        <f t="shared" si="37"/>
        <v>0.05321167223778117</v>
      </c>
      <c r="L132" s="461">
        <f t="shared" si="37"/>
        <v>0.16645586773872975</v>
      </c>
      <c r="M132" s="461">
        <f t="shared" si="37"/>
        <v>0.2295148613244195</v>
      </c>
      <c r="N132" s="461">
        <f t="shared" si="37"/>
        <v>0.26276086367332185</v>
      </c>
      <c r="O132" s="461">
        <f t="shared" si="37"/>
        <v>0.2880567350257476</v>
      </c>
      <c r="P132" s="461">
        <f t="shared" si="37"/>
        <v>0</v>
      </c>
      <c r="Q132" s="461">
        <f t="shared" si="37"/>
        <v>1</v>
      </c>
      <c r="R132" s="450"/>
      <c r="S132" s="450" t="s">
        <v>18</v>
      </c>
      <c r="T132" s="462">
        <f t="shared" si="38"/>
        <v>0.013099514050285229</v>
      </c>
      <c r="U132" s="462">
        <f t="shared" si="38"/>
        <v>0.01881349874917037</v>
      </c>
      <c r="V132" s="462">
        <f t="shared" si="38"/>
        <v>0.0105879313003505</v>
      </c>
      <c r="W132" s="462">
        <f t="shared" si="38"/>
        <v>0.006087306861170266</v>
      </c>
      <c r="X132" s="462">
        <f t="shared" si="38"/>
        <v>0.010038377866140272</v>
      </c>
      <c r="Y132" s="462">
        <f t="shared" si="38"/>
        <v>0</v>
      </c>
      <c r="Z132" s="462">
        <f t="shared" si="38"/>
        <v>0.00818265150731109</v>
      </c>
      <c r="AA132" s="451"/>
      <c r="AB132" s="391"/>
    </row>
    <row r="133" spans="1:28" ht="12.75">
      <c r="A133" s="449" t="s">
        <v>19</v>
      </c>
      <c r="B133" s="460">
        <v>1.626019329507702</v>
      </c>
      <c r="C133" s="460">
        <v>12.056795530051343</v>
      </c>
      <c r="D133" s="460">
        <v>16.317517366354576</v>
      </c>
      <c r="E133" s="460">
        <v>49.628314708547265</v>
      </c>
      <c r="F133" s="460">
        <v>14.73559347629115</v>
      </c>
      <c r="G133" s="460">
        <v>9.575324675324675</v>
      </c>
      <c r="H133" s="460">
        <v>103.93956508607673</v>
      </c>
      <c r="I133" s="450"/>
      <c r="J133" s="449" t="s">
        <v>19</v>
      </c>
      <c r="K133" s="461">
        <f t="shared" si="37"/>
        <v>0.015643891988206097</v>
      </c>
      <c r="L133" s="461">
        <f t="shared" si="37"/>
        <v>0.11599813333898985</v>
      </c>
      <c r="M133" s="461">
        <f t="shared" si="37"/>
        <v>0.15699043336232313</v>
      </c>
      <c r="N133" s="461">
        <f t="shared" si="37"/>
        <v>0.47747279553698313</v>
      </c>
      <c r="O133" s="461">
        <f t="shared" si="37"/>
        <v>0.14177078251278025</v>
      </c>
      <c r="P133" s="461">
        <f t="shared" si="37"/>
        <v>0.09212396326071737</v>
      </c>
      <c r="Q133" s="461">
        <f t="shared" si="37"/>
        <v>1</v>
      </c>
      <c r="R133" s="450"/>
      <c r="S133" s="450" t="s">
        <v>19</v>
      </c>
      <c r="T133" s="462">
        <f t="shared" si="38"/>
        <v>0.01640219288978839</v>
      </c>
      <c r="U133" s="462">
        <f t="shared" si="38"/>
        <v>0.055838055853372134</v>
      </c>
      <c r="V133" s="462">
        <f t="shared" si="38"/>
        <v>0.03084482564609095</v>
      </c>
      <c r="W133" s="462">
        <f t="shared" si="38"/>
        <v>0.04711096228004542</v>
      </c>
      <c r="X133" s="462">
        <f t="shared" si="38"/>
        <v>0.021041711923584287</v>
      </c>
      <c r="Y133" s="462">
        <f t="shared" si="38"/>
        <v>0.024892531667335356</v>
      </c>
      <c r="Z133" s="462">
        <f t="shared" si="38"/>
        <v>0.034850008131643934</v>
      </c>
      <c r="AA133" s="451"/>
      <c r="AB133" s="391"/>
    </row>
    <row r="134" spans="1:28" ht="12.75">
      <c r="A134" s="449" t="s">
        <v>388</v>
      </c>
      <c r="B134" s="460">
        <v>0.22268196919359712</v>
      </c>
      <c r="C134" s="460">
        <v>0.6900936273029297</v>
      </c>
      <c r="D134" s="460">
        <v>7.539217758985202</v>
      </c>
      <c r="E134" s="460">
        <v>8.28663545756569</v>
      </c>
      <c r="F134" s="460">
        <v>28.95747508305648</v>
      </c>
      <c r="G134" s="460">
        <v>0</v>
      </c>
      <c r="H134" s="460">
        <v>45.6961038961039</v>
      </c>
      <c r="I134" s="450"/>
      <c r="J134" s="449" t="s">
        <v>388</v>
      </c>
      <c r="K134" s="461">
        <f t="shared" si="37"/>
        <v>0.004873106243365821</v>
      </c>
      <c r="L134" s="461">
        <f t="shared" si="37"/>
        <v>0.015101804496767346</v>
      </c>
      <c r="M134" s="461">
        <f t="shared" si="37"/>
        <v>0.16498600791276657</v>
      </c>
      <c r="N134" s="461">
        <f t="shared" si="37"/>
        <v>0.18134227540287562</v>
      </c>
      <c r="O134" s="461">
        <f t="shared" si="37"/>
        <v>0.6336968059442246</v>
      </c>
      <c r="P134" s="461">
        <f t="shared" si="37"/>
        <v>0</v>
      </c>
      <c r="Q134" s="461">
        <f t="shared" si="37"/>
        <v>1</v>
      </c>
      <c r="R134" s="450"/>
      <c r="S134" s="450" t="s">
        <v>388</v>
      </c>
      <c r="T134" s="462">
        <f t="shared" si="38"/>
        <v>0.0022462664160930535</v>
      </c>
      <c r="U134" s="462">
        <f t="shared" si="38"/>
        <v>0.0031959973451779248</v>
      </c>
      <c r="V134" s="462">
        <f t="shared" si="38"/>
        <v>0.01425130135073747</v>
      </c>
      <c r="W134" s="462">
        <f t="shared" si="38"/>
        <v>0.007866303193298417</v>
      </c>
      <c r="X134" s="462">
        <f t="shared" si="38"/>
        <v>0.04134986824333897</v>
      </c>
      <c r="Y134" s="462">
        <f t="shared" si="38"/>
        <v>0</v>
      </c>
      <c r="Z134" s="462">
        <f t="shared" si="38"/>
        <v>0.015321495631089496</v>
      </c>
      <c r="AA134" s="451"/>
      <c r="AB134" s="391"/>
    </row>
    <row r="135" spans="1:28" ht="12.75">
      <c r="A135" s="450" t="s">
        <v>123</v>
      </c>
      <c r="B135" s="460">
        <f aca="true" t="shared" si="39" ref="B135:H135">SUM(B129:B134)</f>
        <v>99.13426457263667</v>
      </c>
      <c r="C135" s="460">
        <f t="shared" si="39"/>
        <v>215.92434309876168</v>
      </c>
      <c r="D135" s="460">
        <f t="shared" si="39"/>
        <v>529.0196013289036</v>
      </c>
      <c r="E135" s="460">
        <f t="shared" si="39"/>
        <v>1053.4345363938387</v>
      </c>
      <c r="F135" s="460">
        <f t="shared" si="39"/>
        <v>700.3039263062518</v>
      </c>
      <c r="G135" s="460">
        <f t="shared" si="39"/>
        <v>384.6665659921474</v>
      </c>
      <c r="H135" s="460">
        <f t="shared" si="39"/>
        <v>2982.4832376925397</v>
      </c>
      <c r="I135" s="450"/>
      <c r="J135" s="449" t="s">
        <v>123</v>
      </c>
      <c r="K135" s="461">
        <f t="shared" si="37"/>
        <v>0.03323883377441342</v>
      </c>
      <c r="L135" s="461">
        <f t="shared" si="37"/>
        <v>0.07239750432455609</v>
      </c>
      <c r="M135" s="461">
        <f t="shared" si="37"/>
        <v>0.1773755488859648</v>
      </c>
      <c r="N135" s="461">
        <f t="shared" si="37"/>
        <v>0.3532071942871506</v>
      </c>
      <c r="O135" s="461">
        <f t="shared" si="37"/>
        <v>0.23480565371024736</v>
      </c>
      <c r="P135" s="461">
        <f t="shared" si="37"/>
        <v>0.12897526501766787</v>
      </c>
      <c r="Q135" s="461">
        <f t="shared" si="37"/>
        <v>1</v>
      </c>
      <c r="R135" s="450"/>
      <c r="S135" s="450" t="s">
        <v>123</v>
      </c>
      <c r="T135" s="462">
        <f t="shared" si="38"/>
        <v>1</v>
      </c>
      <c r="U135" s="462">
        <f t="shared" si="38"/>
        <v>1</v>
      </c>
      <c r="V135" s="462">
        <f t="shared" si="38"/>
        <v>1</v>
      </c>
      <c r="W135" s="462">
        <f t="shared" si="38"/>
        <v>1</v>
      </c>
      <c r="X135" s="462">
        <f t="shared" si="38"/>
        <v>1</v>
      </c>
      <c r="Y135" s="462">
        <f t="shared" si="38"/>
        <v>1</v>
      </c>
      <c r="Z135" s="462">
        <f t="shared" si="38"/>
        <v>1</v>
      </c>
      <c r="AA135" s="451"/>
      <c r="AB135" s="391"/>
    </row>
  </sheetData>
  <sheetProtection/>
  <mergeCells count="3">
    <mergeCell ref="K1:P1"/>
    <mergeCell ref="T1:X1"/>
    <mergeCell ref="C1:J1"/>
  </mergeCells>
  <printOptions/>
  <pageMargins left="0.7" right="0.7" top="0.75" bottom="0.75" header="0.3" footer="0.3"/>
  <pageSetup horizontalDpi="90" verticalDpi="90" orientation="portrait" paperSize="9" r:id="rId1"/>
</worksheet>
</file>

<file path=xl/worksheets/sheet2.xml><?xml version="1.0" encoding="utf-8"?>
<worksheet xmlns="http://schemas.openxmlformats.org/spreadsheetml/2006/main" xmlns:r="http://schemas.openxmlformats.org/officeDocument/2006/relationships">
  <sheetPr>
    <tabColor rgb="FF00B050"/>
  </sheetPr>
  <dimension ref="A1:A1"/>
  <sheetViews>
    <sheetView zoomScalePageLayoutView="0" workbookViewId="0" topLeftCell="A1">
      <selection activeCell="I31" sqref="I31"/>
    </sheetView>
  </sheetViews>
  <sheetFormatPr defaultColWidth="9.140625" defaultRowHeight="12.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1">
    <tabColor rgb="FF00B050"/>
  </sheetPr>
  <dimension ref="A1:U100"/>
  <sheetViews>
    <sheetView view="pageBreakPreview" zoomScale="60" zoomScaleNormal="55" zoomScalePageLayoutView="0" workbookViewId="0" topLeftCell="A1">
      <selection activeCell="O55" sqref="O55"/>
    </sheetView>
  </sheetViews>
  <sheetFormatPr defaultColWidth="9.140625" defaultRowHeight="12.75"/>
  <cols>
    <col min="1" max="1" width="36.28125" style="2" customWidth="1"/>
    <col min="2" max="6" width="14.140625" style="2" hidden="1" customWidth="1"/>
    <col min="7" max="15" width="14.140625" style="2" customWidth="1"/>
    <col min="16" max="16" width="14.00390625" style="2" customWidth="1"/>
    <col min="17" max="17" width="15.7109375" style="2" customWidth="1"/>
    <col min="18" max="18" width="13.00390625" style="0" customWidth="1"/>
    <col min="19" max="19" width="19.57421875" style="2" customWidth="1"/>
    <col min="20" max="20" width="30.140625" style="2" customWidth="1"/>
    <col min="21" max="16384" width="9.140625" style="2" customWidth="1"/>
  </cols>
  <sheetData>
    <row r="1" spans="1:16" s="81" customFormat="1" ht="18.75" thickBot="1">
      <c r="A1" s="478" t="s">
        <v>406</v>
      </c>
      <c r="B1" s="479"/>
      <c r="C1" s="479"/>
      <c r="D1" s="479"/>
      <c r="E1" s="479"/>
      <c r="F1" s="479"/>
      <c r="G1" s="479"/>
      <c r="H1" s="479"/>
      <c r="I1" s="479"/>
      <c r="J1" s="479"/>
      <c r="K1" s="479"/>
      <c r="L1" s="479"/>
      <c r="M1" s="479"/>
      <c r="N1" s="479"/>
      <c r="O1" s="479"/>
      <c r="P1" s="479"/>
    </row>
    <row r="2" spans="1:19" ht="15.75">
      <c r="A2" s="476"/>
      <c r="B2" s="224"/>
      <c r="C2" s="228"/>
      <c r="D2" s="228"/>
      <c r="E2" s="228"/>
      <c r="F2" s="228"/>
      <c r="G2" s="228"/>
      <c r="H2" s="228"/>
      <c r="I2" s="228"/>
      <c r="J2" s="228"/>
      <c r="K2" s="228"/>
      <c r="L2" s="228"/>
      <c r="M2" s="228"/>
      <c r="N2" s="228"/>
      <c r="O2" s="228"/>
      <c r="P2" s="228"/>
      <c r="Q2" s="263"/>
      <c r="R2" s="343"/>
      <c r="S2" s="487" t="s">
        <v>362</v>
      </c>
    </row>
    <row r="3" spans="1:19" ht="18.75">
      <c r="A3" s="477"/>
      <c r="B3" s="225"/>
      <c r="C3" s="5">
        <v>2000</v>
      </c>
      <c r="D3" s="5">
        <v>2001</v>
      </c>
      <c r="E3" s="5">
        <v>2002</v>
      </c>
      <c r="F3" s="5">
        <v>2003</v>
      </c>
      <c r="G3" s="5">
        <v>2004</v>
      </c>
      <c r="H3" s="5">
        <v>2005</v>
      </c>
      <c r="I3" s="5">
        <v>2006</v>
      </c>
      <c r="J3" s="4" t="s">
        <v>183</v>
      </c>
      <c r="K3" s="5">
        <v>2008</v>
      </c>
      <c r="L3" s="5">
        <v>2009</v>
      </c>
      <c r="M3" s="5">
        <v>2010</v>
      </c>
      <c r="N3" s="5">
        <v>2011</v>
      </c>
      <c r="O3" s="5">
        <v>2012</v>
      </c>
      <c r="P3" s="5">
        <v>2013</v>
      </c>
      <c r="Q3" s="5">
        <v>2014</v>
      </c>
      <c r="R3" s="5">
        <v>2015</v>
      </c>
      <c r="S3" s="488"/>
    </row>
    <row r="4" spans="1:19" ht="15.75">
      <c r="A4" s="21"/>
      <c r="B4" s="21"/>
      <c r="C4" s="21"/>
      <c r="D4" s="21"/>
      <c r="E4" s="21"/>
      <c r="F4" s="21"/>
      <c r="G4" s="21"/>
      <c r="H4" s="21"/>
      <c r="I4" s="21"/>
      <c r="J4" s="31"/>
      <c r="K4" s="21"/>
      <c r="L4" s="21"/>
      <c r="M4" s="13"/>
      <c r="N4" s="13"/>
      <c r="O4" s="13"/>
      <c r="P4" s="13"/>
      <c r="R4" s="13" t="s">
        <v>124</v>
      </c>
      <c r="S4" s="36"/>
    </row>
    <row r="5" spans="1:20" ht="15">
      <c r="A5" s="232" t="s">
        <v>0</v>
      </c>
      <c r="B5" s="232"/>
      <c r="C5" s="37">
        <v>73.8</v>
      </c>
      <c r="D5" s="37">
        <v>71.8</v>
      </c>
      <c r="E5" s="37">
        <v>71.1</v>
      </c>
      <c r="F5" s="37">
        <v>71.3</v>
      </c>
      <c r="G5" s="37">
        <v>69.3</v>
      </c>
      <c r="H5" s="37">
        <v>68.60000000000001</v>
      </c>
      <c r="I5" s="37">
        <v>69.89999999999999</v>
      </c>
      <c r="J5" s="38">
        <v>80.4</v>
      </c>
      <c r="K5" s="37">
        <v>78.5</v>
      </c>
      <c r="L5" s="37">
        <v>76.6</v>
      </c>
      <c r="M5" s="37">
        <v>73.9</v>
      </c>
      <c r="N5" s="37">
        <v>73.2</v>
      </c>
      <c r="O5" s="37">
        <v>73.4</v>
      </c>
      <c r="P5" s="37">
        <v>75.6</v>
      </c>
      <c r="Q5" s="345">
        <v>76.86</v>
      </c>
      <c r="R5" s="271">
        <v>76.59</v>
      </c>
      <c r="S5" s="273">
        <v>9410</v>
      </c>
      <c r="T5" s="335"/>
    </row>
    <row r="6" spans="1:20" ht="15.75">
      <c r="A6" s="23" t="s">
        <v>1</v>
      </c>
      <c r="B6" s="23"/>
      <c r="C6" s="37"/>
      <c r="D6" s="37"/>
      <c r="E6" s="37"/>
      <c r="F6" s="37"/>
      <c r="G6" s="37"/>
      <c r="H6" s="37"/>
      <c r="I6" s="37"/>
      <c r="J6" s="38"/>
      <c r="K6" s="37"/>
      <c r="L6" s="37"/>
      <c r="M6" s="37"/>
      <c r="N6" s="37"/>
      <c r="O6" s="37"/>
      <c r="P6" s="37"/>
      <c r="Q6" s="345"/>
      <c r="R6" s="271"/>
      <c r="S6" s="273"/>
      <c r="T6" s="335"/>
    </row>
    <row r="7" spans="1:20" ht="15">
      <c r="A7" s="26" t="s">
        <v>2</v>
      </c>
      <c r="B7" s="26"/>
      <c r="C7" s="37">
        <v>75.7</v>
      </c>
      <c r="D7" s="37">
        <v>73.3</v>
      </c>
      <c r="E7" s="37">
        <v>73.2</v>
      </c>
      <c r="F7" s="37">
        <v>73.4</v>
      </c>
      <c r="G7" s="37">
        <v>70.6</v>
      </c>
      <c r="H7" s="37">
        <v>71.3</v>
      </c>
      <c r="I7" s="37">
        <v>72.6</v>
      </c>
      <c r="J7" s="38">
        <v>82.39999999999999</v>
      </c>
      <c r="K7" s="37">
        <v>80.4</v>
      </c>
      <c r="L7" s="37">
        <v>77.8</v>
      </c>
      <c r="M7" s="37">
        <v>76.5</v>
      </c>
      <c r="N7" s="37">
        <v>75.5</v>
      </c>
      <c r="O7" s="37">
        <v>74.5</v>
      </c>
      <c r="P7" s="37">
        <v>77.2</v>
      </c>
      <c r="Q7" s="345">
        <v>78.62</v>
      </c>
      <c r="R7" s="271">
        <v>78.37</v>
      </c>
      <c r="S7" s="273">
        <v>4240</v>
      </c>
      <c r="T7" s="335"/>
    </row>
    <row r="8" spans="1:20" ht="15">
      <c r="A8" s="26" t="s">
        <v>3</v>
      </c>
      <c r="B8" s="26"/>
      <c r="C8" s="37">
        <v>72.1</v>
      </c>
      <c r="D8" s="37">
        <v>70.6</v>
      </c>
      <c r="E8" s="37">
        <v>69.5</v>
      </c>
      <c r="F8" s="37">
        <v>69.6</v>
      </c>
      <c r="G8" s="37">
        <v>68.30000000000001</v>
      </c>
      <c r="H8" s="37">
        <v>66.2</v>
      </c>
      <c r="I8" s="37">
        <v>67.4</v>
      </c>
      <c r="J8" s="38">
        <v>78.60000000000001</v>
      </c>
      <c r="K8" s="37">
        <v>76.7</v>
      </c>
      <c r="L8" s="37">
        <v>75.4</v>
      </c>
      <c r="M8" s="37">
        <v>71.5</v>
      </c>
      <c r="N8" s="37">
        <v>71.2</v>
      </c>
      <c r="O8" s="37">
        <v>72.39999999999999</v>
      </c>
      <c r="P8" s="37">
        <v>74.2</v>
      </c>
      <c r="Q8" s="345">
        <v>75.23</v>
      </c>
      <c r="R8" s="271">
        <v>74.92</v>
      </c>
      <c r="S8" s="273">
        <v>5160</v>
      </c>
      <c r="T8" s="335"/>
    </row>
    <row r="9" spans="1:20" ht="15.75">
      <c r="A9" s="23" t="s">
        <v>4</v>
      </c>
      <c r="B9" s="23"/>
      <c r="C9" s="37"/>
      <c r="D9" s="37"/>
      <c r="E9" s="37"/>
      <c r="F9" s="37"/>
      <c r="G9" s="37"/>
      <c r="H9" s="37"/>
      <c r="I9" s="37"/>
      <c r="J9" s="38"/>
      <c r="K9" s="37"/>
      <c r="L9" s="37"/>
      <c r="M9" s="37"/>
      <c r="N9" s="37"/>
      <c r="O9" s="37"/>
      <c r="P9" s="37"/>
      <c r="Q9" s="345"/>
      <c r="R9" s="271"/>
      <c r="S9" s="273"/>
      <c r="T9" s="335"/>
    </row>
    <row r="10" spans="1:20" ht="15">
      <c r="A10" s="26" t="s">
        <v>5</v>
      </c>
      <c r="B10" s="26"/>
      <c r="C10" s="37">
        <v>74.6</v>
      </c>
      <c r="D10" s="37">
        <v>78.7</v>
      </c>
      <c r="E10" s="37">
        <v>76.8</v>
      </c>
      <c r="F10" s="37">
        <v>73</v>
      </c>
      <c r="G10" s="37">
        <v>73.8</v>
      </c>
      <c r="H10" s="37">
        <v>69.3</v>
      </c>
      <c r="I10" s="37">
        <v>69.69999999999999</v>
      </c>
      <c r="J10" s="38">
        <v>84.6</v>
      </c>
      <c r="K10" s="37">
        <v>77.9</v>
      </c>
      <c r="L10" s="37">
        <v>75.4</v>
      </c>
      <c r="M10" s="37">
        <v>75.5</v>
      </c>
      <c r="N10" s="37">
        <v>76.4</v>
      </c>
      <c r="O10" s="37">
        <v>77.7</v>
      </c>
      <c r="P10" s="37">
        <v>76.4</v>
      </c>
      <c r="Q10" s="345">
        <v>79.99</v>
      </c>
      <c r="R10" s="271">
        <v>82.2</v>
      </c>
      <c r="S10" s="273">
        <v>260</v>
      </c>
      <c r="T10" s="335"/>
    </row>
    <row r="11" spans="1:20" ht="15">
      <c r="A11" s="26" t="s">
        <v>6</v>
      </c>
      <c r="B11" s="26"/>
      <c r="C11" s="37">
        <v>80.9</v>
      </c>
      <c r="D11" s="37">
        <v>79.5</v>
      </c>
      <c r="E11" s="37">
        <v>76.9</v>
      </c>
      <c r="F11" s="37">
        <v>77.7</v>
      </c>
      <c r="G11" s="37">
        <v>74.3</v>
      </c>
      <c r="H11" s="37">
        <v>71.89999999999999</v>
      </c>
      <c r="I11" s="37">
        <v>74.1</v>
      </c>
      <c r="J11" s="38">
        <v>87.5</v>
      </c>
      <c r="K11" s="37">
        <v>83.2</v>
      </c>
      <c r="L11" s="37">
        <v>80</v>
      </c>
      <c r="M11" s="37">
        <v>77.8</v>
      </c>
      <c r="N11" s="37">
        <v>74.3</v>
      </c>
      <c r="O11" s="37">
        <v>76.2</v>
      </c>
      <c r="P11" s="37">
        <v>79.8</v>
      </c>
      <c r="Q11" s="345">
        <v>80.45</v>
      </c>
      <c r="R11" s="271">
        <v>79.27</v>
      </c>
      <c r="S11" s="273">
        <v>1070</v>
      </c>
      <c r="T11" s="335"/>
    </row>
    <row r="12" spans="1:20" ht="15">
      <c r="A12" s="26" t="s">
        <v>7</v>
      </c>
      <c r="B12" s="26"/>
      <c r="C12" s="37">
        <v>80.10000000000001</v>
      </c>
      <c r="D12" s="37">
        <v>77.9</v>
      </c>
      <c r="E12" s="37">
        <v>79.5</v>
      </c>
      <c r="F12" s="37">
        <v>78.2</v>
      </c>
      <c r="G12" s="37">
        <v>77.4</v>
      </c>
      <c r="H12" s="37">
        <v>75.1</v>
      </c>
      <c r="I12" s="37">
        <v>75.8</v>
      </c>
      <c r="J12" s="38">
        <v>85.1</v>
      </c>
      <c r="K12" s="37">
        <v>79.80000000000001</v>
      </c>
      <c r="L12" s="37">
        <v>81.2</v>
      </c>
      <c r="M12" s="37">
        <v>80</v>
      </c>
      <c r="N12" s="37">
        <v>77.5</v>
      </c>
      <c r="O12" s="37">
        <v>77.3</v>
      </c>
      <c r="P12" s="37">
        <v>78.2</v>
      </c>
      <c r="Q12" s="345">
        <v>79.65</v>
      </c>
      <c r="R12" s="271">
        <v>80.17</v>
      </c>
      <c r="S12" s="273">
        <v>1310</v>
      </c>
      <c r="T12" s="335"/>
    </row>
    <row r="13" spans="1:20" ht="15">
      <c r="A13" s="26" t="s">
        <v>8</v>
      </c>
      <c r="B13" s="26"/>
      <c r="C13" s="37">
        <v>80.5</v>
      </c>
      <c r="D13" s="37">
        <v>79.3</v>
      </c>
      <c r="E13" s="37">
        <v>78.60000000000001</v>
      </c>
      <c r="F13" s="37">
        <v>79.5</v>
      </c>
      <c r="G13" s="37">
        <v>76.1</v>
      </c>
      <c r="H13" s="37">
        <v>75.3</v>
      </c>
      <c r="I13" s="37">
        <v>76.5</v>
      </c>
      <c r="J13" s="38">
        <v>82.3</v>
      </c>
      <c r="K13" s="37">
        <v>83.1</v>
      </c>
      <c r="L13" s="37">
        <v>79.4</v>
      </c>
      <c r="M13" s="37">
        <v>80.10000000000001</v>
      </c>
      <c r="N13" s="37">
        <v>78.8</v>
      </c>
      <c r="O13" s="37">
        <v>78.5</v>
      </c>
      <c r="P13" s="37">
        <v>79.7</v>
      </c>
      <c r="Q13" s="345">
        <v>82.15</v>
      </c>
      <c r="R13" s="271">
        <v>82.32</v>
      </c>
      <c r="S13" s="273">
        <v>1470</v>
      </c>
      <c r="T13" s="335"/>
    </row>
    <row r="14" spans="1:20" ht="15">
      <c r="A14" s="26" t="s">
        <v>9</v>
      </c>
      <c r="B14" s="26"/>
      <c r="C14" s="37">
        <v>76.1</v>
      </c>
      <c r="D14" s="37">
        <v>74.4</v>
      </c>
      <c r="E14" s="37">
        <v>72.8</v>
      </c>
      <c r="F14" s="37">
        <v>76.2</v>
      </c>
      <c r="G14" s="37">
        <v>72.5</v>
      </c>
      <c r="H14" s="37">
        <v>72.5</v>
      </c>
      <c r="I14" s="37">
        <v>73.5</v>
      </c>
      <c r="J14" s="38">
        <v>82.5</v>
      </c>
      <c r="K14" s="37">
        <v>81.3</v>
      </c>
      <c r="L14" s="37">
        <v>79.9</v>
      </c>
      <c r="M14" s="37">
        <v>75.1</v>
      </c>
      <c r="N14" s="37">
        <v>76.3</v>
      </c>
      <c r="O14" s="37">
        <v>74.8</v>
      </c>
      <c r="P14" s="37">
        <v>79.9</v>
      </c>
      <c r="Q14" s="345">
        <v>78.69</v>
      </c>
      <c r="R14" s="271">
        <v>76.37</v>
      </c>
      <c r="S14" s="273">
        <v>1680</v>
      </c>
      <c r="T14" s="335"/>
    </row>
    <row r="15" spans="1:20" ht="15">
      <c r="A15" s="26" t="s">
        <v>10</v>
      </c>
      <c r="B15" s="26"/>
      <c r="C15" s="37">
        <v>67</v>
      </c>
      <c r="D15" s="37">
        <v>64</v>
      </c>
      <c r="E15" s="37">
        <v>65.3</v>
      </c>
      <c r="F15" s="37">
        <v>65.2</v>
      </c>
      <c r="G15" s="37">
        <v>63.2</v>
      </c>
      <c r="H15" s="37">
        <v>62.3</v>
      </c>
      <c r="I15" s="37">
        <v>64.5</v>
      </c>
      <c r="J15" s="38">
        <v>77.3</v>
      </c>
      <c r="K15" s="37">
        <v>75.3</v>
      </c>
      <c r="L15" s="37">
        <v>76.6</v>
      </c>
      <c r="M15" s="37">
        <v>70.6</v>
      </c>
      <c r="N15" s="37">
        <v>69.8</v>
      </c>
      <c r="O15" s="37">
        <v>72.3</v>
      </c>
      <c r="P15" s="37">
        <v>74.4</v>
      </c>
      <c r="Q15" s="345">
        <v>75.58</v>
      </c>
      <c r="R15" s="271">
        <v>75.41</v>
      </c>
      <c r="S15" s="273">
        <v>1700</v>
      </c>
      <c r="T15" s="335"/>
    </row>
    <row r="16" spans="1:20" ht="15">
      <c r="A16" s="26" t="s">
        <v>11</v>
      </c>
      <c r="B16" s="26"/>
      <c r="C16" s="37">
        <v>56.49999999999999</v>
      </c>
      <c r="D16" s="37">
        <v>56.8</v>
      </c>
      <c r="E16" s="37">
        <v>54.7</v>
      </c>
      <c r="F16" s="37">
        <v>52.1</v>
      </c>
      <c r="G16" s="37">
        <v>54.50000000000001</v>
      </c>
      <c r="H16" s="37">
        <v>54.6</v>
      </c>
      <c r="I16" s="37">
        <v>54.7</v>
      </c>
      <c r="J16" s="38">
        <v>66.4</v>
      </c>
      <c r="K16" s="37">
        <v>68.8</v>
      </c>
      <c r="L16" s="37">
        <v>64.8</v>
      </c>
      <c r="M16" s="37">
        <v>63.4</v>
      </c>
      <c r="N16" s="37">
        <v>64</v>
      </c>
      <c r="O16" s="37">
        <v>64.3</v>
      </c>
      <c r="P16" s="37">
        <v>63.6</v>
      </c>
      <c r="Q16" s="345">
        <v>68.02</v>
      </c>
      <c r="R16" s="271">
        <v>67.54</v>
      </c>
      <c r="S16" s="273">
        <v>1220</v>
      </c>
      <c r="T16" s="335"/>
    </row>
    <row r="17" spans="1:20" ht="15">
      <c r="A17" s="26" t="s">
        <v>12</v>
      </c>
      <c r="B17" s="26"/>
      <c r="C17" s="37">
        <v>39.1</v>
      </c>
      <c r="D17" s="37">
        <v>40.9</v>
      </c>
      <c r="E17" s="37">
        <v>36.9</v>
      </c>
      <c r="F17" s="37">
        <v>39.6</v>
      </c>
      <c r="G17" s="37">
        <v>40.1</v>
      </c>
      <c r="H17" s="37">
        <v>36.3</v>
      </c>
      <c r="I17" s="37">
        <v>38.3</v>
      </c>
      <c r="J17" s="38">
        <v>50.8</v>
      </c>
      <c r="K17" s="37">
        <v>55.00000000000001</v>
      </c>
      <c r="L17" s="37">
        <v>50.9</v>
      </c>
      <c r="M17" s="37">
        <v>38.6</v>
      </c>
      <c r="N17" s="37">
        <v>48.699999999999996</v>
      </c>
      <c r="O17" s="37">
        <v>40.1</v>
      </c>
      <c r="P17" s="37">
        <v>47.2</v>
      </c>
      <c r="Q17" s="345">
        <v>45.65</v>
      </c>
      <c r="R17" s="271">
        <v>51.35</v>
      </c>
      <c r="S17" s="273">
        <v>700</v>
      </c>
      <c r="T17" s="335"/>
    </row>
    <row r="18" spans="1:19" ht="15.75" thickBot="1">
      <c r="A18" s="17" t="s">
        <v>112</v>
      </c>
      <c r="B18" s="17"/>
      <c r="C18" s="35">
        <v>14518</v>
      </c>
      <c r="D18" s="35">
        <v>14634</v>
      </c>
      <c r="E18" s="35">
        <v>14035</v>
      </c>
      <c r="F18" s="35">
        <v>13960</v>
      </c>
      <c r="G18" s="35">
        <v>14770</v>
      </c>
      <c r="H18" s="35">
        <v>14060</v>
      </c>
      <c r="I18" s="35">
        <v>14180</v>
      </c>
      <c r="J18" s="39">
        <v>8820</v>
      </c>
      <c r="K18" s="35">
        <v>9150</v>
      </c>
      <c r="L18" s="35">
        <v>9300</v>
      </c>
      <c r="M18" s="35">
        <v>8590</v>
      </c>
      <c r="N18" s="35">
        <v>9240</v>
      </c>
      <c r="O18" s="35">
        <v>9890</v>
      </c>
      <c r="P18" s="35">
        <v>9920</v>
      </c>
      <c r="Q18" s="346">
        <v>9800</v>
      </c>
      <c r="R18" s="272">
        <v>9410</v>
      </c>
      <c r="S18" s="35"/>
    </row>
    <row r="19" spans="1:17" ht="18">
      <c r="A19" s="2" t="s">
        <v>185</v>
      </c>
      <c r="C19" s="25"/>
      <c r="D19" s="25"/>
      <c r="E19" s="25"/>
      <c r="F19" s="25"/>
      <c r="G19" s="25"/>
      <c r="H19" s="25"/>
      <c r="I19" s="25"/>
      <c r="J19" s="25"/>
      <c r="K19" s="25"/>
      <c r="L19" s="25"/>
      <c r="M19" s="25"/>
      <c r="N19" s="25"/>
      <c r="O19" s="25"/>
      <c r="P19" s="25"/>
      <c r="Q19" s="25"/>
    </row>
    <row r="20" spans="3:17" ht="15">
      <c r="C20" s="25"/>
      <c r="D20" s="25"/>
      <c r="E20" s="25"/>
      <c r="F20" s="25"/>
      <c r="G20" s="25"/>
      <c r="H20" s="25"/>
      <c r="I20" s="25"/>
      <c r="J20" s="25"/>
      <c r="K20" s="25"/>
      <c r="L20" s="25"/>
      <c r="M20" s="25"/>
      <c r="N20" s="25"/>
      <c r="O20" s="25"/>
      <c r="P20" s="25"/>
      <c r="Q20" s="25"/>
    </row>
    <row r="21" spans="2:19" ht="15">
      <c r="B21" s="25"/>
      <c r="C21" s="25"/>
      <c r="D21" s="25"/>
      <c r="E21" s="25"/>
      <c r="F21" s="25"/>
      <c r="G21" s="25"/>
      <c r="H21" s="25"/>
      <c r="I21" s="25"/>
      <c r="J21" s="25"/>
      <c r="K21" s="25"/>
      <c r="L21" s="25"/>
      <c r="M21" s="25"/>
      <c r="N21" s="25"/>
      <c r="O21" s="25"/>
      <c r="P21" s="25"/>
      <c r="Q21" s="25"/>
      <c r="S21" s="25"/>
    </row>
    <row r="22" spans="1:17" s="81" customFormat="1" ht="18.75" thickBot="1">
      <c r="A22" s="478" t="s">
        <v>407</v>
      </c>
      <c r="B22" s="479"/>
      <c r="C22" s="479"/>
      <c r="D22" s="479"/>
      <c r="E22" s="479"/>
      <c r="F22" s="479"/>
      <c r="G22" s="479"/>
      <c r="H22" s="479"/>
      <c r="I22" s="479"/>
      <c r="J22" s="479"/>
      <c r="K22" s="479"/>
      <c r="L22" s="479"/>
      <c r="M22" s="479"/>
      <c r="N22" s="479"/>
      <c r="O22" s="479"/>
      <c r="P22" s="484"/>
      <c r="Q22" s="168"/>
    </row>
    <row r="23" spans="1:18" ht="15.75">
      <c r="A23" s="476"/>
      <c r="B23" s="476"/>
      <c r="C23" s="476"/>
      <c r="D23" s="476"/>
      <c r="E23" s="476"/>
      <c r="F23" s="476"/>
      <c r="G23" s="476"/>
      <c r="H23" s="476"/>
      <c r="I23" s="476"/>
      <c r="J23" s="476"/>
      <c r="K23" s="476"/>
      <c r="L23" s="476"/>
      <c r="M23" s="476"/>
      <c r="N23" s="476"/>
      <c r="O23" s="476"/>
      <c r="P23" s="48"/>
      <c r="Q23" s="48"/>
      <c r="R23" s="48"/>
    </row>
    <row r="24" spans="1:21" ht="18.75">
      <c r="A24" s="477"/>
      <c r="B24" s="5">
        <v>1999</v>
      </c>
      <c r="C24" s="5">
        <v>2000</v>
      </c>
      <c r="D24" s="5">
        <v>2001</v>
      </c>
      <c r="E24" s="5">
        <v>2002</v>
      </c>
      <c r="F24" s="5">
        <v>2003</v>
      </c>
      <c r="G24" s="5">
        <v>2004</v>
      </c>
      <c r="H24" s="5">
        <v>2005</v>
      </c>
      <c r="I24" s="5">
        <v>2006</v>
      </c>
      <c r="J24" s="4" t="s">
        <v>186</v>
      </c>
      <c r="K24" s="5">
        <v>2008</v>
      </c>
      <c r="L24" s="5">
        <v>2009</v>
      </c>
      <c r="M24" s="5">
        <v>2010</v>
      </c>
      <c r="N24" s="6">
        <v>2011</v>
      </c>
      <c r="O24" s="7" t="s">
        <v>184</v>
      </c>
      <c r="P24" s="49">
        <v>2013</v>
      </c>
      <c r="Q24" s="49">
        <v>2014</v>
      </c>
      <c r="R24" s="49">
        <v>2015</v>
      </c>
      <c r="T24" s="53" t="s">
        <v>175</v>
      </c>
      <c r="U24" s="54"/>
    </row>
    <row r="25" spans="1:21" ht="15.75">
      <c r="A25" s="21"/>
      <c r="B25" s="9"/>
      <c r="C25" s="9"/>
      <c r="D25" s="9"/>
      <c r="E25" s="9"/>
      <c r="F25" s="9"/>
      <c r="G25" s="9"/>
      <c r="H25" s="9"/>
      <c r="I25" s="9"/>
      <c r="J25" s="10"/>
      <c r="K25" s="9"/>
      <c r="L25" s="9"/>
      <c r="M25" s="13"/>
      <c r="N25" s="42"/>
      <c r="O25" s="43"/>
      <c r="P25" s="247"/>
      <c r="Q25" s="347"/>
      <c r="R25" s="247" t="s">
        <v>113</v>
      </c>
      <c r="T25" s="55" t="s">
        <v>15</v>
      </c>
      <c r="U25" s="56">
        <f>P27</f>
        <v>50</v>
      </c>
    </row>
    <row r="26" spans="1:21" ht="15">
      <c r="A26" s="232" t="s">
        <v>14</v>
      </c>
      <c r="B26" s="14">
        <v>19.5</v>
      </c>
      <c r="C26" s="14">
        <v>18.1</v>
      </c>
      <c r="D26" s="14">
        <v>18.2</v>
      </c>
      <c r="E26" s="14">
        <v>17</v>
      </c>
      <c r="F26" s="14">
        <v>15.6</v>
      </c>
      <c r="G26" s="14">
        <v>15.3</v>
      </c>
      <c r="H26" s="14">
        <v>13.5</v>
      </c>
      <c r="I26" s="14">
        <v>13.6</v>
      </c>
      <c r="J26" s="15">
        <v>22</v>
      </c>
      <c r="K26" s="14">
        <v>22.2</v>
      </c>
      <c r="L26" s="14">
        <v>21.8</v>
      </c>
      <c r="M26" s="14">
        <v>22</v>
      </c>
      <c r="N26" s="16">
        <v>22.1</v>
      </c>
      <c r="O26" s="15">
        <v>26</v>
      </c>
      <c r="P26" s="268">
        <v>23.3</v>
      </c>
      <c r="Q26" s="348">
        <v>25</v>
      </c>
      <c r="R26" s="276">
        <v>21.6</v>
      </c>
      <c r="S26" s="276"/>
      <c r="T26" s="55" t="s">
        <v>16</v>
      </c>
      <c r="U26" s="56">
        <f>P28</f>
        <v>13.6</v>
      </c>
    </row>
    <row r="27" spans="1:21" ht="15">
      <c r="A27" s="232" t="s">
        <v>15</v>
      </c>
      <c r="B27" s="14">
        <v>49.4</v>
      </c>
      <c r="C27" s="14">
        <v>50.7</v>
      </c>
      <c r="D27" s="14">
        <v>50.8</v>
      </c>
      <c r="E27" s="14">
        <v>51.8</v>
      </c>
      <c r="F27" s="14">
        <v>53.7</v>
      </c>
      <c r="G27" s="14">
        <v>52.7</v>
      </c>
      <c r="H27" s="14">
        <v>54.6</v>
      </c>
      <c r="I27" s="14">
        <v>54.5</v>
      </c>
      <c r="J27" s="15">
        <v>50.2</v>
      </c>
      <c r="K27" s="14">
        <v>49.8</v>
      </c>
      <c r="L27" s="14">
        <v>51</v>
      </c>
      <c r="M27" s="14">
        <v>51.1</v>
      </c>
      <c r="N27" s="16">
        <v>49.9</v>
      </c>
      <c r="O27" s="15">
        <v>48.3</v>
      </c>
      <c r="P27" s="268">
        <v>50</v>
      </c>
      <c r="Q27" s="348">
        <v>48.1</v>
      </c>
      <c r="R27" s="276">
        <v>50.7</v>
      </c>
      <c r="S27" s="276"/>
      <c r="T27" s="55" t="s">
        <v>14</v>
      </c>
      <c r="U27" s="56">
        <f>P26</f>
        <v>23.3</v>
      </c>
    </row>
    <row r="28" spans="1:21" ht="15">
      <c r="A28" s="232" t="s">
        <v>16</v>
      </c>
      <c r="B28" s="14">
        <v>16</v>
      </c>
      <c r="C28" s="14">
        <v>16.6</v>
      </c>
      <c r="D28" s="14">
        <v>16.1</v>
      </c>
      <c r="E28" s="14">
        <v>15.5</v>
      </c>
      <c r="F28" s="14">
        <v>16.2</v>
      </c>
      <c r="G28" s="14">
        <v>15.8</v>
      </c>
      <c r="H28" s="14">
        <v>15.4</v>
      </c>
      <c r="I28" s="14">
        <v>15.4</v>
      </c>
      <c r="J28" s="15">
        <v>13.4</v>
      </c>
      <c r="K28" s="14">
        <v>13.8</v>
      </c>
      <c r="L28" s="14">
        <v>13.3</v>
      </c>
      <c r="M28" s="14">
        <v>14.3</v>
      </c>
      <c r="N28" s="16">
        <v>13.1</v>
      </c>
      <c r="O28" s="15">
        <v>12.7</v>
      </c>
      <c r="P28" s="248">
        <v>13.6</v>
      </c>
      <c r="Q28" s="174">
        <v>13</v>
      </c>
      <c r="R28" s="274">
        <v>13.3</v>
      </c>
      <c r="S28" s="274"/>
      <c r="T28" s="55" t="s">
        <v>18</v>
      </c>
      <c r="U28" s="56">
        <f>P29</f>
        <v>1</v>
      </c>
    </row>
    <row r="29" spans="1:21" ht="15">
      <c r="A29" s="232" t="s">
        <v>18</v>
      </c>
      <c r="B29" s="14">
        <v>1.1</v>
      </c>
      <c r="C29" s="14">
        <v>0.9</v>
      </c>
      <c r="D29" s="14">
        <v>0.7</v>
      </c>
      <c r="E29" s="14">
        <v>0.8</v>
      </c>
      <c r="F29" s="14">
        <v>0.8</v>
      </c>
      <c r="G29" s="14">
        <v>0.8</v>
      </c>
      <c r="H29" s="14">
        <v>0.9</v>
      </c>
      <c r="I29" s="14">
        <v>0.9</v>
      </c>
      <c r="J29" s="15">
        <v>0.7</v>
      </c>
      <c r="K29" s="14">
        <v>1</v>
      </c>
      <c r="L29" s="14">
        <v>0.9</v>
      </c>
      <c r="M29" s="14">
        <v>0.8</v>
      </c>
      <c r="N29" s="16">
        <v>1.3</v>
      </c>
      <c r="O29" s="15">
        <v>1.2</v>
      </c>
      <c r="P29" s="248">
        <v>1</v>
      </c>
      <c r="Q29" s="174">
        <v>1.4</v>
      </c>
      <c r="R29" s="274">
        <v>1.2</v>
      </c>
      <c r="S29" s="274"/>
      <c r="T29" s="55" t="s">
        <v>19</v>
      </c>
      <c r="U29" s="56">
        <f>P30</f>
        <v>8.5</v>
      </c>
    </row>
    <row r="30" spans="1:21" ht="15">
      <c r="A30" s="232" t="s">
        <v>19</v>
      </c>
      <c r="B30" s="14">
        <v>9.4</v>
      </c>
      <c r="C30" s="14">
        <v>9.8</v>
      </c>
      <c r="D30" s="14">
        <v>9.9</v>
      </c>
      <c r="E30" s="14">
        <v>10.6</v>
      </c>
      <c r="F30" s="14">
        <v>9.7</v>
      </c>
      <c r="G30" s="14">
        <v>10.3</v>
      </c>
      <c r="H30" s="14">
        <v>10.4</v>
      </c>
      <c r="I30" s="14">
        <v>11.2</v>
      </c>
      <c r="J30" s="15">
        <v>9.3</v>
      </c>
      <c r="K30" s="14">
        <v>9.1</v>
      </c>
      <c r="L30" s="14">
        <v>8.6</v>
      </c>
      <c r="M30" s="14">
        <v>8.7</v>
      </c>
      <c r="N30" s="16">
        <v>9.1</v>
      </c>
      <c r="O30" s="15">
        <v>8.1</v>
      </c>
      <c r="P30" s="248">
        <v>8.5</v>
      </c>
      <c r="Q30" s="174">
        <v>8.6</v>
      </c>
      <c r="R30" s="274">
        <v>9.5</v>
      </c>
      <c r="S30" s="274"/>
      <c r="T30" s="55" t="s">
        <v>21</v>
      </c>
      <c r="U30" s="56">
        <f>P32</f>
        <v>1.7</v>
      </c>
    </row>
    <row r="31" spans="1:21" ht="15">
      <c r="A31" s="232" t="s">
        <v>20</v>
      </c>
      <c r="B31" s="14">
        <v>1.9</v>
      </c>
      <c r="C31" s="14">
        <v>1.6</v>
      </c>
      <c r="D31" s="14">
        <v>1.9</v>
      </c>
      <c r="E31" s="14">
        <v>1.8</v>
      </c>
      <c r="F31" s="14">
        <v>1.6</v>
      </c>
      <c r="G31" s="14">
        <v>1.9</v>
      </c>
      <c r="H31" s="14">
        <v>2.2</v>
      </c>
      <c r="I31" s="14">
        <v>1.6</v>
      </c>
      <c r="J31" s="15">
        <v>1.5</v>
      </c>
      <c r="K31" s="14">
        <v>1.5</v>
      </c>
      <c r="L31" s="14">
        <v>1.4</v>
      </c>
      <c r="M31" s="14">
        <v>0.8</v>
      </c>
      <c r="N31" s="16">
        <v>1.3</v>
      </c>
      <c r="O31" s="15">
        <v>1.3</v>
      </c>
      <c r="P31" s="268">
        <v>1.6</v>
      </c>
      <c r="Q31" s="348">
        <v>1.2</v>
      </c>
      <c r="R31" s="276">
        <v>1.3</v>
      </c>
      <c r="S31" s="276"/>
      <c r="T31" s="55" t="s">
        <v>20</v>
      </c>
      <c r="U31" s="56">
        <f>P31</f>
        <v>1.6</v>
      </c>
    </row>
    <row r="32" spans="1:21" ht="15">
      <c r="A32" s="232" t="s">
        <v>21</v>
      </c>
      <c r="B32" s="14">
        <v>1.4</v>
      </c>
      <c r="C32" s="14">
        <v>1.2</v>
      </c>
      <c r="D32" s="14">
        <v>1.4</v>
      </c>
      <c r="E32" s="14">
        <v>1.1</v>
      </c>
      <c r="F32" s="14">
        <v>1.3</v>
      </c>
      <c r="G32" s="14">
        <v>1.7</v>
      </c>
      <c r="H32" s="14">
        <v>1.9</v>
      </c>
      <c r="I32" s="14">
        <v>1.8</v>
      </c>
      <c r="J32" s="15">
        <v>1.7</v>
      </c>
      <c r="K32" s="14">
        <v>1.6</v>
      </c>
      <c r="L32" s="14">
        <v>1.9</v>
      </c>
      <c r="M32" s="14">
        <v>1.4</v>
      </c>
      <c r="N32" s="16">
        <v>2</v>
      </c>
      <c r="O32" s="15">
        <v>1.8</v>
      </c>
      <c r="P32" s="248">
        <v>1.7</v>
      </c>
      <c r="Q32" s="174">
        <v>2.1</v>
      </c>
      <c r="R32" s="274">
        <v>1.7</v>
      </c>
      <c r="S32" s="274"/>
      <c r="T32" s="55" t="s">
        <v>17</v>
      </c>
      <c r="U32" s="56">
        <f>P33</f>
        <v>0.3</v>
      </c>
    </row>
    <row r="33" spans="1:21" ht="15">
      <c r="A33" s="232" t="s">
        <v>17</v>
      </c>
      <c r="B33" s="14">
        <v>1.3</v>
      </c>
      <c r="C33" s="14">
        <v>1.1</v>
      </c>
      <c r="D33" s="14">
        <v>1.1</v>
      </c>
      <c r="E33" s="14">
        <v>1.3</v>
      </c>
      <c r="F33" s="14">
        <v>1.1</v>
      </c>
      <c r="G33" s="14">
        <v>1.4</v>
      </c>
      <c r="H33" s="14">
        <v>1.2</v>
      </c>
      <c r="I33" s="14">
        <v>0.9</v>
      </c>
      <c r="J33" s="15">
        <v>1.1</v>
      </c>
      <c r="K33" s="14">
        <v>1</v>
      </c>
      <c r="L33" s="14">
        <v>1</v>
      </c>
      <c r="M33" s="14">
        <v>1</v>
      </c>
      <c r="N33" s="16">
        <v>1.2</v>
      </c>
      <c r="O33" s="15">
        <v>0.7</v>
      </c>
      <c r="P33" s="248">
        <v>0.3</v>
      </c>
      <c r="Q33" s="174">
        <v>0.6</v>
      </c>
      <c r="R33" s="274">
        <v>0.7</v>
      </c>
      <c r="S33" s="274"/>
      <c r="T33" s="54"/>
      <c r="U33" s="54"/>
    </row>
    <row r="34" spans="1:18" ht="15.75" thickBot="1">
      <c r="A34" s="17" t="s">
        <v>114</v>
      </c>
      <c r="B34" s="32">
        <v>28389</v>
      </c>
      <c r="C34" s="32">
        <v>28557</v>
      </c>
      <c r="D34" s="32">
        <v>28524</v>
      </c>
      <c r="E34" s="32">
        <v>26944</v>
      </c>
      <c r="F34" s="32">
        <v>26790</v>
      </c>
      <c r="G34" s="32">
        <v>27120</v>
      </c>
      <c r="H34" s="32">
        <v>24660</v>
      </c>
      <c r="I34" s="32">
        <v>25220</v>
      </c>
      <c r="J34" s="33">
        <v>20520</v>
      </c>
      <c r="K34" s="32">
        <v>20450</v>
      </c>
      <c r="L34" s="32">
        <v>18680</v>
      </c>
      <c r="M34" s="32">
        <v>16300</v>
      </c>
      <c r="N34" s="44">
        <v>17590</v>
      </c>
      <c r="O34" s="33">
        <v>19740</v>
      </c>
      <c r="P34" s="249">
        <v>20180</v>
      </c>
      <c r="Q34" s="349">
        <v>19930</v>
      </c>
      <c r="R34" s="275">
        <v>18710</v>
      </c>
    </row>
    <row r="35" ht="18">
      <c r="A35" s="2" t="s">
        <v>187</v>
      </c>
    </row>
    <row r="36" spans="1:18" ht="18">
      <c r="A36" s="172" t="s">
        <v>188</v>
      </c>
      <c r="R36" s="2"/>
    </row>
    <row r="37" spans="1:18" ht="18">
      <c r="A37" s="2" t="s">
        <v>189</v>
      </c>
      <c r="R37" s="2"/>
    </row>
    <row r="38" spans="6:18" ht="15">
      <c r="F38" s="336"/>
      <c r="G38" s="336"/>
      <c r="H38" s="336"/>
      <c r="I38" s="336"/>
      <c r="J38" s="336"/>
      <c r="K38" s="336"/>
      <c r="L38" s="336"/>
      <c r="M38" s="336"/>
      <c r="N38" s="336"/>
      <c r="O38" s="336"/>
      <c r="P38" s="336"/>
      <c r="Q38" s="336"/>
      <c r="R38" s="2"/>
    </row>
    <row r="39" ht="15">
      <c r="R39" s="2"/>
    </row>
    <row r="40" spans="1:18" s="81" customFormat="1" ht="24" customHeight="1" thickBot="1">
      <c r="A40" s="485" t="s">
        <v>408</v>
      </c>
      <c r="B40" s="486"/>
      <c r="C40" s="486"/>
      <c r="D40" s="486"/>
      <c r="E40" s="486"/>
      <c r="F40" s="486"/>
      <c r="G40" s="486"/>
      <c r="H40" s="486"/>
      <c r="I40" s="486"/>
      <c r="J40" s="486"/>
      <c r="K40" s="486"/>
      <c r="L40" s="486"/>
      <c r="R40" s="2"/>
    </row>
    <row r="41" spans="1:18" ht="30">
      <c r="A41" s="476"/>
      <c r="B41" s="224"/>
      <c r="C41" s="224"/>
      <c r="D41" s="224"/>
      <c r="E41" s="224"/>
      <c r="G41" s="476" t="s">
        <v>13</v>
      </c>
      <c r="H41" s="495"/>
      <c r="I41" s="495"/>
      <c r="J41" s="495"/>
      <c r="K41" s="495"/>
      <c r="L41" s="495"/>
      <c r="M41" s="495"/>
      <c r="N41" s="495"/>
      <c r="O41" s="463" t="s">
        <v>112</v>
      </c>
      <c r="R41" s="2"/>
    </row>
    <row r="42" spans="1:18" ht="30">
      <c r="A42" s="477"/>
      <c r="B42" s="225"/>
      <c r="C42" s="225"/>
      <c r="D42" s="225"/>
      <c r="E42" s="225"/>
      <c r="G42" s="34" t="s">
        <v>14</v>
      </c>
      <c r="H42" s="34" t="s">
        <v>15</v>
      </c>
      <c r="I42" s="34" t="s">
        <v>16</v>
      </c>
      <c r="J42" s="34" t="s">
        <v>18</v>
      </c>
      <c r="K42" s="34" t="s">
        <v>19</v>
      </c>
      <c r="L42" s="34" t="s">
        <v>122</v>
      </c>
      <c r="M42" s="34" t="s">
        <v>21</v>
      </c>
      <c r="N42" s="34" t="s">
        <v>17</v>
      </c>
      <c r="O42" s="464"/>
      <c r="R42" s="2"/>
    </row>
    <row r="43" spans="1:18" ht="15.75" customHeight="1">
      <c r="A43" s="21"/>
      <c r="B43" s="21"/>
      <c r="C43" s="21"/>
      <c r="D43" s="21"/>
      <c r="E43" s="21"/>
      <c r="G43" s="21"/>
      <c r="H43" s="21"/>
      <c r="I43" s="21"/>
      <c r="J43" s="21"/>
      <c r="K43" s="21"/>
      <c r="M43" s="465"/>
      <c r="N43" s="493" t="s">
        <v>116</v>
      </c>
      <c r="O43" s="494"/>
      <c r="P43" s="142"/>
      <c r="R43" s="2"/>
    </row>
    <row r="44" spans="1:18" ht="15.75">
      <c r="A44" s="23" t="s">
        <v>0</v>
      </c>
      <c r="B44" s="23"/>
      <c r="C44" s="23"/>
      <c r="D44" s="23"/>
      <c r="E44" s="23"/>
      <c r="G44" s="276">
        <v>21.6</v>
      </c>
      <c r="H44" s="276">
        <v>50.7</v>
      </c>
      <c r="I44" s="274">
        <v>13.3</v>
      </c>
      <c r="J44" s="274">
        <v>1.2</v>
      </c>
      <c r="K44" s="274">
        <v>9.5</v>
      </c>
      <c r="L44" s="276">
        <v>1.3</v>
      </c>
      <c r="M44" s="274">
        <v>1.7</v>
      </c>
      <c r="N44" s="274">
        <v>0.7</v>
      </c>
      <c r="O44" s="282">
        <v>18710</v>
      </c>
      <c r="P44" s="335"/>
      <c r="R44" s="2"/>
    </row>
    <row r="45" spans="1:18" ht="15.75">
      <c r="A45" s="23" t="s">
        <v>22</v>
      </c>
      <c r="B45" s="23"/>
      <c r="C45" s="23"/>
      <c r="D45" s="23"/>
      <c r="E45" s="23"/>
      <c r="G45" s="278"/>
      <c r="H45" s="278"/>
      <c r="I45" s="278"/>
      <c r="J45" s="278"/>
      <c r="K45" s="278"/>
      <c r="L45" s="278"/>
      <c r="M45" s="278"/>
      <c r="N45" s="278"/>
      <c r="O45" s="282"/>
      <c r="P45" s="335"/>
      <c r="R45" s="2"/>
    </row>
    <row r="46" spans="1:18" ht="15">
      <c r="A46" s="26" t="s">
        <v>23</v>
      </c>
      <c r="B46" s="26"/>
      <c r="C46" s="26"/>
      <c r="D46" s="26"/>
      <c r="E46" s="26"/>
      <c r="G46" s="274">
        <v>65.2</v>
      </c>
      <c r="H46" s="274">
        <v>26</v>
      </c>
      <c r="I46" s="274">
        <v>5.4</v>
      </c>
      <c r="J46" s="274">
        <v>0.6</v>
      </c>
      <c r="K46" s="274">
        <v>1.8</v>
      </c>
      <c r="L46" s="274">
        <v>0.7</v>
      </c>
      <c r="M46" s="274" t="s">
        <v>30</v>
      </c>
      <c r="N46" s="274">
        <v>0.29999999999999716</v>
      </c>
      <c r="O46" s="282">
        <v>4610</v>
      </c>
      <c r="P46" s="335"/>
      <c r="R46" s="2"/>
    </row>
    <row r="47" spans="1:18" ht="15">
      <c r="A47" s="26" t="s">
        <v>24</v>
      </c>
      <c r="B47" s="26"/>
      <c r="C47" s="26"/>
      <c r="D47" s="26"/>
      <c r="E47" s="26"/>
      <c r="G47" s="274">
        <v>28.2</v>
      </c>
      <c r="H47" s="274">
        <v>45.1</v>
      </c>
      <c r="I47" s="274">
        <v>12.4</v>
      </c>
      <c r="J47" s="274">
        <v>1.9</v>
      </c>
      <c r="K47" s="274">
        <v>8.7</v>
      </c>
      <c r="L47" s="274">
        <v>3</v>
      </c>
      <c r="M47" s="274">
        <v>0.2</v>
      </c>
      <c r="N47" s="274">
        <v>0.4999999999999858</v>
      </c>
      <c r="O47" s="282">
        <v>2880</v>
      </c>
      <c r="P47" s="335"/>
      <c r="R47" s="2"/>
    </row>
    <row r="48" spans="1:18" ht="15">
      <c r="A48" s="26" t="s">
        <v>25</v>
      </c>
      <c r="B48" s="26"/>
      <c r="C48" s="26"/>
      <c r="D48" s="26"/>
      <c r="E48" s="26"/>
      <c r="G48" s="274">
        <v>12.3</v>
      </c>
      <c r="H48" s="274">
        <v>54</v>
      </c>
      <c r="I48" s="274">
        <v>13</v>
      </c>
      <c r="J48" s="274">
        <v>2.3</v>
      </c>
      <c r="K48" s="274">
        <v>14.6</v>
      </c>
      <c r="L48" s="274">
        <v>2.2</v>
      </c>
      <c r="M48" s="274">
        <v>0.1</v>
      </c>
      <c r="N48" s="274">
        <v>1.5000000000000142</v>
      </c>
      <c r="O48" s="282">
        <v>1890</v>
      </c>
      <c r="P48" s="335"/>
      <c r="R48" s="2"/>
    </row>
    <row r="49" spans="1:18" ht="15">
      <c r="A49" s="26" t="s">
        <v>26</v>
      </c>
      <c r="B49" s="26"/>
      <c r="C49" s="26"/>
      <c r="D49" s="26"/>
      <c r="E49" s="26"/>
      <c r="G49" s="274">
        <v>6.8</v>
      </c>
      <c r="H49" s="274">
        <v>56.5</v>
      </c>
      <c r="I49" s="274">
        <v>16.2</v>
      </c>
      <c r="J49" s="274">
        <v>2</v>
      </c>
      <c r="K49" s="274">
        <v>15.2</v>
      </c>
      <c r="L49" s="274">
        <v>0.9</v>
      </c>
      <c r="M49" s="274">
        <v>1.3</v>
      </c>
      <c r="N49" s="274">
        <v>1.0999999999999943</v>
      </c>
      <c r="O49" s="282">
        <v>2300</v>
      </c>
      <c r="P49" s="335"/>
      <c r="R49" s="2"/>
    </row>
    <row r="50" spans="1:18" ht="15">
      <c r="A50" s="26" t="s">
        <v>27</v>
      </c>
      <c r="B50" s="26"/>
      <c r="C50" s="26"/>
      <c r="D50" s="26"/>
      <c r="E50" s="26"/>
      <c r="G50" s="274">
        <v>1.8</v>
      </c>
      <c r="H50" s="274">
        <v>59.2</v>
      </c>
      <c r="I50" s="274">
        <v>17.2</v>
      </c>
      <c r="J50" s="274">
        <v>1.2</v>
      </c>
      <c r="K50" s="274">
        <v>15.6</v>
      </c>
      <c r="L50" s="274">
        <v>1.4</v>
      </c>
      <c r="M50" s="274">
        <v>2.9</v>
      </c>
      <c r="N50" s="274">
        <v>0.6999999999999886</v>
      </c>
      <c r="O50" s="282">
        <v>2940</v>
      </c>
      <c r="P50" s="335"/>
      <c r="R50" s="2"/>
    </row>
    <row r="51" spans="1:18" ht="15">
      <c r="A51" s="26" t="s">
        <v>28</v>
      </c>
      <c r="B51" s="26"/>
      <c r="C51" s="26"/>
      <c r="D51" s="26"/>
      <c r="E51" s="26"/>
      <c r="G51" s="274">
        <v>0.4</v>
      </c>
      <c r="H51" s="274">
        <v>67.1</v>
      </c>
      <c r="I51" s="274">
        <v>18.3</v>
      </c>
      <c r="J51" s="274">
        <v>0.5</v>
      </c>
      <c r="K51" s="274">
        <v>9.1</v>
      </c>
      <c r="L51" s="274">
        <v>1.3</v>
      </c>
      <c r="M51" s="274">
        <v>2.8</v>
      </c>
      <c r="N51" s="274">
        <v>0.5000000000000142</v>
      </c>
      <c r="O51" s="282">
        <v>1380</v>
      </c>
      <c r="P51" s="335"/>
      <c r="R51" s="2"/>
    </row>
    <row r="52" spans="1:18" ht="15">
      <c r="A52" s="26" t="s">
        <v>29</v>
      </c>
      <c r="B52" s="26"/>
      <c r="C52" s="26"/>
      <c r="D52" s="26"/>
      <c r="E52" s="26"/>
      <c r="G52" s="274">
        <v>0.5</v>
      </c>
      <c r="H52" s="274">
        <v>70.1</v>
      </c>
      <c r="I52" s="274">
        <v>17.6</v>
      </c>
      <c r="J52" s="274">
        <v>0.6</v>
      </c>
      <c r="K52" s="274">
        <v>8</v>
      </c>
      <c r="L52" s="274">
        <v>0.1</v>
      </c>
      <c r="M52" s="274">
        <v>3</v>
      </c>
      <c r="N52" s="274">
        <v>0.10000000000002274</v>
      </c>
      <c r="O52" s="282">
        <v>770</v>
      </c>
      <c r="P52" s="335"/>
      <c r="R52" s="2"/>
    </row>
    <row r="53" spans="1:18" ht="15">
      <c r="A53" s="26" t="s">
        <v>176</v>
      </c>
      <c r="B53" s="26"/>
      <c r="C53" s="26"/>
      <c r="D53" s="26"/>
      <c r="E53" s="26"/>
      <c r="G53" s="274" t="s">
        <v>30</v>
      </c>
      <c r="H53" s="274">
        <v>69</v>
      </c>
      <c r="I53" s="274">
        <v>16.2</v>
      </c>
      <c r="J53" s="274">
        <v>0.5</v>
      </c>
      <c r="K53" s="274">
        <v>6.5</v>
      </c>
      <c r="L53" s="274">
        <v>0.5</v>
      </c>
      <c r="M53" s="274">
        <v>7.2</v>
      </c>
      <c r="N53" s="274">
        <v>0.09999999999999432</v>
      </c>
      <c r="O53" s="282">
        <v>1290</v>
      </c>
      <c r="P53" s="335"/>
      <c r="R53" s="2"/>
    </row>
    <row r="54" spans="1:18" ht="15.75" thickBot="1">
      <c r="A54" s="27" t="s">
        <v>31</v>
      </c>
      <c r="B54" s="27"/>
      <c r="C54" s="27"/>
      <c r="D54" s="27"/>
      <c r="E54" s="27"/>
      <c r="G54" s="280" t="s">
        <v>30</v>
      </c>
      <c r="H54" s="280">
        <v>66.9</v>
      </c>
      <c r="I54" s="280">
        <v>18.2</v>
      </c>
      <c r="J54" s="280">
        <v>0.2</v>
      </c>
      <c r="K54" s="280">
        <v>8.2</v>
      </c>
      <c r="L54" s="280">
        <v>0.1</v>
      </c>
      <c r="M54" s="280">
        <v>4.5</v>
      </c>
      <c r="N54" s="280">
        <v>1.9</v>
      </c>
      <c r="O54" s="275">
        <v>670</v>
      </c>
      <c r="P54" s="335"/>
      <c r="R54" s="2"/>
    </row>
    <row r="55" spans="1:18" ht="48.75" customHeight="1">
      <c r="A55" s="483" t="s">
        <v>280</v>
      </c>
      <c r="B55" s="483"/>
      <c r="C55" s="483"/>
      <c r="D55" s="483"/>
      <c r="E55" s="483"/>
      <c r="F55" s="483"/>
      <c r="G55" s="483"/>
      <c r="H55" s="483"/>
      <c r="I55" s="483"/>
      <c r="J55" s="483"/>
      <c r="K55" s="483"/>
      <c r="L55" s="483"/>
      <c r="M55" s="483"/>
      <c r="N55" s="483"/>
      <c r="R55" s="2"/>
    </row>
    <row r="56" spans="1:18" ht="15">
      <c r="A56" s="232"/>
      <c r="B56" s="232"/>
      <c r="C56" s="232"/>
      <c r="D56" s="232"/>
      <c r="E56" s="232"/>
      <c r="F56" s="232"/>
      <c r="G56" s="232"/>
      <c r="H56" s="232"/>
      <c r="I56" s="232"/>
      <c r="J56" s="232"/>
      <c r="K56" s="232"/>
      <c r="L56" s="232"/>
      <c r="M56" s="232"/>
      <c r="N56" s="232"/>
      <c r="R56" s="2"/>
    </row>
    <row r="57" ht="15">
      <c r="R57" s="2"/>
    </row>
    <row r="58" spans="1:16" ht="21.75" customHeight="1" thickBot="1">
      <c r="A58" s="489" t="s">
        <v>409</v>
      </c>
      <c r="B58" s="490"/>
      <c r="C58" s="490"/>
      <c r="D58" s="490"/>
      <c r="E58" s="490"/>
      <c r="F58" s="490"/>
      <c r="G58" s="490"/>
      <c r="H58" s="490"/>
      <c r="I58" s="490"/>
      <c r="J58" s="490"/>
      <c r="K58" s="490"/>
      <c r="L58" s="490"/>
      <c r="M58" s="490"/>
      <c r="N58" s="490"/>
      <c r="O58" s="490"/>
      <c r="P58" s="1"/>
    </row>
    <row r="59" spans="1:18" ht="15.75">
      <c r="A59" s="480"/>
      <c r="B59" s="476"/>
      <c r="C59" s="476"/>
      <c r="D59" s="476"/>
      <c r="E59" s="476"/>
      <c r="F59" s="476"/>
      <c r="G59" s="476"/>
      <c r="H59" s="476"/>
      <c r="I59" s="476"/>
      <c r="J59" s="476"/>
      <c r="K59" s="476"/>
      <c r="L59" s="476"/>
      <c r="M59" s="476"/>
      <c r="N59" s="476"/>
      <c r="O59" s="476"/>
      <c r="P59" s="48"/>
      <c r="Q59" s="350"/>
      <c r="R59" s="48"/>
    </row>
    <row r="60" spans="1:18" ht="18.75">
      <c r="A60" s="481"/>
      <c r="B60" s="225">
        <v>1999</v>
      </c>
      <c r="C60" s="225">
        <v>2000</v>
      </c>
      <c r="D60" s="225">
        <v>2001</v>
      </c>
      <c r="E60" s="225">
        <v>2002</v>
      </c>
      <c r="F60" s="225">
        <v>2003</v>
      </c>
      <c r="G60" s="225">
        <v>2004</v>
      </c>
      <c r="H60" s="225">
        <v>2005</v>
      </c>
      <c r="I60" s="225">
        <v>2006</v>
      </c>
      <c r="J60" s="4" t="s">
        <v>186</v>
      </c>
      <c r="K60" s="225">
        <v>2008</v>
      </c>
      <c r="L60" s="225">
        <v>2009</v>
      </c>
      <c r="M60" s="225">
        <v>2010</v>
      </c>
      <c r="N60" s="57">
        <v>2011</v>
      </c>
      <c r="O60" s="7" t="s">
        <v>184</v>
      </c>
      <c r="P60" s="49">
        <v>2013</v>
      </c>
      <c r="Q60" s="351">
        <v>2014</v>
      </c>
      <c r="R60" s="49">
        <v>2015</v>
      </c>
    </row>
    <row r="61" spans="1:18" ht="15.75">
      <c r="A61" s="21"/>
      <c r="B61" s="9"/>
      <c r="C61" s="9"/>
      <c r="D61" s="9"/>
      <c r="E61" s="9"/>
      <c r="F61" s="9"/>
      <c r="G61" s="9"/>
      <c r="H61" s="9"/>
      <c r="I61" s="9"/>
      <c r="J61" s="10"/>
      <c r="K61" s="9"/>
      <c r="L61" s="9"/>
      <c r="M61" s="13"/>
      <c r="N61" s="42"/>
      <c r="O61" s="43"/>
      <c r="P61" s="13"/>
      <c r="Q61" s="352"/>
      <c r="R61" s="13" t="s">
        <v>113</v>
      </c>
    </row>
    <row r="62" spans="1:18" ht="15">
      <c r="A62" s="232" t="s">
        <v>14</v>
      </c>
      <c r="B62" s="229">
        <v>19.6</v>
      </c>
      <c r="C62" s="229">
        <v>18.3</v>
      </c>
      <c r="D62" s="229">
        <v>18.3</v>
      </c>
      <c r="E62" s="229">
        <v>17.4</v>
      </c>
      <c r="F62" s="229">
        <v>16</v>
      </c>
      <c r="G62" s="229">
        <v>15.7</v>
      </c>
      <c r="H62" s="229">
        <v>14.1</v>
      </c>
      <c r="I62" s="229">
        <v>14.1</v>
      </c>
      <c r="J62" s="52">
        <v>21.7</v>
      </c>
      <c r="K62" s="229">
        <v>22.1</v>
      </c>
      <c r="L62" s="229">
        <v>21.6</v>
      </c>
      <c r="M62" s="229">
        <v>21.7</v>
      </c>
      <c r="N62" s="58">
        <v>21.8</v>
      </c>
      <c r="O62" s="52">
        <v>26.7</v>
      </c>
      <c r="P62" s="248">
        <v>24.1</v>
      </c>
      <c r="Q62" s="174">
        <v>25.9</v>
      </c>
      <c r="R62" s="274">
        <v>22.8</v>
      </c>
    </row>
    <row r="63" spans="1:18" ht="15">
      <c r="A63" s="232" t="s">
        <v>15</v>
      </c>
      <c r="B63" s="229">
        <v>49.1</v>
      </c>
      <c r="C63" s="229">
        <v>50.6</v>
      </c>
      <c r="D63" s="229">
        <v>50.6</v>
      </c>
      <c r="E63" s="229">
        <v>51.6</v>
      </c>
      <c r="F63" s="229">
        <v>53.5</v>
      </c>
      <c r="G63" s="229">
        <v>52.6</v>
      </c>
      <c r="H63" s="229">
        <v>54.3</v>
      </c>
      <c r="I63" s="229">
        <v>54.2</v>
      </c>
      <c r="J63" s="52">
        <v>50</v>
      </c>
      <c r="K63" s="229">
        <v>49.6</v>
      </c>
      <c r="L63" s="229">
        <v>50.9</v>
      </c>
      <c r="M63" s="229">
        <v>50.8</v>
      </c>
      <c r="N63" s="58">
        <v>49.8</v>
      </c>
      <c r="O63" s="52">
        <v>47.4</v>
      </c>
      <c r="P63" s="248">
        <v>49.2</v>
      </c>
      <c r="Q63" s="174">
        <v>47.1</v>
      </c>
      <c r="R63" s="274">
        <v>49.7</v>
      </c>
    </row>
    <row r="64" spans="1:18" ht="15">
      <c r="A64" s="232" t="s">
        <v>16</v>
      </c>
      <c r="B64" s="229">
        <v>15.8</v>
      </c>
      <c r="C64" s="229">
        <v>16.3</v>
      </c>
      <c r="D64" s="229">
        <v>16</v>
      </c>
      <c r="E64" s="229">
        <v>15.1</v>
      </c>
      <c r="F64" s="229">
        <v>15.8</v>
      </c>
      <c r="G64" s="229">
        <v>15.4</v>
      </c>
      <c r="H64" s="229">
        <v>14.9</v>
      </c>
      <c r="I64" s="59">
        <v>15.1</v>
      </c>
      <c r="J64" s="60">
        <v>13.5</v>
      </c>
      <c r="K64" s="229">
        <v>13.8</v>
      </c>
      <c r="L64" s="229">
        <v>13.3</v>
      </c>
      <c r="M64" s="229">
        <v>14.3</v>
      </c>
      <c r="N64" s="58">
        <v>13.1</v>
      </c>
      <c r="O64" s="52">
        <v>12.7</v>
      </c>
      <c r="P64" s="248">
        <v>13.5</v>
      </c>
      <c r="Q64" s="174">
        <v>12.8</v>
      </c>
      <c r="R64" s="274">
        <v>13.1</v>
      </c>
    </row>
    <row r="65" spans="1:18" ht="15">
      <c r="A65" s="232" t="s">
        <v>18</v>
      </c>
      <c r="B65" s="252">
        <v>1.1</v>
      </c>
      <c r="C65" s="252">
        <v>0.9</v>
      </c>
      <c r="D65" s="252">
        <v>0.7</v>
      </c>
      <c r="E65" s="252">
        <v>0.8</v>
      </c>
      <c r="F65" s="252">
        <v>0.8</v>
      </c>
      <c r="G65" s="252">
        <v>0.8</v>
      </c>
      <c r="H65" s="252">
        <v>0.8</v>
      </c>
      <c r="I65" s="253">
        <v>1</v>
      </c>
      <c r="J65" s="254">
        <v>0.8</v>
      </c>
      <c r="K65" s="252">
        <v>1</v>
      </c>
      <c r="L65" s="252">
        <v>0.9</v>
      </c>
      <c r="M65" s="252">
        <v>0.8</v>
      </c>
      <c r="N65" s="255">
        <v>1.3</v>
      </c>
      <c r="O65" s="256">
        <v>1.3</v>
      </c>
      <c r="P65" s="248">
        <v>1</v>
      </c>
      <c r="Q65" s="174" t="s">
        <v>287</v>
      </c>
      <c r="R65" s="274">
        <v>1.3</v>
      </c>
    </row>
    <row r="66" spans="1:18" ht="15">
      <c r="A66" s="232" t="s">
        <v>19</v>
      </c>
      <c r="B66" s="252">
        <v>9.3</v>
      </c>
      <c r="C66" s="252">
        <v>9.7</v>
      </c>
      <c r="D66" s="252">
        <v>9.8</v>
      </c>
      <c r="E66" s="252">
        <v>10.5</v>
      </c>
      <c r="F66" s="252">
        <v>9.6</v>
      </c>
      <c r="G66" s="252">
        <v>10.3</v>
      </c>
      <c r="H66" s="252">
        <v>10.3</v>
      </c>
      <c r="I66" s="253">
        <v>11</v>
      </c>
      <c r="J66" s="254">
        <v>9.5</v>
      </c>
      <c r="K66" s="252">
        <v>9.1</v>
      </c>
      <c r="L66" s="252">
        <v>8.7</v>
      </c>
      <c r="M66" s="252">
        <v>8.8</v>
      </c>
      <c r="N66" s="255">
        <v>9.3</v>
      </c>
      <c r="O66" s="256">
        <v>8.1</v>
      </c>
      <c r="P66" s="248">
        <v>8.5</v>
      </c>
      <c r="Q66" s="174">
        <v>8.7</v>
      </c>
      <c r="R66" s="274">
        <v>9.4</v>
      </c>
    </row>
    <row r="67" spans="1:18" ht="15">
      <c r="A67" s="232" t="s">
        <v>20</v>
      </c>
      <c r="B67" s="252">
        <v>2.1</v>
      </c>
      <c r="C67" s="252">
        <v>1.6</v>
      </c>
      <c r="D67" s="252">
        <v>1.9</v>
      </c>
      <c r="E67" s="252">
        <v>1.8</v>
      </c>
      <c r="F67" s="252">
        <v>1.6</v>
      </c>
      <c r="G67" s="252">
        <v>1.9</v>
      </c>
      <c r="H67" s="252">
        <v>2.2</v>
      </c>
      <c r="I67" s="253">
        <v>1.6</v>
      </c>
      <c r="J67" s="254">
        <v>1.5</v>
      </c>
      <c r="K67" s="252">
        <v>1.6</v>
      </c>
      <c r="L67" s="252">
        <v>1.4</v>
      </c>
      <c r="M67" s="252">
        <v>1</v>
      </c>
      <c r="N67" s="255">
        <v>1.4</v>
      </c>
      <c r="O67" s="256">
        <v>1.3</v>
      </c>
      <c r="P67" s="248">
        <v>1.6</v>
      </c>
      <c r="Q67" s="174">
        <v>1.3</v>
      </c>
      <c r="R67" s="274">
        <v>1.4</v>
      </c>
    </row>
    <row r="68" spans="1:18" ht="15">
      <c r="A68" s="232" t="s">
        <v>21</v>
      </c>
      <c r="B68" s="252">
        <v>1.4</v>
      </c>
      <c r="C68" s="252">
        <v>1.2</v>
      </c>
      <c r="D68" s="252">
        <v>1.4</v>
      </c>
      <c r="E68" s="252">
        <v>1.1</v>
      </c>
      <c r="F68" s="252">
        <v>1.4</v>
      </c>
      <c r="G68" s="252">
        <v>1.7</v>
      </c>
      <c r="H68" s="252">
        <v>2</v>
      </c>
      <c r="I68" s="253">
        <v>1.9</v>
      </c>
      <c r="J68" s="254">
        <v>1.8</v>
      </c>
      <c r="K68" s="252">
        <v>1.7</v>
      </c>
      <c r="L68" s="252">
        <v>2.1</v>
      </c>
      <c r="M68" s="252">
        <v>1.5</v>
      </c>
      <c r="N68" s="255">
        <v>2.1</v>
      </c>
      <c r="O68" s="256">
        <v>1.8</v>
      </c>
      <c r="P68" s="248">
        <v>1.7</v>
      </c>
      <c r="Q68" s="174">
        <v>2.1</v>
      </c>
      <c r="R68" s="274">
        <v>1.7</v>
      </c>
    </row>
    <row r="69" spans="1:18" ht="15">
      <c r="A69" s="232" t="s">
        <v>17</v>
      </c>
      <c r="B69" s="252">
        <v>1.7</v>
      </c>
      <c r="C69" s="252">
        <v>1.3</v>
      </c>
      <c r="D69" s="252">
        <v>1.2</v>
      </c>
      <c r="E69" s="252">
        <v>1.5</v>
      </c>
      <c r="F69" s="252">
        <v>1.3</v>
      </c>
      <c r="G69" s="252">
        <v>1.6</v>
      </c>
      <c r="H69" s="252">
        <v>1.5</v>
      </c>
      <c r="I69" s="253">
        <v>1.2</v>
      </c>
      <c r="J69" s="254">
        <v>1.2</v>
      </c>
      <c r="K69" s="252">
        <v>1.1</v>
      </c>
      <c r="L69" s="252">
        <v>1.2</v>
      </c>
      <c r="M69" s="252">
        <v>1.2</v>
      </c>
      <c r="N69" s="255">
        <v>1.3</v>
      </c>
      <c r="O69" s="256">
        <v>0.7</v>
      </c>
      <c r="P69" s="248">
        <v>0.4</v>
      </c>
      <c r="Q69" s="174">
        <v>0.7</v>
      </c>
      <c r="R69" s="274">
        <v>0.6</v>
      </c>
    </row>
    <row r="70" spans="1:18" ht="15.75" thickBot="1">
      <c r="A70" s="17" t="s">
        <v>114</v>
      </c>
      <c r="B70" s="32">
        <v>31218</v>
      </c>
      <c r="C70" s="32">
        <v>30396</v>
      </c>
      <c r="D70" s="32">
        <v>30406</v>
      </c>
      <c r="E70" s="32">
        <v>28812</v>
      </c>
      <c r="F70" s="32">
        <v>28410</v>
      </c>
      <c r="G70" s="32">
        <v>28880</v>
      </c>
      <c r="H70" s="32">
        <v>26390</v>
      </c>
      <c r="I70" s="32">
        <v>27180</v>
      </c>
      <c r="J70" s="33">
        <v>20730</v>
      </c>
      <c r="K70" s="32">
        <v>20640</v>
      </c>
      <c r="L70" s="32">
        <v>18930</v>
      </c>
      <c r="M70" s="32">
        <v>16550</v>
      </c>
      <c r="N70" s="44">
        <v>17810</v>
      </c>
      <c r="O70" s="33">
        <v>20310</v>
      </c>
      <c r="P70" s="251">
        <v>20780</v>
      </c>
      <c r="Q70" s="353">
        <v>20500</v>
      </c>
      <c r="R70" s="281">
        <v>19110</v>
      </c>
    </row>
    <row r="71" spans="1:17" ht="36" customHeight="1">
      <c r="A71" s="492" t="s">
        <v>279</v>
      </c>
      <c r="B71" s="492"/>
      <c r="C71" s="492"/>
      <c r="D71" s="492"/>
      <c r="E71" s="492"/>
      <c r="F71" s="492"/>
      <c r="G71" s="492"/>
      <c r="H71" s="492"/>
      <c r="I71" s="492"/>
      <c r="J71" s="492"/>
      <c r="K71" s="492"/>
      <c r="L71" s="492"/>
      <c r="M71" s="492"/>
      <c r="N71" s="492"/>
      <c r="O71" s="492"/>
      <c r="P71" s="492"/>
      <c r="Q71" s="106"/>
    </row>
    <row r="72" spans="1:17" ht="38.25" customHeight="1">
      <c r="A72" s="491" t="s">
        <v>188</v>
      </c>
      <c r="B72" s="491"/>
      <c r="C72" s="491"/>
      <c r="D72" s="491"/>
      <c r="E72" s="491"/>
      <c r="F72" s="491"/>
      <c r="G72" s="491"/>
      <c r="H72" s="491"/>
      <c r="I72" s="491"/>
      <c r="J72" s="491"/>
      <c r="K72" s="491"/>
      <c r="L72" s="491"/>
      <c r="M72" s="491"/>
      <c r="N72" s="491"/>
      <c r="O72" s="491"/>
      <c r="P72" s="491"/>
      <c r="Q72" s="106"/>
    </row>
    <row r="73" spans="1:17" ht="19.5" customHeight="1">
      <c r="A73" s="482" t="s">
        <v>189</v>
      </c>
      <c r="B73" s="482"/>
      <c r="C73" s="482"/>
      <c r="D73" s="482"/>
      <c r="E73" s="482"/>
      <c r="F73" s="482"/>
      <c r="G73" s="482"/>
      <c r="H73" s="482"/>
      <c r="I73" s="482"/>
      <c r="J73" s="482"/>
      <c r="K73" s="482"/>
      <c r="L73" s="482"/>
      <c r="M73" s="482"/>
      <c r="N73" s="482"/>
      <c r="O73" s="482"/>
      <c r="P73" s="482"/>
      <c r="Q73" s="106"/>
    </row>
    <row r="74" spans="6:17" ht="15">
      <c r="F74" s="336"/>
      <c r="G74" s="336"/>
      <c r="H74" s="336"/>
      <c r="I74" s="336"/>
      <c r="J74" s="336"/>
      <c r="K74" s="336"/>
      <c r="L74" s="336"/>
      <c r="M74" s="336"/>
      <c r="N74" s="336"/>
      <c r="O74" s="336"/>
      <c r="P74" s="336"/>
      <c r="Q74" s="354"/>
    </row>
    <row r="75" ht="15">
      <c r="Q75" s="106"/>
    </row>
    <row r="76" spans="1:17" ht="18.75" thickBot="1">
      <c r="A76" s="478" t="s">
        <v>410</v>
      </c>
      <c r="B76" s="479"/>
      <c r="C76" s="479"/>
      <c r="D76" s="479"/>
      <c r="E76" s="479"/>
      <c r="F76" s="479"/>
      <c r="G76" s="479"/>
      <c r="H76" s="479"/>
      <c r="I76" s="479"/>
      <c r="J76" s="479"/>
      <c r="K76" s="479"/>
      <c r="L76" s="479"/>
      <c r="M76" s="479"/>
      <c r="N76" s="479"/>
      <c r="O76" s="479"/>
      <c r="P76" s="61"/>
      <c r="Q76" s="355"/>
    </row>
    <row r="77" spans="1:18" ht="15.75">
      <c r="A77" s="476"/>
      <c r="B77" s="476"/>
      <c r="C77" s="476"/>
      <c r="D77" s="476"/>
      <c r="E77" s="476"/>
      <c r="F77" s="476"/>
      <c r="G77" s="476"/>
      <c r="H77" s="476"/>
      <c r="I77" s="476"/>
      <c r="J77" s="476"/>
      <c r="K77" s="476"/>
      <c r="L77" s="476"/>
      <c r="M77" s="476"/>
      <c r="N77" s="476"/>
      <c r="O77" s="476"/>
      <c r="P77" s="62"/>
      <c r="Q77" s="356"/>
      <c r="R77" s="62"/>
    </row>
    <row r="78" spans="1:18" ht="18.75">
      <c r="A78" s="477"/>
      <c r="B78" s="5">
        <v>1999</v>
      </c>
      <c r="C78" s="5">
        <v>2000</v>
      </c>
      <c r="D78" s="5">
        <v>2001</v>
      </c>
      <c r="E78" s="5">
        <v>2002</v>
      </c>
      <c r="F78" s="5">
        <v>2003</v>
      </c>
      <c r="G78" s="5">
        <v>2004</v>
      </c>
      <c r="H78" s="5">
        <v>2005</v>
      </c>
      <c r="I78" s="5">
        <v>2006</v>
      </c>
      <c r="J78" s="4" t="s">
        <v>190</v>
      </c>
      <c r="K78" s="5">
        <v>2008</v>
      </c>
      <c r="L78" s="5">
        <v>2009</v>
      </c>
      <c r="M78" s="5">
        <v>2010</v>
      </c>
      <c r="N78" s="6">
        <v>2011</v>
      </c>
      <c r="O78" s="7" t="s">
        <v>184</v>
      </c>
      <c r="P78" s="5">
        <v>2013</v>
      </c>
      <c r="Q78" s="357">
        <v>2014</v>
      </c>
      <c r="R78" s="5">
        <v>2015</v>
      </c>
    </row>
    <row r="79" spans="1:18" ht="15.75">
      <c r="A79" s="21"/>
      <c r="B79" s="9"/>
      <c r="C79" s="9"/>
      <c r="D79" s="9"/>
      <c r="E79" s="9"/>
      <c r="F79" s="9"/>
      <c r="G79" s="9"/>
      <c r="H79" s="9"/>
      <c r="I79" s="9"/>
      <c r="J79" s="10"/>
      <c r="K79" s="9"/>
      <c r="L79" s="9"/>
      <c r="M79" s="13"/>
      <c r="N79" s="42"/>
      <c r="O79" s="43"/>
      <c r="P79" s="13"/>
      <c r="Q79" s="352"/>
      <c r="R79" s="13" t="s">
        <v>113</v>
      </c>
    </row>
    <row r="80" spans="1:18" ht="15">
      <c r="A80" s="232" t="s">
        <v>33</v>
      </c>
      <c r="B80" s="63">
        <v>22.7</v>
      </c>
      <c r="C80" s="63">
        <v>23.3</v>
      </c>
      <c r="D80" s="63">
        <v>23.5</v>
      </c>
      <c r="E80" s="63">
        <v>24.3</v>
      </c>
      <c r="F80" s="63">
        <v>24.9</v>
      </c>
      <c r="G80" s="63">
        <v>24.5</v>
      </c>
      <c r="H80" s="63">
        <v>26.8</v>
      </c>
      <c r="I80" s="63">
        <v>25.6</v>
      </c>
      <c r="J80" s="64">
        <v>23.6</v>
      </c>
      <c r="K80" s="63">
        <v>24.2</v>
      </c>
      <c r="L80" s="63">
        <v>23.8</v>
      </c>
      <c r="M80" s="63">
        <v>26.5</v>
      </c>
      <c r="N80" s="65">
        <v>25.8</v>
      </c>
      <c r="O80" s="387">
        <v>23.35</v>
      </c>
      <c r="P80" s="268">
        <v>22.45</v>
      </c>
      <c r="Q80" s="348">
        <v>23.03</v>
      </c>
      <c r="R80" s="276">
        <v>22.38</v>
      </c>
    </row>
    <row r="81" spans="1:18" ht="15">
      <c r="A81" s="232" t="s">
        <v>34</v>
      </c>
      <c r="B81" s="63">
        <v>4.4</v>
      </c>
      <c r="C81" s="63">
        <v>4.5</v>
      </c>
      <c r="D81" s="63">
        <v>4</v>
      </c>
      <c r="E81" s="63">
        <v>4</v>
      </c>
      <c r="F81" s="63">
        <v>3.7</v>
      </c>
      <c r="G81" s="63">
        <v>3.8</v>
      </c>
      <c r="H81" s="63">
        <v>4.3</v>
      </c>
      <c r="I81" s="63">
        <v>4</v>
      </c>
      <c r="J81" s="64">
        <v>1.5</v>
      </c>
      <c r="K81" s="63">
        <v>1.2</v>
      </c>
      <c r="L81" s="63">
        <v>1.2</v>
      </c>
      <c r="M81" s="63">
        <v>0.9</v>
      </c>
      <c r="N81" s="65">
        <v>0.7</v>
      </c>
      <c r="O81" s="71">
        <v>1.87</v>
      </c>
      <c r="P81" s="268">
        <v>2.47</v>
      </c>
      <c r="Q81" s="348">
        <v>2.34</v>
      </c>
      <c r="R81" s="276">
        <v>2.2</v>
      </c>
    </row>
    <row r="82" spans="1:18" ht="15">
      <c r="A82" s="232" t="s">
        <v>35</v>
      </c>
      <c r="B82" s="63">
        <v>2.9</v>
      </c>
      <c r="C82" s="63">
        <v>3.1</v>
      </c>
      <c r="D82" s="63">
        <v>2.7</v>
      </c>
      <c r="E82" s="63">
        <v>3.3</v>
      </c>
      <c r="F82" s="63">
        <v>3.1</v>
      </c>
      <c r="G82" s="63">
        <v>3.1</v>
      </c>
      <c r="H82" s="63">
        <v>3.2</v>
      </c>
      <c r="I82" s="63">
        <v>3.3</v>
      </c>
      <c r="J82" s="64">
        <v>3.4</v>
      </c>
      <c r="K82" s="63">
        <v>3.1</v>
      </c>
      <c r="L82" s="63">
        <v>3.7</v>
      </c>
      <c r="M82" s="63">
        <v>3.5</v>
      </c>
      <c r="N82" s="65">
        <v>3.6</v>
      </c>
      <c r="O82" s="71">
        <v>6.16</v>
      </c>
      <c r="P82" s="268">
        <v>6.45</v>
      </c>
      <c r="Q82" s="348">
        <v>6.63</v>
      </c>
      <c r="R82" s="276">
        <v>6.8</v>
      </c>
    </row>
    <row r="83" spans="1:18" ht="15">
      <c r="A83" s="232" t="s">
        <v>36</v>
      </c>
      <c r="B83" s="63">
        <v>22.7</v>
      </c>
      <c r="C83" s="63">
        <v>22</v>
      </c>
      <c r="D83" s="63">
        <v>23.5</v>
      </c>
      <c r="E83" s="63">
        <v>22.9</v>
      </c>
      <c r="F83" s="63">
        <v>23.2</v>
      </c>
      <c r="G83" s="63">
        <v>22.9</v>
      </c>
      <c r="H83" s="63">
        <v>21.2</v>
      </c>
      <c r="I83" s="63">
        <v>21.3</v>
      </c>
      <c r="J83" s="64">
        <v>23.4</v>
      </c>
      <c r="K83" s="63">
        <v>22.8</v>
      </c>
      <c r="L83" s="63">
        <v>23.1</v>
      </c>
      <c r="M83" s="63">
        <v>23.3</v>
      </c>
      <c r="N83" s="65">
        <v>21.1</v>
      </c>
      <c r="O83" s="71">
        <v>23.07</v>
      </c>
      <c r="P83" s="268">
        <v>23.05</v>
      </c>
      <c r="Q83" s="348">
        <v>22.59</v>
      </c>
      <c r="R83" s="276">
        <v>23.84</v>
      </c>
    </row>
    <row r="84" spans="1:18" ht="15">
      <c r="A84" s="232" t="s">
        <v>37</v>
      </c>
      <c r="B84" s="63">
        <v>2.2</v>
      </c>
      <c r="C84" s="63">
        <v>2.4</v>
      </c>
      <c r="D84" s="63">
        <v>2.4</v>
      </c>
      <c r="E84" s="63">
        <v>2.3</v>
      </c>
      <c r="F84" s="63">
        <v>2.5</v>
      </c>
      <c r="G84" s="63">
        <v>2.8</v>
      </c>
      <c r="H84" s="63">
        <v>2.3</v>
      </c>
      <c r="I84" s="63">
        <v>2.6</v>
      </c>
      <c r="J84" s="64">
        <v>2.6</v>
      </c>
      <c r="K84" s="63">
        <v>2.4</v>
      </c>
      <c r="L84" s="63">
        <v>2.5</v>
      </c>
      <c r="M84" s="63">
        <v>2.5</v>
      </c>
      <c r="N84" s="65">
        <v>2.3</v>
      </c>
      <c r="O84" s="71">
        <v>2.19</v>
      </c>
      <c r="P84" s="268">
        <v>1.95</v>
      </c>
      <c r="Q84" s="348">
        <v>1.96</v>
      </c>
      <c r="R84" s="276">
        <v>2.05</v>
      </c>
    </row>
    <row r="85" spans="1:18" ht="15">
      <c r="A85" s="232" t="s">
        <v>38</v>
      </c>
      <c r="B85" s="63">
        <v>7</v>
      </c>
      <c r="C85" s="63">
        <v>6.4</v>
      </c>
      <c r="D85" s="63">
        <v>6.3</v>
      </c>
      <c r="E85" s="63">
        <v>5.7</v>
      </c>
      <c r="F85" s="63">
        <v>6.3</v>
      </c>
      <c r="G85" s="63">
        <v>6.7</v>
      </c>
      <c r="H85" s="63">
        <v>6.9</v>
      </c>
      <c r="I85" s="63">
        <v>7.2</v>
      </c>
      <c r="J85" s="64">
        <v>6.9</v>
      </c>
      <c r="K85" s="63">
        <v>6.2</v>
      </c>
      <c r="L85" s="63">
        <v>6.9</v>
      </c>
      <c r="M85" s="63">
        <v>6.4</v>
      </c>
      <c r="N85" s="65">
        <v>6.9</v>
      </c>
      <c r="O85" s="71">
        <v>3.36</v>
      </c>
      <c r="P85" s="268">
        <v>4.34</v>
      </c>
      <c r="Q85" s="348">
        <v>3.37</v>
      </c>
      <c r="R85" s="276">
        <v>4.35</v>
      </c>
    </row>
    <row r="86" spans="1:18" ht="15">
      <c r="A86" s="232" t="s">
        <v>39</v>
      </c>
      <c r="B86" s="63">
        <v>11.4</v>
      </c>
      <c r="C86" s="63">
        <v>12.3</v>
      </c>
      <c r="D86" s="63">
        <v>11.4</v>
      </c>
      <c r="E86" s="63">
        <v>11.6</v>
      </c>
      <c r="F86" s="63">
        <v>11.2</v>
      </c>
      <c r="G86" s="63">
        <v>10.6</v>
      </c>
      <c r="H86" s="63">
        <v>10.4</v>
      </c>
      <c r="I86" s="63">
        <v>11.1</v>
      </c>
      <c r="J86" s="64">
        <v>10.9</v>
      </c>
      <c r="K86" s="63">
        <v>12</v>
      </c>
      <c r="L86" s="63">
        <v>11.2</v>
      </c>
      <c r="M86" s="63">
        <v>10.8</v>
      </c>
      <c r="N86" s="65">
        <v>11.9</v>
      </c>
      <c r="O86" s="71">
        <v>11.27</v>
      </c>
      <c r="P86" s="268">
        <v>12.14</v>
      </c>
      <c r="Q86" s="348">
        <v>10.61</v>
      </c>
      <c r="R86" s="276">
        <v>11.33</v>
      </c>
    </row>
    <row r="87" spans="1:18" ht="15">
      <c r="A87" s="232" t="s">
        <v>40</v>
      </c>
      <c r="B87" s="63">
        <v>3.3</v>
      </c>
      <c r="C87" s="63">
        <v>3.3</v>
      </c>
      <c r="D87" s="63">
        <v>3.7</v>
      </c>
      <c r="E87" s="63">
        <v>3.7</v>
      </c>
      <c r="F87" s="63">
        <v>3.5</v>
      </c>
      <c r="G87" s="63">
        <v>3.8</v>
      </c>
      <c r="H87" s="63">
        <v>3.3</v>
      </c>
      <c r="I87" s="63">
        <v>2.9</v>
      </c>
      <c r="J87" s="64">
        <v>4.8</v>
      </c>
      <c r="K87" s="63">
        <v>4.3</v>
      </c>
      <c r="L87" s="63">
        <v>4.1</v>
      </c>
      <c r="M87" s="63">
        <v>3.7</v>
      </c>
      <c r="N87" s="65">
        <v>4.1</v>
      </c>
      <c r="O87" s="71">
        <v>2.79</v>
      </c>
      <c r="P87" s="268">
        <v>3.15</v>
      </c>
      <c r="Q87" s="348">
        <v>3.01</v>
      </c>
      <c r="R87" s="276">
        <v>3.63</v>
      </c>
    </row>
    <row r="88" spans="1:18" ht="15">
      <c r="A88" s="232" t="s">
        <v>41</v>
      </c>
      <c r="B88" s="63">
        <v>6.4</v>
      </c>
      <c r="C88" s="63">
        <v>5.8</v>
      </c>
      <c r="D88" s="63">
        <v>6</v>
      </c>
      <c r="E88" s="63">
        <v>6</v>
      </c>
      <c r="F88" s="63">
        <v>5.9</v>
      </c>
      <c r="G88" s="63">
        <v>6.3</v>
      </c>
      <c r="H88" s="63">
        <v>6.3</v>
      </c>
      <c r="I88" s="63">
        <v>6.4</v>
      </c>
      <c r="J88" s="64">
        <v>7.1</v>
      </c>
      <c r="K88" s="63">
        <v>7.3</v>
      </c>
      <c r="L88" s="63">
        <v>7.9</v>
      </c>
      <c r="M88" s="63">
        <v>6.8</v>
      </c>
      <c r="N88" s="65">
        <v>7.6</v>
      </c>
      <c r="O88" s="71">
        <f>3.76+1.51</f>
        <v>5.27</v>
      </c>
      <c r="P88" s="268">
        <f>3.7+1.73</f>
        <v>5.43</v>
      </c>
      <c r="Q88" s="348">
        <f>4.08+1.41</f>
        <v>5.49</v>
      </c>
      <c r="R88" s="276">
        <f>4.11+1.97</f>
        <v>6.08</v>
      </c>
    </row>
    <row r="89" spans="1:18" ht="15">
      <c r="A89" s="232" t="s">
        <v>42</v>
      </c>
      <c r="B89" s="63">
        <v>4.8</v>
      </c>
      <c r="C89" s="63">
        <v>4.2</v>
      </c>
      <c r="D89" s="63">
        <v>4.5</v>
      </c>
      <c r="E89" s="63">
        <v>3.9</v>
      </c>
      <c r="F89" s="63">
        <v>4.4</v>
      </c>
      <c r="G89" s="63">
        <v>4.6</v>
      </c>
      <c r="H89" s="63">
        <v>3.4</v>
      </c>
      <c r="I89" s="63">
        <v>3.9</v>
      </c>
      <c r="J89" s="64">
        <v>1.7</v>
      </c>
      <c r="K89" s="63">
        <v>2</v>
      </c>
      <c r="L89" s="63">
        <v>2.3</v>
      </c>
      <c r="M89" s="63">
        <v>1.9</v>
      </c>
      <c r="N89" s="65">
        <v>1.8</v>
      </c>
      <c r="O89" s="71">
        <f>0.02+0.86</f>
        <v>0.88</v>
      </c>
      <c r="P89" s="268">
        <f>0.11+0.91</f>
        <v>1.02</v>
      </c>
      <c r="Q89" s="348">
        <f>0.04+1.1</f>
        <v>1.1400000000000001</v>
      </c>
      <c r="R89" s="276">
        <f>0.09+1.16</f>
        <v>1.25</v>
      </c>
    </row>
    <row r="90" spans="1:18" ht="15">
      <c r="A90" s="232" t="s">
        <v>43</v>
      </c>
      <c r="B90" s="63">
        <v>5.8</v>
      </c>
      <c r="C90" s="63">
        <v>4.8</v>
      </c>
      <c r="D90" s="63">
        <v>4.2</v>
      </c>
      <c r="E90" s="63">
        <v>4.2</v>
      </c>
      <c r="F90" s="63">
        <v>3.3</v>
      </c>
      <c r="G90" s="63">
        <v>2.9</v>
      </c>
      <c r="H90" s="63">
        <v>3.1</v>
      </c>
      <c r="I90" s="63">
        <v>3.6</v>
      </c>
      <c r="J90" s="64">
        <v>0.2</v>
      </c>
      <c r="K90" s="63">
        <v>0.1</v>
      </c>
      <c r="L90" s="63">
        <v>0.5</v>
      </c>
      <c r="M90" s="63">
        <v>0.4</v>
      </c>
      <c r="N90" s="65">
        <v>0.3</v>
      </c>
      <c r="O90" s="71">
        <v>4.76</v>
      </c>
      <c r="P90" s="268">
        <v>2.99</v>
      </c>
      <c r="Q90" s="348">
        <v>4.93</v>
      </c>
      <c r="R90" s="276">
        <v>1.53</v>
      </c>
    </row>
    <row r="91" spans="1:18" ht="15">
      <c r="A91" s="232" t="s">
        <v>44</v>
      </c>
      <c r="B91" s="63">
        <v>6.4</v>
      </c>
      <c r="C91" s="63">
        <v>8</v>
      </c>
      <c r="D91" s="63">
        <v>7.8</v>
      </c>
      <c r="E91" s="63">
        <v>8</v>
      </c>
      <c r="F91" s="63">
        <v>8</v>
      </c>
      <c r="G91" s="63">
        <v>8</v>
      </c>
      <c r="H91" s="63">
        <v>8.6</v>
      </c>
      <c r="I91" s="63">
        <v>8.2</v>
      </c>
      <c r="J91" s="64">
        <v>8</v>
      </c>
      <c r="K91" s="63">
        <v>7.5</v>
      </c>
      <c r="L91" s="63">
        <v>6.7</v>
      </c>
      <c r="M91" s="63">
        <v>7.3</v>
      </c>
      <c r="N91" s="65">
        <v>7.5</v>
      </c>
      <c r="O91" s="71">
        <v>1.18</v>
      </c>
      <c r="P91" s="268">
        <v>1.6</v>
      </c>
      <c r="Q91" s="348">
        <v>1.63</v>
      </c>
      <c r="R91" s="276">
        <v>1.88</v>
      </c>
    </row>
    <row r="92" spans="1:18" ht="18">
      <c r="A92" s="232" t="s">
        <v>191</v>
      </c>
      <c r="B92" s="63" t="s">
        <v>117</v>
      </c>
      <c r="C92" s="63" t="s">
        <v>117</v>
      </c>
      <c r="D92" s="63" t="s">
        <v>117</v>
      </c>
      <c r="E92" s="63" t="s">
        <v>117</v>
      </c>
      <c r="F92" s="63" t="s">
        <v>117</v>
      </c>
      <c r="G92" s="63" t="s">
        <v>117</v>
      </c>
      <c r="H92" s="63" t="s">
        <v>117</v>
      </c>
      <c r="I92" s="63" t="s">
        <v>117</v>
      </c>
      <c r="J92" s="64">
        <v>2.6</v>
      </c>
      <c r="K92" s="63">
        <v>3.2</v>
      </c>
      <c r="L92" s="63">
        <v>3.2</v>
      </c>
      <c r="M92" s="63">
        <v>2.7</v>
      </c>
      <c r="N92" s="65">
        <v>3.4</v>
      </c>
      <c r="O92" s="71">
        <v>7.96</v>
      </c>
      <c r="P92" s="268">
        <v>7.3</v>
      </c>
      <c r="Q92" s="348">
        <v>6.93</v>
      </c>
      <c r="R92" s="276">
        <v>7.82</v>
      </c>
    </row>
    <row r="93" spans="1:18" ht="18">
      <c r="A93" s="232" t="s">
        <v>192</v>
      </c>
      <c r="B93" s="63" t="s">
        <v>117</v>
      </c>
      <c r="C93" s="63" t="s">
        <v>117</v>
      </c>
      <c r="D93" s="63" t="s">
        <v>117</v>
      </c>
      <c r="E93" s="63" t="s">
        <v>117</v>
      </c>
      <c r="F93" s="63" t="s">
        <v>117</v>
      </c>
      <c r="G93" s="63" t="s">
        <v>117</v>
      </c>
      <c r="H93" s="63" t="s">
        <v>117</v>
      </c>
      <c r="I93" s="63" t="s">
        <v>117</v>
      </c>
      <c r="J93" s="64">
        <v>3.6</v>
      </c>
      <c r="K93" s="63">
        <v>3.7</v>
      </c>
      <c r="L93" s="63">
        <v>2.9</v>
      </c>
      <c r="M93" s="63">
        <v>3.2</v>
      </c>
      <c r="N93" s="65">
        <v>3</v>
      </c>
      <c r="O93" s="71">
        <v>5.88</v>
      </c>
      <c r="P93" s="268">
        <v>5.67</v>
      </c>
      <c r="Q93" s="348">
        <v>6.34</v>
      </c>
      <c r="R93" s="276">
        <v>4.83</v>
      </c>
    </row>
    <row r="94" spans="1:18" ht="15.75" thickBot="1">
      <c r="A94" s="17" t="s">
        <v>114</v>
      </c>
      <c r="B94" s="51">
        <v>28371</v>
      </c>
      <c r="C94" s="51">
        <v>28558</v>
      </c>
      <c r="D94" s="51">
        <v>28519</v>
      </c>
      <c r="E94" s="51">
        <v>26944</v>
      </c>
      <c r="F94" s="51">
        <v>26790</v>
      </c>
      <c r="G94" s="51">
        <v>27120</v>
      </c>
      <c r="H94" s="51">
        <v>24660</v>
      </c>
      <c r="I94" s="51">
        <v>25220</v>
      </c>
      <c r="J94" s="66">
        <v>20520</v>
      </c>
      <c r="K94" s="51">
        <v>20450</v>
      </c>
      <c r="L94" s="51">
        <v>18680</v>
      </c>
      <c r="M94" s="51">
        <v>16300</v>
      </c>
      <c r="N94" s="67">
        <v>17590</v>
      </c>
      <c r="O94" s="66">
        <v>19740</v>
      </c>
      <c r="P94" s="249">
        <v>20180</v>
      </c>
      <c r="Q94" s="349">
        <v>19930</v>
      </c>
      <c r="R94" s="275">
        <v>18710</v>
      </c>
    </row>
    <row r="95" ht="18">
      <c r="A95" s="2" t="s">
        <v>185</v>
      </c>
    </row>
    <row r="96" ht="18">
      <c r="A96" s="2" t="s">
        <v>193</v>
      </c>
    </row>
    <row r="97" ht="18">
      <c r="A97" s="2" t="s">
        <v>194</v>
      </c>
    </row>
    <row r="98" ht="18">
      <c r="A98" s="172" t="s">
        <v>365</v>
      </c>
    </row>
    <row r="100" spans="6:17" ht="15">
      <c r="F100" s="336"/>
      <c r="G100" s="336"/>
      <c r="H100" s="336"/>
      <c r="I100" s="336"/>
      <c r="J100" s="336"/>
      <c r="K100" s="336"/>
      <c r="L100" s="336"/>
      <c r="M100" s="336"/>
      <c r="N100" s="336"/>
      <c r="O100" s="336"/>
      <c r="P100" s="336"/>
      <c r="Q100" s="336"/>
    </row>
  </sheetData>
  <sheetProtection/>
  <mergeCells count="20">
    <mergeCell ref="S2:S3"/>
    <mergeCell ref="A41:A42"/>
    <mergeCell ref="A58:O58"/>
    <mergeCell ref="A72:P72"/>
    <mergeCell ref="A71:P71"/>
    <mergeCell ref="N43:O43"/>
    <mergeCell ref="G41:N41"/>
    <mergeCell ref="A1:P1"/>
    <mergeCell ref="A2:A3"/>
    <mergeCell ref="A22:P22"/>
    <mergeCell ref="A23:A24"/>
    <mergeCell ref="B23:O23"/>
    <mergeCell ref="A40:L40"/>
    <mergeCell ref="A77:A78"/>
    <mergeCell ref="B77:O77"/>
    <mergeCell ref="A76:O76"/>
    <mergeCell ref="A59:A60"/>
    <mergeCell ref="A73:P73"/>
    <mergeCell ref="A55:N55"/>
    <mergeCell ref="B59:O59"/>
  </mergeCells>
  <printOptions/>
  <pageMargins left="0.7" right="0.7" top="0.75" bottom="0.75" header="0.3" footer="0.3"/>
  <pageSetup horizontalDpi="600" verticalDpi="600" orientation="portrait" paperSize="9" scale="39" r:id="rId2"/>
  <drawing r:id="rId1"/>
</worksheet>
</file>

<file path=xl/worksheets/sheet4.xml><?xml version="1.0" encoding="utf-8"?>
<worksheet xmlns="http://schemas.openxmlformats.org/spreadsheetml/2006/main" xmlns:r="http://schemas.openxmlformats.org/officeDocument/2006/relationships">
  <sheetPr>
    <tabColor rgb="FF00B050"/>
    <pageSetUpPr fitToPage="1"/>
  </sheetPr>
  <dimension ref="A1:K33"/>
  <sheetViews>
    <sheetView view="pageBreakPreview" zoomScale="60" zoomScaleNormal="85" zoomScalePageLayoutView="0" workbookViewId="0" topLeftCell="A1">
      <selection activeCell="G34" sqref="G34"/>
    </sheetView>
  </sheetViews>
  <sheetFormatPr defaultColWidth="9.140625" defaultRowHeight="12.75"/>
  <cols>
    <col min="1" max="1" width="31.57421875" style="142" customWidth="1"/>
    <col min="2" max="6" width="9.140625" style="142" customWidth="1"/>
    <col min="7" max="7" width="11.57421875" style="142" bestFit="1" customWidth="1"/>
    <col min="8" max="8" width="16.57421875" style="142" customWidth="1"/>
    <col min="9" max="16384" width="9.140625" style="142" customWidth="1"/>
  </cols>
  <sheetData>
    <row r="1" spans="1:10" s="2" customFormat="1" ht="21.75" thickBot="1">
      <c r="A1" s="148" t="s">
        <v>296</v>
      </c>
      <c r="B1" s="147"/>
      <c r="C1" s="147"/>
      <c r="D1" s="147"/>
      <c r="E1" s="147"/>
      <c r="F1" s="147"/>
      <c r="G1" s="147"/>
      <c r="H1" s="147"/>
      <c r="I1" s="147"/>
      <c r="J1" s="147"/>
    </row>
    <row r="2" spans="1:8" ht="30.75" customHeight="1">
      <c r="A2" s="496"/>
      <c r="B2" s="498" t="s">
        <v>239</v>
      </c>
      <c r="C2" s="498"/>
      <c r="D2" s="498"/>
      <c r="E2" s="498"/>
      <c r="F2" s="498"/>
      <c r="G2" s="149" t="s">
        <v>112</v>
      </c>
      <c r="H2" s="499" t="s">
        <v>238</v>
      </c>
    </row>
    <row r="3" spans="1:8" ht="15">
      <c r="A3" s="497"/>
      <c r="B3" s="163">
        <v>1</v>
      </c>
      <c r="C3" s="163">
        <v>2</v>
      </c>
      <c r="D3" s="163">
        <v>3</v>
      </c>
      <c r="E3" s="163">
        <v>4</v>
      </c>
      <c r="F3" s="163">
        <v>5</v>
      </c>
      <c r="G3" s="163" t="s">
        <v>242</v>
      </c>
      <c r="H3" s="500"/>
    </row>
    <row r="4" spans="1:8" ht="15">
      <c r="A4" s="150"/>
      <c r="B4" s="150"/>
      <c r="C4" s="150"/>
      <c r="D4" s="150"/>
      <c r="E4" s="150"/>
      <c r="F4" s="151" t="s">
        <v>115</v>
      </c>
      <c r="G4" s="150"/>
      <c r="H4" s="150"/>
    </row>
    <row r="5" spans="1:11" ht="15">
      <c r="A5" s="152" t="s">
        <v>240</v>
      </c>
      <c r="B5" s="153">
        <v>97.65</v>
      </c>
      <c r="C5" s="153">
        <v>1.82</v>
      </c>
      <c r="D5" s="153">
        <v>0.48</v>
      </c>
      <c r="E5" s="153">
        <v>0.05</v>
      </c>
      <c r="F5" s="153">
        <v>0.01</v>
      </c>
      <c r="G5" s="154">
        <v>172020</v>
      </c>
      <c r="H5" s="155">
        <v>1.03</v>
      </c>
      <c r="K5" s="337"/>
    </row>
    <row r="6" spans="1:11" ht="15">
      <c r="A6" s="152" t="s">
        <v>241</v>
      </c>
      <c r="B6" s="156"/>
      <c r="C6" s="156"/>
      <c r="D6" s="156"/>
      <c r="E6" s="156"/>
      <c r="F6" s="156"/>
      <c r="H6" s="158"/>
      <c r="K6" s="337"/>
    </row>
    <row r="7" spans="1:11" ht="14.25">
      <c r="A7" s="159">
        <v>2007</v>
      </c>
      <c r="B7" s="153">
        <v>99.17</v>
      </c>
      <c r="C7" s="153">
        <v>0.64</v>
      </c>
      <c r="D7" s="153">
        <v>0.15</v>
      </c>
      <c r="E7" s="153">
        <v>0.04</v>
      </c>
      <c r="F7" s="153" t="s">
        <v>30</v>
      </c>
      <c r="G7" s="157">
        <v>20500</v>
      </c>
      <c r="H7" s="153">
        <v>1.01</v>
      </c>
      <c r="K7" s="337"/>
    </row>
    <row r="8" spans="1:11" ht="14.25">
      <c r="A8" s="159">
        <v>2008</v>
      </c>
      <c r="B8" s="153">
        <v>99.3</v>
      </c>
      <c r="C8" s="153">
        <v>0.57</v>
      </c>
      <c r="D8" s="153">
        <v>0.08</v>
      </c>
      <c r="E8" s="153">
        <v>0.04</v>
      </c>
      <c r="F8" s="153">
        <v>0.01</v>
      </c>
      <c r="G8" s="154">
        <v>20420</v>
      </c>
      <c r="H8" s="155">
        <v>1.01</v>
      </c>
      <c r="K8" s="337"/>
    </row>
    <row r="9" spans="1:11" ht="14.25">
      <c r="A9" s="159">
        <v>2009</v>
      </c>
      <c r="B9" s="153">
        <v>98.95</v>
      </c>
      <c r="C9" s="153">
        <v>0.9</v>
      </c>
      <c r="D9" s="153">
        <v>0.11</v>
      </c>
      <c r="E9" s="153">
        <v>0.03</v>
      </c>
      <c r="F9" s="153">
        <v>0.01</v>
      </c>
      <c r="G9" s="154">
        <v>18650</v>
      </c>
      <c r="H9" s="155">
        <v>1.01</v>
      </c>
      <c r="K9" s="337"/>
    </row>
    <row r="10" spans="1:11" ht="14.25">
      <c r="A10" s="159">
        <v>2010</v>
      </c>
      <c r="B10" s="153">
        <v>98.78</v>
      </c>
      <c r="C10" s="153">
        <v>0.99</v>
      </c>
      <c r="D10" s="153">
        <v>0.23</v>
      </c>
      <c r="E10" s="153">
        <v>0</v>
      </c>
      <c r="F10" s="153">
        <v>0</v>
      </c>
      <c r="G10" s="154">
        <v>16290</v>
      </c>
      <c r="H10" s="155">
        <v>1.01</v>
      </c>
      <c r="K10" s="337"/>
    </row>
    <row r="11" spans="1:11" ht="15" thickBot="1">
      <c r="A11" s="164">
        <v>2011</v>
      </c>
      <c r="B11" s="165">
        <v>98.75</v>
      </c>
      <c r="C11" s="165">
        <v>1.11</v>
      </c>
      <c r="D11" s="165">
        <v>0.13</v>
      </c>
      <c r="E11" s="165">
        <v>0.01</v>
      </c>
      <c r="F11" s="165" t="s">
        <v>30</v>
      </c>
      <c r="G11" s="166">
        <v>17590</v>
      </c>
      <c r="H11" s="165">
        <v>1.01</v>
      </c>
      <c r="K11" s="337"/>
    </row>
    <row r="12" spans="1:11" ht="14.25">
      <c r="A12" s="159">
        <v>2012</v>
      </c>
      <c r="B12" s="153">
        <v>95.51</v>
      </c>
      <c r="C12" s="153">
        <v>3.39</v>
      </c>
      <c r="D12" s="153">
        <v>0.98</v>
      </c>
      <c r="E12" s="153">
        <v>0.08</v>
      </c>
      <c r="F12" s="153">
        <v>0.04</v>
      </c>
      <c r="G12" s="154">
        <v>19740</v>
      </c>
      <c r="H12" s="155">
        <v>1.06</v>
      </c>
      <c r="K12" s="337"/>
    </row>
    <row r="13" spans="1:11" ht="14.25">
      <c r="A13" s="159">
        <v>2013</v>
      </c>
      <c r="B13" s="153">
        <v>96.12</v>
      </c>
      <c r="C13" s="153">
        <v>2.98</v>
      </c>
      <c r="D13" s="153">
        <v>0.79</v>
      </c>
      <c r="E13" s="153">
        <v>0.06</v>
      </c>
      <c r="F13" s="153">
        <v>0.06</v>
      </c>
      <c r="G13" s="154">
        <v>20180</v>
      </c>
      <c r="H13" s="155">
        <v>1.05</v>
      </c>
      <c r="K13" s="337"/>
    </row>
    <row r="14" spans="1:11" ht="14.25">
      <c r="A14" s="159">
        <v>2014</v>
      </c>
      <c r="B14" s="284">
        <v>95.7</v>
      </c>
      <c r="C14" s="284">
        <v>3.32</v>
      </c>
      <c r="D14" s="284">
        <v>0.9</v>
      </c>
      <c r="E14" s="284">
        <v>0.08</v>
      </c>
      <c r="F14" s="284">
        <v>0.01</v>
      </c>
      <c r="G14" s="285">
        <v>19930</v>
      </c>
      <c r="H14" s="286">
        <v>1.05</v>
      </c>
      <c r="K14" s="337"/>
    </row>
    <row r="15" spans="1:11" ht="14.25">
      <c r="A15" s="159">
        <v>2015</v>
      </c>
      <c r="B15" s="287">
        <v>96.77</v>
      </c>
      <c r="C15" s="287">
        <v>2.3</v>
      </c>
      <c r="D15" s="287">
        <v>0.86</v>
      </c>
      <c r="E15" s="287">
        <v>0.07</v>
      </c>
      <c r="F15" s="287" t="s">
        <v>30</v>
      </c>
      <c r="G15" s="285">
        <v>18710</v>
      </c>
      <c r="H15" s="286">
        <v>1.04</v>
      </c>
      <c r="K15" s="337"/>
    </row>
    <row r="16" spans="1:11" ht="14.25">
      <c r="A16" s="159"/>
      <c r="B16" s="287"/>
      <c r="C16" s="287"/>
      <c r="D16" s="287"/>
      <c r="E16" s="287"/>
      <c r="F16" s="287"/>
      <c r="G16" s="285"/>
      <c r="H16" s="286"/>
      <c r="K16" s="337"/>
    </row>
    <row r="17" spans="1:11" ht="15">
      <c r="A17" s="152" t="s">
        <v>13</v>
      </c>
      <c r="G17" s="288"/>
      <c r="H17" s="289"/>
      <c r="K17" s="337"/>
    </row>
    <row r="18" spans="1:11" ht="14.25">
      <c r="A18" s="159" t="s">
        <v>14</v>
      </c>
      <c r="B18" s="290">
        <v>98.51</v>
      </c>
      <c r="C18" s="290">
        <v>1.11</v>
      </c>
      <c r="D18" s="290">
        <v>0.36</v>
      </c>
      <c r="E18" s="290">
        <v>0.01</v>
      </c>
      <c r="F18" s="290">
        <v>0.01</v>
      </c>
      <c r="G18" s="291">
        <v>40870</v>
      </c>
      <c r="H18" s="284">
        <v>1.02</v>
      </c>
      <c r="K18" s="337"/>
    </row>
    <row r="19" spans="1:11" ht="14.25">
      <c r="A19" s="159" t="s">
        <v>15</v>
      </c>
      <c r="B19" s="292">
        <v>99</v>
      </c>
      <c r="C19" s="292">
        <v>0.89</v>
      </c>
      <c r="D19" s="292">
        <v>0.1</v>
      </c>
      <c r="E19" s="292" t="s">
        <v>30</v>
      </c>
      <c r="F19" s="292">
        <v>0.01</v>
      </c>
      <c r="G19" s="285">
        <v>76750</v>
      </c>
      <c r="H19" s="286">
        <v>1.01</v>
      </c>
      <c r="K19" s="337"/>
    </row>
    <row r="20" spans="1:11" ht="14.25">
      <c r="A20" s="159" t="s">
        <v>16</v>
      </c>
      <c r="B20" s="292">
        <v>98.24</v>
      </c>
      <c r="C20" s="292">
        <v>1.36</v>
      </c>
      <c r="D20" s="292">
        <v>0.35</v>
      </c>
      <c r="E20" s="292">
        <v>0.04</v>
      </c>
      <c r="F20" s="292">
        <v>0.01</v>
      </c>
      <c r="G20" s="285">
        <v>19460</v>
      </c>
      <c r="H20" s="286">
        <v>1.02</v>
      </c>
      <c r="K20" s="337"/>
    </row>
    <row r="21" spans="1:11" ht="14.25">
      <c r="A21" s="159" t="s">
        <v>288</v>
      </c>
      <c r="B21" s="292">
        <v>97.87</v>
      </c>
      <c r="C21" s="292">
        <v>1.68</v>
      </c>
      <c r="D21" s="292" t="s">
        <v>30</v>
      </c>
      <c r="E21" s="292">
        <v>0.45</v>
      </c>
      <c r="F21" s="292" t="s">
        <v>30</v>
      </c>
      <c r="G21" s="285">
        <v>230</v>
      </c>
      <c r="H21" s="286">
        <v>1.03</v>
      </c>
      <c r="K21" s="337"/>
    </row>
    <row r="22" spans="1:11" ht="14.25">
      <c r="A22" s="159" t="s">
        <v>18</v>
      </c>
      <c r="B22" s="292">
        <v>98.96</v>
      </c>
      <c r="C22" s="292">
        <v>0.82</v>
      </c>
      <c r="D22" s="292">
        <v>0.14</v>
      </c>
      <c r="E22" s="292" t="s">
        <v>30</v>
      </c>
      <c r="F22" s="292">
        <v>0.08</v>
      </c>
      <c r="G22" s="285">
        <v>1730</v>
      </c>
      <c r="H22" s="286">
        <v>1.01</v>
      </c>
      <c r="K22" s="337"/>
    </row>
    <row r="23" spans="1:11" ht="14.25">
      <c r="A23" s="159" t="s">
        <v>233</v>
      </c>
      <c r="B23" s="292">
        <v>97.1</v>
      </c>
      <c r="C23" s="292">
        <v>1.54</v>
      </c>
      <c r="D23" s="292">
        <v>1.36</v>
      </c>
      <c r="E23" s="292" t="s">
        <v>30</v>
      </c>
      <c r="F23" s="292" t="s">
        <v>30</v>
      </c>
      <c r="G23" s="285">
        <v>230</v>
      </c>
      <c r="H23" s="286">
        <v>1.04</v>
      </c>
      <c r="K23" s="337"/>
    </row>
    <row r="24" spans="1:11" ht="14.25">
      <c r="A24" s="159" t="s">
        <v>234</v>
      </c>
      <c r="B24" s="292">
        <v>90.9</v>
      </c>
      <c r="C24" s="292">
        <v>7.33</v>
      </c>
      <c r="D24" s="292">
        <v>1.23</v>
      </c>
      <c r="E24" s="292">
        <v>0.54</v>
      </c>
      <c r="F24" s="292" t="s">
        <v>30</v>
      </c>
      <c r="G24" s="285">
        <v>370</v>
      </c>
      <c r="H24" s="286">
        <v>1.11</v>
      </c>
      <c r="K24" s="337"/>
    </row>
    <row r="25" spans="1:11" ht="14.25">
      <c r="A25" s="159" t="s">
        <v>128</v>
      </c>
      <c r="B25" s="292">
        <v>94.73</v>
      </c>
      <c r="C25" s="292">
        <v>4.34</v>
      </c>
      <c r="D25" s="292">
        <v>0.83</v>
      </c>
      <c r="E25" s="292">
        <v>0.09</v>
      </c>
      <c r="F25" s="292">
        <v>0.01</v>
      </c>
      <c r="G25" s="285">
        <v>14520</v>
      </c>
      <c r="H25" s="286">
        <v>1.06</v>
      </c>
      <c r="K25" s="337"/>
    </row>
    <row r="26" spans="1:11" ht="14.25">
      <c r="A26" s="159" t="s">
        <v>20</v>
      </c>
      <c r="B26" s="292">
        <v>96.5</v>
      </c>
      <c r="C26" s="292">
        <v>2.67</v>
      </c>
      <c r="D26" s="292">
        <v>0.6</v>
      </c>
      <c r="E26" s="292">
        <v>0.23</v>
      </c>
      <c r="F26" s="292" t="s">
        <v>30</v>
      </c>
      <c r="G26" s="285">
        <v>2230</v>
      </c>
      <c r="H26" s="286">
        <v>1.05</v>
      </c>
      <c r="K26" s="337"/>
    </row>
    <row r="27" spans="1:11" ht="14.25">
      <c r="A27" s="159" t="s">
        <v>21</v>
      </c>
      <c r="B27" s="292">
        <v>66.68</v>
      </c>
      <c r="C27" s="292">
        <v>23.6</v>
      </c>
      <c r="D27" s="292">
        <v>8.85</v>
      </c>
      <c r="E27" s="292">
        <v>0.68</v>
      </c>
      <c r="F27" s="292">
        <v>0.19</v>
      </c>
      <c r="G27" s="285">
        <v>2410</v>
      </c>
      <c r="H27" s="286">
        <v>1.44</v>
      </c>
      <c r="K27" s="337"/>
    </row>
    <row r="28" spans="1:11" ht="14.25">
      <c r="A28" s="159" t="s">
        <v>235</v>
      </c>
      <c r="B28" s="292">
        <v>85.62</v>
      </c>
      <c r="C28" s="292">
        <v>9.85</v>
      </c>
      <c r="D28" s="292">
        <v>4.54</v>
      </c>
      <c r="E28" s="292" t="s">
        <v>30</v>
      </c>
      <c r="F28" s="292" t="s">
        <v>30</v>
      </c>
      <c r="G28" s="285">
        <v>200</v>
      </c>
      <c r="H28" s="286">
        <v>1.19</v>
      </c>
      <c r="K28" s="337"/>
    </row>
    <row r="29" spans="1:11" ht="14.25">
      <c r="A29" s="159" t="s">
        <v>236</v>
      </c>
      <c r="B29" s="292">
        <v>34.09</v>
      </c>
      <c r="C29" s="292">
        <v>28.35</v>
      </c>
      <c r="D29" s="292">
        <v>34.69</v>
      </c>
      <c r="E29" s="292">
        <v>0.48</v>
      </c>
      <c r="F29" s="292">
        <v>2.39</v>
      </c>
      <c r="G29" s="285">
        <v>120</v>
      </c>
      <c r="H29" s="286">
        <v>2.09</v>
      </c>
      <c r="K29" s="337"/>
    </row>
    <row r="30" spans="1:11" ht="14.25">
      <c r="A30" s="159" t="s">
        <v>237</v>
      </c>
      <c r="B30" s="292">
        <v>37.92</v>
      </c>
      <c r="C30" s="292">
        <v>25.02</v>
      </c>
      <c r="D30" s="292">
        <v>24.55</v>
      </c>
      <c r="E30" s="292">
        <v>11.95</v>
      </c>
      <c r="F30" s="292">
        <v>0.56</v>
      </c>
      <c r="G30" s="285">
        <v>190</v>
      </c>
      <c r="H30" s="286">
        <v>2.12</v>
      </c>
      <c r="K30" s="337"/>
    </row>
    <row r="31" spans="1:11" ht="15" thickBot="1">
      <c r="A31" s="160" t="s">
        <v>17</v>
      </c>
      <c r="B31" s="293">
        <v>93.03</v>
      </c>
      <c r="C31" s="293">
        <v>6.9</v>
      </c>
      <c r="D31" s="293">
        <v>0.07</v>
      </c>
      <c r="E31" s="293" t="s">
        <v>30</v>
      </c>
      <c r="F31" s="293" t="s">
        <v>30</v>
      </c>
      <c r="G31" s="294">
        <v>700</v>
      </c>
      <c r="H31" s="295">
        <v>1.07</v>
      </c>
      <c r="K31" s="337"/>
    </row>
    <row r="32" spans="1:8" ht="14.25">
      <c r="A32" s="161" t="s">
        <v>243</v>
      </c>
      <c r="B32" s="161"/>
      <c r="C32" s="161"/>
      <c r="D32" s="161"/>
      <c r="E32" s="161" t="s">
        <v>30</v>
      </c>
      <c r="F32" s="161" t="s">
        <v>30</v>
      </c>
      <c r="G32" s="162"/>
      <c r="H32" s="161"/>
    </row>
    <row r="33" spans="1:9" ht="30" customHeight="1">
      <c r="A33" s="501" t="s">
        <v>244</v>
      </c>
      <c r="B33" s="501"/>
      <c r="C33" s="501"/>
      <c r="D33" s="501"/>
      <c r="E33" s="501"/>
      <c r="F33" s="501"/>
      <c r="G33" s="501"/>
      <c r="H33" s="501"/>
      <c r="I33" s="146"/>
    </row>
  </sheetData>
  <sheetProtection/>
  <mergeCells count="4">
    <mergeCell ref="A2:A3"/>
    <mergeCell ref="B2:F2"/>
    <mergeCell ref="H2:H3"/>
    <mergeCell ref="A33:H33"/>
  </mergeCells>
  <printOptions/>
  <pageMargins left="0.7" right="0.7" top="0.75" bottom="0.75" header="0.3" footer="0.3"/>
  <pageSetup fitToHeight="1" fitToWidth="1" horizontalDpi="600" verticalDpi="600" orientation="portrait" paperSize="9" scale="84" r:id="rId1"/>
</worksheet>
</file>

<file path=xl/worksheets/sheet5.xml><?xml version="1.0" encoding="utf-8"?>
<worksheet xmlns="http://schemas.openxmlformats.org/spreadsheetml/2006/main" xmlns:r="http://schemas.openxmlformats.org/officeDocument/2006/relationships">
  <sheetPr codeName="Sheet4">
    <tabColor rgb="FF00B050"/>
    <pageSetUpPr fitToPage="1"/>
  </sheetPr>
  <dimension ref="A1:R77"/>
  <sheetViews>
    <sheetView view="pageBreakPreview" zoomScale="60" zoomScaleNormal="73" zoomScalePageLayoutView="0" workbookViewId="0" topLeftCell="A16">
      <selection activeCell="L45" sqref="L45"/>
    </sheetView>
  </sheetViews>
  <sheetFormatPr defaultColWidth="9.140625" defaultRowHeight="12.75"/>
  <cols>
    <col min="1" max="1" width="26.7109375" style="2" customWidth="1"/>
    <col min="2" max="6" width="14.00390625" style="2" hidden="1" customWidth="1"/>
    <col min="7" max="16" width="14.00390625" style="2" customWidth="1"/>
    <col min="17" max="17" width="12.7109375" style="2" customWidth="1"/>
    <col min="18" max="18" width="11.140625" style="2" customWidth="1"/>
    <col min="19" max="16384" width="9.140625" style="2" customWidth="1"/>
  </cols>
  <sheetData>
    <row r="1" spans="1:16" ht="26.25" customHeight="1" thickBot="1">
      <c r="A1" s="510" t="s">
        <v>411</v>
      </c>
      <c r="B1" s="511"/>
      <c r="C1" s="511"/>
      <c r="D1" s="511"/>
      <c r="E1" s="511"/>
      <c r="F1" s="511"/>
      <c r="G1" s="511"/>
      <c r="H1" s="511"/>
      <c r="I1" s="511"/>
      <c r="J1" s="511"/>
      <c r="K1" s="511"/>
      <c r="L1" s="511"/>
      <c r="M1" s="511"/>
      <c r="N1" s="511"/>
      <c r="O1" s="511"/>
      <c r="P1" s="1"/>
    </row>
    <row r="2" spans="1:18" ht="15.75" customHeight="1">
      <c r="A2" s="476"/>
      <c r="B2" s="513"/>
      <c r="C2" s="513"/>
      <c r="D2" s="513"/>
      <c r="E2" s="513"/>
      <c r="F2" s="513"/>
      <c r="G2" s="513"/>
      <c r="H2" s="513"/>
      <c r="I2" s="513"/>
      <c r="J2" s="513"/>
      <c r="K2" s="513"/>
      <c r="L2" s="513"/>
      <c r="M2" s="513"/>
      <c r="N2" s="513"/>
      <c r="O2" s="513"/>
      <c r="P2" s="3"/>
      <c r="Q2" s="3"/>
      <c r="R2" s="3"/>
    </row>
    <row r="3" spans="1:18" ht="18.75">
      <c r="A3" s="477"/>
      <c r="B3" s="227">
        <v>1999</v>
      </c>
      <c r="C3" s="227">
        <v>2000</v>
      </c>
      <c r="D3" s="227">
        <v>2001</v>
      </c>
      <c r="E3" s="227">
        <v>2002</v>
      </c>
      <c r="F3" s="227">
        <v>2003</v>
      </c>
      <c r="G3" s="227">
        <v>2004</v>
      </c>
      <c r="H3" s="227">
        <v>2005</v>
      </c>
      <c r="I3" s="227">
        <v>2006</v>
      </c>
      <c r="J3" s="4" t="s">
        <v>183</v>
      </c>
      <c r="K3" s="5">
        <v>2008</v>
      </c>
      <c r="L3" s="5">
        <v>2009</v>
      </c>
      <c r="M3" s="5">
        <v>2010</v>
      </c>
      <c r="N3" s="6">
        <v>2011</v>
      </c>
      <c r="O3" s="7" t="s">
        <v>284</v>
      </c>
      <c r="P3" s="5">
        <v>2013</v>
      </c>
      <c r="Q3" s="5">
        <v>2014</v>
      </c>
      <c r="R3" s="5">
        <v>2015</v>
      </c>
    </row>
    <row r="4" spans="1:18" ht="15.75" customHeight="1">
      <c r="A4" s="8"/>
      <c r="B4" s="9"/>
      <c r="C4" s="9"/>
      <c r="D4" s="9"/>
      <c r="E4" s="9"/>
      <c r="F4" s="9"/>
      <c r="G4" s="9"/>
      <c r="H4" s="9"/>
      <c r="I4" s="9"/>
      <c r="J4" s="10"/>
      <c r="K4" s="9"/>
      <c r="L4" s="9"/>
      <c r="M4" s="226"/>
      <c r="N4" s="11"/>
      <c r="O4" s="12"/>
      <c r="P4" s="13"/>
      <c r="Q4" s="13"/>
      <c r="R4" s="13" t="s">
        <v>113</v>
      </c>
    </row>
    <row r="5" spans="1:18" ht="15">
      <c r="A5" s="232" t="s">
        <v>23</v>
      </c>
      <c r="B5" s="14">
        <v>18.3</v>
      </c>
      <c r="C5" s="14">
        <v>18.9</v>
      </c>
      <c r="D5" s="14">
        <v>19.7</v>
      </c>
      <c r="E5" s="14">
        <v>19.9</v>
      </c>
      <c r="F5" s="14">
        <v>17.1</v>
      </c>
      <c r="G5" s="14">
        <v>18.2</v>
      </c>
      <c r="H5" s="14">
        <v>15.8</v>
      </c>
      <c r="I5" s="14">
        <v>15.6</v>
      </c>
      <c r="J5" s="15">
        <v>23.5</v>
      </c>
      <c r="K5" s="14">
        <v>24.8</v>
      </c>
      <c r="L5" s="14">
        <v>24.4</v>
      </c>
      <c r="M5" s="14">
        <v>23.8</v>
      </c>
      <c r="N5" s="16">
        <v>23.8</v>
      </c>
      <c r="O5" s="45">
        <v>25.9</v>
      </c>
      <c r="P5" s="248">
        <v>24.6</v>
      </c>
      <c r="Q5" s="174">
        <v>25.4</v>
      </c>
      <c r="R5" s="274">
        <v>22.7</v>
      </c>
    </row>
    <row r="6" spans="1:18" ht="15">
      <c r="A6" s="232" t="s">
        <v>24</v>
      </c>
      <c r="B6" s="14">
        <v>15.3</v>
      </c>
      <c r="C6" s="14">
        <v>16.5</v>
      </c>
      <c r="D6" s="14">
        <v>16.8</v>
      </c>
      <c r="E6" s="14">
        <v>15.4</v>
      </c>
      <c r="F6" s="14">
        <v>16.1</v>
      </c>
      <c r="G6" s="14">
        <v>15.2</v>
      </c>
      <c r="H6" s="14">
        <v>15.4</v>
      </c>
      <c r="I6" s="14">
        <v>15.1</v>
      </c>
      <c r="J6" s="15">
        <v>16.4</v>
      </c>
      <c r="K6" s="14">
        <v>16.2</v>
      </c>
      <c r="L6" s="14">
        <v>15.1</v>
      </c>
      <c r="M6" s="14">
        <v>14.9</v>
      </c>
      <c r="N6" s="16">
        <v>14.5</v>
      </c>
      <c r="O6" s="45">
        <v>15.6</v>
      </c>
      <c r="P6" s="248">
        <v>15.2</v>
      </c>
      <c r="Q6" s="174">
        <v>14.9</v>
      </c>
      <c r="R6" s="274">
        <v>15.3</v>
      </c>
    </row>
    <row r="7" spans="1:18" ht="15">
      <c r="A7" s="232" t="s">
        <v>25</v>
      </c>
      <c r="B7" s="14">
        <v>10.3</v>
      </c>
      <c r="C7" s="14">
        <v>10.4</v>
      </c>
      <c r="D7" s="14">
        <v>10.4</v>
      </c>
      <c r="E7" s="14">
        <v>11</v>
      </c>
      <c r="F7" s="14">
        <v>10.2</v>
      </c>
      <c r="G7" s="14">
        <v>10.7</v>
      </c>
      <c r="H7" s="14">
        <v>10.6</v>
      </c>
      <c r="I7" s="14">
        <v>10.1</v>
      </c>
      <c r="J7" s="15">
        <v>10.3</v>
      </c>
      <c r="K7" s="14">
        <v>11.2</v>
      </c>
      <c r="L7" s="14">
        <v>10.4</v>
      </c>
      <c r="M7" s="14">
        <v>9.3</v>
      </c>
      <c r="N7" s="16">
        <v>10.6</v>
      </c>
      <c r="O7" s="45">
        <v>10.6</v>
      </c>
      <c r="P7" s="248">
        <v>10.1</v>
      </c>
      <c r="Q7" s="174">
        <v>9.8</v>
      </c>
      <c r="R7" s="274">
        <v>10</v>
      </c>
    </row>
    <row r="8" spans="1:18" ht="15">
      <c r="A8" s="232" t="s">
        <v>26</v>
      </c>
      <c r="B8" s="14">
        <v>13.7</v>
      </c>
      <c r="C8" s="14">
        <v>13</v>
      </c>
      <c r="D8" s="14">
        <v>12.8</v>
      </c>
      <c r="E8" s="14">
        <v>12.7</v>
      </c>
      <c r="F8" s="14">
        <v>13.8</v>
      </c>
      <c r="G8" s="14">
        <v>13.3</v>
      </c>
      <c r="H8" s="14">
        <v>13.5</v>
      </c>
      <c r="I8" s="14">
        <v>13.5</v>
      </c>
      <c r="J8" s="15">
        <v>12.9</v>
      </c>
      <c r="K8" s="14">
        <v>11.8</v>
      </c>
      <c r="L8" s="14">
        <v>12.6</v>
      </c>
      <c r="M8" s="14">
        <v>12.5</v>
      </c>
      <c r="N8" s="16">
        <v>11.8</v>
      </c>
      <c r="O8" s="45">
        <v>11.9</v>
      </c>
      <c r="P8" s="248">
        <v>12.3</v>
      </c>
      <c r="Q8" s="174">
        <v>12.6</v>
      </c>
      <c r="R8" s="274">
        <v>13.1</v>
      </c>
    </row>
    <row r="9" spans="1:18" ht="15">
      <c r="A9" s="232" t="s">
        <v>27</v>
      </c>
      <c r="B9" s="14">
        <v>16.9</v>
      </c>
      <c r="C9" s="14">
        <v>17</v>
      </c>
      <c r="D9" s="14">
        <v>16.6</v>
      </c>
      <c r="E9" s="14">
        <v>17.5</v>
      </c>
      <c r="F9" s="14">
        <v>17.3</v>
      </c>
      <c r="G9" s="14">
        <v>16.9</v>
      </c>
      <c r="H9" s="14">
        <v>17.4</v>
      </c>
      <c r="I9" s="14">
        <v>18.6</v>
      </c>
      <c r="J9" s="15">
        <v>15.5</v>
      </c>
      <c r="K9" s="14">
        <v>15.4</v>
      </c>
      <c r="L9" s="14">
        <v>15.4</v>
      </c>
      <c r="M9" s="14">
        <v>15.5</v>
      </c>
      <c r="N9" s="16">
        <v>16.5</v>
      </c>
      <c r="O9" s="45">
        <v>14.7</v>
      </c>
      <c r="P9" s="248">
        <v>16</v>
      </c>
      <c r="Q9" s="174">
        <v>15.3</v>
      </c>
      <c r="R9" s="274">
        <v>16.2</v>
      </c>
    </row>
    <row r="10" spans="1:18" ht="15">
      <c r="A10" s="232" t="s">
        <v>28</v>
      </c>
      <c r="B10" s="14">
        <v>8.5</v>
      </c>
      <c r="C10" s="14">
        <v>8.5</v>
      </c>
      <c r="D10" s="14">
        <v>7.8</v>
      </c>
      <c r="E10" s="14">
        <v>7.7</v>
      </c>
      <c r="F10" s="14">
        <v>8.5</v>
      </c>
      <c r="G10" s="14">
        <v>8.6</v>
      </c>
      <c r="H10" s="14">
        <v>8.6</v>
      </c>
      <c r="I10" s="14">
        <v>8.6</v>
      </c>
      <c r="J10" s="15">
        <v>7.1</v>
      </c>
      <c r="K10" s="14">
        <v>6.9</v>
      </c>
      <c r="L10" s="14">
        <v>7.1</v>
      </c>
      <c r="M10" s="14">
        <v>7.3</v>
      </c>
      <c r="N10" s="16">
        <v>8</v>
      </c>
      <c r="O10" s="45">
        <v>7.2</v>
      </c>
      <c r="P10" s="248">
        <v>7.2</v>
      </c>
      <c r="Q10" s="174">
        <v>7.5</v>
      </c>
      <c r="R10" s="274">
        <v>7.2</v>
      </c>
    </row>
    <row r="11" spans="1:18" ht="15">
      <c r="A11" s="232" t="s">
        <v>29</v>
      </c>
      <c r="B11" s="14">
        <v>4.7</v>
      </c>
      <c r="C11" s="14">
        <v>4.5</v>
      </c>
      <c r="D11" s="14">
        <v>4.3</v>
      </c>
      <c r="E11" s="14">
        <v>4.7</v>
      </c>
      <c r="F11" s="14">
        <v>4.6</v>
      </c>
      <c r="G11" s="14">
        <v>4.9</v>
      </c>
      <c r="H11" s="14">
        <v>5</v>
      </c>
      <c r="I11" s="14">
        <v>5</v>
      </c>
      <c r="J11" s="15">
        <v>4.1</v>
      </c>
      <c r="K11" s="14">
        <v>3.6</v>
      </c>
      <c r="L11" s="14">
        <v>3.7</v>
      </c>
      <c r="M11" s="14">
        <v>4.4</v>
      </c>
      <c r="N11" s="16">
        <v>3.9</v>
      </c>
      <c r="O11" s="45">
        <v>4</v>
      </c>
      <c r="P11" s="248">
        <v>4.2</v>
      </c>
      <c r="Q11" s="174">
        <v>4.3</v>
      </c>
      <c r="R11" s="274">
        <v>4.2</v>
      </c>
    </row>
    <row r="12" spans="1:18" ht="15">
      <c r="A12" s="232" t="s">
        <v>176</v>
      </c>
      <c r="B12" s="14">
        <v>7.5</v>
      </c>
      <c r="C12" s="14">
        <v>6.9</v>
      </c>
      <c r="D12" s="14">
        <v>7.4</v>
      </c>
      <c r="E12" s="14">
        <v>7.3</v>
      </c>
      <c r="F12" s="14">
        <v>7.8</v>
      </c>
      <c r="G12" s="14">
        <v>7.5</v>
      </c>
      <c r="H12" s="14">
        <v>8.6</v>
      </c>
      <c r="I12" s="14">
        <v>8.6</v>
      </c>
      <c r="J12" s="15">
        <v>6.4</v>
      </c>
      <c r="K12" s="14">
        <v>6.3</v>
      </c>
      <c r="L12" s="14">
        <v>6.3</v>
      </c>
      <c r="M12" s="14">
        <v>7.4</v>
      </c>
      <c r="N12" s="16">
        <v>6.6</v>
      </c>
      <c r="O12" s="45">
        <v>6.6</v>
      </c>
      <c r="P12" s="248">
        <v>6.6</v>
      </c>
      <c r="Q12" s="174">
        <v>6.8</v>
      </c>
      <c r="R12" s="274">
        <v>7.2</v>
      </c>
    </row>
    <row r="13" spans="1:18" ht="15">
      <c r="A13" s="232" t="s">
        <v>31</v>
      </c>
      <c r="B13" s="14">
        <v>4.9</v>
      </c>
      <c r="C13" s="14">
        <v>4.3</v>
      </c>
      <c r="D13" s="14">
        <v>4.1</v>
      </c>
      <c r="E13" s="14">
        <v>3.9</v>
      </c>
      <c r="F13" s="14">
        <v>4.6</v>
      </c>
      <c r="G13" s="14">
        <v>4.8</v>
      </c>
      <c r="H13" s="14">
        <v>5.2</v>
      </c>
      <c r="I13" s="14">
        <v>5</v>
      </c>
      <c r="J13" s="15">
        <v>3.9</v>
      </c>
      <c r="K13" s="14">
        <v>3.8</v>
      </c>
      <c r="L13" s="14">
        <v>5.1</v>
      </c>
      <c r="M13" s="14">
        <v>4.8</v>
      </c>
      <c r="N13" s="16">
        <v>4.3</v>
      </c>
      <c r="O13" s="45">
        <v>3.5</v>
      </c>
      <c r="P13" s="248">
        <v>3.8</v>
      </c>
      <c r="Q13" s="174">
        <v>3.4</v>
      </c>
      <c r="R13" s="274">
        <v>4.1</v>
      </c>
    </row>
    <row r="14" spans="1:18" ht="15.75" thickBot="1">
      <c r="A14" s="17" t="s">
        <v>114</v>
      </c>
      <c r="B14" s="18">
        <v>28258</v>
      </c>
      <c r="C14" s="18">
        <v>28556</v>
      </c>
      <c r="D14" s="18">
        <v>28519</v>
      </c>
      <c r="E14" s="18">
        <v>26940</v>
      </c>
      <c r="F14" s="18">
        <v>26720</v>
      </c>
      <c r="G14" s="18">
        <v>26940</v>
      </c>
      <c r="H14" s="18">
        <v>24490</v>
      </c>
      <c r="I14" s="18">
        <v>25020</v>
      </c>
      <c r="J14" s="19">
        <v>20520</v>
      </c>
      <c r="K14" s="18">
        <v>20450</v>
      </c>
      <c r="L14" s="18">
        <v>18680</v>
      </c>
      <c r="M14" s="18">
        <v>16300</v>
      </c>
      <c r="N14" s="20">
        <v>17590</v>
      </c>
      <c r="O14" s="41">
        <v>19740</v>
      </c>
      <c r="P14" s="251">
        <v>20180</v>
      </c>
      <c r="Q14" s="353">
        <v>19930</v>
      </c>
      <c r="R14" s="281">
        <v>18710</v>
      </c>
    </row>
    <row r="15" spans="1:16" ht="34.5" customHeight="1">
      <c r="A15" s="483" t="s">
        <v>283</v>
      </c>
      <c r="B15" s="483"/>
      <c r="C15" s="483"/>
      <c r="D15" s="483"/>
      <c r="E15" s="483"/>
      <c r="F15" s="483"/>
      <c r="G15" s="483"/>
      <c r="H15" s="483"/>
      <c r="I15" s="483"/>
      <c r="J15" s="483"/>
      <c r="K15" s="483"/>
      <c r="L15" s="483"/>
      <c r="M15" s="483"/>
      <c r="N15" s="483"/>
      <c r="O15" s="483"/>
      <c r="P15" s="483"/>
    </row>
    <row r="16" spans="1:16" ht="33.75" customHeight="1">
      <c r="A16" s="505" t="s">
        <v>188</v>
      </c>
      <c r="B16" s="506"/>
      <c r="C16" s="506"/>
      <c r="D16" s="506"/>
      <c r="E16" s="506"/>
      <c r="F16" s="506"/>
      <c r="G16" s="506"/>
      <c r="H16" s="506"/>
      <c r="I16" s="506"/>
      <c r="J16" s="506"/>
      <c r="K16" s="506"/>
      <c r="L16" s="506"/>
      <c r="M16" s="506"/>
      <c r="N16" s="506"/>
      <c r="O16" s="506"/>
      <c r="P16" s="506"/>
    </row>
    <row r="17" ht="18">
      <c r="A17" s="172" t="s">
        <v>281</v>
      </c>
    </row>
    <row r="18" ht="18">
      <c r="A18" s="172" t="s">
        <v>282</v>
      </c>
    </row>
    <row r="19" spans="6:17" ht="15">
      <c r="F19" s="336"/>
      <c r="G19" s="336"/>
      <c r="H19" s="336"/>
      <c r="I19" s="336"/>
      <c r="J19" s="336"/>
      <c r="K19" s="336"/>
      <c r="L19" s="336"/>
      <c r="M19" s="336"/>
      <c r="N19" s="336"/>
      <c r="O19" s="336"/>
      <c r="P19" s="336"/>
      <c r="Q19" s="336"/>
    </row>
    <row r="20" spans="1:10" ht="15">
      <c r="A20" s="504"/>
      <c r="B20" s="504"/>
      <c r="C20" s="504"/>
      <c r="D20" s="504"/>
      <c r="E20" s="504"/>
      <c r="F20" s="504"/>
      <c r="G20" s="504"/>
      <c r="H20" s="504"/>
      <c r="I20" s="504"/>
      <c r="J20" s="504"/>
    </row>
    <row r="21" spans="1:15" ht="22.5" customHeight="1" thickBot="1">
      <c r="A21" s="485" t="s">
        <v>412</v>
      </c>
      <c r="B21" s="485"/>
      <c r="C21" s="485"/>
      <c r="D21" s="485"/>
      <c r="E21" s="485"/>
      <c r="F21" s="485"/>
      <c r="G21" s="485"/>
      <c r="H21" s="485"/>
      <c r="I21" s="485"/>
      <c r="J21" s="485"/>
      <c r="K21" s="485"/>
      <c r="L21" s="485"/>
      <c r="M21" s="485"/>
      <c r="N21" s="485"/>
      <c r="O21" s="485"/>
    </row>
    <row r="22" spans="1:16" ht="15.75" customHeight="1">
      <c r="A22" s="476"/>
      <c r="B22" s="224"/>
      <c r="C22" s="224"/>
      <c r="D22" s="224"/>
      <c r="E22" s="224"/>
      <c r="F22" s="513"/>
      <c r="G22" s="513"/>
      <c r="H22" s="513"/>
      <c r="I22" s="513"/>
      <c r="J22" s="513"/>
      <c r="K22" s="513"/>
      <c r="L22" s="513"/>
      <c r="M22" s="513"/>
      <c r="N22" s="513"/>
      <c r="P22" s="507" t="s">
        <v>112</v>
      </c>
    </row>
    <row r="23" spans="1:16" ht="15.75" customHeight="1">
      <c r="A23" s="512"/>
      <c r="B23" s="230"/>
      <c r="C23" s="230"/>
      <c r="D23" s="230"/>
      <c r="E23" s="230"/>
      <c r="G23" s="502" t="s">
        <v>23</v>
      </c>
      <c r="H23" s="502" t="s">
        <v>24</v>
      </c>
      <c r="I23" s="502" t="s">
        <v>25</v>
      </c>
      <c r="J23" s="502" t="s">
        <v>26</v>
      </c>
      <c r="K23" s="502" t="s">
        <v>27</v>
      </c>
      <c r="L23" s="466" t="s">
        <v>47</v>
      </c>
      <c r="M23" s="502" t="s">
        <v>29</v>
      </c>
      <c r="N23" s="502" t="s">
        <v>176</v>
      </c>
      <c r="O23" s="502" t="s">
        <v>31</v>
      </c>
      <c r="P23" s="508"/>
    </row>
    <row r="24" spans="1:16" ht="32.25" customHeight="1">
      <c r="A24" s="477"/>
      <c r="B24" s="225"/>
      <c r="C24" s="225"/>
      <c r="D24" s="225"/>
      <c r="E24" s="225"/>
      <c r="G24" s="503"/>
      <c r="H24" s="503"/>
      <c r="I24" s="503"/>
      <c r="J24" s="503"/>
      <c r="K24" s="503"/>
      <c r="L24" s="467" t="s">
        <v>48</v>
      </c>
      <c r="M24" s="503"/>
      <c r="N24" s="503"/>
      <c r="O24" s="503"/>
      <c r="P24" s="509"/>
    </row>
    <row r="25" spans="1:15" ht="15.75" customHeight="1">
      <c r="A25" s="21"/>
      <c r="B25" s="21"/>
      <c r="C25" s="21"/>
      <c r="D25" s="21"/>
      <c r="E25" s="21"/>
      <c r="F25" s="22"/>
      <c r="G25" s="22"/>
      <c r="H25" s="22"/>
      <c r="I25" s="22"/>
      <c r="J25" s="22"/>
      <c r="K25" s="22"/>
      <c r="L25" s="22"/>
      <c r="N25" s="493" t="s">
        <v>115</v>
      </c>
      <c r="O25" s="515"/>
    </row>
    <row r="26" spans="1:17" ht="15.75">
      <c r="A26" s="23" t="s">
        <v>0</v>
      </c>
      <c r="B26" s="23"/>
      <c r="C26" s="23"/>
      <c r="D26" s="23"/>
      <c r="E26" s="23"/>
      <c r="G26" s="274">
        <v>22.7</v>
      </c>
      <c r="H26" s="274">
        <v>15.3</v>
      </c>
      <c r="I26" s="274">
        <v>10</v>
      </c>
      <c r="J26" s="274">
        <v>13.1</v>
      </c>
      <c r="K26" s="274">
        <v>16.2</v>
      </c>
      <c r="L26" s="274">
        <v>7.2</v>
      </c>
      <c r="M26" s="274">
        <v>4.2</v>
      </c>
      <c r="N26" s="274">
        <v>7.2</v>
      </c>
      <c r="O26" s="274">
        <v>4.1</v>
      </c>
      <c r="P26" s="273">
        <v>18710</v>
      </c>
      <c r="Q26" s="335"/>
    </row>
    <row r="27" spans="1:17" ht="15.75">
      <c r="A27" s="23" t="s">
        <v>32</v>
      </c>
      <c r="B27" s="23"/>
      <c r="C27" s="23"/>
      <c r="D27" s="23"/>
      <c r="E27" s="23"/>
      <c r="G27" s="278"/>
      <c r="H27" s="278"/>
      <c r="I27" s="278"/>
      <c r="J27" s="278"/>
      <c r="K27" s="278"/>
      <c r="L27" s="278"/>
      <c r="M27" s="278"/>
      <c r="N27" s="278"/>
      <c r="O27" s="278"/>
      <c r="P27" s="273"/>
      <c r="Q27" s="335"/>
    </row>
    <row r="28" spans="1:17" ht="15">
      <c r="A28" s="26" t="s">
        <v>14</v>
      </c>
      <c r="B28" s="26"/>
      <c r="C28" s="26"/>
      <c r="D28" s="26"/>
      <c r="E28" s="26"/>
      <c r="G28" s="274">
        <v>68.7</v>
      </c>
      <c r="H28" s="274">
        <v>19.9</v>
      </c>
      <c r="I28" s="274">
        <v>5.7</v>
      </c>
      <c r="J28" s="274">
        <v>4.1</v>
      </c>
      <c r="K28" s="274">
        <v>1.3</v>
      </c>
      <c r="L28" s="274">
        <v>0.1</v>
      </c>
      <c r="M28" s="274">
        <v>0.1</v>
      </c>
      <c r="N28" s="274">
        <v>0</v>
      </c>
      <c r="O28" s="470">
        <v>0</v>
      </c>
      <c r="P28" s="273">
        <v>4140</v>
      </c>
      <c r="Q28" s="335"/>
    </row>
    <row r="29" spans="1:17" ht="15">
      <c r="A29" s="26" t="s">
        <v>358</v>
      </c>
      <c r="B29" s="26"/>
      <c r="C29" s="26"/>
      <c r="D29" s="26"/>
      <c r="E29" s="26"/>
      <c r="G29" s="274">
        <v>11.6</v>
      </c>
      <c r="H29" s="274">
        <v>13.7</v>
      </c>
      <c r="I29" s="274">
        <v>10.8</v>
      </c>
      <c r="J29" s="274">
        <v>14.7</v>
      </c>
      <c r="K29" s="274">
        <v>19</v>
      </c>
      <c r="L29" s="274">
        <v>9.7</v>
      </c>
      <c r="M29" s="274">
        <v>5.9</v>
      </c>
      <c r="N29" s="274">
        <v>9.5</v>
      </c>
      <c r="O29" s="274">
        <v>5.1</v>
      </c>
      <c r="P29" s="273">
        <v>9300</v>
      </c>
      <c r="Q29" s="335"/>
    </row>
    <row r="30" spans="1:17" ht="15">
      <c r="A30" s="26" t="s">
        <v>359</v>
      </c>
      <c r="B30" s="26"/>
      <c r="C30" s="26"/>
      <c r="D30" s="26"/>
      <c r="E30" s="26"/>
      <c r="G30" s="274">
        <v>13.6</v>
      </c>
      <c r="H30" s="274">
        <v>10.4</v>
      </c>
      <c r="I30" s="274">
        <v>5.1</v>
      </c>
      <c r="J30" s="274">
        <v>12.6</v>
      </c>
      <c r="K30" s="274">
        <v>17.6</v>
      </c>
      <c r="L30" s="274">
        <v>6.5</v>
      </c>
      <c r="M30" s="274">
        <v>4.5</v>
      </c>
      <c r="N30" s="274">
        <v>16.5</v>
      </c>
      <c r="O30" s="274">
        <v>13.3</v>
      </c>
      <c r="P30" s="296">
        <v>370</v>
      </c>
      <c r="Q30" s="335"/>
    </row>
    <row r="31" spans="1:17" ht="15">
      <c r="A31" s="26" t="s">
        <v>361</v>
      </c>
      <c r="B31" s="26"/>
      <c r="C31" s="26"/>
      <c r="D31" s="26"/>
      <c r="E31" s="26"/>
      <c r="G31" s="274">
        <v>9.5</v>
      </c>
      <c r="H31" s="274">
        <v>14.4</v>
      </c>
      <c r="I31" s="274">
        <v>9.9</v>
      </c>
      <c r="J31" s="274">
        <v>16.3</v>
      </c>
      <c r="K31" s="274">
        <v>20.5</v>
      </c>
      <c r="L31" s="274">
        <v>10.1</v>
      </c>
      <c r="M31" s="274">
        <v>5.6</v>
      </c>
      <c r="N31" s="274">
        <v>8.3</v>
      </c>
      <c r="O31" s="274">
        <v>5.4</v>
      </c>
      <c r="P31" s="296">
        <v>2270</v>
      </c>
      <c r="Q31" s="335"/>
    </row>
    <row r="32" spans="1:17" ht="15">
      <c r="A32" s="26" t="s">
        <v>360</v>
      </c>
      <c r="B32" s="26"/>
      <c r="C32" s="26"/>
      <c r="D32" s="26"/>
      <c r="E32" s="26"/>
      <c r="G32" s="274">
        <v>3.1</v>
      </c>
      <c r="H32" s="274">
        <v>10.6</v>
      </c>
      <c r="I32" s="274">
        <v>6.8</v>
      </c>
      <c r="J32" s="274">
        <v>4.9</v>
      </c>
      <c r="K32" s="274">
        <v>33.3</v>
      </c>
      <c r="L32" s="274">
        <v>6.6</v>
      </c>
      <c r="M32" s="274">
        <v>4.4</v>
      </c>
      <c r="N32" s="274">
        <v>19.3</v>
      </c>
      <c r="O32" s="274">
        <v>11</v>
      </c>
      <c r="P32" s="296">
        <v>70</v>
      </c>
      <c r="Q32" s="335"/>
    </row>
    <row r="33" spans="1:17" ht="15">
      <c r="A33" s="26" t="s">
        <v>18</v>
      </c>
      <c r="B33" s="26"/>
      <c r="C33" s="26"/>
      <c r="D33" s="26"/>
      <c r="E33" s="26"/>
      <c r="G33" s="274">
        <v>11.3</v>
      </c>
      <c r="H33" s="274">
        <v>24.3</v>
      </c>
      <c r="I33" s="274">
        <v>18.6</v>
      </c>
      <c r="J33" s="274">
        <v>21.5</v>
      </c>
      <c r="K33" s="274">
        <v>16</v>
      </c>
      <c r="L33" s="274">
        <v>2.7</v>
      </c>
      <c r="M33" s="274">
        <v>2.1</v>
      </c>
      <c r="N33" s="274">
        <v>3</v>
      </c>
      <c r="O33" s="274">
        <v>0.6</v>
      </c>
      <c r="P33" s="296">
        <v>210</v>
      </c>
      <c r="Q33" s="335"/>
    </row>
    <row r="34" spans="1:17" ht="15">
      <c r="A34" s="26" t="s">
        <v>19</v>
      </c>
      <c r="B34" s="26"/>
      <c r="C34" s="26"/>
      <c r="D34" s="26"/>
      <c r="E34" s="26"/>
      <c r="G34" s="274">
        <v>4.3</v>
      </c>
      <c r="H34" s="274">
        <v>13.9</v>
      </c>
      <c r="I34" s="274">
        <v>15.3</v>
      </c>
      <c r="J34" s="274">
        <v>20.9</v>
      </c>
      <c r="K34" s="274">
        <v>26.6</v>
      </c>
      <c r="L34" s="274">
        <v>6.9</v>
      </c>
      <c r="M34" s="274">
        <v>3.6</v>
      </c>
      <c r="N34" s="274">
        <v>4.9</v>
      </c>
      <c r="O34" s="274">
        <v>3.6</v>
      </c>
      <c r="P34" s="296">
        <v>1730</v>
      </c>
      <c r="Q34" s="335"/>
    </row>
    <row r="35" spans="1:17" ht="15">
      <c r="A35" s="26" t="s">
        <v>20</v>
      </c>
      <c r="B35" s="26"/>
      <c r="C35" s="26"/>
      <c r="D35" s="26"/>
      <c r="E35" s="26"/>
      <c r="G35" s="274">
        <v>12.5</v>
      </c>
      <c r="H35" s="274">
        <v>34.1</v>
      </c>
      <c r="I35" s="274">
        <v>16.4</v>
      </c>
      <c r="J35" s="274">
        <v>8.4</v>
      </c>
      <c r="K35" s="274">
        <v>17.7</v>
      </c>
      <c r="L35" s="274">
        <v>7.3</v>
      </c>
      <c r="M35" s="274">
        <v>0.3</v>
      </c>
      <c r="N35" s="274">
        <v>2.9</v>
      </c>
      <c r="O35" s="274">
        <v>0.4</v>
      </c>
      <c r="P35" s="296">
        <v>250</v>
      </c>
      <c r="Q35" s="335"/>
    </row>
    <row r="36" spans="1:17" ht="15">
      <c r="A36" s="26" t="s">
        <v>21</v>
      </c>
      <c r="B36" s="26"/>
      <c r="C36" s="26"/>
      <c r="D36" s="26"/>
      <c r="E36" s="26"/>
      <c r="G36" s="470">
        <v>0</v>
      </c>
      <c r="H36" s="274">
        <v>1.8</v>
      </c>
      <c r="I36" s="274">
        <v>0.8</v>
      </c>
      <c r="J36" s="274">
        <v>9.9</v>
      </c>
      <c r="K36" s="274">
        <v>27.5</v>
      </c>
      <c r="L36" s="274">
        <v>11.8</v>
      </c>
      <c r="M36" s="274">
        <v>7.5</v>
      </c>
      <c r="N36" s="274">
        <v>30</v>
      </c>
      <c r="O36" s="274">
        <v>10.8</v>
      </c>
      <c r="P36" s="296">
        <v>270</v>
      </c>
      <c r="Q36" s="335"/>
    </row>
    <row r="37" spans="1:17" ht="15.75" thickBot="1">
      <c r="A37" s="27" t="s">
        <v>17</v>
      </c>
      <c r="B37" s="27"/>
      <c r="C37" s="27"/>
      <c r="D37" s="27"/>
      <c r="E37" s="27"/>
      <c r="G37" s="280">
        <v>7.5</v>
      </c>
      <c r="H37" s="280">
        <v>13.8</v>
      </c>
      <c r="I37" s="280">
        <v>20.2</v>
      </c>
      <c r="J37" s="280">
        <v>25.6</v>
      </c>
      <c r="K37" s="280">
        <v>13.4</v>
      </c>
      <c r="L37" s="280">
        <v>4.1</v>
      </c>
      <c r="M37" s="280">
        <v>0.8</v>
      </c>
      <c r="N37" s="280">
        <v>1.9</v>
      </c>
      <c r="O37" s="280">
        <v>12.8</v>
      </c>
      <c r="P37" s="281">
        <v>110</v>
      </c>
      <c r="Q37" s="335"/>
    </row>
    <row r="38" spans="1:16" ht="50.25" customHeight="1">
      <c r="A38" s="483" t="s">
        <v>283</v>
      </c>
      <c r="B38" s="483"/>
      <c r="C38" s="483"/>
      <c r="D38" s="483"/>
      <c r="E38" s="483"/>
      <c r="F38" s="483"/>
      <c r="G38" s="483"/>
      <c r="H38" s="483"/>
      <c r="I38" s="483"/>
      <c r="J38" s="483"/>
      <c r="K38" s="483"/>
      <c r="L38" s="483"/>
      <c r="M38" s="483"/>
      <c r="N38" s="483"/>
      <c r="O38" s="483"/>
      <c r="P38" s="229"/>
    </row>
    <row r="39" spans="1:11" ht="15">
      <c r="A39" s="29"/>
      <c r="B39" s="229"/>
      <c r="C39" s="229"/>
      <c r="D39" s="229"/>
      <c r="E39" s="229"/>
      <c r="F39" s="229"/>
      <c r="G39" s="229"/>
      <c r="H39" s="229"/>
      <c r="I39" s="229"/>
      <c r="J39" s="229"/>
      <c r="K39" s="229"/>
    </row>
    <row r="40" spans="1:11" ht="15">
      <c r="A40" s="29"/>
      <c r="B40" s="229"/>
      <c r="C40" s="229"/>
      <c r="D40" s="229"/>
      <c r="E40" s="229"/>
      <c r="F40" s="229"/>
      <c r="G40" s="229"/>
      <c r="H40" s="229"/>
      <c r="I40" s="229"/>
      <c r="J40" s="229"/>
      <c r="K40" s="229"/>
    </row>
    <row r="41" spans="1:17" s="81" customFormat="1" ht="21.75" thickBot="1">
      <c r="A41" s="171" t="s">
        <v>413</v>
      </c>
      <c r="P41" s="82"/>
      <c r="Q41" s="82"/>
    </row>
    <row r="42" spans="1:15" ht="15.75" customHeight="1">
      <c r="A42" s="224"/>
      <c r="B42" s="476"/>
      <c r="C42" s="476"/>
      <c r="D42" s="476"/>
      <c r="E42" s="476"/>
      <c r="F42" s="476"/>
      <c r="G42" s="476"/>
      <c r="H42" s="476"/>
      <c r="I42" s="476"/>
      <c r="J42" s="476"/>
      <c r="K42" s="476"/>
      <c r="L42" s="476"/>
      <c r="M42" s="476"/>
      <c r="N42" s="476"/>
      <c r="O42" s="476"/>
    </row>
    <row r="43" spans="1:18" ht="18.75">
      <c r="A43" s="225"/>
      <c r="B43" s="225">
        <v>1999</v>
      </c>
      <c r="C43" s="225">
        <v>2000</v>
      </c>
      <c r="D43" s="225">
        <v>2001</v>
      </c>
      <c r="E43" s="225">
        <v>2002</v>
      </c>
      <c r="F43" s="225">
        <v>2003</v>
      </c>
      <c r="G43" s="225">
        <v>2004</v>
      </c>
      <c r="H43" s="225">
        <v>2005</v>
      </c>
      <c r="I43" s="225">
        <v>2006</v>
      </c>
      <c r="J43" s="4" t="s">
        <v>183</v>
      </c>
      <c r="K43" s="5">
        <v>2008</v>
      </c>
      <c r="L43" s="5">
        <v>2009</v>
      </c>
      <c r="M43" s="5">
        <v>2010</v>
      </c>
      <c r="N43" s="6">
        <v>2011</v>
      </c>
      <c r="O43" s="7" t="s">
        <v>284</v>
      </c>
      <c r="P43" s="5">
        <v>2013</v>
      </c>
      <c r="Q43" s="5">
        <v>2014</v>
      </c>
      <c r="R43" s="5">
        <v>2015</v>
      </c>
    </row>
    <row r="44" spans="1:18" ht="15.75">
      <c r="A44" s="21"/>
      <c r="B44" s="21"/>
      <c r="C44" s="21"/>
      <c r="D44" s="21"/>
      <c r="E44" s="21"/>
      <c r="F44" s="21"/>
      <c r="G44" s="21"/>
      <c r="H44" s="21"/>
      <c r="I44" s="21"/>
      <c r="J44" s="31"/>
      <c r="K44" s="21"/>
      <c r="L44" s="21"/>
      <c r="M44" s="21"/>
      <c r="N44" s="42"/>
      <c r="O44" s="43"/>
      <c r="P44" s="13"/>
      <c r="Q44" s="13"/>
      <c r="R44" s="13" t="s">
        <v>173</v>
      </c>
    </row>
    <row r="45" spans="1:18" ht="15" customHeight="1">
      <c r="A45" s="232" t="s">
        <v>118</v>
      </c>
      <c r="B45" s="14">
        <v>0.6</v>
      </c>
      <c r="C45" s="14">
        <v>0.6</v>
      </c>
      <c r="D45" s="14">
        <v>0.6</v>
      </c>
      <c r="E45" s="14">
        <v>0.6</v>
      </c>
      <c r="F45" s="14">
        <v>0.6</v>
      </c>
      <c r="G45" s="14">
        <v>0.6</v>
      </c>
      <c r="H45" s="14">
        <v>0.7</v>
      </c>
      <c r="I45" s="14">
        <v>0.7</v>
      </c>
      <c r="J45" s="15">
        <v>0.4</v>
      </c>
      <c r="K45" s="14">
        <v>0.4</v>
      </c>
      <c r="L45" s="14">
        <v>0.4</v>
      </c>
      <c r="M45" s="14">
        <v>0.4</v>
      </c>
      <c r="N45" s="16">
        <v>0.4</v>
      </c>
      <c r="O45" s="15">
        <v>0.4</v>
      </c>
      <c r="P45" s="252">
        <v>0.4</v>
      </c>
      <c r="Q45" s="297">
        <v>0.4</v>
      </c>
      <c r="R45" s="297">
        <v>0.4</v>
      </c>
    </row>
    <row r="46" spans="1:18" ht="15" customHeight="1">
      <c r="A46" s="232" t="s">
        <v>119</v>
      </c>
      <c r="B46" s="14">
        <v>1.4</v>
      </c>
      <c r="C46" s="14">
        <v>1.3</v>
      </c>
      <c r="D46" s="14">
        <v>1.3</v>
      </c>
      <c r="E46" s="14">
        <v>1.3</v>
      </c>
      <c r="F46" s="14">
        <v>1.4</v>
      </c>
      <c r="G46" s="14">
        <v>1.4</v>
      </c>
      <c r="H46" s="14">
        <v>1.6</v>
      </c>
      <c r="I46" s="14">
        <v>1.6</v>
      </c>
      <c r="J46" s="15">
        <v>1.1</v>
      </c>
      <c r="K46" s="14">
        <v>1</v>
      </c>
      <c r="L46" s="14">
        <v>1</v>
      </c>
      <c r="M46" s="14">
        <v>1.1</v>
      </c>
      <c r="N46" s="16">
        <v>1.1</v>
      </c>
      <c r="O46" s="15">
        <v>1</v>
      </c>
      <c r="P46" s="252">
        <v>1</v>
      </c>
      <c r="Q46" s="297">
        <v>1</v>
      </c>
      <c r="R46" s="297">
        <v>1.1</v>
      </c>
    </row>
    <row r="47" spans="1:18" ht="15" customHeight="1">
      <c r="A47" s="232" t="s">
        <v>45</v>
      </c>
      <c r="B47" s="14">
        <v>3.8</v>
      </c>
      <c r="C47" s="14">
        <v>3.5</v>
      </c>
      <c r="D47" s="14">
        <v>3.4</v>
      </c>
      <c r="E47" s="14">
        <v>3.5</v>
      </c>
      <c r="F47" s="14">
        <v>3.8</v>
      </c>
      <c r="G47" s="14">
        <v>3.7</v>
      </c>
      <c r="H47" s="14">
        <v>4.1</v>
      </c>
      <c r="I47" s="14">
        <v>4.3</v>
      </c>
      <c r="J47" s="15">
        <v>3</v>
      </c>
      <c r="K47" s="14">
        <v>2.8</v>
      </c>
      <c r="L47" s="14">
        <v>3</v>
      </c>
      <c r="M47" s="14">
        <v>3.3</v>
      </c>
      <c r="N47" s="16">
        <v>3.1</v>
      </c>
      <c r="O47" s="15">
        <v>2.7</v>
      </c>
      <c r="P47" s="252">
        <v>3</v>
      </c>
      <c r="Q47" s="297">
        <v>3</v>
      </c>
      <c r="R47" s="297">
        <v>3.3</v>
      </c>
    </row>
    <row r="48" spans="1:18" ht="15" customHeight="1">
      <c r="A48" s="232" t="s">
        <v>120</v>
      </c>
      <c r="B48" s="14">
        <v>10.2</v>
      </c>
      <c r="C48" s="14">
        <v>9.6</v>
      </c>
      <c r="D48" s="14">
        <v>9.4</v>
      </c>
      <c r="E48" s="14">
        <v>9.4</v>
      </c>
      <c r="F48" s="14">
        <v>10.3</v>
      </c>
      <c r="G48" s="14">
        <v>10.4</v>
      </c>
      <c r="H48" s="14">
        <v>11.2</v>
      </c>
      <c r="I48" s="14">
        <v>10.9</v>
      </c>
      <c r="J48" s="15">
        <v>8.4</v>
      </c>
      <c r="K48" s="14">
        <v>8.2</v>
      </c>
      <c r="L48" s="14">
        <v>8.7</v>
      </c>
      <c r="M48" s="14">
        <v>9.5</v>
      </c>
      <c r="N48" s="16">
        <v>8.9</v>
      </c>
      <c r="O48" s="15">
        <v>8.3</v>
      </c>
      <c r="P48" s="252">
        <v>8.7</v>
      </c>
      <c r="Q48" s="297">
        <v>8.5</v>
      </c>
      <c r="R48" s="297">
        <v>9</v>
      </c>
    </row>
    <row r="49" spans="1:18" ht="15">
      <c r="A49" s="232" t="s">
        <v>121</v>
      </c>
      <c r="B49" s="14">
        <v>23.3</v>
      </c>
      <c r="C49" s="14">
        <v>22</v>
      </c>
      <c r="D49" s="14">
        <v>22.2</v>
      </c>
      <c r="E49" s="14">
        <v>21.8</v>
      </c>
      <c r="F49" s="14">
        <v>23.7</v>
      </c>
      <c r="G49" s="14">
        <v>23.2</v>
      </c>
      <c r="H49" s="14">
        <v>25.2</v>
      </c>
      <c r="I49" s="14">
        <v>24.8</v>
      </c>
      <c r="J49" s="15">
        <v>20.5</v>
      </c>
      <c r="K49" s="14">
        <v>20.1</v>
      </c>
      <c r="L49" s="14">
        <v>22.3</v>
      </c>
      <c r="M49" s="14">
        <v>24</v>
      </c>
      <c r="N49" s="16">
        <v>21.2</v>
      </c>
      <c r="O49" s="15">
        <v>20.2</v>
      </c>
      <c r="P49" s="252">
        <v>20.8</v>
      </c>
      <c r="Q49" s="297">
        <v>20.2</v>
      </c>
      <c r="R49" s="297">
        <v>21.8</v>
      </c>
    </row>
    <row r="50" spans="1:18" ht="15">
      <c r="A50" s="232" t="s">
        <v>46</v>
      </c>
      <c r="B50" s="14">
        <v>10</v>
      </c>
      <c r="C50" s="14">
        <v>9.5</v>
      </c>
      <c r="D50" s="14">
        <v>9.3</v>
      </c>
      <c r="E50" s="14">
        <v>9.4</v>
      </c>
      <c r="F50" s="14">
        <v>10.1</v>
      </c>
      <c r="G50" s="14">
        <v>10.3</v>
      </c>
      <c r="H50" s="14">
        <v>11.4</v>
      </c>
      <c r="I50" s="14">
        <v>10.8</v>
      </c>
      <c r="J50" s="15">
        <v>9.2</v>
      </c>
      <c r="K50" s="14">
        <v>10.2</v>
      </c>
      <c r="L50" s="14">
        <v>10.5</v>
      </c>
      <c r="M50" s="14">
        <v>10.8</v>
      </c>
      <c r="N50" s="16">
        <v>10.3</v>
      </c>
      <c r="O50" s="15">
        <v>8.3</v>
      </c>
      <c r="P50" s="252">
        <v>8.5</v>
      </c>
      <c r="Q50" s="297">
        <v>8.4</v>
      </c>
      <c r="R50" s="297">
        <v>8.9</v>
      </c>
    </row>
    <row r="51" spans="1:18" ht="15.75" thickBot="1">
      <c r="A51" s="17" t="s">
        <v>112</v>
      </c>
      <c r="B51" s="32">
        <v>28258</v>
      </c>
      <c r="C51" s="32">
        <v>28556</v>
      </c>
      <c r="D51" s="32">
        <v>28519</v>
      </c>
      <c r="E51" s="32">
        <v>26940</v>
      </c>
      <c r="F51" s="32">
        <v>26720</v>
      </c>
      <c r="G51" s="32">
        <v>26940</v>
      </c>
      <c r="H51" s="32">
        <v>24490</v>
      </c>
      <c r="I51" s="32">
        <v>25020</v>
      </c>
      <c r="J51" s="33">
        <v>20520</v>
      </c>
      <c r="K51" s="32">
        <v>20450</v>
      </c>
      <c r="L51" s="32">
        <v>18680</v>
      </c>
      <c r="M51" s="32">
        <v>16300</v>
      </c>
      <c r="N51" s="44">
        <v>17590</v>
      </c>
      <c r="O51" s="33">
        <v>19740</v>
      </c>
      <c r="P51" s="257">
        <v>20180</v>
      </c>
      <c r="Q51" s="298">
        <v>19930</v>
      </c>
      <c r="R51" s="298">
        <v>18710</v>
      </c>
    </row>
    <row r="52" spans="1:16" ht="35.25" customHeight="1">
      <c r="A52" s="483" t="s">
        <v>283</v>
      </c>
      <c r="B52" s="483"/>
      <c r="C52" s="483"/>
      <c r="D52" s="483"/>
      <c r="E52" s="483"/>
      <c r="F52" s="483"/>
      <c r="G52" s="483"/>
      <c r="H52" s="483"/>
      <c r="I52" s="483"/>
      <c r="J52" s="483"/>
      <c r="K52" s="483"/>
      <c r="L52" s="483"/>
      <c r="M52" s="483"/>
      <c r="N52" s="483"/>
      <c r="O52" s="483"/>
      <c r="P52" s="483"/>
    </row>
    <row r="53" spans="1:16" ht="30.75" customHeight="1">
      <c r="A53" s="505" t="s">
        <v>188</v>
      </c>
      <c r="B53" s="506"/>
      <c r="C53" s="506"/>
      <c r="D53" s="506"/>
      <c r="E53" s="506"/>
      <c r="F53" s="506"/>
      <c r="G53" s="506"/>
      <c r="H53" s="506"/>
      <c r="I53" s="506"/>
      <c r="J53" s="506"/>
      <c r="K53" s="506"/>
      <c r="L53" s="506"/>
      <c r="M53" s="506"/>
      <c r="N53" s="506"/>
      <c r="O53" s="506"/>
      <c r="P53" s="506"/>
    </row>
    <row r="54" ht="18">
      <c r="A54" s="172" t="s">
        <v>281</v>
      </c>
    </row>
    <row r="55" ht="18">
      <c r="A55" s="172" t="s">
        <v>282</v>
      </c>
    </row>
    <row r="56" spans="1:17" ht="15">
      <c r="A56" s="172"/>
      <c r="F56" s="336"/>
      <c r="G56" s="336"/>
      <c r="H56" s="336"/>
      <c r="I56" s="336"/>
      <c r="J56" s="336"/>
      <c r="K56" s="336"/>
      <c r="L56" s="336"/>
      <c r="M56" s="336"/>
      <c r="N56" s="336"/>
      <c r="O56" s="336"/>
      <c r="P56" s="336"/>
      <c r="Q56" s="336"/>
    </row>
    <row r="58" s="81" customFormat="1" ht="18.75" thickBot="1">
      <c r="A58" s="171" t="s">
        <v>414</v>
      </c>
    </row>
    <row r="59" spans="1:14" ht="15.75" customHeight="1">
      <c r="A59" s="224"/>
      <c r="B59" s="224"/>
      <c r="C59" s="224"/>
      <c r="D59" s="224"/>
      <c r="E59" s="224"/>
      <c r="F59" s="476" t="s">
        <v>13</v>
      </c>
      <c r="G59" s="476"/>
      <c r="H59" s="476"/>
      <c r="I59" s="476"/>
      <c r="J59" s="476"/>
      <c r="K59" s="476"/>
      <c r="L59" s="476"/>
      <c r="M59" s="476"/>
      <c r="N59" s="224"/>
    </row>
    <row r="60" spans="1:15" ht="36.75" customHeight="1">
      <c r="A60" s="225"/>
      <c r="B60" s="225"/>
      <c r="C60" s="225"/>
      <c r="D60" s="225"/>
      <c r="E60" s="225"/>
      <c r="G60" s="34" t="s">
        <v>14</v>
      </c>
      <c r="H60" s="34" t="s">
        <v>15</v>
      </c>
      <c r="I60" s="34" t="s">
        <v>16</v>
      </c>
      <c r="J60" s="34" t="s">
        <v>18</v>
      </c>
      <c r="K60" s="34" t="s">
        <v>19</v>
      </c>
      <c r="L60" s="34" t="s">
        <v>122</v>
      </c>
      <c r="M60" s="34" t="s">
        <v>21</v>
      </c>
      <c r="N60" s="34" t="s">
        <v>17</v>
      </c>
      <c r="O60" s="468" t="s">
        <v>123</v>
      </c>
    </row>
    <row r="61" spans="1:15" ht="15.75">
      <c r="A61" s="21"/>
      <c r="B61" s="21"/>
      <c r="C61" s="21"/>
      <c r="D61" s="21"/>
      <c r="E61" s="21"/>
      <c r="G61" s="21"/>
      <c r="H61" s="21"/>
      <c r="I61" s="21"/>
      <c r="J61" s="21"/>
      <c r="K61" s="21"/>
      <c r="L61" s="21"/>
      <c r="M61" s="21"/>
      <c r="N61" s="465" t="s">
        <v>173</v>
      </c>
      <c r="O61" s="465"/>
    </row>
    <row r="62" spans="1:15" ht="15.75" customHeight="1">
      <c r="A62" s="232" t="s">
        <v>118</v>
      </c>
      <c r="B62" s="232"/>
      <c r="C62" s="232"/>
      <c r="D62" s="232"/>
      <c r="E62" s="232"/>
      <c r="G62" s="297">
        <v>0.2</v>
      </c>
      <c r="H62" s="297">
        <v>0.9</v>
      </c>
      <c r="I62" s="297">
        <v>1</v>
      </c>
      <c r="J62" s="297">
        <v>0.9</v>
      </c>
      <c r="K62" s="297">
        <v>1.5</v>
      </c>
      <c r="L62" s="297">
        <v>0.9</v>
      </c>
      <c r="M62" s="297">
        <v>4.6</v>
      </c>
      <c r="N62" s="297">
        <v>1.4</v>
      </c>
      <c r="O62" s="297">
        <v>0.4</v>
      </c>
    </row>
    <row r="63" spans="1:15" ht="15">
      <c r="A63" s="232" t="s">
        <v>119</v>
      </c>
      <c r="B63" s="232"/>
      <c r="C63" s="232"/>
      <c r="D63" s="232"/>
      <c r="E63" s="232"/>
      <c r="G63" s="297">
        <v>0.3</v>
      </c>
      <c r="H63" s="297">
        <v>2</v>
      </c>
      <c r="I63" s="297">
        <v>2.1</v>
      </c>
      <c r="J63" s="297">
        <v>1.6</v>
      </c>
      <c r="K63" s="297">
        <v>2.5</v>
      </c>
      <c r="L63" s="297">
        <v>1.4</v>
      </c>
      <c r="M63" s="297">
        <v>6.3</v>
      </c>
      <c r="N63" s="297">
        <v>2.2</v>
      </c>
      <c r="O63" s="297">
        <v>1.1</v>
      </c>
    </row>
    <row r="64" spans="1:15" ht="15">
      <c r="A64" s="232" t="s">
        <v>45</v>
      </c>
      <c r="B64" s="232"/>
      <c r="C64" s="232"/>
      <c r="D64" s="232"/>
      <c r="E64" s="232"/>
      <c r="G64" s="297">
        <v>0.6</v>
      </c>
      <c r="H64" s="297">
        <v>4.8</v>
      </c>
      <c r="I64" s="297">
        <v>5</v>
      </c>
      <c r="J64" s="297">
        <v>2.5</v>
      </c>
      <c r="K64" s="297">
        <v>4.3</v>
      </c>
      <c r="L64" s="297">
        <v>2.3</v>
      </c>
      <c r="M64" s="297">
        <v>13.3</v>
      </c>
      <c r="N64" s="297">
        <v>3.3</v>
      </c>
      <c r="O64" s="297">
        <v>3.3</v>
      </c>
    </row>
    <row r="65" spans="1:15" ht="15">
      <c r="A65" s="232" t="s">
        <v>120</v>
      </c>
      <c r="B65" s="232"/>
      <c r="C65" s="232"/>
      <c r="D65" s="232"/>
      <c r="E65" s="232"/>
      <c r="G65" s="297">
        <v>1.2</v>
      </c>
      <c r="H65" s="297">
        <v>11.9</v>
      </c>
      <c r="I65" s="297">
        <v>11.4</v>
      </c>
      <c r="J65" s="297">
        <v>4.7</v>
      </c>
      <c r="K65" s="297">
        <v>8.2</v>
      </c>
      <c r="L65" s="297">
        <v>6.2</v>
      </c>
      <c r="M65" s="297">
        <v>27.7</v>
      </c>
      <c r="N65" s="297">
        <v>9.8</v>
      </c>
      <c r="O65" s="297">
        <v>9</v>
      </c>
    </row>
    <row r="66" spans="1:15" ht="15">
      <c r="A66" s="232" t="s">
        <v>121</v>
      </c>
      <c r="B66" s="232"/>
      <c r="C66" s="232"/>
      <c r="D66" s="232"/>
      <c r="E66" s="232"/>
      <c r="G66" s="297">
        <v>2.2</v>
      </c>
      <c r="H66" s="297">
        <v>26</v>
      </c>
      <c r="I66" s="297">
        <v>24</v>
      </c>
      <c r="J66" s="297">
        <v>9.1</v>
      </c>
      <c r="K66" s="297">
        <v>17</v>
      </c>
      <c r="L66" s="297">
        <v>10</v>
      </c>
      <c r="M66" s="297">
        <v>41.6</v>
      </c>
      <c r="N66" s="297">
        <v>72.1</v>
      </c>
      <c r="O66" s="297">
        <v>21.8</v>
      </c>
    </row>
    <row r="67" spans="1:15" ht="15">
      <c r="A67" s="232" t="s">
        <v>46</v>
      </c>
      <c r="B67" s="232"/>
      <c r="C67" s="232"/>
      <c r="D67" s="232"/>
      <c r="E67" s="232"/>
      <c r="G67" s="297">
        <v>1</v>
      </c>
      <c r="H67" s="297">
        <v>10.8</v>
      </c>
      <c r="I67" s="297">
        <v>11.3</v>
      </c>
      <c r="J67" s="297">
        <v>4.7</v>
      </c>
      <c r="K67" s="297">
        <v>9</v>
      </c>
      <c r="L67" s="297">
        <v>4.5</v>
      </c>
      <c r="M67" s="297">
        <v>20.6</v>
      </c>
      <c r="N67" s="297">
        <v>32</v>
      </c>
      <c r="O67" s="297">
        <v>8.9</v>
      </c>
    </row>
    <row r="68" spans="1:15" ht="15.75" thickBot="1">
      <c r="A68" s="17" t="s">
        <v>112</v>
      </c>
      <c r="B68" s="17"/>
      <c r="C68" s="17"/>
      <c r="D68" s="17"/>
      <c r="E68" s="17"/>
      <c r="G68" s="299">
        <v>4140</v>
      </c>
      <c r="H68" s="281">
        <v>9300</v>
      </c>
      <c r="I68" s="281">
        <v>2270</v>
      </c>
      <c r="J68" s="281">
        <v>210</v>
      </c>
      <c r="K68" s="281">
        <v>1730</v>
      </c>
      <c r="L68" s="281">
        <v>250</v>
      </c>
      <c r="M68" s="281">
        <v>270</v>
      </c>
      <c r="N68" s="281">
        <v>110</v>
      </c>
      <c r="O68" s="299">
        <v>18710</v>
      </c>
    </row>
    <row r="69" spans="1:15" ht="52.5" customHeight="1">
      <c r="A69" s="483" t="s">
        <v>283</v>
      </c>
      <c r="B69" s="483"/>
      <c r="C69" s="483"/>
      <c r="D69" s="483"/>
      <c r="E69" s="483"/>
      <c r="F69" s="483"/>
      <c r="G69" s="483"/>
      <c r="H69" s="483"/>
      <c r="I69" s="483"/>
      <c r="J69" s="483"/>
      <c r="K69" s="483"/>
      <c r="L69" s="483"/>
      <c r="M69" s="483"/>
      <c r="N69" s="483"/>
      <c r="O69" s="179"/>
    </row>
    <row r="71" spans="1:14" ht="15">
      <c r="A71" s="514" t="s">
        <v>174</v>
      </c>
      <c r="B71" s="46"/>
      <c r="C71" s="46"/>
      <c r="D71" s="46"/>
      <c r="E71" s="514"/>
      <c r="F71" s="47">
        <f aca="true" t="shared" si="0" ref="F71:N71">G63-G62</f>
        <v>0.09999999999999998</v>
      </c>
      <c r="G71" s="46">
        <f t="shared" si="0"/>
        <v>1.1</v>
      </c>
      <c r="H71" s="46">
        <f t="shared" si="0"/>
        <v>1.1</v>
      </c>
      <c r="I71" s="46">
        <f t="shared" si="0"/>
        <v>0.7000000000000001</v>
      </c>
      <c r="J71" s="46">
        <f t="shared" si="0"/>
        <v>1</v>
      </c>
      <c r="K71" s="46">
        <f t="shared" si="0"/>
        <v>0.4999999999999999</v>
      </c>
      <c r="L71" s="46">
        <f t="shared" si="0"/>
        <v>1.7000000000000002</v>
      </c>
      <c r="M71" s="46">
        <f t="shared" si="0"/>
        <v>0.8000000000000003</v>
      </c>
      <c r="N71" s="46">
        <f t="shared" si="0"/>
        <v>0.7000000000000001</v>
      </c>
    </row>
    <row r="72" spans="1:14" ht="15">
      <c r="A72" s="514"/>
      <c r="B72" s="46"/>
      <c r="C72" s="46"/>
      <c r="D72" s="46"/>
      <c r="E72" s="514"/>
      <c r="F72" s="46">
        <f aca="true" t="shared" si="1" ref="F72:N72">G66-G65</f>
        <v>1.0000000000000002</v>
      </c>
      <c r="G72" s="46">
        <f t="shared" si="1"/>
        <v>14.1</v>
      </c>
      <c r="H72" s="46">
        <f t="shared" si="1"/>
        <v>12.6</v>
      </c>
      <c r="I72" s="46">
        <f t="shared" si="1"/>
        <v>4.3999999999999995</v>
      </c>
      <c r="J72" s="46">
        <f t="shared" si="1"/>
        <v>8.8</v>
      </c>
      <c r="K72" s="46">
        <f t="shared" si="1"/>
        <v>3.8</v>
      </c>
      <c r="L72" s="46">
        <f t="shared" si="1"/>
        <v>13.900000000000002</v>
      </c>
      <c r="M72" s="47">
        <f t="shared" si="1"/>
        <v>62.3</v>
      </c>
      <c r="N72" s="46">
        <f t="shared" si="1"/>
        <v>12.8</v>
      </c>
    </row>
    <row r="77" spans="6:14" ht="15">
      <c r="F77" s="335"/>
      <c r="G77" s="335"/>
      <c r="H77" s="335"/>
      <c r="I77" s="335"/>
      <c r="J77" s="335"/>
      <c r="K77" s="335"/>
      <c r="L77" s="335"/>
      <c r="M77" s="335"/>
      <c r="N77" s="335"/>
    </row>
  </sheetData>
  <sheetProtection/>
  <mergeCells count="27">
    <mergeCell ref="E71:E72"/>
    <mergeCell ref="N23:N24"/>
    <mergeCell ref="F59:M59"/>
    <mergeCell ref="H23:H24"/>
    <mergeCell ref="I23:I24"/>
    <mergeCell ref="A71:A72"/>
    <mergeCell ref="A69:N69"/>
    <mergeCell ref="G23:G24"/>
    <mergeCell ref="N25:O25"/>
    <mergeCell ref="A52:P52"/>
    <mergeCell ref="A1:O1"/>
    <mergeCell ref="B42:O42"/>
    <mergeCell ref="A22:A24"/>
    <mergeCell ref="F22:N22"/>
    <mergeCell ref="K23:K24"/>
    <mergeCell ref="M23:M24"/>
    <mergeCell ref="A2:A3"/>
    <mergeCell ref="B2:O2"/>
    <mergeCell ref="A15:P15"/>
    <mergeCell ref="A16:P16"/>
    <mergeCell ref="J23:J24"/>
    <mergeCell ref="O23:O24"/>
    <mergeCell ref="A20:J20"/>
    <mergeCell ref="A53:P53"/>
    <mergeCell ref="A38:O38"/>
    <mergeCell ref="A21:O21"/>
    <mergeCell ref="P22:P24"/>
  </mergeCells>
  <printOptions/>
  <pageMargins left="0.7" right="0.7" top="0.75" bottom="0.75" header="0.3" footer="0.3"/>
  <pageSetup fitToHeight="1" fitToWidth="1" horizontalDpi="600" verticalDpi="600" orientation="portrait" paperSize="9" scale="46" r:id="rId1"/>
</worksheet>
</file>

<file path=xl/worksheets/sheet6.xml><?xml version="1.0" encoding="utf-8"?>
<worksheet xmlns="http://schemas.openxmlformats.org/spreadsheetml/2006/main" xmlns:r="http://schemas.openxmlformats.org/officeDocument/2006/relationships">
  <sheetPr codeName="Sheet5">
    <tabColor rgb="FF00B050"/>
    <pageSetUpPr fitToPage="1"/>
  </sheetPr>
  <dimension ref="A1:X57"/>
  <sheetViews>
    <sheetView view="pageBreakPreview" zoomScale="60" zoomScaleNormal="70" zoomScalePageLayoutView="0" workbookViewId="0" topLeftCell="A1">
      <selection activeCell="M34" sqref="M34"/>
    </sheetView>
  </sheetViews>
  <sheetFormatPr defaultColWidth="9.140625" defaultRowHeight="12.75"/>
  <cols>
    <col min="1" max="1" width="42.00390625" style="30" customWidth="1"/>
    <col min="2" max="6" width="11.28125" style="30" hidden="1" customWidth="1"/>
    <col min="7" max="16" width="11.28125" style="30" customWidth="1"/>
    <col min="17" max="17" width="10.8515625" style="2" customWidth="1"/>
    <col min="18" max="18" width="10.57421875" style="2" bestFit="1" customWidth="1"/>
    <col min="19" max="16384" width="9.140625" style="2" customWidth="1"/>
  </cols>
  <sheetData>
    <row r="1" spans="1:17" ht="18" customHeight="1" thickBot="1">
      <c r="A1" s="519" t="s">
        <v>417</v>
      </c>
      <c r="B1" s="520"/>
      <c r="C1" s="520"/>
      <c r="D1" s="520"/>
      <c r="E1" s="520"/>
      <c r="F1" s="520"/>
      <c r="G1" s="520"/>
      <c r="H1" s="520"/>
      <c r="I1" s="520"/>
      <c r="J1" s="520"/>
      <c r="K1" s="520"/>
      <c r="L1" s="520"/>
      <c r="M1" s="520"/>
      <c r="N1" s="520"/>
      <c r="O1" s="520"/>
      <c r="P1" s="79"/>
      <c r="Q1" s="79"/>
    </row>
    <row r="2" spans="1:18" ht="15.75" customHeight="1">
      <c r="A2" s="517"/>
      <c r="B2" s="517"/>
      <c r="C2" s="517"/>
      <c r="D2" s="517"/>
      <c r="E2" s="517"/>
      <c r="F2" s="517"/>
      <c r="G2" s="517"/>
      <c r="H2" s="517"/>
      <c r="I2" s="517"/>
      <c r="J2" s="517"/>
      <c r="K2" s="517"/>
      <c r="L2" s="517"/>
      <c r="M2" s="517"/>
      <c r="N2" s="517"/>
      <c r="O2" s="517"/>
      <c r="P2" s="40"/>
      <c r="Q2" s="40"/>
      <c r="R2" s="40"/>
    </row>
    <row r="3" spans="1:18" ht="18.75">
      <c r="A3" s="518"/>
      <c r="B3" s="227">
        <v>1999</v>
      </c>
      <c r="C3" s="227">
        <v>2000</v>
      </c>
      <c r="D3" s="227">
        <v>2001</v>
      </c>
      <c r="E3" s="227">
        <v>2002</v>
      </c>
      <c r="F3" s="227">
        <v>2003</v>
      </c>
      <c r="G3" s="227">
        <v>2004</v>
      </c>
      <c r="H3" s="227">
        <v>2005</v>
      </c>
      <c r="I3" s="227">
        <v>2006</v>
      </c>
      <c r="J3" s="4" t="s">
        <v>183</v>
      </c>
      <c r="K3" s="5">
        <v>2008</v>
      </c>
      <c r="L3" s="5">
        <v>2009</v>
      </c>
      <c r="M3" s="5">
        <v>2010</v>
      </c>
      <c r="N3" s="5">
        <v>2011</v>
      </c>
      <c r="O3" s="7" t="s">
        <v>196</v>
      </c>
      <c r="P3" s="5">
        <v>2013</v>
      </c>
      <c r="Q3" s="5">
        <v>2014</v>
      </c>
      <c r="R3" s="5">
        <v>2015</v>
      </c>
    </row>
    <row r="4" spans="1:18" ht="15.75" customHeight="1">
      <c r="A4" s="8"/>
      <c r="B4" s="68"/>
      <c r="C4" s="68"/>
      <c r="D4" s="68"/>
      <c r="E4" s="68"/>
      <c r="F4" s="68"/>
      <c r="G4" s="68"/>
      <c r="H4" s="68"/>
      <c r="I4" s="68"/>
      <c r="J4" s="69"/>
      <c r="K4" s="68"/>
      <c r="L4" s="68"/>
      <c r="M4" s="13"/>
      <c r="N4" s="42"/>
      <c r="O4" s="43"/>
      <c r="P4" s="13"/>
      <c r="Q4" s="13"/>
      <c r="R4" s="13" t="s">
        <v>113</v>
      </c>
    </row>
    <row r="5" spans="1:18" ht="15">
      <c r="A5" s="232" t="s">
        <v>49</v>
      </c>
      <c r="B5" s="63">
        <v>2.7</v>
      </c>
      <c r="C5" s="63">
        <v>1.5</v>
      </c>
      <c r="D5" s="63">
        <v>1.1</v>
      </c>
      <c r="E5" s="63">
        <v>1.3</v>
      </c>
      <c r="F5" s="63">
        <v>1.6</v>
      </c>
      <c r="G5" s="63">
        <v>1.6</v>
      </c>
      <c r="H5" s="63">
        <v>1.5</v>
      </c>
      <c r="I5" s="63">
        <v>1.6</v>
      </c>
      <c r="J5" s="64">
        <v>6.2</v>
      </c>
      <c r="K5" s="63">
        <v>6.9</v>
      </c>
      <c r="L5" s="63">
        <v>6.3</v>
      </c>
      <c r="M5" s="63">
        <v>5.5</v>
      </c>
      <c r="N5" s="63">
        <v>5.1</v>
      </c>
      <c r="O5" s="64">
        <v>4.5</v>
      </c>
      <c r="P5" s="248">
        <v>4.12</v>
      </c>
      <c r="Q5" s="274">
        <v>3.74</v>
      </c>
      <c r="R5" s="274">
        <v>3.93</v>
      </c>
    </row>
    <row r="6" spans="1:18" ht="15">
      <c r="A6" s="232" t="s">
        <v>50</v>
      </c>
      <c r="B6" s="63">
        <v>25.1</v>
      </c>
      <c r="C6" s="63">
        <v>25.7</v>
      </c>
      <c r="D6" s="63">
        <v>25.9</v>
      </c>
      <c r="E6" s="63">
        <v>25.1</v>
      </c>
      <c r="F6" s="63">
        <v>25.9</v>
      </c>
      <c r="G6" s="63">
        <v>26.6</v>
      </c>
      <c r="H6" s="63">
        <v>26.3</v>
      </c>
      <c r="I6" s="63">
        <v>24.4</v>
      </c>
      <c r="J6" s="64">
        <v>39.6</v>
      </c>
      <c r="K6" s="63">
        <v>39.4</v>
      </c>
      <c r="L6" s="63">
        <v>38.4</v>
      </c>
      <c r="M6" s="63">
        <v>36.4</v>
      </c>
      <c r="N6" s="63">
        <v>37.7</v>
      </c>
      <c r="O6" s="64">
        <v>40.1</v>
      </c>
      <c r="P6" s="248">
        <v>38.32</v>
      </c>
      <c r="Q6" s="274">
        <v>38.09</v>
      </c>
      <c r="R6" s="274">
        <v>31.35</v>
      </c>
    </row>
    <row r="7" spans="1:18" ht="15">
      <c r="A7" s="232" t="s">
        <v>51</v>
      </c>
      <c r="B7" s="63">
        <v>30.8</v>
      </c>
      <c r="C7" s="63">
        <v>31.3</v>
      </c>
      <c r="D7" s="63">
        <v>31.5</v>
      </c>
      <c r="E7" s="63">
        <v>32.4</v>
      </c>
      <c r="F7" s="63">
        <v>31</v>
      </c>
      <c r="G7" s="63">
        <v>30.1</v>
      </c>
      <c r="H7" s="63">
        <v>29.6</v>
      </c>
      <c r="I7" s="63">
        <v>30.6</v>
      </c>
      <c r="J7" s="64">
        <v>26.6</v>
      </c>
      <c r="K7" s="63">
        <v>26.9</v>
      </c>
      <c r="L7" s="63">
        <v>25.9</v>
      </c>
      <c r="M7" s="63">
        <v>26.9</v>
      </c>
      <c r="N7" s="63">
        <v>26.4</v>
      </c>
      <c r="O7" s="64">
        <v>26.9</v>
      </c>
      <c r="P7" s="248">
        <v>28.13</v>
      </c>
      <c r="Q7" s="274">
        <v>28.34</v>
      </c>
      <c r="R7" s="274">
        <v>29.25</v>
      </c>
    </row>
    <row r="8" spans="1:18" ht="15">
      <c r="A8" s="232" t="s">
        <v>52</v>
      </c>
      <c r="B8" s="63">
        <v>15.8</v>
      </c>
      <c r="C8" s="63">
        <v>17.2</v>
      </c>
      <c r="D8" s="63">
        <v>18</v>
      </c>
      <c r="E8" s="63">
        <v>17.6</v>
      </c>
      <c r="F8" s="63">
        <v>18.1</v>
      </c>
      <c r="G8" s="63">
        <v>18.2</v>
      </c>
      <c r="H8" s="63">
        <v>18</v>
      </c>
      <c r="I8" s="63">
        <v>18.1</v>
      </c>
      <c r="J8" s="64">
        <v>12.5</v>
      </c>
      <c r="K8" s="63">
        <v>12.4</v>
      </c>
      <c r="L8" s="63">
        <v>12.8</v>
      </c>
      <c r="M8" s="63">
        <v>13.5</v>
      </c>
      <c r="N8" s="63">
        <v>14.2</v>
      </c>
      <c r="O8" s="64">
        <v>13.4</v>
      </c>
      <c r="P8" s="248">
        <v>14.2</v>
      </c>
      <c r="Q8" s="274">
        <v>13.87</v>
      </c>
      <c r="R8" s="274">
        <v>15.73</v>
      </c>
    </row>
    <row r="9" spans="1:18" ht="15">
      <c r="A9" s="232" t="s">
        <v>53</v>
      </c>
      <c r="B9" s="63">
        <v>14.4</v>
      </c>
      <c r="C9" s="63">
        <v>14.6</v>
      </c>
      <c r="D9" s="63">
        <v>14.6</v>
      </c>
      <c r="E9" s="63">
        <v>14.5</v>
      </c>
      <c r="F9" s="63">
        <v>14.6</v>
      </c>
      <c r="G9" s="63">
        <v>14.8</v>
      </c>
      <c r="H9" s="63">
        <v>15.3</v>
      </c>
      <c r="I9" s="63">
        <v>15.6</v>
      </c>
      <c r="J9" s="64">
        <v>10.5</v>
      </c>
      <c r="K9" s="63">
        <v>10</v>
      </c>
      <c r="L9" s="63">
        <v>10.8</v>
      </c>
      <c r="M9" s="63">
        <v>11.5</v>
      </c>
      <c r="N9" s="63">
        <v>11.1</v>
      </c>
      <c r="O9" s="64">
        <v>10.8</v>
      </c>
      <c r="P9" s="248">
        <v>10.91</v>
      </c>
      <c r="Q9" s="274">
        <v>11.78</v>
      </c>
      <c r="R9" s="274">
        <v>13.12</v>
      </c>
    </row>
    <row r="10" spans="1:18" ht="15">
      <c r="A10" s="232" t="s">
        <v>54</v>
      </c>
      <c r="B10" s="63">
        <v>5.8</v>
      </c>
      <c r="C10" s="63">
        <v>5</v>
      </c>
      <c r="D10" s="63">
        <v>4.8</v>
      </c>
      <c r="E10" s="63">
        <v>4.9</v>
      </c>
      <c r="F10" s="63">
        <v>5.1</v>
      </c>
      <c r="G10" s="63">
        <v>5.1</v>
      </c>
      <c r="H10" s="63">
        <v>5.3</v>
      </c>
      <c r="I10" s="63">
        <v>5.7</v>
      </c>
      <c r="J10" s="64">
        <v>3.3</v>
      </c>
      <c r="K10" s="63">
        <v>3.1</v>
      </c>
      <c r="L10" s="63">
        <v>3.7</v>
      </c>
      <c r="M10" s="63">
        <v>4.1</v>
      </c>
      <c r="N10" s="63">
        <v>3.7</v>
      </c>
      <c r="O10" s="64">
        <v>3</v>
      </c>
      <c r="P10" s="248">
        <v>3.09</v>
      </c>
      <c r="Q10" s="274">
        <v>2.96</v>
      </c>
      <c r="R10" s="274">
        <v>4.39</v>
      </c>
    </row>
    <row r="11" spans="1:18" ht="15">
      <c r="A11" s="232" t="s">
        <v>55</v>
      </c>
      <c r="B11" s="63">
        <v>1.6</v>
      </c>
      <c r="C11" s="63">
        <v>1.4</v>
      </c>
      <c r="D11" s="63">
        <v>1.2</v>
      </c>
      <c r="E11" s="63">
        <v>1.3</v>
      </c>
      <c r="F11" s="63">
        <v>1.2</v>
      </c>
      <c r="G11" s="63">
        <v>1.1</v>
      </c>
      <c r="H11" s="63">
        <v>1.1</v>
      </c>
      <c r="I11" s="63">
        <v>1.3</v>
      </c>
      <c r="J11" s="64">
        <v>0.4</v>
      </c>
      <c r="K11" s="63">
        <v>0.4</v>
      </c>
      <c r="L11" s="63">
        <v>0.6</v>
      </c>
      <c r="M11" s="63">
        <v>0.7</v>
      </c>
      <c r="N11" s="63">
        <v>0.6</v>
      </c>
      <c r="O11" s="64">
        <v>0.4</v>
      </c>
      <c r="P11" s="248">
        <v>0.44</v>
      </c>
      <c r="Q11" s="274">
        <v>0.39</v>
      </c>
      <c r="R11" s="274">
        <v>0.92</v>
      </c>
    </row>
    <row r="12" spans="1:18" ht="15">
      <c r="A12" s="232" t="s">
        <v>56</v>
      </c>
      <c r="B12" s="63">
        <v>3.8</v>
      </c>
      <c r="C12" s="63">
        <v>3.3</v>
      </c>
      <c r="D12" s="63">
        <v>2.7</v>
      </c>
      <c r="E12" s="63">
        <v>2.9</v>
      </c>
      <c r="F12" s="63">
        <v>2.5</v>
      </c>
      <c r="G12" s="63">
        <v>2.5</v>
      </c>
      <c r="H12" s="63">
        <v>2.9</v>
      </c>
      <c r="I12" s="63">
        <v>2.7</v>
      </c>
      <c r="J12" s="64">
        <v>0.8</v>
      </c>
      <c r="K12" s="63">
        <v>0.9</v>
      </c>
      <c r="L12" s="63">
        <v>1.5</v>
      </c>
      <c r="M12" s="63">
        <v>1.4</v>
      </c>
      <c r="N12" s="63">
        <v>1.2</v>
      </c>
      <c r="O12" s="64">
        <v>0.9</v>
      </c>
      <c r="P12" s="248">
        <v>0.79</v>
      </c>
      <c r="Q12" s="274">
        <v>0.83</v>
      </c>
      <c r="R12" s="274">
        <v>2.06</v>
      </c>
    </row>
    <row r="13" spans="1:18" ht="15.75" thickBot="1">
      <c r="A13" s="17" t="s">
        <v>114</v>
      </c>
      <c r="B13" s="51">
        <v>26542</v>
      </c>
      <c r="C13" s="51">
        <v>28557</v>
      </c>
      <c r="D13" s="51">
        <v>28515</v>
      </c>
      <c r="E13" s="51">
        <v>26941</v>
      </c>
      <c r="F13" s="51">
        <v>26790</v>
      </c>
      <c r="G13" s="51">
        <v>27120</v>
      </c>
      <c r="H13" s="51">
        <v>24640</v>
      </c>
      <c r="I13" s="51">
        <v>25200</v>
      </c>
      <c r="J13" s="66">
        <v>20520</v>
      </c>
      <c r="K13" s="51">
        <v>20450</v>
      </c>
      <c r="L13" s="51">
        <v>18680</v>
      </c>
      <c r="M13" s="51">
        <v>16300</v>
      </c>
      <c r="N13" s="51">
        <v>17590</v>
      </c>
      <c r="O13" s="66">
        <v>19740</v>
      </c>
      <c r="P13" s="251">
        <v>20180</v>
      </c>
      <c r="Q13" s="281">
        <v>19930</v>
      </c>
      <c r="R13" s="281">
        <v>18710</v>
      </c>
    </row>
    <row r="14" spans="1:16" ht="35.25" customHeight="1">
      <c r="A14" s="506" t="s">
        <v>185</v>
      </c>
      <c r="B14" s="506"/>
      <c r="C14" s="506"/>
      <c r="D14" s="506"/>
      <c r="E14" s="506"/>
      <c r="F14" s="506"/>
      <c r="G14" s="506"/>
      <c r="H14" s="506"/>
      <c r="I14" s="506"/>
      <c r="J14" s="506"/>
      <c r="K14" s="506"/>
      <c r="L14" s="506"/>
      <c r="M14" s="506"/>
      <c r="N14" s="506"/>
      <c r="O14" s="506"/>
      <c r="P14" s="506"/>
    </row>
    <row r="15" spans="1:16" ht="18">
      <c r="A15" s="2" t="s">
        <v>197</v>
      </c>
      <c r="B15" s="232"/>
      <c r="C15" s="232"/>
      <c r="D15" s="232"/>
      <c r="E15" s="232"/>
      <c r="F15" s="232"/>
      <c r="G15" s="232"/>
      <c r="H15" s="232"/>
      <c r="I15" s="232"/>
      <c r="J15" s="232"/>
      <c r="K15" s="232"/>
      <c r="L15" s="232"/>
      <c r="M15" s="232"/>
      <c r="N15" s="232"/>
      <c r="O15" s="232"/>
      <c r="P15" s="232"/>
    </row>
    <row r="16" spans="1:17" ht="15">
      <c r="A16" s="239"/>
      <c r="B16" s="234"/>
      <c r="C16" s="234"/>
      <c r="D16" s="234"/>
      <c r="E16" s="234"/>
      <c r="F16" s="338"/>
      <c r="G16" s="338"/>
      <c r="H16" s="338"/>
      <c r="I16" s="338"/>
      <c r="J16" s="338"/>
      <c r="K16" s="338"/>
      <c r="L16" s="338"/>
      <c r="M16" s="338"/>
      <c r="N16" s="338"/>
      <c r="O16" s="338"/>
      <c r="P16" s="338"/>
      <c r="Q16" s="338"/>
    </row>
    <row r="17" spans="1:16" ht="15">
      <c r="A17" s="234"/>
      <c r="B17" s="234"/>
      <c r="C17" s="234"/>
      <c r="D17" s="234"/>
      <c r="E17" s="234"/>
      <c r="F17" s="234"/>
      <c r="G17" s="234"/>
      <c r="H17" s="234"/>
      <c r="I17" s="234"/>
      <c r="J17" s="234"/>
      <c r="K17" s="234"/>
      <c r="L17" s="234"/>
      <c r="M17" s="234"/>
      <c r="N17" s="234"/>
      <c r="O17" s="234"/>
      <c r="P17" s="70"/>
    </row>
    <row r="18" spans="1:18" ht="22.5" customHeight="1" thickBot="1">
      <c r="A18" s="519" t="s">
        <v>416</v>
      </c>
      <c r="B18" s="520"/>
      <c r="C18" s="520"/>
      <c r="D18" s="520"/>
      <c r="E18" s="520"/>
      <c r="F18" s="520"/>
      <c r="G18" s="520"/>
      <c r="H18" s="520"/>
      <c r="I18" s="520"/>
      <c r="J18" s="520"/>
      <c r="K18" s="520"/>
      <c r="L18" s="520"/>
      <c r="M18" s="520"/>
      <c r="N18" s="520"/>
      <c r="O18" s="520"/>
      <c r="P18" s="79"/>
      <c r="Q18" s="79"/>
      <c r="R18" s="79"/>
    </row>
    <row r="19" spans="1:18" ht="15.75" customHeight="1">
      <c r="A19" s="517"/>
      <c r="B19" s="517"/>
      <c r="C19" s="517"/>
      <c r="D19" s="517"/>
      <c r="E19" s="517"/>
      <c r="F19" s="517"/>
      <c r="G19" s="517"/>
      <c r="H19" s="517"/>
      <c r="I19" s="517"/>
      <c r="J19" s="517"/>
      <c r="K19" s="517"/>
      <c r="L19" s="517"/>
      <c r="M19" s="517"/>
      <c r="N19" s="517"/>
      <c r="O19" s="517"/>
      <c r="P19" s="40"/>
      <c r="Q19" s="40"/>
      <c r="R19" s="40"/>
    </row>
    <row r="20" spans="1:18" ht="18.75">
      <c r="A20" s="518"/>
      <c r="B20" s="5">
        <v>1999</v>
      </c>
      <c r="C20" s="5">
        <v>2000</v>
      </c>
      <c r="D20" s="5">
        <v>2001</v>
      </c>
      <c r="E20" s="5">
        <v>2002</v>
      </c>
      <c r="F20" s="5">
        <v>2003</v>
      </c>
      <c r="G20" s="5">
        <v>2004</v>
      </c>
      <c r="H20" s="5">
        <v>2005</v>
      </c>
      <c r="I20" s="5">
        <v>2006</v>
      </c>
      <c r="J20" s="4" t="s">
        <v>183</v>
      </c>
      <c r="K20" s="5">
        <v>2008</v>
      </c>
      <c r="L20" s="5">
        <v>2009</v>
      </c>
      <c r="M20" s="5">
        <v>2010</v>
      </c>
      <c r="N20" s="5">
        <v>2011</v>
      </c>
      <c r="O20" s="5">
        <v>2012</v>
      </c>
      <c r="P20" s="5">
        <v>2013</v>
      </c>
      <c r="Q20" s="5">
        <v>2014</v>
      </c>
      <c r="R20" s="5">
        <v>2015</v>
      </c>
    </row>
    <row r="21" spans="1:18" ht="15.75" customHeight="1">
      <c r="A21" s="8" t="s">
        <v>144</v>
      </c>
      <c r="B21" s="68"/>
      <c r="C21" s="68"/>
      <c r="D21" s="68"/>
      <c r="E21" s="68"/>
      <c r="F21" s="68"/>
      <c r="G21" s="68"/>
      <c r="H21" s="68"/>
      <c r="I21" s="68"/>
      <c r="J21" s="69"/>
      <c r="K21" s="68"/>
      <c r="L21" s="68"/>
      <c r="M21" s="80"/>
      <c r="N21" s="80"/>
      <c r="O21" s="80"/>
      <c r="P21" s="13"/>
      <c r="Q21" s="13"/>
      <c r="R21" s="13" t="s">
        <v>113</v>
      </c>
    </row>
    <row r="22" spans="1:18" ht="15">
      <c r="A22" s="26" t="s">
        <v>57</v>
      </c>
      <c r="B22" s="24">
        <v>3.25</v>
      </c>
      <c r="C22" s="24">
        <v>3.15</v>
      </c>
      <c r="D22" s="24">
        <v>2.77</v>
      </c>
      <c r="E22" s="24">
        <v>3.12</v>
      </c>
      <c r="F22" s="24">
        <v>2.9</v>
      </c>
      <c r="G22" s="24">
        <v>3.3</v>
      </c>
      <c r="H22" s="24">
        <v>3.7</v>
      </c>
      <c r="I22" s="24">
        <v>3.28</v>
      </c>
      <c r="J22" s="71">
        <v>4.8</v>
      </c>
      <c r="K22" s="24">
        <v>4.18</v>
      </c>
      <c r="L22" s="24">
        <v>4.17</v>
      </c>
      <c r="M22" s="24">
        <v>4.19</v>
      </c>
      <c r="N22" s="24">
        <v>4.03</v>
      </c>
      <c r="O22" s="24">
        <v>3.68</v>
      </c>
      <c r="P22" s="248">
        <v>3.87</v>
      </c>
      <c r="Q22" s="274">
        <v>3.67</v>
      </c>
      <c r="R22" s="274">
        <v>4.19</v>
      </c>
    </row>
    <row r="23" spans="1:24" ht="15">
      <c r="A23" s="26" t="s">
        <v>58</v>
      </c>
      <c r="B23" s="24">
        <v>18.94</v>
      </c>
      <c r="C23" s="24">
        <v>18.54</v>
      </c>
      <c r="D23" s="24">
        <v>18.9</v>
      </c>
      <c r="E23" s="24">
        <v>18.78</v>
      </c>
      <c r="F23" s="24">
        <v>18.87</v>
      </c>
      <c r="G23" s="24">
        <v>18.7</v>
      </c>
      <c r="H23" s="24">
        <v>19.98</v>
      </c>
      <c r="I23" s="24">
        <v>19.57</v>
      </c>
      <c r="J23" s="71">
        <v>18.17</v>
      </c>
      <c r="K23" s="24">
        <v>18.87</v>
      </c>
      <c r="L23" s="24">
        <v>20.16</v>
      </c>
      <c r="M23" s="24">
        <v>19.92</v>
      </c>
      <c r="N23" s="24">
        <v>20.51</v>
      </c>
      <c r="O23" s="24">
        <v>18.76</v>
      </c>
      <c r="P23" s="248">
        <v>19.31</v>
      </c>
      <c r="Q23" s="274">
        <v>19.45</v>
      </c>
      <c r="R23" s="274">
        <v>19.49</v>
      </c>
      <c r="T23" s="40"/>
      <c r="U23" s="40"/>
      <c r="V23" s="40"/>
      <c r="W23" s="40"/>
      <c r="X23" s="40"/>
    </row>
    <row r="24" spans="1:24" ht="15">
      <c r="A24" s="26" t="s">
        <v>59</v>
      </c>
      <c r="B24" s="24">
        <v>13.63</v>
      </c>
      <c r="C24" s="24">
        <v>13.41</v>
      </c>
      <c r="D24" s="24">
        <v>14.26</v>
      </c>
      <c r="E24" s="24">
        <v>14.21</v>
      </c>
      <c r="F24" s="24">
        <v>13.88</v>
      </c>
      <c r="G24" s="24">
        <v>14.3</v>
      </c>
      <c r="H24" s="24">
        <v>13.11</v>
      </c>
      <c r="I24" s="24">
        <v>13.27</v>
      </c>
      <c r="J24" s="71">
        <v>13.58</v>
      </c>
      <c r="K24" s="24">
        <v>13.05</v>
      </c>
      <c r="L24" s="24">
        <v>13.55</v>
      </c>
      <c r="M24" s="24">
        <v>13.33</v>
      </c>
      <c r="N24" s="24">
        <v>12.73</v>
      </c>
      <c r="O24" s="24">
        <v>13.06</v>
      </c>
      <c r="P24" s="248">
        <v>12.61</v>
      </c>
      <c r="Q24" s="274">
        <v>13.19</v>
      </c>
      <c r="R24" s="274">
        <v>13.07</v>
      </c>
      <c r="T24" s="40"/>
      <c r="U24" s="40"/>
      <c r="V24" s="40"/>
      <c r="W24" s="40"/>
      <c r="X24" s="40"/>
    </row>
    <row r="25" spans="1:24" ht="15">
      <c r="A25" s="26" t="s">
        <v>60</v>
      </c>
      <c r="B25" s="24">
        <v>15.35</v>
      </c>
      <c r="C25" s="24">
        <v>15.04</v>
      </c>
      <c r="D25" s="24">
        <v>15.57</v>
      </c>
      <c r="E25" s="24">
        <v>15.67</v>
      </c>
      <c r="F25" s="24">
        <v>15.57</v>
      </c>
      <c r="G25" s="24">
        <v>15.23</v>
      </c>
      <c r="H25" s="24">
        <v>15.11</v>
      </c>
      <c r="I25" s="24">
        <v>15.01</v>
      </c>
      <c r="J25" s="71">
        <v>15.52</v>
      </c>
      <c r="K25" s="24">
        <v>14.89</v>
      </c>
      <c r="L25" s="24">
        <v>15.18</v>
      </c>
      <c r="M25" s="24">
        <v>15.46</v>
      </c>
      <c r="N25" s="24">
        <v>14.57</v>
      </c>
      <c r="O25" s="24">
        <v>15.18</v>
      </c>
      <c r="P25" s="248">
        <v>15.1</v>
      </c>
      <c r="Q25" s="274">
        <v>14.81</v>
      </c>
      <c r="R25" s="274">
        <v>15.49</v>
      </c>
      <c r="T25" s="516"/>
      <c r="U25" s="516"/>
      <c r="V25" s="516"/>
      <c r="W25" s="100"/>
      <c r="X25" s="100"/>
    </row>
    <row r="26" spans="1:24" ht="15">
      <c r="A26" s="26" t="s">
        <v>61</v>
      </c>
      <c r="B26" s="24">
        <v>17.42</v>
      </c>
      <c r="C26" s="24">
        <v>17.27</v>
      </c>
      <c r="D26" s="24">
        <v>17.79</v>
      </c>
      <c r="E26" s="24">
        <v>17.78</v>
      </c>
      <c r="F26" s="24">
        <v>17.5</v>
      </c>
      <c r="G26" s="24">
        <v>17.95</v>
      </c>
      <c r="H26" s="24">
        <v>16.98</v>
      </c>
      <c r="I26" s="24">
        <v>17.35</v>
      </c>
      <c r="J26" s="71">
        <v>16.52</v>
      </c>
      <c r="K26" s="24">
        <v>16.37</v>
      </c>
      <c r="L26" s="24">
        <v>15.86</v>
      </c>
      <c r="M26" s="24">
        <v>15.82</v>
      </c>
      <c r="N26" s="24">
        <v>16.54</v>
      </c>
      <c r="O26" s="24">
        <v>17.91</v>
      </c>
      <c r="P26" s="248">
        <v>17.38</v>
      </c>
      <c r="Q26" s="274">
        <v>17.11</v>
      </c>
      <c r="R26" s="274">
        <v>17.67</v>
      </c>
      <c r="T26" s="516"/>
      <c r="U26" s="516"/>
      <c r="V26" s="516"/>
      <c r="W26" s="100"/>
      <c r="X26" s="100"/>
    </row>
    <row r="27" spans="1:24" ht="15">
      <c r="A27" s="26" t="s">
        <v>62</v>
      </c>
      <c r="B27" s="24">
        <v>14.49</v>
      </c>
      <c r="C27" s="24">
        <v>15.51</v>
      </c>
      <c r="D27" s="24">
        <v>15.65</v>
      </c>
      <c r="E27" s="24">
        <v>15.5</v>
      </c>
      <c r="F27" s="24">
        <v>15.96</v>
      </c>
      <c r="G27" s="24">
        <v>15.53</v>
      </c>
      <c r="H27" s="24">
        <v>16.25</v>
      </c>
      <c r="I27" s="24">
        <v>16.33</v>
      </c>
      <c r="J27" s="71">
        <v>15.29</v>
      </c>
      <c r="K27" s="24">
        <v>15.59</v>
      </c>
      <c r="L27" s="24">
        <v>15.37</v>
      </c>
      <c r="M27" s="24">
        <v>15.79</v>
      </c>
      <c r="N27" s="24">
        <v>16.28</v>
      </c>
      <c r="O27" s="24">
        <v>16.6</v>
      </c>
      <c r="P27" s="248">
        <v>16.55</v>
      </c>
      <c r="Q27" s="274">
        <v>16.32</v>
      </c>
      <c r="R27" s="274">
        <v>15.42</v>
      </c>
      <c r="T27" s="101"/>
      <c r="U27" s="102"/>
      <c r="V27" s="102"/>
      <c r="W27" s="102"/>
      <c r="X27" s="102"/>
    </row>
    <row r="28" spans="1:24" ht="15">
      <c r="A28" s="26" t="s">
        <v>63</v>
      </c>
      <c r="B28" s="24">
        <v>16.9</v>
      </c>
      <c r="C28" s="24">
        <v>17.08</v>
      </c>
      <c r="D28" s="24">
        <v>15.05</v>
      </c>
      <c r="E28" s="24">
        <v>14.94</v>
      </c>
      <c r="F28" s="24">
        <v>15.31</v>
      </c>
      <c r="G28" s="24">
        <v>15</v>
      </c>
      <c r="H28" s="24">
        <v>14.87</v>
      </c>
      <c r="I28" s="24">
        <v>15.19</v>
      </c>
      <c r="J28" s="71">
        <v>16.12</v>
      </c>
      <c r="K28" s="24">
        <v>17.04</v>
      </c>
      <c r="L28" s="24">
        <v>15.71</v>
      </c>
      <c r="M28" s="24">
        <v>15.5</v>
      </c>
      <c r="N28" s="24">
        <v>15.34</v>
      </c>
      <c r="O28" s="24">
        <v>14.81</v>
      </c>
      <c r="P28" s="248">
        <v>15.19</v>
      </c>
      <c r="Q28" s="274">
        <v>15.46</v>
      </c>
      <c r="R28" s="274">
        <v>14.67</v>
      </c>
      <c r="T28" s="101"/>
      <c r="U28" s="102"/>
      <c r="V28" s="102"/>
      <c r="W28" s="102"/>
      <c r="X28" s="102"/>
    </row>
    <row r="29" spans="1:24" ht="15">
      <c r="A29" s="72" t="s">
        <v>114</v>
      </c>
      <c r="B29" s="50">
        <v>20377</v>
      </c>
      <c r="C29" s="50">
        <v>22130</v>
      </c>
      <c r="D29" s="50">
        <v>22414</v>
      </c>
      <c r="E29" s="50">
        <v>21203</v>
      </c>
      <c r="F29" s="50">
        <v>20620</v>
      </c>
      <c r="G29" s="50">
        <v>21050</v>
      </c>
      <c r="H29" s="50">
        <v>19600</v>
      </c>
      <c r="I29" s="50">
        <v>19900</v>
      </c>
      <c r="J29" s="73">
        <v>16210</v>
      </c>
      <c r="K29" s="50">
        <v>16070</v>
      </c>
      <c r="L29" s="50">
        <v>15000</v>
      </c>
      <c r="M29" s="50">
        <v>12830</v>
      </c>
      <c r="N29" s="50">
        <v>13940</v>
      </c>
      <c r="O29" s="50">
        <v>15410</v>
      </c>
      <c r="P29" s="250">
        <v>15890</v>
      </c>
      <c r="Q29" s="279">
        <v>15550</v>
      </c>
      <c r="R29" s="279">
        <v>14640</v>
      </c>
      <c r="T29" s="101"/>
      <c r="U29" s="102"/>
      <c r="V29" s="102"/>
      <c r="W29" s="102"/>
      <c r="X29" s="102"/>
    </row>
    <row r="30" spans="1:24" ht="15">
      <c r="A30" s="72"/>
      <c r="B30" s="50"/>
      <c r="C30" s="50"/>
      <c r="D30" s="50"/>
      <c r="E30" s="50"/>
      <c r="F30" s="50"/>
      <c r="G30" s="50"/>
      <c r="H30" s="50"/>
      <c r="I30" s="50"/>
      <c r="J30" s="73"/>
      <c r="K30" s="50"/>
      <c r="L30" s="50"/>
      <c r="M30" s="50"/>
      <c r="N30" s="50"/>
      <c r="O30" s="50"/>
      <c r="P30" s="40"/>
      <c r="Q30" s="300"/>
      <c r="R30" s="300"/>
      <c r="T30" s="101"/>
      <c r="U30" s="102"/>
      <c r="V30" s="102"/>
      <c r="W30" s="102"/>
      <c r="X30" s="102"/>
    </row>
    <row r="31" spans="1:24" ht="15.75">
      <c r="A31" s="23" t="s">
        <v>145</v>
      </c>
      <c r="B31" s="50"/>
      <c r="C31" s="50"/>
      <c r="D31" s="50"/>
      <c r="E31" s="50"/>
      <c r="F31" s="50"/>
      <c r="G31" s="50"/>
      <c r="H31" s="50"/>
      <c r="I31" s="50"/>
      <c r="J31" s="73"/>
      <c r="K31" s="50"/>
      <c r="L31" s="50"/>
      <c r="M31" s="50"/>
      <c r="N31" s="50"/>
      <c r="O31" s="50"/>
      <c r="P31" s="232"/>
      <c r="Q31" s="301"/>
      <c r="R31" s="301"/>
      <c r="T31" s="101"/>
      <c r="U31" s="102"/>
      <c r="V31" s="102"/>
      <c r="W31" s="102"/>
      <c r="X31" s="102"/>
    </row>
    <row r="32" spans="1:24" ht="18">
      <c r="A32" s="26" t="s">
        <v>198</v>
      </c>
      <c r="B32" s="74">
        <v>10.39</v>
      </c>
      <c r="C32" s="74">
        <v>9.87</v>
      </c>
      <c r="D32" s="74">
        <v>8.72</v>
      </c>
      <c r="E32" s="74">
        <v>9.45</v>
      </c>
      <c r="F32" s="103">
        <v>10.08</v>
      </c>
      <c r="G32" s="103">
        <v>10.55</v>
      </c>
      <c r="H32" s="103">
        <v>11.64</v>
      </c>
      <c r="I32" s="103">
        <v>9.97</v>
      </c>
      <c r="J32" s="104">
        <v>11.04</v>
      </c>
      <c r="K32" s="103">
        <v>9.7</v>
      </c>
      <c r="L32" s="103">
        <v>9.85</v>
      </c>
      <c r="M32" s="103">
        <v>9.83</v>
      </c>
      <c r="N32" s="103">
        <v>10.26</v>
      </c>
      <c r="O32" s="103">
        <v>9.82</v>
      </c>
      <c r="P32" s="248">
        <v>8.36</v>
      </c>
      <c r="Q32" s="274">
        <v>8.9</v>
      </c>
      <c r="R32" s="274">
        <v>7.68</v>
      </c>
      <c r="T32" s="101"/>
      <c r="U32" s="102"/>
      <c r="V32" s="102"/>
      <c r="W32" s="102"/>
      <c r="X32" s="102"/>
    </row>
    <row r="33" spans="1:24" ht="15">
      <c r="A33" s="26" t="s">
        <v>146</v>
      </c>
      <c r="B33" s="74">
        <v>18</v>
      </c>
      <c r="C33" s="74">
        <v>16.23</v>
      </c>
      <c r="D33" s="74">
        <v>18.25</v>
      </c>
      <c r="E33" s="74">
        <v>18.61</v>
      </c>
      <c r="F33" s="74">
        <v>18.95</v>
      </c>
      <c r="G33" s="74">
        <v>18.86</v>
      </c>
      <c r="H33" s="74">
        <v>16.63</v>
      </c>
      <c r="I33" s="74">
        <v>17.57</v>
      </c>
      <c r="J33" s="75">
        <v>18.95</v>
      </c>
      <c r="K33" s="74">
        <v>17.35</v>
      </c>
      <c r="L33" s="74">
        <v>19.42</v>
      </c>
      <c r="M33" s="74">
        <v>20.44</v>
      </c>
      <c r="N33" s="74">
        <v>19.13</v>
      </c>
      <c r="O33" s="74">
        <v>18.47</v>
      </c>
      <c r="P33" s="248">
        <v>18.46</v>
      </c>
      <c r="Q33" s="274">
        <v>20.41</v>
      </c>
      <c r="R33" s="274">
        <v>19.43</v>
      </c>
      <c r="T33" s="101"/>
      <c r="U33" s="102"/>
      <c r="V33" s="102"/>
      <c r="W33" s="102"/>
      <c r="X33" s="102"/>
    </row>
    <row r="34" spans="1:24" ht="15">
      <c r="A34" s="26" t="s">
        <v>60</v>
      </c>
      <c r="B34" s="74">
        <v>21.34</v>
      </c>
      <c r="C34" s="74">
        <v>21.89</v>
      </c>
      <c r="D34" s="74">
        <v>22.54</v>
      </c>
      <c r="E34" s="74">
        <v>22.36</v>
      </c>
      <c r="F34" s="74">
        <v>21.2</v>
      </c>
      <c r="G34" s="74">
        <v>21.63</v>
      </c>
      <c r="H34" s="74">
        <v>23.12</v>
      </c>
      <c r="I34" s="74">
        <v>23.43</v>
      </c>
      <c r="J34" s="75">
        <v>21.75</v>
      </c>
      <c r="K34" s="74">
        <v>22.87</v>
      </c>
      <c r="L34" s="74">
        <v>23.17</v>
      </c>
      <c r="M34" s="74">
        <v>22.69</v>
      </c>
      <c r="N34" s="74">
        <v>23.89</v>
      </c>
      <c r="O34" s="74">
        <v>23.61</v>
      </c>
      <c r="P34" s="248">
        <v>24.68</v>
      </c>
      <c r="Q34" s="274">
        <v>25.08</v>
      </c>
      <c r="R34" s="274">
        <v>24.89</v>
      </c>
      <c r="T34" s="40"/>
      <c r="U34" s="40"/>
      <c r="V34" s="40"/>
      <c r="W34" s="40"/>
      <c r="X34" s="40"/>
    </row>
    <row r="35" spans="1:24" ht="15">
      <c r="A35" s="26" t="s">
        <v>61</v>
      </c>
      <c r="B35" s="74">
        <v>18.78</v>
      </c>
      <c r="C35" s="74">
        <v>19.24</v>
      </c>
      <c r="D35" s="74">
        <v>20.22</v>
      </c>
      <c r="E35" s="74">
        <v>19.55</v>
      </c>
      <c r="F35" s="74">
        <v>19.69</v>
      </c>
      <c r="G35" s="74">
        <v>18.78</v>
      </c>
      <c r="H35" s="74">
        <v>18.11</v>
      </c>
      <c r="I35" s="74">
        <v>19.8</v>
      </c>
      <c r="J35" s="75">
        <v>16.53</v>
      </c>
      <c r="K35" s="74">
        <v>18.12</v>
      </c>
      <c r="L35" s="74">
        <v>16.85</v>
      </c>
      <c r="M35" s="74">
        <v>18.17</v>
      </c>
      <c r="N35" s="74">
        <v>18.1</v>
      </c>
      <c r="O35" s="74">
        <v>18.36</v>
      </c>
      <c r="P35" s="248">
        <v>19.05</v>
      </c>
      <c r="Q35" s="274">
        <v>18.89</v>
      </c>
      <c r="R35" s="274">
        <v>18.51</v>
      </c>
      <c r="T35" s="40"/>
      <c r="U35" s="40"/>
      <c r="V35" s="40"/>
      <c r="W35" s="40"/>
      <c r="X35" s="40"/>
    </row>
    <row r="36" spans="1:18" ht="15">
      <c r="A36" s="26" t="s">
        <v>62</v>
      </c>
      <c r="B36" s="74">
        <v>13.49</v>
      </c>
      <c r="C36" s="74">
        <v>13.98</v>
      </c>
      <c r="D36" s="74">
        <v>13.64</v>
      </c>
      <c r="E36" s="74">
        <v>14.13</v>
      </c>
      <c r="F36" s="74">
        <v>14.52</v>
      </c>
      <c r="G36" s="74">
        <v>13.51</v>
      </c>
      <c r="H36" s="74">
        <v>13.8</v>
      </c>
      <c r="I36" s="74">
        <v>13.96</v>
      </c>
      <c r="J36" s="75">
        <v>14.4</v>
      </c>
      <c r="K36" s="74">
        <v>13.3</v>
      </c>
      <c r="L36" s="74">
        <v>14.95</v>
      </c>
      <c r="M36" s="74">
        <v>14.22</v>
      </c>
      <c r="N36" s="74">
        <v>13.48</v>
      </c>
      <c r="O36" s="74">
        <v>14.06</v>
      </c>
      <c r="P36" s="248">
        <v>13.62</v>
      </c>
      <c r="Q36" s="274">
        <v>13.35</v>
      </c>
      <c r="R36" s="274">
        <v>14.05</v>
      </c>
    </row>
    <row r="37" spans="1:18" ht="15">
      <c r="A37" s="26" t="s">
        <v>63</v>
      </c>
      <c r="B37" s="74">
        <v>18</v>
      </c>
      <c r="C37" s="74">
        <v>18.79</v>
      </c>
      <c r="D37" s="74">
        <v>16.63</v>
      </c>
      <c r="E37" s="74">
        <v>15.92</v>
      </c>
      <c r="F37" s="74">
        <v>15.56</v>
      </c>
      <c r="G37" s="74">
        <v>16.67</v>
      </c>
      <c r="H37" s="74">
        <v>16.7</v>
      </c>
      <c r="I37" s="74">
        <v>15.26</v>
      </c>
      <c r="J37" s="75">
        <v>17.33</v>
      </c>
      <c r="K37" s="74">
        <v>18.67</v>
      </c>
      <c r="L37" s="74">
        <v>15.76</v>
      </c>
      <c r="M37" s="74">
        <v>14.65</v>
      </c>
      <c r="N37" s="74">
        <v>15.14</v>
      </c>
      <c r="O37" s="74">
        <v>15.68</v>
      </c>
      <c r="P37" s="248">
        <v>15.83</v>
      </c>
      <c r="Q37" s="274">
        <v>13.38</v>
      </c>
      <c r="R37" s="274">
        <v>15.43</v>
      </c>
    </row>
    <row r="38" spans="1:18" ht="15.75" thickBot="1">
      <c r="A38" s="76" t="s">
        <v>114</v>
      </c>
      <c r="B38" s="77">
        <v>6768</v>
      </c>
      <c r="C38" s="77">
        <v>6427</v>
      </c>
      <c r="D38" s="77">
        <v>6102</v>
      </c>
      <c r="E38" s="77">
        <v>5738</v>
      </c>
      <c r="F38" s="77">
        <v>6170</v>
      </c>
      <c r="G38" s="77">
        <v>6070</v>
      </c>
      <c r="H38" s="77">
        <v>5050</v>
      </c>
      <c r="I38" s="77">
        <v>5300</v>
      </c>
      <c r="J38" s="78">
        <v>4310</v>
      </c>
      <c r="K38" s="77">
        <v>4380</v>
      </c>
      <c r="L38" s="77">
        <v>3680</v>
      </c>
      <c r="M38" s="77">
        <v>3470</v>
      </c>
      <c r="N38" s="77">
        <v>3650</v>
      </c>
      <c r="O38" s="77">
        <v>4330</v>
      </c>
      <c r="P38" s="251">
        <v>4290</v>
      </c>
      <c r="Q38" s="281">
        <v>4380</v>
      </c>
      <c r="R38" s="281">
        <v>4072</v>
      </c>
    </row>
    <row r="39" spans="1:16" ht="35.25" customHeight="1">
      <c r="A39" s="522" t="s">
        <v>185</v>
      </c>
      <c r="B39" s="522"/>
      <c r="C39" s="522"/>
      <c r="D39" s="522"/>
      <c r="E39" s="522"/>
      <c r="F39" s="522"/>
      <c r="G39" s="522"/>
      <c r="H39" s="522"/>
      <c r="I39" s="522"/>
      <c r="J39" s="522"/>
      <c r="K39" s="522"/>
      <c r="L39" s="522"/>
      <c r="M39" s="522"/>
      <c r="N39" s="522"/>
      <c r="O39" s="522"/>
      <c r="P39" s="522"/>
    </row>
    <row r="40" spans="1:16" ht="18">
      <c r="A40" s="2" t="s">
        <v>199</v>
      </c>
      <c r="B40" s="234"/>
      <c r="C40" s="234"/>
      <c r="D40" s="234"/>
      <c r="E40" s="234"/>
      <c r="F40" s="234"/>
      <c r="G40" s="234"/>
      <c r="H40" s="234"/>
      <c r="I40" s="234"/>
      <c r="J40" s="234"/>
      <c r="K40" s="234"/>
      <c r="L40" s="234"/>
      <c r="M40" s="234"/>
      <c r="N40" s="234"/>
      <c r="O40" s="234"/>
      <c r="P40" s="234"/>
    </row>
    <row r="41" spans="1:17" ht="15">
      <c r="A41" s="234"/>
      <c r="B41" s="234"/>
      <c r="C41" s="234"/>
      <c r="D41" s="234"/>
      <c r="E41" s="234"/>
      <c r="F41" s="338"/>
      <c r="G41" s="338"/>
      <c r="H41" s="338"/>
      <c r="I41" s="338"/>
      <c r="J41" s="338"/>
      <c r="K41" s="338"/>
      <c r="L41" s="338"/>
      <c r="M41" s="338"/>
      <c r="N41" s="338"/>
      <c r="O41" s="338"/>
      <c r="P41" s="338"/>
      <c r="Q41" s="338"/>
    </row>
    <row r="42" spans="1:16" ht="15">
      <c r="A42" s="234"/>
      <c r="B42" s="234"/>
      <c r="C42" s="234"/>
      <c r="D42" s="234"/>
      <c r="E42" s="234"/>
      <c r="F42" s="234"/>
      <c r="G42" s="234"/>
      <c r="H42" s="234"/>
      <c r="I42" s="234"/>
      <c r="J42" s="234"/>
      <c r="K42" s="234"/>
      <c r="L42" s="234"/>
      <c r="M42" s="234"/>
      <c r="N42" s="234"/>
      <c r="O42" s="234"/>
      <c r="P42" s="234"/>
    </row>
    <row r="43" spans="1:16" ht="18.75" thickBot="1">
      <c r="A43" s="485" t="s">
        <v>415</v>
      </c>
      <c r="B43" s="486"/>
      <c r="C43" s="486"/>
      <c r="D43" s="486"/>
      <c r="E43" s="486"/>
      <c r="F43" s="486"/>
      <c r="G43" s="486"/>
      <c r="H43" s="486"/>
      <c r="I43" s="486"/>
      <c r="J43" s="486"/>
      <c r="K43" s="486"/>
      <c r="L43" s="486"/>
      <c r="M43" s="486"/>
      <c r="N43" s="486"/>
      <c r="O43" s="486"/>
      <c r="P43" s="2"/>
    </row>
    <row r="44" spans="1:18" ht="15.75" customHeight="1">
      <c r="A44" s="517"/>
      <c r="B44" s="517"/>
      <c r="C44" s="517"/>
      <c r="D44" s="517"/>
      <c r="E44" s="517"/>
      <c r="F44" s="517"/>
      <c r="G44" s="517"/>
      <c r="H44" s="517"/>
      <c r="I44" s="517"/>
      <c r="J44" s="517"/>
      <c r="K44" s="517"/>
      <c r="L44" s="517"/>
      <c r="M44" s="517"/>
      <c r="N44" s="517"/>
      <c r="O44" s="517"/>
      <c r="P44" s="94"/>
      <c r="Q44" s="94"/>
      <c r="R44" s="94"/>
    </row>
    <row r="45" spans="1:18" ht="18.75">
      <c r="A45" s="518"/>
      <c r="B45" s="227">
        <v>1999</v>
      </c>
      <c r="C45" s="227">
        <v>2000</v>
      </c>
      <c r="D45" s="227">
        <v>2001</v>
      </c>
      <c r="E45" s="227">
        <v>2002</v>
      </c>
      <c r="F45" s="227">
        <v>2003</v>
      </c>
      <c r="G45" s="227">
        <v>2004</v>
      </c>
      <c r="H45" s="227">
        <v>2005</v>
      </c>
      <c r="I45" s="227">
        <v>2006</v>
      </c>
      <c r="J45" s="4" t="s">
        <v>183</v>
      </c>
      <c r="K45" s="5">
        <v>2008</v>
      </c>
      <c r="L45" s="5">
        <v>2009</v>
      </c>
      <c r="M45" s="5">
        <v>2010</v>
      </c>
      <c r="N45" s="83">
        <v>2011</v>
      </c>
      <c r="O45" s="84">
        <v>2012</v>
      </c>
      <c r="P45" s="5">
        <v>2013</v>
      </c>
      <c r="Q45" s="5">
        <v>2014</v>
      </c>
      <c r="R45" s="5">
        <v>2015</v>
      </c>
    </row>
    <row r="46" spans="1:18" ht="15.75">
      <c r="A46" s="8"/>
      <c r="B46" s="85"/>
      <c r="C46" s="85"/>
      <c r="D46" s="85"/>
      <c r="E46" s="85"/>
      <c r="F46" s="85"/>
      <c r="G46" s="85"/>
      <c r="H46" s="85"/>
      <c r="I46" s="85"/>
      <c r="J46" s="86"/>
      <c r="K46" s="85"/>
      <c r="L46" s="85"/>
      <c r="M46" s="13"/>
      <c r="N46" s="87"/>
      <c r="O46" s="88"/>
      <c r="P46" s="13"/>
      <c r="Q46" s="13"/>
      <c r="R46" s="13" t="s">
        <v>113</v>
      </c>
    </row>
    <row r="47" spans="1:18" ht="15">
      <c r="A47" s="232" t="s">
        <v>64</v>
      </c>
      <c r="B47" s="63">
        <v>14.1</v>
      </c>
      <c r="C47" s="63">
        <v>13.2</v>
      </c>
      <c r="D47" s="63">
        <v>14</v>
      </c>
      <c r="E47" s="63">
        <v>14.4</v>
      </c>
      <c r="F47" s="63">
        <v>13.4</v>
      </c>
      <c r="G47" s="63">
        <v>13.7</v>
      </c>
      <c r="H47" s="63">
        <v>13.6</v>
      </c>
      <c r="I47" s="63">
        <v>14.6</v>
      </c>
      <c r="J47" s="64">
        <v>14.1</v>
      </c>
      <c r="K47" s="63">
        <v>14.1</v>
      </c>
      <c r="L47" s="63">
        <v>14</v>
      </c>
      <c r="M47" s="63">
        <v>13.9</v>
      </c>
      <c r="N47" s="89">
        <v>14.9</v>
      </c>
      <c r="O47" s="90">
        <v>14.6</v>
      </c>
      <c r="P47" s="248">
        <v>14</v>
      </c>
      <c r="Q47" s="274">
        <v>14.1</v>
      </c>
      <c r="R47" s="274">
        <v>14.62</v>
      </c>
    </row>
    <row r="48" spans="1:18" ht="15">
      <c r="A48" s="232" t="s">
        <v>65</v>
      </c>
      <c r="B48" s="63">
        <v>13.8</v>
      </c>
      <c r="C48" s="63">
        <v>15.4</v>
      </c>
      <c r="D48" s="63">
        <v>15.5</v>
      </c>
      <c r="E48" s="63">
        <v>15</v>
      </c>
      <c r="F48" s="63">
        <v>14.3</v>
      </c>
      <c r="G48" s="63">
        <v>14.7</v>
      </c>
      <c r="H48" s="63">
        <v>14.1</v>
      </c>
      <c r="I48" s="63">
        <v>14.9</v>
      </c>
      <c r="J48" s="64">
        <v>14.9</v>
      </c>
      <c r="K48" s="63">
        <v>14.5</v>
      </c>
      <c r="L48" s="63">
        <v>14.5</v>
      </c>
      <c r="M48" s="63">
        <v>14.9</v>
      </c>
      <c r="N48" s="63">
        <v>15.2</v>
      </c>
      <c r="O48" s="64">
        <v>15.7</v>
      </c>
      <c r="P48" s="258">
        <v>15.3</v>
      </c>
      <c r="Q48" s="302">
        <v>14.7</v>
      </c>
      <c r="R48" s="302">
        <v>14.44</v>
      </c>
    </row>
    <row r="49" spans="1:18" ht="15">
      <c r="A49" s="232" t="s">
        <v>66</v>
      </c>
      <c r="B49" s="63">
        <v>14.4</v>
      </c>
      <c r="C49" s="63">
        <v>15.4</v>
      </c>
      <c r="D49" s="63">
        <v>15.6</v>
      </c>
      <c r="E49" s="63">
        <v>14.5</v>
      </c>
      <c r="F49" s="63">
        <v>14.6</v>
      </c>
      <c r="G49" s="63">
        <v>15.3</v>
      </c>
      <c r="H49" s="63">
        <v>15.7</v>
      </c>
      <c r="I49" s="63">
        <v>14.5</v>
      </c>
      <c r="J49" s="64">
        <v>15.3</v>
      </c>
      <c r="K49" s="63">
        <v>14.8</v>
      </c>
      <c r="L49" s="63">
        <v>14.9</v>
      </c>
      <c r="M49" s="63">
        <v>14.8</v>
      </c>
      <c r="N49" s="63">
        <v>14.6</v>
      </c>
      <c r="O49" s="64">
        <v>15.5</v>
      </c>
      <c r="P49" s="258">
        <v>15.1</v>
      </c>
      <c r="Q49" s="302">
        <v>15.1</v>
      </c>
      <c r="R49" s="302">
        <v>14.78</v>
      </c>
    </row>
    <row r="50" spans="1:18" ht="15">
      <c r="A50" s="232" t="s">
        <v>67</v>
      </c>
      <c r="B50" s="63">
        <v>14.2</v>
      </c>
      <c r="C50" s="63">
        <v>16</v>
      </c>
      <c r="D50" s="63">
        <v>14.3</v>
      </c>
      <c r="E50" s="63">
        <v>15.6</v>
      </c>
      <c r="F50" s="63">
        <v>15.7</v>
      </c>
      <c r="G50" s="63">
        <v>15.7</v>
      </c>
      <c r="H50" s="63">
        <v>15.5</v>
      </c>
      <c r="I50" s="63">
        <v>13.9</v>
      </c>
      <c r="J50" s="64">
        <v>15.4</v>
      </c>
      <c r="K50" s="63">
        <v>14</v>
      </c>
      <c r="L50" s="63">
        <v>14.8</v>
      </c>
      <c r="M50" s="63">
        <v>15.2</v>
      </c>
      <c r="N50" s="63">
        <v>15.3</v>
      </c>
      <c r="O50" s="64">
        <v>15.3</v>
      </c>
      <c r="P50" s="258">
        <v>15.9</v>
      </c>
      <c r="Q50" s="302">
        <v>15.4</v>
      </c>
      <c r="R50" s="302">
        <v>15.02</v>
      </c>
    </row>
    <row r="51" spans="1:18" ht="15">
      <c r="A51" s="232" t="s">
        <v>68</v>
      </c>
      <c r="B51" s="63">
        <v>16.1</v>
      </c>
      <c r="C51" s="63">
        <v>15.8</v>
      </c>
      <c r="D51" s="63">
        <v>15.3</v>
      </c>
      <c r="E51" s="63">
        <v>16</v>
      </c>
      <c r="F51" s="63">
        <v>16</v>
      </c>
      <c r="G51" s="63">
        <v>16</v>
      </c>
      <c r="H51" s="63">
        <v>15.8</v>
      </c>
      <c r="I51" s="63">
        <v>17.2</v>
      </c>
      <c r="J51" s="64">
        <v>14.8</v>
      </c>
      <c r="K51" s="63">
        <v>15.9</v>
      </c>
      <c r="L51" s="63">
        <v>14.3</v>
      </c>
      <c r="M51" s="63">
        <v>15.9</v>
      </c>
      <c r="N51" s="63">
        <v>15.5</v>
      </c>
      <c r="O51" s="64">
        <v>15.1</v>
      </c>
      <c r="P51" s="258">
        <v>15.2</v>
      </c>
      <c r="Q51" s="302">
        <v>16.5</v>
      </c>
      <c r="R51" s="302">
        <v>15.73</v>
      </c>
    </row>
    <row r="52" spans="1:18" ht="15">
      <c r="A52" s="232" t="s">
        <v>69</v>
      </c>
      <c r="B52" s="63">
        <v>14.9</v>
      </c>
      <c r="C52" s="63">
        <v>13</v>
      </c>
      <c r="D52" s="63">
        <v>13.8</v>
      </c>
      <c r="E52" s="63">
        <v>12.8</v>
      </c>
      <c r="F52" s="63">
        <v>14.3</v>
      </c>
      <c r="G52" s="63">
        <v>13.5</v>
      </c>
      <c r="H52" s="63">
        <v>14.1</v>
      </c>
      <c r="I52" s="63">
        <v>12.8</v>
      </c>
      <c r="J52" s="64">
        <v>13.3</v>
      </c>
      <c r="K52" s="63">
        <v>14.8</v>
      </c>
      <c r="L52" s="63">
        <v>13.9</v>
      </c>
      <c r="M52" s="63">
        <v>13.2</v>
      </c>
      <c r="N52" s="63">
        <v>12.8</v>
      </c>
      <c r="O52" s="64">
        <v>12.5</v>
      </c>
      <c r="P52" s="258">
        <v>12.6</v>
      </c>
      <c r="Q52" s="302">
        <v>12.7</v>
      </c>
      <c r="R52" s="302">
        <v>13.85</v>
      </c>
    </row>
    <row r="53" spans="1:18" ht="15">
      <c r="A53" s="232" t="s">
        <v>70</v>
      </c>
      <c r="B53" s="63">
        <v>12.6</v>
      </c>
      <c r="C53" s="63">
        <v>11.1</v>
      </c>
      <c r="D53" s="63">
        <v>11.4</v>
      </c>
      <c r="E53" s="63">
        <v>11.7</v>
      </c>
      <c r="F53" s="63">
        <v>11.6</v>
      </c>
      <c r="G53" s="63">
        <v>11.1</v>
      </c>
      <c r="H53" s="63">
        <v>11.1</v>
      </c>
      <c r="I53" s="63">
        <v>12</v>
      </c>
      <c r="J53" s="64">
        <v>12.2</v>
      </c>
      <c r="K53" s="63">
        <v>11.7</v>
      </c>
      <c r="L53" s="63">
        <v>13.7</v>
      </c>
      <c r="M53" s="63">
        <v>12</v>
      </c>
      <c r="N53" s="63">
        <v>11.7</v>
      </c>
      <c r="O53" s="64">
        <v>11.4</v>
      </c>
      <c r="P53" s="258">
        <v>11.9</v>
      </c>
      <c r="Q53" s="302">
        <v>11.6</v>
      </c>
      <c r="R53" s="302">
        <v>11.56</v>
      </c>
    </row>
    <row r="54" spans="1:18" ht="15.75" thickBot="1">
      <c r="A54" s="17" t="s">
        <v>114</v>
      </c>
      <c r="B54" s="51">
        <v>28396</v>
      </c>
      <c r="C54" s="51">
        <v>28558</v>
      </c>
      <c r="D54" s="51">
        <v>28519</v>
      </c>
      <c r="E54" s="51">
        <v>26944</v>
      </c>
      <c r="F54" s="51">
        <v>26790</v>
      </c>
      <c r="G54" s="51">
        <v>27120</v>
      </c>
      <c r="H54" s="51">
        <v>24660</v>
      </c>
      <c r="I54" s="51">
        <v>25220</v>
      </c>
      <c r="J54" s="66">
        <v>20520</v>
      </c>
      <c r="K54" s="51">
        <v>20450</v>
      </c>
      <c r="L54" s="51">
        <v>18680</v>
      </c>
      <c r="M54" s="51">
        <v>16300</v>
      </c>
      <c r="N54" s="51">
        <v>17590</v>
      </c>
      <c r="O54" s="66">
        <v>19740</v>
      </c>
      <c r="P54" s="251">
        <v>20180</v>
      </c>
      <c r="Q54" s="281">
        <v>19930</v>
      </c>
      <c r="R54" s="281">
        <v>18710</v>
      </c>
    </row>
    <row r="55" spans="1:16" ht="35.25" customHeight="1">
      <c r="A55" s="521" t="s">
        <v>185</v>
      </c>
      <c r="B55" s="521"/>
      <c r="C55" s="521"/>
      <c r="D55" s="521"/>
      <c r="E55" s="521"/>
      <c r="F55" s="521"/>
      <c r="G55" s="521"/>
      <c r="H55" s="521"/>
      <c r="I55" s="521"/>
      <c r="J55" s="521"/>
      <c r="K55" s="521"/>
      <c r="L55" s="521"/>
      <c r="M55" s="521"/>
      <c r="N55" s="521"/>
      <c r="O55" s="521"/>
      <c r="P55" s="521"/>
    </row>
    <row r="57" spans="6:17" ht="15">
      <c r="F57" s="338"/>
      <c r="G57" s="338"/>
      <c r="H57" s="338"/>
      <c r="I57" s="338"/>
      <c r="J57" s="338"/>
      <c r="K57" s="338"/>
      <c r="L57" s="338"/>
      <c r="M57" s="338"/>
      <c r="N57" s="338"/>
      <c r="O57" s="338"/>
      <c r="P57" s="338"/>
      <c r="Q57" s="338"/>
    </row>
  </sheetData>
  <sheetProtection/>
  <mergeCells count="15">
    <mergeCell ref="A44:A45"/>
    <mergeCell ref="B44:O44"/>
    <mergeCell ref="A43:O43"/>
    <mergeCell ref="A55:P55"/>
    <mergeCell ref="A14:P14"/>
    <mergeCell ref="A39:P39"/>
    <mergeCell ref="T25:T26"/>
    <mergeCell ref="U25:U26"/>
    <mergeCell ref="V25:V26"/>
    <mergeCell ref="A2:A3"/>
    <mergeCell ref="B2:O2"/>
    <mergeCell ref="A1:O1"/>
    <mergeCell ref="A19:A20"/>
    <mergeCell ref="B19:O19"/>
    <mergeCell ref="A18:O18"/>
  </mergeCells>
  <printOptions/>
  <pageMargins left="0.7" right="0.7" top="0.75" bottom="0.75" header="0.3" footer="0.3"/>
  <pageSetup fitToHeight="1" fitToWidth="1" horizontalDpi="600" verticalDpi="600" orientation="portrait" paperSize="9" scale="50" r:id="rId1"/>
</worksheet>
</file>

<file path=xl/worksheets/sheet7.xml><?xml version="1.0" encoding="utf-8"?>
<worksheet xmlns="http://schemas.openxmlformats.org/spreadsheetml/2006/main" xmlns:r="http://schemas.openxmlformats.org/officeDocument/2006/relationships">
  <sheetPr codeName="Sheet6">
    <tabColor rgb="FF00B050"/>
    <pageSetUpPr fitToPage="1"/>
  </sheetPr>
  <dimension ref="A1:T56"/>
  <sheetViews>
    <sheetView view="pageBreakPreview" zoomScale="60" zoomScaleNormal="70" zoomScalePageLayoutView="0" workbookViewId="0" topLeftCell="A1">
      <selection activeCell="O43" sqref="O43"/>
    </sheetView>
  </sheetViews>
  <sheetFormatPr defaultColWidth="9.140625" defaultRowHeight="12.75"/>
  <cols>
    <col min="1" max="1" width="27.421875" style="30" customWidth="1"/>
    <col min="2" max="6" width="10.28125" style="30" hidden="1" customWidth="1"/>
    <col min="7" max="16" width="10.28125" style="30" customWidth="1"/>
    <col min="17" max="17" width="10.7109375" style="2" customWidth="1"/>
    <col min="18" max="16384" width="9.140625" style="2" customWidth="1"/>
  </cols>
  <sheetData>
    <row r="1" spans="1:15" s="81" customFormat="1" ht="20.25" customHeight="1" thickBot="1">
      <c r="A1" s="523" t="s">
        <v>418</v>
      </c>
      <c r="B1" s="524"/>
      <c r="C1" s="524"/>
      <c r="D1" s="524"/>
      <c r="E1" s="524"/>
      <c r="F1" s="524"/>
      <c r="G1" s="524"/>
      <c r="H1" s="524"/>
      <c r="I1" s="524"/>
      <c r="J1" s="524"/>
      <c r="K1" s="524"/>
      <c r="L1" s="524"/>
      <c r="M1" s="524"/>
      <c r="N1" s="524"/>
      <c r="O1" s="524"/>
    </row>
    <row r="2" spans="1:18" ht="15.75">
      <c r="A2" s="476"/>
      <c r="B2" s="476"/>
      <c r="C2" s="476"/>
      <c r="D2" s="476"/>
      <c r="E2" s="476"/>
      <c r="F2" s="476"/>
      <c r="G2" s="476"/>
      <c r="H2" s="476"/>
      <c r="I2" s="476"/>
      <c r="J2" s="476"/>
      <c r="K2" s="476"/>
      <c r="L2" s="476"/>
      <c r="M2" s="476"/>
      <c r="N2" s="476"/>
      <c r="O2" s="476"/>
      <c r="P2" s="94"/>
      <c r="Q2" s="94"/>
      <c r="R2" s="94"/>
    </row>
    <row r="3" spans="1:18" ht="15.75">
      <c r="A3" s="477"/>
      <c r="B3" s="227">
        <v>1999</v>
      </c>
      <c r="C3" s="227">
        <v>2000</v>
      </c>
      <c r="D3" s="227">
        <v>2001</v>
      </c>
      <c r="E3" s="227">
        <v>2002</v>
      </c>
      <c r="F3" s="227">
        <v>2003</v>
      </c>
      <c r="G3" s="227">
        <v>2004</v>
      </c>
      <c r="H3" s="227">
        <v>2005</v>
      </c>
      <c r="I3" s="227">
        <v>2006</v>
      </c>
      <c r="J3" s="227">
        <v>2007</v>
      </c>
      <c r="K3" s="227">
        <v>2008</v>
      </c>
      <c r="L3" s="227">
        <v>2009</v>
      </c>
      <c r="M3" s="227">
        <v>2010</v>
      </c>
      <c r="N3" s="227">
        <v>2011</v>
      </c>
      <c r="O3" s="227">
        <v>2012</v>
      </c>
      <c r="P3" s="5">
        <v>2013</v>
      </c>
      <c r="Q3" s="5">
        <v>2014</v>
      </c>
      <c r="R3" s="5">
        <v>2015</v>
      </c>
    </row>
    <row r="4" spans="1:18" ht="15.75">
      <c r="A4" s="21"/>
      <c r="B4" s="68"/>
      <c r="C4" s="68"/>
      <c r="D4" s="68"/>
      <c r="E4" s="68"/>
      <c r="F4" s="68"/>
      <c r="G4" s="68"/>
      <c r="H4" s="68"/>
      <c r="I4" s="68"/>
      <c r="J4" s="68"/>
      <c r="K4" s="68"/>
      <c r="L4" s="68"/>
      <c r="M4" s="13"/>
      <c r="N4" s="13"/>
      <c r="O4" s="13"/>
      <c r="P4" s="13"/>
      <c r="Q4" s="13"/>
      <c r="R4" s="13" t="s">
        <v>113</v>
      </c>
    </row>
    <row r="5" spans="1:18" ht="15">
      <c r="A5" s="232" t="s">
        <v>71</v>
      </c>
      <c r="B5" s="24">
        <v>55.5</v>
      </c>
      <c r="C5" s="24">
        <v>58.3</v>
      </c>
      <c r="D5" s="24">
        <v>58.3</v>
      </c>
      <c r="E5" s="24">
        <v>59.3</v>
      </c>
      <c r="F5" s="24">
        <v>59.6</v>
      </c>
      <c r="G5" s="24">
        <v>59.7</v>
      </c>
      <c r="H5" s="24">
        <v>60.7</v>
      </c>
      <c r="I5" s="24">
        <v>60.5</v>
      </c>
      <c r="J5" s="24">
        <v>61.5</v>
      </c>
      <c r="K5" s="24">
        <v>60.2</v>
      </c>
      <c r="L5" s="24">
        <v>60.5</v>
      </c>
      <c r="M5" s="24">
        <v>61.5</v>
      </c>
      <c r="N5" s="24">
        <v>63.4</v>
      </c>
      <c r="O5" s="24">
        <v>64</v>
      </c>
      <c r="P5" s="25">
        <v>65.3</v>
      </c>
      <c r="Q5" s="319">
        <v>64.5</v>
      </c>
      <c r="R5" s="303">
        <v>64.7</v>
      </c>
    </row>
    <row r="6" spans="1:18" ht="15">
      <c r="A6" s="232" t="s">
        <v>72</v>
      </c>
      <c r="B6" s="24">
        <v>28.8</v>
      </c>
      <c r="C6" s="24">
        <v>27.7</v>
      </c>
      <c r="D6" s="24">
        <v>27.7</v>
      </c>
      <c r="E6" s="24">
        <v>27.4</v>
      </c>
      <c r="F6" s="24">
        <v>27.3</v>
      </c>
      <c r="G6" s="24">
        <v>26.7</v>
      </c>
      <c r="H6" s="24">
        <v>26.6</v>
      </c>
      <c r="I6" s="24">
        <v>26.8</v>
      </c>
      <c r="J6" s="24">
        <v>26.3</v>
      </c>
      <c r="K6" s="24">
        <v>27.1</v>
      </c>
      <c r="L6" s="24">
        <v>25.8</v>
      </c>
      <c r="M6" s="24">
        <v>25.8</v>
      </c>
      <c r="N6" s="24">
        <v>25.6</v>
      </c>
      <c r="O6" s="24">
        <v>25.4</v>
      </c>
      <c r="P6" s="252">
        <v>23.6</v>
      </c>
      <c r="Q6" s="381">
        <v>24.7</v>
      </c>
      <c r="R6" s="297">
        <v>25</v>
      </c>
    </row>
    <row r="7" spans="1:18" ht="15">
      <c r="A7" s="232" t="s">
        <v>73</v>
      </c>
      <c r="B7" s="24">
        <v>9.4</v>
      </c>
      <c r="C7" s="24">
        <v>8.4</v>
      </c>
      <c r="D7" s="24">
        <v>8.6</v>
      </c>
      <c r="E7" s="24">
        <v>8</v>
      </c>
      <c r="F7" s="24">
        <v>8</v>
      </c>
      <c r="G7" s="24">
        <v>8.6</v>
      </c>
      <c r="H7" s="24">
        <v>8</v>
      </c>
      <c r="I7" s="24">
        <v>8.1</v>
      </c>
      <c r="J7" s="24">
        <v>7.3</v>
      </c>
      <c r="K7" s="24">
        <v>7.4</v>
      </c>
      <c r="L7" s="24">
        <v>8.3</v>
      </c>
      <c r="M7" s="24">
        <v>8.1</v>
      </c>
      <c r="N7" s="24">
        <v>6.8</v>
      </c>
      <c r="O7" s="24">
        <v>6.9</v>
      </c>
      <c r="P7" s="252">
        <v>7.1</v>
      </c>
      <c r="Q7" s="381">
        <v>6.9</v>
      </c>
      <c r="R7" s="297">
        <v>6.7</v>
      </c>
    </row>
    <row r="8" spans="1:18" ht="15">
      <c r="A8" s="232" t="s">
        <v>74</v>
      </c>
      <c r="B8" s="24">
        <v>4.6</v>
      </c>
      <c r="C8" s="24">
        <v>4</v>
      </c>
      <c r="D8" s="24">
        <v>4.2</v>
      </c>
      <c r="E8" s="24">
        <v>3.9</v>
      </c>
      <c r="F8" s="24">
        <v>3.8</v>
      </c>
      <c r="G8" s="24">
        <v>3.9</v>
      </c>
      <c r="H8" s="24">
        <v>3.5</v>
      </c>
      <c r="I8" s="24">
        <v>3.5</v>
      </c>
      <c r="J8" s="24">
        <v>3.7</v>
      </c>
      <c r="K8" s="24">
        <v>3.9</v>
      </c>
      <c r="L8" s="24">
        <v>4.3</v>
      </c>
      <c r="M8" s="24">
        <v>3.2</v>
      </c>
      <c r="N8" s="24">
        <v>3.4</v>
      </c>
      <c r="O8" s="24">
        <v>2.8</v>
      </c>
      <c r="P8" s="252">
        <v>3</v>
      </c>
      <c r="Q8" s="381">
        <v>3</v>
      </c>
      <c r="R8" s="297">
        <v>3</v>
      </c>
    </row>
    <row r="9" spans="1:18" ht="15">
      <c r="A9" s="232" t="s">
        <v>75</v>
      </c>
      <c r="B9" s="24">
        <v>1.7</v>
      </c>
      <c r="C9" s="24">
        <v>1.6</v>
      </c>
      <c r="D9" s="24">
        <v>1.2</v>
      </c>
      <c r="E9" s="24">
        <v>1.3</v>
      </c>
      <c r="F9" s="24">
        <v>1.4</v>
      </c>
      <c r="G9" s="24">
        <v>1.1</v>
      </c>
      <c r="H9" s="24">
        <v>1.1</v>
      </c>
      <c r="I9" s="24">
        <v>1.1</v>
      </c>
      <c r="J9" s="24">
        <v>1.2</v>
      </c>
      <c r="K9" s="24">
        <v>1.4</v>
      </c>
      <c r="L9" s="24">
        <v>1.1</v>
      </c>
      <c r="M9" s="24">
        <v>1.3</v>
      </c>
      <c r="N9" s="24">
        <v>0.9</v>
      </c>
      <c r="O9" s="24">
        <v>0.9</v>
      </c>
      <c r="P9" s="252">
        <v>1.1</v>
      </c>
      <c r="Q9" s="381">
        <v>0.8</v>
      </c>
      <c r="R9" s="297">
        <v>0.5</v>
      </c>
    </row>
    <row r="10" spans="1:18" ht="15">
      <c r="A10" s="232"/>
      <c r="B10" s="63"/>
      <c r="C10" s="63"/>
      <c r="D10" s="63"/>
      <c r="E10" s="63"/>
      <c r="F10" s="63"/>
      <c r="G10" s="63"/>
      <c r="H10" s="63"/>
      <c r="I10" s="63"/>
      <c r="J10" s="63"/>
      <c r="K10" s="63"/>
      <c r="L10" s="63"/>
      <c r="M10" s="63"/>
      <c r="N10" s="63"/>
      <c r="O10" s="63"/>
      <c r="P10" s="25"/>
      <c r="Q10" s="319"/>
      <c r="R10" s="25"/>
    </row>
    <row r="11" spans="1:18" ht="15">
      <c r="A11" s="232"/>
      <c r="B11" s="63"/>
      <c r="C11" s="63"/>
      <c r="D11" s="63"/>
      <c r="E11" s="63"/>
      <c r="F11" s="63"/>
      <c r="G11" s="63"/>
      <c r="H11" s="63"/>
      <c r="I11" s="63"/>
      <c r="J11" s="63"/>
      <c r="K11" s="63"/>
      <c r="L11" s="63"/>
      <c r="M11" s="63"/>
      <c r="N11" s="63"/>
      <c r="O11" s="231"/>
      <c r="P11" s="231"/>
      <c r="Q11" s="382"/>
      <c r="R11" s="344" t="s">
        <v>126</v>
      </c>
    </row>
    <row r="12" spans="1:18" ht="15">
      <c r="A12" s="232" t="s">
        <v>125</v>
      </c>
      <c r="B12" s="63">
        <v>1.69</v>
      </c>
      <c r="C12" s="63">
        <v>1.63</v>
      </c>
      <c r="D12" s="63">
        <v>1.62</v>
      </c>
      <c r="E12" s="63">
        <v>1.61</v>
      </c>
      <c r="F12" s="63">
        <v>1.6</v>
      </c>
      <c r="G12" s="63">
        <v>1.6</v>
      </c>
      <c r="H12" s="63">
        <v>1.58</v>
      </c>
      <c r="I12" s="63">
        <v>1.58</v>
      </c>
      <c r="J12" s="63">
        <v>1.57</v>
      </c>
      <c r="K12" s="63">
        <v>1.59</v>
      </c>
      <c r="L12" s="63">
        <v>1.6</v>
      </c>
      <c r="M12" s="63">
        <v>1.57</v>
      </c>
      <c r="N12" s="63">
        <v>1.53</v>
      </c>
      <c r="O12" s="63">
        <v>1.51</v>
      </c>
      <c r="P12" s="259">
        <v>1.51</v>
      </c>
      <c r="Q12" s="383">
        <v>1.51</v>
      </c>
      <c r="R12" s="304">
        <v>1.5</v>
      </c>
    </row>
    <row r="13" spans="1:18" ht="15">
      <c r="A13" s="232"/>
      <c r="B13" s="63"/>
      <c r="C13" s="63"/>
      <c r="D13" s="63"/>
      <c r="E13" s="63"/>
      <c r="F13" s="63"/>
      <c r="G13" s="63"/>
      <c r="H13" s="63"/>
      <c r="I13" s="63"/>
      <c r="J13" s="63"/>
      <c r="K13" s="63"/>
      <c r="L13" s="63"/>
      <c r="M13" s="63"/>
      <c r="N13" s="63"/>
      <c r="O13" s="63"/>
      <c r="P13" s="2"/>
      <c r="Q13" s="106"/>
      <c r="R13" s="277"/>
    </row>
    <row r="14" spans="1:18" ht="15.75" thickBot="1">
      <c r="A14" s="17" t="s">
        <v>114</v>
      </c>
      <c r="B14" s="32">
        <v>15307</v>
      </c>
      <c r="C14" s="32">
        <v>15133</v>
      </c>
      <c r="D14" s="32">
        <v>15245</v>
      </c>
      <c r="E14" s="32">
        <v>15052</v>
      </c>
      <c r="F14" s="32">
        <v>15110</v>
      </c>
      <c r="G14" s="32">
        <v>15040</v>
      </c>
      <c r="H14" s="32">
        <v>14400</v>
      </c>
      <c r="I14" s="32">
        <v>14790</v>
      </c>
      <c r="J14" s="32">
        <v>10370</v>
      </c>
      <c r="K14" s="32">
        <v>10330</v>
      </c>
      <c r="L14" s="32">
        <v>9660</v>
      </c>
      <c r="M14" s="32">
        <v>8330</v>
      </c>
      <c r="N14" s="32">
        <v>8880</v>
      </c>
      <c r="O14" s="32">
        <v>9830</v>
      </c>
      <c r="P14" s="260">
        <v>10200</v>
      </c>
      <c r="Q14" s="384">
        <v>9820</v>
      </c>
      <c r="R14" s="305">
        <v>9320</v>
      </c>
    </row>
    <row r="15" spans="1:16" ht="34.5" customHeight="1">
      <c r="A15" s="506" t="s">
        <v>200</v>
      </c>
      <c r="B15" s="506"/>
      <c r="C15" s="506"/>
      <c r="D15" s="506"/>
      <c r="E15" s="506"/>
      <c r="F15" s="506"/>
      <c r="G15" s="506"/>
      <c r="H15" s="506"/>
      <c r="I15" s="506"/>
      <c r="J15" s="506"/>
      <c r="K15" s="506"/>
      <c r="L15" s="506"/>
      <c r="M15" s="506"/>
      <c r="N15" s="506"/>
      <c r="O15" s="506"/>
      <c r="P15" s="506"/>
    </row>
    <row r="16" spans="1:16" ht="18">
      <c r="A16" s="2" t="s">
        <v>201</v>
      </c>
      <c r="B16" s="2"/>
      <c r="C16" s="2"/>
      <c r="D16" s="2"/>
      <c r="E16" s="2"/>
      <c r="F16" s="2"/>
      <c r="G16" s="2"/>
      <c r="H16" s="2"/>
      <c r="I16" s="2"/>
      <c r="J16" s="2"/>
      <c r="K16" s="2"/>
      <c r="L16" s="2"/>
      <c r="M16" s="2"/>
      <c r="N16" s="2"/>
      <c r="O16" s="2"/>
      <c r="P16" s="2"/>
    </row>
    <row r="17" spans="1:18" ht="15">
      <c r="A17" s="2"/>
      <c r="B17" s="2"/>
      <c r="C17" s="2"/>
      <c r="D17" s="2"/>
      <c r="E17" s="2"/>
      <c r="F17" s="336"/>
      <c r="G17" s="336"/>
      <c r="H17" s="336"/>
      <c r="I17" s="336"/>
      <c r="J17" s="336"/>
      <c r="K17" s="336"/>
      <c r="L17" s="336"/>
      <c r="M17" s="336"/>
      <c r="N17" s="336"/>
      <c r="O17" s="336"/>
      <c r="P17" s="336"/>
      <c r="Q17" s="336"/>
      <c r="R17" s="336"/>
    </row>
    <row r="18" spans="1:16" ht="15">
      <c r="A18" s="234"/>
      <c r="B18" s="234"/>
      <c r="C18" s="234"/>
      <c r="D18" s="234"/>
      <c r="E18" s="234"/>
      <c r="F18" s="234"/>
      <c r="G18" s="234"/>
      <c r="H18" s="234"/>
      <c r="I18" s="234"/>
      <c r="J18" s="234"/>
      <c r="K18" s="234"/>
      <c r="L18" s="234"/>
      <c r="M18" s="234"/>
      <c r="N18" s="234"/>
      <c r="O18" s="234"/>
      <c r="P18" s="234"/>
    </row>
    <row r="19" spans="1:20" ht="21.75" thickBot="1">
      <c r="A19" s="169" t="s">
        <v>419</v>
      </c>
      <c r="B19" s="2"/>
      <c r="C19" s="2"/>
      <c r="D19" s="2"/>
      <c r="E19" s="2"/>
      <c r="F19" s="2"/>
      <c r="G19" s="2"/>
      <c r="H19" s="2"/>
      <c r="I19" s="2"/>
      <c r="J19" s="2"/>
      <c r="K19" s="2"/>
      <c r="L19" s="2"/>
      <c r="M19" s="2"/>
      <c r="N19" s="2"/>
      <c r="O19" s="2"/>
      <c r="P19" s="2"/>
      <c r="S19" s="170"/>
      <c r="T19" s="170"/>
    </row>
    <row r="20" spans="1:18" ht="15">
      <c r="A20" s="91"/>
      <c r="B20" s="91"/>
      <c r="C20" s="91"/>
      <c r="D20" s="91"/>
      <c r="E20" s="91"/>
      <c r="F20" s="91"/>
      <c r="G20" s="91"/>
      <c r="H20" s="91"/>
      <c r="I20" s="91"/>
      <c r="J20" s="91"/>
      <c r="K20" s="91"/>
      <c r="L20" s="91"/>
      <c r="M20" s="91"/>
      <c r="N20" s="91"/>
      <c r="O20" s="91"/>
      <c r="P20" s="94"/>
      <c r="Q20" s="94"/>
      <c r="R20" s="94"/>
    </row>
    <row r="21" spans="1:18" ht="15.75">
      <c r="A21" s="225"/>
      <c r="B21" s="225"/>
      <c r="C21" s="225"/>
      <c r="D21" s="225"/>
      <c r="E21" s="227">
        <v>2002</v>
      </c>
      <c r="F21" s="227">
        <v>2003</v>
      </c>
      <c r="G21" s="227">
        <v>2004</v>
      </c>
      <c r="H21" s="227">
        <v>2005</v>
      </c>
      <c r="I21" s="227">
        <v>2006</v>
      </c>
      <c r="J21" s="227">
        <v>2007</v>
      </c>
      <c r="K21" s="227">
        <v>2008</v>
      </c>
      <c r="L21" s="227">
        <v>2009</v>
      </c>
      <c r="M21" s="227">
        <v>2010</v>
      </c>
      <c r="N21" s="227">
        <v>2011</v>
      </c>
      <c r="O21" s="227">
        <v>2012</v>
      </c>
      <c r="P21" s="5">
        <v>2013</v>
      </c>
      <c r="Q21" s="357">
        <v>2014</v>
      </c>
      <c r="R21" s="5">
        <v>2015</v>
      </c>
    </row>
    <row r="22" spans="1:20" ht="15">
      <c r="A22" s="85" t="s">
        <v>127</v>
      </c>
      <c r="B22" s="85"/>
      <c r="C22" s="85"/>
      <c r="D22" s="85"/>
      <c r="E22" s="68" t="s">
        <v>117</v>
      </c>
      <c r="F22" s="92">
        <v>10.83</v>
      </c>
      <c r="G22" s="92">
        <v>11.88</v>
      </c>
      <c r="H22" s="92">
        <v>11.64</v>
      </c>
      <c r="I22" s="92">
        <v>12.72</v>
      </c>
      <c r="J22" s="92">
        <v>14.35</v>
      </c>
      <c r="K22" s="92">
        <v>13.1</v>
      </c>
      <c r="L22" s="92">
        <v>11.02</v>
      </c>
      <c r="M22" s="92">
        <v>10.46</v>
      </c>
      <c r="N22" s="92">
        <v>11.22</v>
      </c>
      <c r="O22" s="92">
        <v>9.86</v>
      </c>
      <c r="P22" s="252">
        <v>9.69</v>
      </c>
      <c r="Q22" s="381">
        <v>11.7</v>
      </c>
      <c r="R22" s="297">
        <v>12.47</v>
      </c>
      <c r="S22" s="145"/>
      <c r="T22" s="145"/>
    </row>
    <row r="23" spans="1:18" ht="15.75" thickBot="1">
      <c r="A23" s="17" t="s">
        <v>114</v>
      </c>
      <c r="B23" s="17"/>
      <c r="C23" s="17"/>
      <c r="D23" s="17"/>
      <c r="E23" s="28" t="s">
        <v>117</v>
      </c>
      <c r="F23" s="35">
        <v>10820</v>
      </c>
      <c r="G23" s="35">
        <v>14460</v>
      </c>
      <c r="H23" s="35">
        <v>13780</v>
      </c>
      <c r="I23" s="35">
        <v>14010</v>
      </c>
      <c r="J23" s="35">
        <v>9260</v>
      </c>
      <c r="K23" s="35">
        <v>9320</v>
      </c>
      <c r="L23" s="35">
        <v>8680</v>
      </c>
      <c r="M23" s="35">
        <v>7580</v>
      </c>
      <c r="N23" s="35">
        <v>8310</v>
      </c>
      <c r="O23" s="35">
        <v>9830</v>
      </c>
      <c r="P23" s="251">
        <v>10200</v>
      </c>
      <c r="Q23" s="353">
        <v>9820</v>
      </c>
      <c r="R23" s="281">
        <v>9320</v>
      </c>
    </row>
    <row r="24" spans="1:16" ht="34.5" customHeight="1">
      <c r="A24" s="525" t="s">
        <v>200</v>
      </c>
      <c r="B24" s="526"/>
      <c r="C24" s="526"/>
      <c r="D24" s="526"/>
      <c r="E24" s="526"/>
      <c r="F24" s="526"/>
      <c r="G24" s="526"/>
      <c r="H24" s="526"/>
      <c r="I24" s="526"/>
      <c r="J24" s="526"/>
      <c r="K24" s="526"/>
      <c r="L24" s="526"/>
      <c r="M24" s="526"/>
      <c r="N24" s="526"/>
      <c r="O24" s="526"/>
      <c r="P24" s="526"/>
    </row>
    <row r="25" spans="1:16" ht="18">
      <c r="A25" s="2" t="s">
        <v>202</v>
      </c>
      <c r="B25" s="2"/>
      <c r="C25" s="2"/>
      <c r="D25" s="2"/>
      <c r="E25" s="2"/>
      <c r="F25" s="2"/>
      <c r="G25" s="2"/>
      <c r="H25" s="2"/>
      <c r="I25" s="2"/>
      <c r="J25" s="2"/>
      <c r="K25" s="2"/>
      <c r="L25" s="2"/>
      <c r="M25" s="2"/>
      <c r="N25" s="2"/>
      <c r="O25" s="2"/>
      <c r="P25" s="2"/>
    </row>
    <row r="26" spans="1:17" ht="15">
      <c r="A26" s="2"/>
      <c r="B26" s="2"/>
      <c r="C26" s="2"/>
      <c r="D26" s="2"/>
      <c r="E26" s="2"/>
      <c r="F26" s="335"/>
      <c r="G26" s="335"/>
      <c r="H26" s="335"/>
      <c r="I26" s="335"/>
      <c r="J26" s="335"/>
      <c r="K26" s="335"/>
      <c r="L26" s="335"/>
      <c r="M26" s="335"/>
      <c r="N26" s="335"/>
      <c r="O26" s="335"/>
      <c r="P26" s="335"/>
      <c r="Q26" s="335"/>
    </row>
    <row r="27" spans="1:16" ht="15">
      <c r="A27" s="2"/>
      <c r="B27" s="2"/>
      <c r="C27" s="2"/>
      <c r="D27" s="2"/>
      <c r="E27" s="2"/>
      <c r="F27" s="2"/>
      <c r="G27" s="2"/>
      <c r="H27" s="2"/>
      <c r="I27" s="2"/>
      <c r="J27" s="2"/>
      <c r="K27" s="2"/>
      <c r="L27" s="2"/>
      <c r="M27" s="2"/>
      <c r="N27" s="2"/>
      <c r="O27" s="2"/>
      <c r="P27" s="2"/>
    </row>
    <row r="28" spans="1:16" ht="23.25" customHeight="1" thickBot="1">
      <c r="A28" s="523" t="s">
        <v>420</v>
      </c>
      <c r="B28" s="524"/>
      <c r="C28" s="524"/>
      <c r="D28" s="524"/>
      <c r="E28" s="524"/>
      <c r="F28" s="524"/>
      <c r="G28" s="524"/>
      <c r="H28" s="524"/>
      <c r="I28" s="524"/>
      <c r="J28" s="524"/>
      <c r="K28" s="524"/>
      <c r="L28" s="524"/>
      <c r="M28" s="524"/>
      <c r="N28" s="524"/>
      <c r="O28" s="524"/>
      <c r="P28" s="524"/>
    </row>
    <row r="29" spans="1:16" ht="15">
      <c r="A29" s="93"/>
      <c r="B29" s="93"/>
      <c r="C29" s="94"/>
      <c r="D29" s="94"/>
      <c r="E29" s="94"/>
      <c r="F29" s="94"/>
      <c r="G29" s="94"/>
      <c r="H29" s="94"/>
      <c r="I29" s="94"/>
      <c r="J29" s="2"/>
      <c r="K29" s="2"/>
      <c r="L29" s="2"/>
      <c r="M29" s="2"/>
      <c r="N29" s="2"/>
      <c r="O29" s="2"/>
      <c r="P29" s="2"/>
    </row>
    <row r="30" spans="1:16" ht="15.75">
      <c r="A30" s="95"/>
      <c r="B30" s="96"/>
      <c r="C30" s="96"/>
      <c r="D30" s="96"/>
      <c r="E30" s="96"/>
      <c r="G30" s="97">
        <v>2012</v>
      </c>
      <c r="H30" s="5">
        <v>2013</v>
      </c>
      <c r="I30" s="5">
        <v>2014</v>
      </c>
      <c r="J30" s="5">
        <v>2015</v>
      </c>
      <c r="K30" s="2"/>
      <c r="L30" s="2"/>
      <c r="M30" s="2"/>
      <c r="N30" s="2"/>
      <c r="O30" s="2"/>
      <c r="P30" s="2"/>
    </row>
    <row r="31" spans="1:16" ht="15.75">
      <c r="A31" s="230"/>
      <c r="B31" s="40"/>
      <c r="C31" s="40"/>
      <c r="D31" s="40"/>
      <c r="E31" s="40"/>
      <c r="G31" s="98"/>
      <c r="H31" s="2"/>
      <c r="I31" s="2"/>
      <c r="J31" s="2"/>
      <c r="K31" s="2"/>
      <c r="L31" s="2"/>
      <c r="M31" s="2"/>
      <c r="N31" s="2"/>
      <c r="O31" s="2"/>
      <c r="P31" s="2"/>
    </row>
    <row r="32" spans="1:16" ht="15">
      <c r="A32" s="483" t="s">
        <v>76</v>
      </c>
      <c r="B32" s="483"/>
      <c r="C32" s="483"/>
      <c r="D32" s="483"/>
      <c r="E32" s="232"/>
      <c r="G32" s="24">
        <v>72.75</v>
      </c>
      <c r="H32" s="252">
        <v>79.97</v>
      </c>
      <c r="I32" s="381">
        <v>81.95</v>
      </c>
      <c r="J32" s="297">
        <v>76.19</v>
      </c>
      <c r="K32" s="2"/>
      <c r="L32" s="2"/>
      <c r="M32" s="2"/>
      <c r="N32" s="2"/>
      <c r="O32" s="2"/>
      <c r="P32" s="2"/>
    </row>
    <row r="33" spans="1:16" ht="15">
      <c r="A33" s="483" t="s">
        <v>132</v>
      </c>
      <c r="B33" s="483"/>
      <c r="C33" s="483"/>
      <c r="D33" s="483"/>
      <c r="E33" s="232"/>
      <c r="G33" s="24">
        <v>25.82</v>
      </c>
      <c r="H33" s="252">
        <v>17.92</v>
      </c>
      <c r="I33" s="381">
        <v>18.91</v>
      </c>
      <c r="J33" s="297">
        <v>27.72</v>
      </c>
      <c r="K33" s="2"/>
      <c r="L33" s="2"/>
      <c r="M33" s="2"/>
      <c r="N33" s="2"/>
      <c r="O33" s="2"/>
      <c r="P33" s="2"/>
    </row>
    <row r="34" spans="1:16" ht="15">
      <c r="A34" s="483" t="s">
        <v>133</v>
      </c>
      <c r="B34" s="483"/>
      <c r="C34" s="483"/>
      <c r="D34" s="483"/>
      <c r="E34" s="232"/>
      <c r="G34" s="24">
        <v>1.14</v>
      </c>
      <c r="H34" s="252">
        <v>1.63</v>
      </c>
      <c r="I34" s="381">
        <v>1.68</v>
      </c>
      <c r="J34" s="297">
        <v>1.5</v>
      </c>
      <c r="K34" s="2"/>
      <c r="L34" s="2"/>
      <c r="M34" s="2"/>
      <c r="N34" s="2"/>
      <c r="O34" s="2"/>
      <c r="P34" s="2"/>
    </row>
    <row r="35" spans="1:16" ht="15">
      <c r="A35" s="483" t="s">
        <v>134</v>
      </c>
      <c r="B35" s="483"/>
      <c r="C35" s="483"/>
      <c r="D35" s="483"/>
      <c r="E35" s="232"/>
      <c r="G35" s="24">
        <v>0.74</v>
      </c>
      <c r="H35" s="252" t="s">
        <v>204</v>
      </c>
      <c r="I35" s="381">
        <v>0.51</v>
      </c>
      <c r="J35" s="297">
        <v>0.66</v>
      </c>
      <c r="K35" s="2"/>
      <c r="L35" s="2"/>
      <c r="M35" s="2"/>
      <c r="N35" s="2"/>
      <c r="O35" s="2"/>
      <c r="P35" s="2"/>
    </row>
    <row r="36" spans="1:16" ht="15">
      <c r="A36" s="483" t="s">
        <v>135</v>
      </c>
      <c r="B36" s="483"/>
      <c r="C36" s="483"/>
      <c r="D36" s="483"/>
      <c r="E36" s="232"/>
      <c r="G36" s="24">
        <v>3.14</v>
      </c>
      <c r="H36" s="252">
        <v>2.55</v>
      </c>
      <c r="I36" s="381">
        <v>1.98</v>
      </c>
      <c r="J36" s="297">
        <v>2.14</v>
      </c>
      <c r="K36" s="2"/>
      <c r="L36" s="2"/>
      <c r="M36" s="2"/>
      <c r="N36" s="2"/>
      <c r="O36" s="2"/>
      <c r="P36" s="2"/>
    </row>
    <row r="37" spans="1:16" ht="15">
      <c r="A37" s="483" t="s">
        <v>136</v>
      </c>
      <c r="B37" s="483"/>
      <c r="C37" s="483"/>
      <c r="D37" s="483"/>
      <c r="E37" s="232"/>
      <c r="G37" s="24">
        <v>1.31</v>
      </c>
      <c r="H37" s="252" t="s">
        <v>204</v>
      </c>
      <c r="I37" s="381">
        <v>0.36</v>
      </c>
      <c r="J37" s="297">
        <v>0.34</v>
      </c>
      <c r="K37" s="2"/>
      <c r="L37" s="2"/>
      <c r="M37" s="2"/>
      <c r="N37" s="2"/>
      <c r="O37" s="2"/>
      <c r="P37" s="2"/>
    </row>
    <row r="38" spans="1:16" ht="15">
      <c r="A38" s="483" t="s">
        <v>137</v>
      </c>
      <c r="B38" s="483"/>
      <c r="C38" s="483"/>
      <c r="D38" s="483"/>
      <c r="E38" s="232"/>
      <c r="G38" s="24">
        <v>1.42</v>
      </c>
      <c r="H38" s="252">
        <v>1.58</v>
      </c>
      <c r="I38" s="381">
        <v>1.46</v>
      </c>
      <c r="J38" s="297">
        <v>1.03</v>
      </c>
      <c r="K38" s="2"/>
      <c r="L38" s="2"/>
      <c r="M38" s="2"/>
      <c r="N38" s="2"/>
      <c r="O38" s="2"/>
      <c r="P38" s="2"/>
    </row>
    <row r="39" spans="1:16" ht="15">
      <c r="A39" s="483" t="s">
        <v>17</v>
      </c>
      <c r="B39" s="483"/>
      <c r="C39" s="483"/>
      <c r="D39" s="483"/>
      <c r="E39" s="232"/>
      <c r="G39" s="24">
        <v>2.8</v>
      </c>
      <c r="H39" s="252">
        <v>3.19</v>
      </c>
      <c r="I39" s="381">
        <v>0.95</v>
      </c>
      <c r="J39" s="297">
        <v>1.08</v>
      </c>
      <c r="K39" s="2"/>
      <c r="L39" s="2"/>
      <c r="M39" s="2"/>
      <c r="N39" s="2"/>
      <c r="O39" s="2"/>
      <c r="P39" s="2"/>
    </row>
    <row r="40" spans="1:16" ht="15">
      <c r="A40" s="483" t="s">
        <v>77</v>
      </c>
      <c r="B40" s="483"/>
      <c r="C40" s="483"/>
      <c r="D40" s="483"/>
      <c r="E40" s="232"/>
      <c r="G40" s="24">
        <v>0.38</v>
      </c>
      <c r="H40" s="252" t="s">
        <v>204</v>
      </c>
      <c r="I40" s="381">
        <v>0.3</v>
      </c>
      <c r="J40" s="297">
        <v>0.17</v>
      </c>
      <c r="K40" s="2"/>
      <c r="L40" s="2"/>
      <c r="M40" s="2"/>
      <c r="N40" s="2"/>
      <c r="O40" s="2"/>
      <c r="P40" s="2"/>
    </row>
    <row r="41" spans="1:16" ht="15.75" thickBot="1">
      <c r="A41" s="76" t="s">
        <v>114</v>
      </c>
      <c r="B41" s="76"/>
      <c r="C41" s="76"/>
      <c r="D41" s="76"/>
      <c r="E41" s="76"/>
      <c r="G41" s="99">
        <v>810</v>
      </c>
      <c r="H41" s="261">
        <v>780</v>
      </c>
      <c r="I41" s="385">
        <v>930</v>
      </c>
      <c r="J41" s="306">
        <v>1023</v>
      </c>
      <c r="K41" s="2"/>
      <c r="L41" s="2"/>
      <c r="M41" s="2"/>
      <c r="N41" s="2"/>
      <c r="O41" s="2"/>
      <c r="P41" s="2"/>
    </row>
    <row r="42" spans="1:16" ht="30" customHeight="1">
      <c r="A42" s="528" t="s">
        <v>203</v>
      </c>
      <c r="B42" s="528"/>
      <c r="C42" s="528"/>
      <c r="D42" s="528"/>
      <c r="E42" s="528"/>
      <c r="F42" s="528"/>
      <c r="G42" s="528"/>
      <c r="H42" s="528"/>
      <c r="I42" s="528"/>
      <c r="J42" s="2"/>
      <c r="K42" s="2"/>
      <c r="L42" s="2"/>
      <c r="M42" s="2"/>
      <c r="N42" s="2"/>
      <c r="O42" s="2"/>
      <c r="P42" s="2"/>
    </row>
    <row r="43" spans="1:16" ht="30" customHeight="1">
      <c r="A43" s="528" t="s">
        <v>289</v>
      </c>
      <c r="B43" s="528"/>
      <c r="C43" s="528"/>
      <c r="D43" s="528"/>
      <c r="E43" s="528"/>
      <c r="F43" s="528"/>
      <c r="G43" s="528"/>
      <c r="H43" s="528"/>
      <c r="I43" s="233"/>
      <c r="J43" s="2"/>
      <c r="K43" s="2"/>
      <c r="L43" s="2"/>
      <c r="M43" s="2"/>
      <c r="N43" s="2"/>
      <c r="O43" s="2"/>
      <c r="P43" s="2"/>
    </row>
    <row r="44" spans="1:16" ht="15">
      <c r="A44" s="233"/>
      <c r="B44" s="233"/>
      <c r="C44" s="233"/>
      <c r="D44" s="233"/>
      <c r="E44" s="233"/>
      <c r="F44" s="2"/>
      <c r="G44" s="2"/>
      <c r="H44" s="2"/>
      <c r="I44" s="2"/>
      <c r="J44" s="2"/>
      <c r="K44" s="2"/>
      <c r="L44" s="2"/>
      <c r="M44" s="2"/>
      <c r="N44" s="2"/>
      <c r="O44" s="2"/>
      <c r="P44" s="2"/>
    </row>
    <row r="45" spans="1:16" ht="15">
      <c r="A45" s="2"/>
      <c r="B45" s="2"/>
      <c r="C45" s="2"/>
      <c r="D45" s="2"/>
      <c r="E45" s="2"/>
      <c r="F45" s="2"/>
      <c r="G45" s="2"/>
      <c r="H45" s="2"/>
      <c r="I45" s="2"/>
      <c r="J45" s="2"/>
      <c r="K45" s="2"/>
      <c r="L45" s="2"/>
      <c r="M45" s="2"/>
      <c r="N45" s="2"/>
      <c r="O45" s="2"/>
      <c r="P45" s="2"/>
    </row>
    <row r="46" spans="1:16" ht="19.5" thickBot="1">
      <c r="A46" s="172" t="s">
        <v>421</v>
      </c>
      <c r="B46" s="2"/>
      <c r="C46" s="2"/>
      <c r="D46" s="2"/>
      <c r="E46" s="2"/>
      <c r="F46" s="2"/>
      <c r="G46" s="2"/>
      <c r="H46" s="2"/>
      <c r="I46" s="2"/>
      <c r="J46" s="2"/>
      <c r="K46" s="2"/>
      <c r="L46" s="2"/>
      <c r="M46" s="2"/>
      <c r="N46" s="2"/>
      <c r="O46" s="2"/>
      <c r="P46" s="2"/>
    </row>
    <row r="47" spans="1:18" ht="15">
      <c r="A47" s="91"/>
      <c r="B47" s="91"/>
      <c r="C47" s="91"/>
      <c r="D47" s="91"/>
      <c r="E47" s="91"/>
      <c r="F47" s="91"/>
      <c r="G47" s="91"/>
      <c r="H47" s="91"/>
      <c r="I47" s="91"/>
      <c r="J47" s="91"/>
      <c r="K47" s="91"/>
      <c r="L47" s="91"/>
      <c r="M47" s="91"/>
      <c r="N47" s="91"/>
      <c r="O47" s="91"/>
      <c r="P47" s="94"/>
      <c r="Q47" s="94"/>
      <c r="R47" s="94"/>
    </row>
    <row r="48" spans="1:18" ht="15.75">
      <c r="A48" s="225"/>
      <c r="B48" s="225"/>
      <c r="C48" s="225"/>
      <c r="D48" s="225"/>
      <c r="E48" s="227">
        <v>2002</v>
      </c>
      <c r="F48" s="227">
        <v>2003</v>
      </c>
      <c r="G48" s="227">
        <v>2004</v>
      </c>
      <c r="H48" s="227">
        <v>2005</v>
      </c>
      <c r="I48" s="227">
        <v>2006</v>
      </c>
      <c r="J48" s="227">
        <v>2007</v>
      </c>
      <c r="K48" s="227">
        <v>2008</v>
      </c>
      <c r="L48" s="227">
        <v>2009</v>
      </c>
      <c r="M48" s="227">
        <v>2010</v>
      </c>
      <c r="N48" s="227">
        <v>2011</v>
      </c>
      <c r="O48" s="227">
        <v>2012</v>
      </c>
      <c r="P48" s="5">
        <v>2013</v>
      </c>
      <c r="Q48" s="5">
        <v>2014</v>
      </c>
      <c r="R48" s="5">
        <v>2015</v>
      </c>
    </row>
    <row r="49" spans="1:18" ht="15">
      <c r="A49" s="85" t="s">
        <v>128</v>
      </c>
      <c r="B49" s="85"/>
      <c r="C49" s="85"/>
      <c r="D49" s="85"/>
      <c r="E49" s="68" t="s">
        <v>117</v>
      </c>
      <c r="F49" s="92">
        <v>7.57</v>
      </c>
      <c r="G49" s="92">
        <v>8.91</v>
      </c>
      <c r="H49" s="92">
        <v>9.46</v>
      </c>
      <c r="I49" s="92">
        <v>8.92</v>
      </c>
      <c r="J49" s="92">
        <v>12.48</v>
      </c>
      <c r="K49" s="92">
        <v>14.39</v>
      </c>
      <c r="L49" s="92">
        <v>9.88</v>
      </c>
      <c r="M49" s="92">
        <v>12.35</v>
      </c>
      <c r="N49" s="92">
        <v>10.51</v>
      </c>
      <c r="O49" s="92">
        <v>11.09</v>
      </c>
      <c r="P49" s="262">
        <v>10.17</v>
      </c>
      <c r="Q49" s="386">
        <v>10.71</v>
      </c>
      <c r="R49" s="307">
        <v>9.93</v>
      </c>
    </row>
    <row r="50" spans="1:18" ht="15.75" thickBot="1">
      <c r="A50" s="17" t="s">
        <v>114</v>
      </c>
      <c r="B50" s="17"/>
      <c r="C50" s="17"/>
      <c r="D50" s="17"/>
      <c r="E50" s="28" t="s">
        <v>117</v>
      </c>
      <c r="F50" s="35">
        <v>1970</v>
      </c>
      <c r="G50" s="35">
        <v>2750</v>
      </c>
      <c r="H50" s="35">
        <v>2550</v>
      </c>
      <c r="I50" s="35">
        <v>2730</v>
      </c>
      <c r="J50" s="35">
        <v>1670</v>
      </c>
      <c r="K50" s="35">
        <v>1720</v>
      </c>
      <c r="L50" s="35">
        <v>1460</v>
      </c>
      <c r="M50" s="35">
        <v>1310</v>
      </c>
      <c r="N50" s="35">
        <v>1440</v>
      </c>
      <c r="O50" s="35">
        <v>1540</v>
      </c>
      <c r="P50" s="251">
        <v>1690</v>
      </c>
      <c r="Q50" s="353">
        <v>1630</v>
      </c>
      <c r="R50" s="281">
        <v>1690</v>
      </c>
    </row>
    <row r="51" spans="1:16" ht="18" customHeight="1">
      <c r="A51" s="527" t="s">
        <v>200</v>
      </c>
      <c r="B51" s="527"/>
      <c r="C51" s="527"/>
      <c r="D51" s="527"/>
      <c r="E51" s="527"/>
      <c r="F51" s="527"/>
      <c r="G51" s="527"/>
      <c r="H51" s="527"/>
      <c r="I51" s="527"/>
      <c r="J51" s="527"/>
      <c r="K51" s="527"/>
      <c r="L51" s="527"/>
      <c r="M51" s="2"/>
      <c r="N51" s="2"/>
      <c r="O51" s="2"/>
      <c r="P51" s="2"/>
    </row>
    <row r="52" spans="1:16" ht="15">
      <c r="A52" s="506"/>
      <c r="B52" s="506"/>
      <c r="C52" s="506"/>
      <c r="D52" s="506"/>
      <c r="E52" s="506"/>
      <c r="F52" s="506"/>
      <c r="G52" s="506"/>
      <c r="H52" s="506"/>
      <c r="I52" s="506"/>
      <c r="J52" s="506"/>
      <c r="K52" s="506"/>
      <c r="L52" s="506"/>
      <c r="M52" s="2"/>
      <c r="N52" s="2"/>
      <c r="O52" s="2"/>
      <c r="P52" s="2"/>
    </row>
    <row r="53" spans="1:16" ht="18">
      <c r="A53" s="482" t="s">
        <v>202</v>
      </c>
      <c r="B53" s="482"/>
      <c r="C53" s="482"/>
      <c r="D53" s="482"/>
      <c r="E53" s="482"/>
      <c r="F53" s="482"/>
      <c r="G53" s="482"/>
      <c r="H53" s="482"/>
      <c r="I53" s="482"/>
      <c r="J53" s="482"/>
      <c r="K53" s="482"/>
      <c r="L53" s="482"/>
      <c r="M53" s="2"/>
      <c r="N53" s="2"/>
      <c r="O53" s="2"/>
      <c r="P53" s="2"/>
    </row>
    <row r="56" spans="6:17" ht="15">
      <c r="F56" s="339"/>
      <c r="G56" s="339"/>
      <c r="H56" s="339"/>
      <c r="I56" s="339"/>
      <c r="J56" s="339"/>
      <c r="K56" s="339"/>
      <c r="L56" s="339"/>
      <c r="M56" s="339"/>
      <c r="N56" s="339"/>
      <c r="O56" s="339"/>
      <c r="P56" s="339"/>
      <c r="Q56" s="339"/>
    </row>
  </sheetData>
  <sheetProtection/>
  <mergeCells count="19">
    <mergeCell ref="A51:L52"/>
    <mergeCell ref="A36:D36"/>
    <mergeCell ref="A42:I42"/>
    <mergeCell ref="A43:H43"/>
    <mergeCell ref="A28:P28"/>
    <mergeCell ref="A37:D37"/>
    <mergeCell ref="A38:D38"/>
    <mergeCell ref="A39:D39"/>
    <mergeCell ref="A40:D40"/>
    <mergeCell ref="A2:A3"/>
    <mergeCell ref="B2:O2"/>
    <mergeCell ref="A1:O1"/>
    <mergeCell ref="A15:P15"/>
    <mergeCell ref="A24:P24"/>
    <mergeCell ref="A53:L53"/>
    <mergeCell ref="A32:D32"/>
    <mergeCell ref="A33:D33"/>
    <mergeCell ref="A34:D34"/>
    <mergeCell ref="A35:D35"/>
  </mergeCells>
  <printOptions/>
  <pageMargins left="0.7" right="0.7" top="0.75" bottom="0.75" header="0.3" footer="0.3"/>
  <pageSetup fitToHeight="1" fitToWidth="1" horizontalDpi="600" verticalDpi="600" orientation="portrait" paperSize="9" scale="59" r:id="rId1"/>
</worksheet>
</file>

<file path=xl/worksheets/sheet8.xml><?xml version="1.0" encoding="utf-8"?>
<worksheet xmlns="http://schemas.openxmlformats.org/spreadsheetml/2006/main" xmlns:r="http://schemas.openxmlformats.org/officeDocument/2006/relationships">
  <sheetPr codeName="Sheet8">
    <tabColor rgb="FF00B050"/>
    <pageSetUpPr fitToPage="1"/>
  </sheetPr>
  <dimension ref="A1:L70"/>
  <sheetViews>
    <sheetView tabSelected="1" zoomScale="70" zoomScaleNormal="70" zoomScalePageLayoutView="0" workbookViewId="0" topLeftCell="A43">
      <selection activeCell="A71" sqref="A71"/>
    </sheetView>
  </sheetViews>
  <sheetFormatPr defaultColWidth="9.140625" defaultRowHeight="12.75"/>
  <cols>
    <col min="1" max="1" width="43.7109375" style="119" customWidth="1"/>
    <col min="2" max="10" width="13.8515625" style="119" customWidth="1"/>
    <col min="11" max="11" width="10.57421875" style="106" customWidth="1"/>
    <col min="12" max="16384" width="9.140625" style="106" customWidth="1"/>
  </cols>
  <sheetData>
    <row r="1" spans="1:10" ht="23.25" customHeight="1" thickBot="1">
      <c r="A1" s="531" t="s">
        <v>422</v>
      </c>
      <c r="B1" s="531"/>
      <c r="C1" s="531"/>
      <c r="D1" s="531"/>
      <c r="E1" s="531"/>
      <c r="F1" s="531"/>
      <c r="G1" s="531"/>
      <c r="H1" s="531"/>
      <c r="I1" s="531"/>
      <c r="J1" s="531"/>
    </row>
    <row r="2" spans="1:10" ht="15.75" customHeight="1">
      <c r="A2" s="532"/>
      <c r="B2" s="107"/>
      <c r="C2" s="107"/>
      <c r="D2" s="107"/>
      <c r="E2" s="107"/>
      <c r="F2" s="107"/>
      <c r="G2" s="107"/>
      <c r="H2" s="107"/>
      <c r="I2" s="107"/>
      <c r="J2" s="534" t="s">
        <v>114</v>
      </c>
    </row>
    <row r="3" spans="1:10" ht="31.5">
      <c r="A3" s="533"/>
      <c r="B3" s="108" t="s">
        <v>78</v>
      </c>
      <c r="C3" s="109" t="s">
        <v>79</v>
      </c>
      <c r="D3" s="108" t="s">
        <v>80</v>
      </c>
      <c r="E3" s="108" t="s">
        <v>81</v>
      </c>
      <c r="F3" s="108" t="s">
        <v>82</v>
      </c>
      <c r="G3" s="108" t="s">
        <v>207</v>
      </c>
      <c r="H3" s="110" t="s">
        <v>83</v>
      </c>
      <c r="I3" s="108" t="s">
        <v>129</v>
      </c>
      <c r="J3" s="535"/>
    </row>
    <row r="4" spans="1:10" ht="15.75">
      <c r="A4" s="111"/>
      <c r="B4" s="112"/>
      <c r="C4" s="113"/>
      <c r="D4" s="112"/>
      <c r="E4" s="112"/>
      <c r="F4" s="112"/>
      <c r="G4" s="112"/>
      <c r="H4" s="114"/>
      <c r="I4" s="112"/>
      <c r="J4" s="115"/>
    </row>
    <row r="5" spans="1:12" ht="15.75">
      <c r="A5" s="116" t="s">
        <v>220</v>
      </c>
      <c r="B5" s="297">
        <v>87.556</v>
      </c>
      <c r="C5" s="308">
        <v>0.723</v>
      </c>
      <c r="D5" s="274">
        <v>4.407</v>
      </c>
      <c r="E5" s="274">
        <v>3.027</v>
      </c>
      <c r="F5" s="274">
        <v>1.671</v>
      </c>
      <c r="G5" s="274">
        <v>2.056</v>
      </c>
      <c r="H5" s="309">
        <v>0.389</v>
      </c>
      <c r="I5" s="303">
        <f>SUM(C5:H5)</f>
        <v>12.273</v>
      </c>
      <c r="J5" s="296">
        <v>9690</v>
      </c>
      <c r="L5" s="319"/>
    </row>
    <row r="6" spans="1:12" ht="15.75">
      <c r="A6" s="116"/>
      <c r="B6" s="278"/>
      <c r="C6" s="310"/>
      <c r="D6" s="278"/>
      <c r="E6" s="278"/>
      <c r="F6" s="278"/>
      <c r="G6" s="278"/>
      <c r="H6" s="311"/>
      <c r="I6" s="303"/>
      <c r="J6" s="273"/>
      <c r="L6" s="319"/>
    </row>
    <row r="7" spans="1:12" ht="15.75">
      <c r="A7" s="116" t="s">
        <v>130</v>
      </c>
      <c r="B7" s="278"/>
      <c r="C7" s="310"/>
      <c r="D7" s="278"/>
      <c r="E7" s="278"/>
      <c r="F7" s="278"/>
      <c r="G7" s="278"/>
      <c r="H7" s="311"/>
      <c r="I7" s="303"/>
      <c r="J7" s="273"/>
      <c r="L7" s="319"/>
    </row>
    <row r="8" spans="1:12" ht="15">
      <c r="A8" s="117" t="s">
        <v>84</v>
      </c>
      <c r="B8" s="297">
        <v>77.841</v>
      </c>
      <c r="C8" s="308">
        <v>0.905</v>
      </c>
      <c r="D8" s="274">
        <v>5.581</v>
      </c>
      <c r="E8" s="274">
        <v>6.091</v>
      </c>
      <c r="F8" s="274">
        <v>3.899</v>
      </c>
      <c r="G8" s="274">
        <v>4.621</v>
      </c>
      <c r="H8" s="309">
        <v>0.7</v>
      </c>
      <c r="I8" s="303">
        <f aca="true" t="shared" si="0" ref="I8:I66">SUM(C8:H8)</f>
        <v>21.797</v>
      </c>
      <c r="J8" s="273">
        <v>2470</v>
      </c>
      <c r="L8" s="319"/>
    </row>
    <row r="9" spans="1:12" ht="15">
      <c r="A9" s="117" t="s">
        <v>85</v>
      </c>
      <c r="B9" s="297">
        <v>83.163</v>
      </c>
      <c r="C9" s="308" t="s">
        <v>30</v>
      </c>
      <c r="D9" s="274">
        <v>6.459</v>
      </c>
      <c r="E9" s="274">
        <v>2.786</v>
      </c>
      <c r="F9" s="274">
        <v>1.533</v>
      </c>
      <c r="G9" s="274">
        <v>3.855</v>
      </c>
      <c r="H9" s="309">
        <v>1.912</v>
      </c>
      <c r="I9" s="303">
        <f t="shared" si="0"/>
        <v>16.544999999999998</v>
      </c>
      <c r="J9" s="296">
        <v>360</v>
      </c>
      <c r="L9" s="319"/>
    </row>
    <row r="10" spans="1:12" ht="15">
      <c r="A10" s="117" t="s">
        <v>35</v>
      </c>
      <c r="B10" s="297">
        <v>84.55</v>
      </c>
      <c r="C10" s="308">
        <v>0.47</v>
      </c>
      <c r="D10" s="274">
        <v>5.718</v>
      </c>
      <c r="E10" s="274">
        <v>4.583</v>
      </c>
      <c r="F10" s="274">
        <v>1.498</v>
      </c>
      <c r="G10" s="274">
        <v>3.099</v>
      </c>
      <c r="H10" s="309" t="s">
        <v>30</v>
      </c>
      <c r="I10" s="303">
        <f t="shared" si="0"/>
        <v>15.368</v>
      </c>
      <c r="J10" s="296">
        <v>500</v>
      </c>
      <c r="L10" s="319"/>
    </row>
    <row r="11" spans="1:12" ht="15">
      <c r="A11" s="117" t="s">
        <v>36</v>
      </c>
      <c r="B11" s="297">
        <v>94.252</v>
      </c>
      <c r="C11" s="308">
        <v>0.418</v>
      </c>
      <c r="D11" s="274">
        <v>3.345</v>
      </c>
      <c r="E11" s="274">
        <v>1.446</v>
      </c>
      <c r="F11" s="274">
        <v>0.173</v>
      </c>
      <c r="G11" s="274">
        <v>0.207</v>
      </c>
      <c r="H11" s="309">
        <v>0.159</v>
      </c>
      <c r="I11" s="303">
        <f t="shared" si="0"/>
        <v>5.748</v>
      </c>
      <c r="J11" s="296">
        <v>2160</v>
      </c>
      <c r="L11" s="319"/>
    </row>
    <row r="12" spans="1:12" ht="15">
      <c r="A12" s="117" t="s">
        <v>86</v>
      </c>
      <c r="B12" s="297">
        <v>85.597</v>
      </c>
      <c r="C12" s="308">
        <v>0.275</v>
      </c>
      <c r="D12" s="274">
        <v>4.565</v>
      </c>
      <c r="E12" s="274">
        <v>4.773</v>
      </c>
      <c r="F12" s="274">
        <v>3.37</v>
      </c>
      <c r="G12" s="274">
        <v>0.954</v>
      </c>
      <c r="H12" s="309">
        <v>0.465</v>
      </c>
      <c r="I12" s="303">
        <f t="shared" si="0"/>
        <v>14.402000000000001</v>
      </c>
      <c r="J12" s="296">
        <v>220</v>
      </c>
      <c r="L12" s="319"/>
    </row>
    <row r="13" spans="1:12" ht="15">
      <c r="A13" s="117" t="s">
        <v>38</v>
      </c>
      <c r="B13" s="297">
        <v>93.135</v>
      </c>
      <c r="C13" s="308">
        <v>0.352</v>
      </c>
      <c r="D13" s="274">
        <v>4.179</v>
      </c>
      <c r="E13" s="274">
        <v>0.53</v>
      </c>
      <c r="F13" s="274">
        <v>1.282</v>
      </c>
      <c r="G13" s="274">
        <v>0.524</v>
      </c>
      <c r="H13" s="309" t="s">
        <v>30</v>
      </c>
      <c r="I13" s="303">
        <f t="shared" si="0"/>
        <v>6.867000000000001</v>
      </c>
      <c r="J13" s="296">
        <v>520</v>
      </c>
      <c r="L13" s="319"/>
    </row>
    <row r="14" spans="1:12" ht="15">
      <c r="A14" s="117" t="s">
        <v>87</v>
      </c>
      <c r="B14" s="297">
        <v>91.665</v>
      </c>
      <c r="C14" s="308">
        <v>0.685</v>
      </c>
      <c r="D14" s="274">
        <v>3.202</v>
      </c>
      <c r="E14" s="274">
        <v>1.576</v>
      </c>
      <c r="F14" s="274">
        <v>1.301</v>
      </c>
      <c r="G14" s="274">
        <v>1.292</v>
      </c>
      <c r="H14" s="309">
        <v>0.208</v>
      </c>
      <c r="I14" s="303">
        <f t="shared" si="0"/>
        <v>8.264000000000001</v>
      </c>
      <c r="J14" s="296">
        <v>1140</v>
      </c>
      <c r="L14" s="319"/>
    </row>
    <row r="15" spans="1:12" ht="15">
      <c r="A15" s="117" t="s">
        <v>88</v>
      </c>
      <c r="B15" s="297">
        <v>93.46</v>
      </c>
      <c r="C15" s="308" t="s">
        <v>30</v>
      </c>
      <c r="D15" s="274">
        <v>2.561</v>
      </c>
      <c r="E15" s="274">
        <v>2.608</v>
      </c>
      <c r="F15" s="274">
        <v>1.37</v>
      </c>
      <c r="G15" s="274" t="s">
        <v>30</v>
      </c>
      <c r="H15" s="309" t="s">
        <v>30</v>
      </c>
      <c r="I15" s="303">
        <f t="shared" si="0"/>
        <v>6.539000000000001</v>
      </c>
      <c r="J15" s="296">
        <v>180</v>
      </c>
      <c r="L15" s="319"/>
    </row>
    <row r="16" spans="1:12" ht="15">
      <c r="A16" s="117" t="s">
        <v>363</v>
      </c>
      <c r="B16" s="297">
        <v>92.543</v>
      </c>
      <c r="C16" s="308">
        <v>0.415</v>
      </c>
      <c r="D16" s="274">
        <v>2.47</v>
      </c>
      <c r="E16" s="274">
        <v>0.49</v>
      </c>
      <c r="F16" s="274" t="s">
        <v>30</v>
      </c>
      <c r="G16" s="274">
        <v>2.991</v>
      </c>
      <c r="H16" s="309">
        <v>1.091</v>
      </c>
      <c r="I16" s="303"/>
      <c r="J16" s="296">
        <v>120</v>
      </c>
      <c r="L16" s="319"/>
    </row>
    <row r="17" spans="1:12" ht="15">
      <c r="A17" s="117" t="s">
        <v>364</v>
      </c>
      <c r="B17" s="297">
        <v>92.786</v>
      </c>
      <c r="C17" s="308">
        <v>0.966</v>
      </c>
      <c r="D17" s="274">
        <v>2.195</v>
      </c>
      <c r="E17" s="274">
        <v>1.649</v>
      </c>
      <c r="F17" s="274">
        <v>0.385</v>
      </c>
      <c r="G17" s="274">
        <v>1.68</v>
      </c>
      <c r="H17" s="309" t="s">
        <v>30</v>
      </c>
      <c r="I17" s="303">
        <f t="shared" si="0"/>
        <v>6.874999999999999</v>
      </c>
      <c r="J17" s="296">
        <v>410</v>
      </c>
      <c r="L17" s="319"/>
    </row>
    <row r="18" spans="1:12" ht="15">
      <c r="A18" s="117" t="s">
        <v>89</v>
      </c>
      <c r="B18" s="297">
        <v>94.04</v>
      </c>
      <c r="C18" s="308" t="s">
        <v>30</v>
      </c>
      <c r="D18" s="274">
        <v>2.58</v>
      </c>
      <c r="E18" s="274">
        <v>0.205</v>
      </c>
      <c r="F18" s="274" t="s">
        <v>30</v>
      </c>
      <c r="G18" s="274" t="s">
        <v>30</v>
      </c>
      <c r="H18" s="309">
        <v>0.775</v>
      </c>
      <c r="I18" s="303">
        <f t="shared" si="0"/>
        <v>3.56</v>
      </c>
      <c r="J18" s="296">
        <v>160</v>
      </c>
      <c r="L18" s="319"/>
    </row>
    <row r="19" spans="1:12" ht="15">
      <c r="A19" s="117" t="s">
        <v>17</v>
      </c>
      <c r="B19" s="297">
        <v>87.133</v>
      </c>
      <c r="C19" s="308">
        <v>2.454</v>
      </c>
      <c r="D19" s="274">
        <v>6.728</v>
      </c>
      <c r="E19" s="274">
        <v>1.586</v>
      </c>
      <c r="F19" s="274" t="s">
        <v>30</v>
      </c>
      <c r="G19" s="274">
        <v>2.099</v>
      </c>
      <c r="H19" s="309" t="s">
        <v>30</v>
      </c>
      <c r="I19" s="303">
        <f t="shared" si="0"/>
        <v>12.867</v>
      </c>
      <c r="J19" s="296">
        <v>170</v>
      </c>
      <c r="L19" s="319"/>
    </row>
    <row r="20" spans="1:12" ht="15">
      <c r="A20" s="117" t="s">
        <v>44</v>
      </c>
      <c r="B20" s="297">
        <v>87.203</v>
      </c>
      <c r="C20" s="308">
        <v>1.926</v>
      </c>
      <c r="D20" s="274">
        <v>8.057</v>
      </c>
      <c r="E20" s="274">
        <v>1.514</v>
      </c>
      <c r="F20" s="274">
        <v>1.3</v>
      </c>
      <c r="G20" s="274" t="s">
        <v>30</v>
      </c>
      <c r="H20" s="309" t="s">
        <v>30</v>
      </c>
      <c r="I20" s="303">
        <f t="shared" si="0"/>
        <v>12.797</v>
      </c>
      <c r="J20" s="296">
        <v>280</v>
      </c>
      <c r="L20" s="319"/>
    </row>
    <row r="21" spans="1:12" ht="15">
      <c r="A21" s="117" t="s">
        <v>90</v>
      </c>
      <c r="B21" s="297">
        <v>89.925</v>
      </c>
      <c r="C21" s="308">
        <v>0.954</v>
      </c>
      <c r="D21" s="274">
        <v>4.08</v>
      </c>
      <c r="E21" s="274">
        <v>2.23</v>
      </c>
      <c r="F21" s="274">
        <v>1.106</v>
      </c>
      <c r="G21" s="274">
        <v>1.232</v>
      </c>
      <c r="H21" s="309">
        <v>0.473</v>
      </c>
      <c r="I21" s="303">
        <f t="shared" si="0"/>
        <v>10.075</v>
      </c>
      <c r="J21" s="296">
        <v>870</v>
      </c>
      <c r="L21" s="319"/>
    </row>
    <row r="22" spans="1:12" ht="15">
      <c r="A22" s="117" t="s">
        <v>91</v>
      </c>
      <c r="B22" s="297">
        <v>91.88</v>
      </c>
      <c r="C22" s="308">
        <v>1.785</v>
      </c>
      <c r="D22" s="274">
        <v>2.95</v>
      </c>
      <c r="E22" s="274">
        <v>2.076</v>
      </c>
      <c r="F22" s="274" t="s">
        <v>30</v>
      </c>
      <c r="G22" s="274">
        <v>1.31</v>
      </c>
      <c r="H22" s="309" t="s">
        <v>30</v>
      </c>
      <c r="I22" s="303">
        <f t="shared" si="0"/>
        <v>8.121</v>
      </c>
      <c r="J22" s="296">
        <v>150</v>
      </c>
      <c r="L22" s="319"/>
    </row>
    <row r="23" spans="1:12" ht="15">
      <c r="A23" s="117"/>
      <c r="B23" s="278"/>
      <c r="C23" s="310"/>
      <c r="D23" s="278"/>
      <c r="E23" s="278"/>
      <c r="F23" s="278"/>
      <c r="G23" s="278"/>
      <c r="H23" s="311"/>
      <c r="I23" s="303"/>
      <c r="J23" s="273"/>
      <c r="L23" s="319"/>
    </row>
    <row r="24" spans="1:12" ht="15.75">
      <c r="A24" s="116" t="s">
        <v>131</v>
      </c>
      <c r="B24" s="278"/>
      <c r="C24" s="310"/>
      <c r="D24" s="278"/>
      <c r="E24" s="278"/>
      <c r="F24" s="278"/>
      <c r="G24" s="278"/>
      <c r="H24" s="311"/>
      <c r="I24" s="303"/>
      <c r="J24" s="273"/>
      <c r="L24" s="319"/>
    </row>
    <row r="25" spans="1:12" ht="15">
      <c r="A25" s="117" t="s">
        <v>64</v>
      </c>
      <c r="B25" s="297">
        <v>87.462</v>
      </c>
      <c r="C25" s="308">
        <v>0.351</v>
      </c>
      <c r="D25" s="274">
        <v>5.918</v>
      </c>
      <c r="E25" s="274">
        <v>2.636</v>
      </c>
      <c r="F25" s="274">
        <v>1.811</v>
      </c>
      <c r="G25" s="274">
        <v>1.334</v>
      </c>
      <c r="H25" s="309">
        <v>0.077</v>
      </c>
      <c r="I25" s="303">
        <f t="shared" si="0"/>
        <v>12.127</v>
      </c>
      <c r="J25" s="273">
        <v>1770</v>
      </c>
      <c r="L25" s="319"/>
    </row>
    <row r="26" spans="1:12" ht="15">
      <c r="A26" s="117" t="s">
        <v>65</v>
      </c>
      <c r="B26" s="297">
        <v>84.404</v>
      </c>
      <c r="C26" s="308">
        <v>0.544</v>
      </c>
      <c r="D26" s="274">
        <v>5.272</v>
      </c>
      <c r="E26" s="274">
        <v>4.692</v>
      </c>
      <c r="F26" s="274">
        <v>2.257</v>
      </c>
      <c r="G26" s="274">
        <v>2.514</v>
      </c>
      <c r="H26" s="309">
        <v>0.248</v>
      </c>
      <c r="I26" s="303">
        <f t="shared" si="0"/>
        <v>15.527</v>
      </c>
      <c r="J26" s="296">
        <v>1780</v>
      </c>
      <c r="L26" s="319"/>
    </row>
    <row r="27" spans="1:12" ht="15">
      <c r="A27" s="117" t="s">
        <v>66</v>
      </c>
      <c r="B27" s="297">
        <v>82.413</v>
      </c>
      <c r="C27" s="308">
        <v>0.92</v>
      </c>
      <c r="D27" s="274">
        <v>6.05</v>
      </c>
      <c r="E27" s="274">
        <v>3.539</v>
      </c>
      <c r="F27" s="274">
        <v>2.784</v>
      </c>
      <c r="G27" s="274">
        <v>3.221</v>
      </c>
      <c r="H27" s="309">
        <v>1.073</v>
      </c>
      <c r="I27" s="303">
        <f t="shared" si="0"/>
        <v>17.587</v>
      </c>
      <c r="J27" s="296">
        <v>1660</v>
      </c>
      <c r="L27" s="319"/>
    </row>
    <row r="28" spans="1:12" ht="15">
      <c r="A28" s="117" t="s">
        <v>67</v>
      </c>
      <c r="B28" s="297">
        <v>86.556</v>
      </c>
      <c r="C28" s="308">
        <v>1.008</v>
      </c>
      <c r="D28" s="274">
        <v>4.585</v>
      </c>
      <c r="E28" s="274">
        <v>3.156</v>
      </c>
      <c r="F28" s="274">
        <v>1.694</v>
      </c>
      <c r="G28" s="274">
        <v>2.467</v>
      </c>
      <c r="H28" s="309">
        <v>0.309</v>
      </c>
      <c r="I28" s="303">
        <f t="shared" si="0"/>
        <v>13.219000000000001</v>
      </c>
      <c r="J28" s="296">
        <v>1300</v>
      </c>
      <c r="L28" s="319"/>
    </row>
    <row r="29" spans="1:12" ht="15">
      <c r="A29" s="117" t="s">
        <v>68</v>
      </c>
      <c r="B29" s="297">
        <v>85.213</v>
      </c>
      <c r="C29" s="308">
        <v>0.919</v>
      </c>
      <c r="D29" s="274">
        <v>3.519</v>
      </c>
      <c r="E29" s="274">
        <v>3.787</v>
      </c>
      <c r="F29" s="274">
        <v>2.229</v>
      </c>
      <c r="G29" s="274">
        <v>3.576</v>
      </c>
      <c r="H29" s="309">
        <v>0.421</v>
      </c>
      <c r="I29" s="303">
        <f t="shared" si="0"/>
        <v>14.451</v>
      </c>
      <c r="J29" s="296">
        <v>1180</v>
      </c>
      <c r="L29" s="319"/>
    </row>
    <row r="30" spans="1:12" ht="15">
      <c r="A30" s="117" t="s">
        <v>69</v>
      </c>
      <c r="B30" s="297">
        <v>94.226</v>
      </c>
      <c r="C30" s="308">
        <v>0.874</v>
      </c>
      <c r="D30" s="274">
        <v>2.761</v>
      </c>
      <c r="E30" s="274">
        <v>1.52</v>
      </c>
      <c r="F30" s="274">
        <v>0.083</v>
      </c>
      <c r="G30" s="274">
        <v>0.16</v>
      </c>
      <c r="H30" s="309">
        <v>0.286</v>
      </c>
      <c r="I30" s="303">
        <f t="shared" si="0"/>
        <v>5.684</v>
      </c>
      <c r="J30" s="296">
        <v>790</v>
      </c>
      <c r="L30" s="319"/>
    </row>
    <row r="31" spans="1:12" ht="15">
      <c r="A31" s="117" t="s">
        <v>70</v>
      </c>
      <c r="B31" s="297">
        <v>95.611</v>
      </c>
      <c r="C31" s="308">
        <v>0.328</v>
      </c>
      <c r="D31" s="274">
        <v>1.926</v>
      </c>
      <c r="E31" s="274">
        <v>1.227</v>
      </c>
      <c r="F31" s="274">
        <v>0.271</v>
      </c>
      <c r="G31" s="274">
        <v>0.383</v>
      </c>
      <c r="H31" s="309">
        <v>0.253</v>
      </c>
      <c r="I31" s="303">
        <f t="shared" si="0"/>
        <v>4.388</v>
      </c>
      <c r="J31" s="296">
        <v>1210</v>
      </c>
      <c r="L31" s="319"/>
    </row>
    <row r="32" spans="1:12" ht="15">
      <c r="A32" s="117"/>
      <c r="B32" s="311"/>
      <c r="C32" s="310"/>
      <c r="D32" s="278"/>
      <c r="E32" s="278"/>
      <c r="F32" s="278"/>
      <c r="G32" s="278"/>
      <c r="H32" s="309"/>
      <c r="I32" s="303"/>
      <c r="J32" s="312"/>
      <c r="L32" s="319"/>
    </row>
    <row r="33" spans="1:12" ht="15.75">
      <c r="A33" s="116" t="s">
        <v>93</v>
      </c>
      <c r="B33" s="311"/>
      <c r="C33" s="310"/>
      <c r="D33" s="278"/>
      <c r="E33" s="278"/>
      <c r="F33" s="278"/>
      <c r="G33" s="278"/>
      <c r="H33" s="309"/>
      <c r="I33" s="303"/>
      <c r="J33" s="313"/>
      <c r="L33" s="319"/>
    </row>
    <row r="34" spans="1:12" ht="15">
      <c r="A34" s="117" t="s">
        <v>94</v>
      </c>
      <c r="B34" s="309">
        <v>85.66</v>
      </c>
      <c r="C34" s="308">
        <v>0.738</v>
      </c>
      <c r="D34" s="274">
        <v>2.491</v>
      </c>
      <c r="E34" s="274">
        <v>5.033</v>
      </c>
      <c r="F34" s="274">
        <v>2.503</v>
      </c>
      <c r="G34" s="274">
        <v>2.806</v>
      </c>
      <c r="H34" s="309">
        <v>0.501</v>
      </c>
      <c r="I34" s="303">
        <f t="shared" si="0"/>
        <v>14.072000000000001</v>
      </c>
      <c r="J34" s="273">
        <v>300</v>
      </c>
      <c r="L34" s="319"/>
    </row>
    <row r="35" spans="1:12" ht="15">
      <c r="A35" s="117" t="s">
        <v>95</v>
      </c>
      <c r="B35" s="309">
        <v>74.11</v>
      </c>
      <c r="C35" s="308">
        <v>0.982</v>
      </c>
      <c r="D35" s="274">
        <v>5.287</v>
      </c>
      <c r="E35" s="274">
        <v>5.509</v>
      </c>
      <c r="F35" s="274">
        <v>5.029</v>
      </c>
      <c r="G35" s="274">
        <v>6.969</v>
      </c>
      <c r="H35" s="309">
        <v>1.207</v>
      </c>
      <c r="I35" s="303">
        <f t="shared" si="0"/>
        <v>24.983000000000004</v>
      </c>
      <c r="J35" s="296">
        <v>530</v>
      </c>
      <c r="L35" s="319"/>
    </row>
    <row r="36" spans="1:12" ht="15">
      <c r="A36" s="117" t="s">
        <v>96</v>
      </c>
      <c r="B36" s="309">
        <v>75.33</v>
      </c>
      <c r="C36" s="308">
        <v>1.596</v>
      </c>
      <c r="D36" s="274">
        <v>9.593</v>
      </c>
      <c r="E36" s="274">
        <v>6.491</v>
      </c>
      <c r="F36" s="274">
        <v>3.164</v>
      </c>
      <c r="G36" s="274">
        <v>3.271</v>
      </c>
      <c r="H36" s="309">
        <v>0.489</v>
      </c>
      <c r="I36" s="303">
        <f t="shared" si="0"/>
        <v>24.604000000000003</v>
      </c>
      <c r="J36" s="296">
        <v>680</v>
      </c>
      <c r="L36" s="319"/>
    </row>
    <row r="37" spans="1:12" ht="15">
      <c r="A37" s="117" t="s">
        <v>97</v>
      </c>
      <c r="B37" s="309">
        <v>91.77</v>
      </c>
      <c r="C37" s="308">
        <v>0.481</v>
      </c>
      <c r="D37" s="274">
        <v>3.653</v>
      </c>
      <c r="E37" s="274">
        <v>1.665</v>
      </c>
      <c r="F37" s="274">
        <v>0.874</v>
      </c>
      <c r="G37" s="274">
        <v>1.403</v>
      </c>
      <c r="H37" s="309">
        <v>0.156</v>
      </c>
      <c r="I37" s="303">
        <f t="shared" si="0"/>
        <v>8.232000000000001</v>
      </c>
      <c r="J37" s="296">
        <v>430</v>
      </c>
      <c r="L37" s="319"/>
    </row>
    <row r="38" spans="1:12" ht="15">
      <c r="A38" s="117" t="s">
        <v>98</v>
      </c>
      <c r="B38" s="309">
        <v>94.72</v>
      </c>
      <c r="C38" s="308">
        <v>0.54</v>
      </c>
      <c r="D38" s="274">
        <v>2.143</v>
      </c>
      <c r="E38" s="274">
        <v>1.061</v>
      </c>
      <c r="F38" s="274">
        <v>0.587</v>
      </c>
      <c r="G38" s="274">
        <v>0.778</v>
      </c>
      <c r="H38" s="309" t="s">
        <v>30</v>
      </c>
      <c r="I38" s="303">
        <f t="shared" si="0"/>
        <v>5.109</v>
      </c>
      <c r="J38" s="296">
        <v>480</v>
      </c>
      <c r="L38" s="319"/>
    </row>
    <row r="39" spans="1:12" ht="15">
      <c r="A39" s="117" t="s">
        <v>99</v>
      </c>
      <c r="B39" s="309">
        <v>93.1</v>
      </c>
      <c r="C39" s="308">
        <v>0.89</v>
      </c>
      <c r="D39" s="274">
        <v>2.422</v>
      </c>
      <c r="E39" s="274">
        <v>1.349</v>
      </c>
      <c r="F39" s="274">
        <v>1.096</v>
      </c>
      <c r="G39" s="274">
        <v>1.147</v>
      </c>
      <c r="H39" s="309" t="s">
        <v>30</v>
      </c>
      <c r="I39" s="303">
        <f t="shared" si="0"/>
        <v>6.904000000000001</v>
      </c>
      <c r="J39" s="296">
        <v>490</v>
      </c>
      <c r="L39" s="319"/>
    </row>
    <row r="40" spans="1:12" ht="15">
      <c r="A40" s="117" t="s">
        <v>100</v>
      </c>
      <c r="B40" s="309">
        <v>89.79</v>
      </c>
      <c r="C40" s="308">
        <v>0.869</v>
      </c>
      <c r="D40" s="274">
        <v>4.447</v>
      </c>
      <c r="E40" s="274">
        <v>2.619</v>
      </c>
      <c r="F40" s="274">
        <v>0.513</v>
      </c>
      <c r="G40" s="274">
        <v>1.377</v>
      </c>
      <c r="H40" s="309" t="s">
        <v>30</v>
      </c>
      <c r="I40" s="303">
        <f t="shared" si="0"/>
        <v>9.825000000000001</v>
      </c>
      <c r="J40" s="296">
        <v>520</v>
      </c>
      <c r="L40" s="319"/>
    </row>
    <row r="41" spans="1:12" ht="15">
      <c r="A41" s="117" t="s">
        <v>101</v>
      </c>
      <c r="B41" s="309">
        <v>91.52</v>
      </c>
      <c r="C41" s="308">
        <v>0.368</v>
      </c>
      <c r="D41" s="274">
        <v>3.031</v>
      </c>
      <c r="E41" s="274">
        <v>2.414</v>
      </c>
      <c r="F41" s="274">
        <v>0.46</v>
      </c>
      <c r="G41" s="274">
        <v>1.432</v>
      </c>
      <c r="H41" s="309">
        <v>0.154</v>
      </c>
      <c r="I41" s="303">
        <f t="shared" si="0"/>
        <v>7.859</v>
      </c>
      <c r="J41" s="296">
        <v>430</v>
      </c>
      <c r="L41" s="319"/>
    </row>
    <row r="42" spans="1:12" ht="15">
      <c r="A42" s="117" t="s">
        <v>102</v>
      </c>
      <c r="B42" s="309">
        <v>89.29</v>
      </c>
      <c r="C42" s="308">
        <v>0.629</v>
      </c>
      <c r="D42" s="274">
        <v>5.257</v>
      </c>
      <c r="E42" s="274">
        <v>1.844</v>
      </c>
      <c r="F42" s="274">
        <v>1.228</v>
      </c>
      <c r="G42" s="274">
        <v>1.621</v>
      </c>
      <c r="H42" s="309">
        <v>0.132</v>
      </c>
      <c r="I42" s="303">
        <f t="shared" si="0"/>
        <v>10.711</v>
      </c>
      <c r="J42" s="296">
        <v>520</v>
      </c>
      <c r="L42" s="319"/>
    </row>
    <row r="43" spans="1:12" ht="15">
      <c r="A43" s="117" t="s">
        <v>103</v>
      </c>
      <c r="B43" s="309">
        <v>88.41</v>
      </c>
      <c r="C43" s="308">
        <v>0.096</v>
      </c>
      <c r="D43" s="274">
        <v>5.067</v>
      </c>
      <c r="E43" s="274">
        <v>3.154</v>
      </c>
      <c r="F43" s="274">
        <v>1.217</v>
      </c>
      <c r="G43" s="274">
        <v>1.233</v>
      </c>
      <c r="H43" s="309">
        <v>0.205</v>
      </c>
      <c r="I43" s="303">
        <f t="shared" si="0"/>
        <v>10.972000000000001</v>
      </c>
      <c r="J43" s="296">
        <v>600</v>
      </c>
      <c r="L43" s="319"/>
    </row>
    <row r="44" spans="1:12" ht="15">
      <c r="A44" s="117" t="s">
        <v>104</v>
      </c>
      <c r="B44" s="309">
        <v>76.09</v>
      </c>
      <c r="C44" s="308">
        <v>0.857</v>
      </c>
      <c r="D44" s="274">
        <v>8.3</v>
      </c>
      <c r="E44" s="274">
        <v>7.202</v>
      </c>
      <c r="F44" s="274">
        <v>3.117</v>
      </c>
      <c r="G44" s="274">
        <v>3.11</v>
      </c>
      <c r="H44" s="309">
        <v>1.324</v>
      </c>
      <c r="I44" s="303">
        <f t="shared" si="0"/>
        <v>23.910000000000004</v>
      </c>
      <c r="J44" s="296">
        <v>730</v>
      </c>
      <c r="L44" s="319"/>
    </row>
    <row r="45" spans="1:12" ht="15">
      <c r="A45" s="117" t="s">
        <v>105</v>
      </c>
      <c r="B45" s="309">
        <v>71.05</v>
      </c>
      <c r="C45" s="308">
        <v>1.742</v>
      </c>
      <c r="D45" s="274">
        <v>8.015</v>
      </c>
      <c r="E45" s="274">
        <v>5.967</v>
      </c>
      <c r="F45" s="274">
        <v>5.717</v>
      </c>
      <c r="G45" s="274">
        <v>6.965</v>
      </c>
      <c r="H45" s="309">
        <v>0.442</v>
      </c>
      <c r="I45" s="303">
        <f t="shared" si="0"/>
        <v>28.848</v>
      </c>
      <c r="J45" s="296">
        <v>700</v>
      </c>
      <c r="L45" s="319"/>
    </row>
    <row r="46" spans="1:12" ht="15">
      <c r="A46" s="117" t="s">
        <v>106</v>
      </c>
      <c r="B46" s="309">
        <v>85.03</v>
      </c>
      <c r="C46" s="308">
        <v>0.458</v>
      </c>
      <c r="D46" s="274">
        <v>6.45</v>
      </c>
      <c r="E46" s="274">
        <v>2.613</v>
      </c>
      <c r="F46" s="274">
        <v>2.375</v>
      </c>
      <c r="G46" s="274">
        <v>2.61</v>
      </c>
      <c r="H46" s="309">
        <v>0.465</v>
      </c>
      <c r="I46" s="303">
        <f t="shared" si="0"/>
        <v>14.971</v>
      </c>
      <c r="J46" s="296">
        <v>480</v>
      </c>
      <c r="L46" s="319"/>
    </row>
    <row r="47" spans="1:12" ht="15">
      <c r="A47" s="117" t="s">
        <v>107</v>
      </c>
      <c r="B47" s="309">
        <v>97.14</v>
      </c>
      <c r="C47" s="308" t="s">
        <v>30</v>
      </c>
      <c r="D47" s="274">
        <v>1.368</v>
      </c>
      <c r="E47" s="274">
        <v>0.175</v>
      </c>
      <c r="F47" s="274">
        <v>0.521</v>
      </c>
      <c r="G47" s="274">
        <v>0.161</v>
      </c>
      <c r="H47" s="309">
        <v>0.638</v>
      </c>
      <c r="I47" s="303">
        <f t="shared" si="0"/>
        <v>2.863</v>
      </c>
      <c r="J47" s="296">
        <v>330</v>
      </c>
      <c r="L47" s="319"/>
    </row>
    <row r="48" spans="1:12" ht="15">
      <c r="A48" s="117" t="s">
        <v>108</v>
      </c>
      <c r="B48" s="309">
        <v>98.11</v>
      </c>
      <c r="C48" s="308" t="s">
        <v>30</v>
      </c>
      <c r="D48" s="274">
        <v>1.886</v>
      </c>
      <c r="E48" s="274" t="s">
        <v>30</v>
      </c>
      <c r="F48" s="274" t="s">
        <v>30</v>
      </c>
      <c r="G48" s="274" t="s">
        <v>30</v>
      </c>
      <c r="H48" s="309" t="s">
        <v>30</v>
      </c>
      <c r="I48" s="303">
        <f t="shared" si="0"/>
        <v>1.886</v>
      </c>
      <c r="J48" s="296">
        <v>200</v>
      </c>
      <c r="L48" s="319"/>
    </row>
    <row r="49" spans="1:12" ht="15">
      <c r="A49" s="117" t="s">
        <v>109</v>
      </c>
      <c r="B49" s="309">
        <v>100</v>
      </c>
      <c r="C49" s="308" t="s">
        <v>30</v>
      </c>
      <c r="D49" s="274" t="s">
        <v>30</v>
      </c>
      <c r="E49" s="274" t="s">
        <v>30</v>
      </c>
      <c r="F49" s="274" t="s">
        <v>30</v>
      </c>
      <c r="G49" s="274" t="s">
        <v>30</v>
      </c>
      <c r="H49" s="309" t="s">
        <v>30</v>
      </c>
      <c r="I49" s="303">
        <f t="shared" si="0"/>
        <v>0</v>
      </c>
      <c r="J49" s="296">
        <v>150</v>
      </c>
      <c r="L49" s="319"/>
    </row>
    <row r="50" spans="1:12" ht="15">
      <c r="A50" s="117" t="s">
        <v>110</v>
      </c>
      <c r="B50" s="309">
        <v>97.51</v>
      </c>
      <c r="C50" s="308" t="s">
        <v>30</v>
      </c>
      <c r="D50" s="274">
        <v>0.246</v>
      </c>
      <c r="E50" s="274">
        <v>1.063</v>
      </c>
      <c r="F50" s="274" t="s">
        <v>30</v>
      </c>
      <c r="G50" s="274">
        <v>1.179</v>
      </c>
      <c r="H50" s="309" t="s">
        <v>30</v>
      </c>
      <c r="I50" s="303">
        <f t="shared" si="0"/>
        <v>2.488</v>
      </c>
      <c r="J50" s="296">
        <v>140</v>
      </c>
      <c r="L50" s="319"/>
    </row>
    <row r="51" spans="1:12" ht="15">
      <c r="A51" s="118"/>
      <c r="B51" s="311"/>
      <c r="C51" s="310"/>
      <c r="D51" s="278"/>
      <c r="E51" s="278"/>
      <c r="F51" s="278"/>
      <c r="G51" s="278"/>
      <c r="H51" s="311"/>
      <c r="I51" s="303"/>
      <c r="J51" s="273"/>
      <c r="L51" s="319"/>
    </row>
    <row r="52" spans="1:12" ht="15.75">
      <c r="A52" s="116" t="s">
        <v>111</v>
      </c>
      <c r="B52" s="311"/>
      <c r="C52" s="310"/>
      <c r="D52" s="278"/>
      <c r="E52" s="278"/>
      <c r="F52" s="278"/>
      <c r="G52" s="278"/>
      <c r="H52" s="311"/>
      <c r="I52" s="303"/>
      <c r="J52" s="273"/>
      <c r="K52" s="119"/>
      <c r="L52" s="319"/>
    </row>
    <row r="53" spans="1:12" ht="15">
      <c r="A53" s="117" t="s">
        <v>195</v>
      </c>
      <c r="B53" s="309">
        <v>97.62</v>
      </c>
      <c r="C53" s="308" t="s">
        <v>30</v>
      </c>
      <c r="D53" s="274">
        <v>1.369</v>
      </c>
      <c r="E53" s="274">
        <v>0.357</v>
      </c>
      <c r="F53" s="274" t="s">
        <v>30</v>
      </c>
      <c r="G53" s="274">
        <v>0.659</v>
      </c>
      <c r="H53" s="309" t="s">
        <v>30</v>
      </c>
      <c r="I53" s="303">
        <f t="shared" si="0"/>
        <v>2.385</v>
      </c>
      <c r="J53" s="282">
        <v>180</v>
      </c>
      <c r="K53" s="119"/>
      <c r="L53" s="319"/>
    </row>
    <row r="54" spans="1:12" ht="15">
      <c r="A54" s="117" t="s">
        <v>146</v>
      </c>
      <c r="B54" s="309">
        <v>94.85</v>
      </c>
      <c r="C54" s="308">
        <v>0.879</v>
      </c>
      <c r="D54" s="274">
        <v>2.186</v>
      </c>
      <c r="E54" s="274">
        <v>1.04</v>
      </c>
      <c r="F54" s="274" t="s">
        <v>30</v>
      </c>
      <c r="G54" s="274">
        <v>0.107</v>
      </c>
      <c r="H54" s="309">
        <v>0.709</v>
      </c>
      <c r="I54" s="303">
        <f t="shared" si="0"/>
        <v>4.921</v>
      </c>
      <c r="J54" s="296">
        <v>430</v>
      </c>
      <c r="K54" s="119"/>
      <c r="L54" s="319"/>
    </row>
    <row r="55" spans="1:12" ht="15">
      <c r="A55" s="117" t="s">
        <v>60</v>
      </c>
      <c r="B55" s="309">
        <v>92.56</v>
      </c>
      <c r="C55" s="308">
        <v>0.565</v>
      </c>
      <c r="D55" s="274">
        <v>3.706</v>
      </c>
      <c r="E55" s="274">
        <v>2.459</v>
      </c>
      <c r="F55" s="274">
        <v>0.361</v>
      </c>
      <c r="G55" s="274">
        <v>0.258</v>
      </c>
      <c r="H55" s="309">
        <v>0.09</v>
      </c>
      <c r="I55" s="303">
        <f t="shared" si="0"/>
        <v>7.439</v>
      </c>
      <c r="J55" s="296">
        <v>500</v>
      </c>
      <c r="K55" s="119"/>
      <c r="L55" s="319"/>
    </row>
    <row r="56" spans="1:12" ht="15">
      <c r="A56" s="117" t="s">
        <v>61</v>
      </c>
      <c r="B56" s="309">
        <v>94.62</v>
      </c>
      <c r="C56" s="308">
        <v>1.329</v>
      </c>
      <c r="D56" s="297">
        <v>1.823</v>
      </c>
      <c r="E56" s="297">
        <v>1.457</v>
      </c>
      <c r="F56" s="297">
        <v>0.241</v>
      </c>
      <c r="G56" s="297">
        <v>0.284</v>
      </c>
      <c r="H56" s="309">
        <v>0.246</v>
      </c>
      <c r="I56" s="303">
        <f t="shared" si="0"/>
        <v>5.379999999999999</v>
      </c>
      <c r="J56" s="296">
        <v>380</v>
      </c>
      <c r="K56" s="119"/>
      <c r="L56" s="319"/>
    </row>
    <row r="57" spans="1:12" ht="15">
      <c r="A57" s="117" t="s">
        <v>62</v>
      </c>
      <c r="B57" s="309">
        <v>95.54</v>
      </c>
      <c r="C57" s="308">
        <v>0.268</v>
      </c>
      <c r="D57" s="297">
        <v>1.791</v>
      </c>
      <c r="E57" s="297">
        <v>1.43</v>
      </c>
      <c r="F57" s="297">
        <v>0.188</v>
      </c>
      <c r="G57" s="297">
        <v>0.442</v>
      </c>
      <c r="H57" s="309">
        <v>0.34</v>
      </c>
      <c r="I57" s="303">
        <f t="shared" si="0"/>
        <v>4.459</v>
      </c>
      <c r="J57" s="296">
        <v>300</v>
      </c>
      <c r="K57" s="119"/>
      <c r="L57" s="319"/>
    </row>
    <row r="58" spans="1:12" ht="15">
      <c r="A58" s="117" t="s">
        <v>63</v>
      </c>
      <c r="B58" s="309">
        <v>98</v>
      </c>
      <c r="C58" s="308" t="s">
        <v>30</v>
      </c>
      <c r="D58" s="297">
        <v>1.996</v>
      </c>
      <c r="E58" s="297" t="s">
        <v>30</v>
      </c>
      <c r="F58" s="297" t="s">
        <v>30</v>
      </c>
      <c r="G58" s="297" t="s">
        <v>30</v>
      </c>
      <c r="H58" s="309" t="s">
        <v>30</v>
      </c>
      <c r="I58" s="303">
        <f t="shared" si="0"/>
        <v>1.996</v>
      </c>
      <c r="J58" s="296">
        <v>210</v>
      </c>
      <c r="K58" s="119"/>
      <c r="L58" s="319"/>
    </row>
    <row r="59" spans="1:12" ht="15">
      <c r="A59" s="118"/>
      <c r="B59" s="311"/>
      <c r="C59" s="310"/>
      <c r="D59" s="278"/>
      <c r="E59" s="278"/>
      <c r="F59" s="278"/>
      <c r="G59" s="278"/>
      <c r="H59" s="309"/>
      <c r="I59" s="303"/>
      <c r="J59" s="273"/>
      <c r="L59" s="319"/>
    </row>
    <row r="60" spans="1:12" ht="15.75">
      <c r="A60" s="116" t="s">
        <v>92</v>
      </c>
      <c r="B60" s="311"/>
      <c r="C60" s="310"/>
      <c r="D60" s="278"/>
      <c r="E60" s="278"/>
      <c r="F60" s="278"/>
      <c r="G60" s="278"/>
      <c r="H60" s="309"/>
      <c r="I60" s="303"/>
      <c r="J60" s="313"/>
      <c r="L60" s="319"/>
    </row>
    <row r="61" spans="1:12" ht="15">
      <c r="A61" s="117" t="s">
        <v>138</v>
      </c>
      <c r="B61" s="297">
        <v>84.049</v>
      </c>
      <c r="C61" s="314">
        <v>0.725</v>
      </c>
      <c r="D61" s="274">
        <v>5.378</v>
      </c>
      <c r="E61" s="274">
        <v>4.252</v>
      </c>
      <c r="F61" s="274">
        <v>2.515</v>
      </c>
      <c r="G61" s="274">
        <v>2.447</v>
      </c>
      <c r="H61" s="315">
        <v>0.477</v>
      </c>
      <c r="I61" s="303">
        <f t="shared" si="0"/>
        <v>15.794</v>
      </c>
      <c r="J61" s="273">
        <v>2450</v>
      </c>
      <c r="L61" s="319"/>
    </row>
    <row r="62" spans="1:12" ht="15">
      <c r="A62" s="117" t="s">
        <v>139</v>
      </c>
      <c r="B62" s="297">
        <v>86.534</v>
      </c>
      <c r="C62" s="314">
        <v>0.98</v>
      </c>
      <c r="D62" s="274">
        <v>5.034</v>
      </c>
      <c r="E62" s="274">
        <v>2.812</v>
      </c>
      <c r="F62" s="274">
        <v>1.672</v>
      </c>
      <c r="G62" s="274">
        <v>2.242</v>
      </c>
      <c r="H62" s="315">
        <v>0.455</v>
      </c>
      <c r="I62" s="303">
        <f t="shared" si="0"/>
        <v>13.194999999999999</v>
      </c>
      <c r="J62" s="296">
        <v>3250</v>
      </c>
      <c r="L62" s="319"/>
    </row>
    <row r="63" spans="1:12" ht="15">
      <c r="A63" s="117" t="s">
        <v>140</v>
      </c>
      <c r="B63" s="297">
        <v>89.824</v>
      </c>
      <c r="C63" s="314">
        <v>0.503</v>
      </c>
      <c r="D63" s="274">
        <v>3.57</v>
      </c>
      <c r="E63" s="274">
        <v>2.431</v>
      </c>
      <c r="F63" s="274">
        <v>1.638</v>
      </c>
      <c r="G63" s="274">
        <v>1.926</v>
      </c>
      <c r="H63" s="315">
        <v>0.107</v>
      </c>
      <c r="I63" s="303">
        <f t="shared" si="0"/>
        <v>10.174999999999999</v>
      </c>
      <c r="J63" s="296">
        <v>980</v>
      </c>
      <c r="L63" s="319"/>
    </row>
    <row r="64" spans="1:12" ht="15">
      <c r="A64" s="117" t="s">
        <v>141</v>
      </c>
      <c r="B64" s="297">
        <v>94.484</v>
      </c>
      <c r="C64" s="314">
        <v>1.166</v>
      </c>
      <c r="D64" s="274">
        <v>1.494</v>
      </c>
      <c r="E64" s="274">
        <v>0.481</v>
      </c>
      <c r="F64" s="274">
        <v>0.271</v>
      </c>
      <c r="G64" s="274">
        <v>0.879</v>
      </c>
      <c r="H64" s="315">
        <v>0.797</v>
      </c>
      <c r="I64" s="303">
        <f t="shared" si="0"/>
        <v>5.088</v>
      </c>
      <c r="J64" s="296">
        <v>610</v>
      </c>
      <c r="L64" s="319"/>
    </row>
    <row r="65" spans="1:12" ht="15">
      <c r="A65" s="117" t="s">
        <v>142</v>
      </c>
      <c r="B65" s="297">
        <v>91.357</v>
      </c>
      <c r="C65" s="314">
        <v>0.423</v>
      </c>
      <c r="D65" s="274">
        <v>3.069</v>
      </c>
      <c r="E65" s="274">
        <v>2.257</v>
      </c>
      <c r="F65" s="274">
        <v>0.851</v>
      </c>
      <c r="G65" s="274">
        <v>1.735</v>
      </c>
      <c r="H65" s="315">
        <v>0.263</v>
      </c>
      <c r="I65" s="303">
        <f t="shared" si="0"/>
        <v>8.598</v>
      </c>
      <c r="J65" s="296">
        <v>1340</v>
      </c>
      <c r="L65" s="319"/>
    </row>
    <row r="66" spans="1:12" ht="15.75" thickBot="1">
      <c r="A66" s="120" t="s">
        <v>143</v>
      </c>
      <c r="B66" s="297">
        <v>93.89</v>
      </c>
      <c r="C66" s="316">
        <v>0.188</v>
      </c>
      <c r="D66" s="317">
        <v>2.232</v>
      </c>
      <c r="E66" s="317">
        <v>2.32</v>
      </c>
      <c r="F66" s="317">
        <v>0.344</v>
      </c>
      <c r="G66" s="317">
        <v>0.692</v>
      </c>
      <c r="H66" s="318">
        <v>0.18</v>
      </c>
      <c r="I66" s="303">
        <f t="shared" si="0"/>
        <v>5.956</v>
      </c>
      <c r="J66" s="296">
        <v>1060</v>
      </c>
      <c r="L66" s="319"/>
    </row>
    <row r="67" spans="1:11" ht="33" customHeight="1">
      <c r="A67" s="529" t="s">
        <v>205</v>
      </c>
      <c r="B67" s="529"/>
      <c r="C67" s="529"/>
      <c r="D67" s="529"/>
      <c r="E67" s="529"/>
      <c r="F67" s="529"/>
      <c r="G67" s="529"/>
      <c r="H67" s="529"/>
      <c r="I67" s="529"/>
      <c r="J67" s="529"/>
      <c r="K67" s="119"/>
    </row>
    <row r="68" spans="1:11" ht="51" customHeight="1">
      <c r="A68" s="530" t="s">
        <v>206</v>
      </c>
      <c r="B68" s="530"/>
      <c r="C68" s="530"/>
      <c r="D68" s="530"/>
      <c r="E68" s="530"/>
      <c r="F68" s="530"/>
      <c r="G68" s="530"/>
      <c r="H68" s="530"/>
      <c r="I68" s="530"/>
      <c r="J68" s="530"/>
      <c r="K68" s="119"/>
    </row>
    <row r="69" spans="1:11" ht="15">
      <c r="A69" s="536" t="s">
        <v>208</v>
      </c>
      <c r="B69" s="536"/>
      <c r="C69" s="536"/>
      <c r="D69" s="536"/>
      <c r="E69" s="536"/>
      <c r="F69" s="536"/>
      <c r="G69" s="536"/>
      <c r="H69" s="536"/>
      <c r="I69" s="536"/>
      <c r="J69" s="536"/>
      <c r="K69" s="119"/>
    </row>
    <row r="70" ht="15">
      <c r="A70" s="119" t="s">
        <v>458</v>
      </c>
    </row>
  </sheetData>
  <sheetProtection/>
  <mergeCells count="6">
    <mergeCell ref="A67:J67"/>
    <mergeCell ref="A68:J68"/>
    <mergeCell ref="A1:J1"/>
    <mergeCell ref="A2:A3"/>
    <mergeCell ref="J2:J3"/>
    <mergeCell ref="A69:J69"/>
  </mergeCells>
  <printOptions/>
  <pageMargins left="0.7" right="0.7" top="0.75" bottom="0.75" header="0.3" footer="0.3"/>
  <pageSetup fitToHeight="1" fitToWidth="1" horizontalDpi="1200" verticalDpi="1200" orientation="portrait" paperSize="9" scale="53" r:id="rId1"/>
</worksheet>
</file>

<file path=xl/worksheets/sheet9.xml><?xml version="1.0" encoding="utf-8"?>
<worksheet xmlns="http://schemas.openxmlformats.org/spreadsheetml/2006/main" xmlns:r="http://schemas.openxmlformats.org/officeDocument/2006/relationships">
  <sheetPr>
    <tabColor rgb="FF00B050"/>
    <pageSetUpPr fitToPage="1"/>
  </sheetPr>
  <dimension ref="A1:T54"/>
  <sheetViews>
    <sheetView view="pageBreakPreview" zoomScale="60" zoomScaleNormal="70" zoomScalePageLayoutView="0" workbookViewId="0" topLeftCell="A1">
      <selection activeCell="U26" sqref="U26"/>
    </sheetView>
  </sheetViews>
  <sheetFormatPr defaultColWidth="9.140625" defaultRowHeight="12.75"/>
  <cols>
    <col min="1" max="1" width="35.7109375" style="105" customWidth="1"/>
    <col min="2" max="17" width="9.140625" style="105" customWidth="1"/>
    <col min="18" max="18" width="15.140625" style="105" bestFit="1" customWidth="1"/>
    <col min="19" max="16384" width="9.140625" style="105" customWidth="1"/>
  </cols>
  <sheetData>
    <row r="1" spans="1:18" s="122" customFormat="1" ht="18.75" thickBot="1">
      <c r="A1" s="129" t="s">
        <v>355</v>
      </c>
      <c r="B1" s="121"/>
      <c r="C1" s="121"/>
      <c r="D1" s="121"/>
      <c r="E1" s="121"/>
      <c r="F1" s="121"/>
      <c r="G1" s="121"/>
      <c r="H1" s="121"/>
      <c r="I1" s="121"/>
      <c r="J1" s="121"/>
      <c r="K1" s="121"/>
      <c r="L1" s="121"/>
      <c r="M1" s="121"/>
      <c r="N1" s="121"/>
      <c r="O1" s="121"/>
      <c r="P1" s="121"/>
      <c r="Q1" s="121"/>
      <c r="R1" s="121"/>
    </row>
    <row r="2" spans="1:18" ht="15.75" customHeight="1">
      <c r="A2" s="180"/>
      <c r="B2" s="537" t="s">
        <v>147</v>
      </c>
      <c r="C2" s="537"/>
      <c r="D2" s="537"/>
      <c r="E2" s="537"/>
      <c r="F2" s="537"/>
      <c r="G2" s="537"/>
      <c r="H2" s="537"/>
      <c r="I2" s="537"/>
      <c r="J2" s="537"/>
      <c r="K2" s="537"/>
      <c r="L2" s="537"/>
      <c r="M2" s="537"/>
      <c r="N2" s="537"/>
      <c r="O2" s="537"/>
      <c r="P2" s="537"/>
      <c r="Q2" s="537"/>
      <c r="R2" s="538" t="s">
        <v>114</v>
      </c>
    </row>
    <row r="3" spans="1:18" ht="15">
      <c r="A3" s="244"/>
      <c r="B3" s="541" t="s">
        <v>148</v>
      </c>
      <c r="C3" s="541" t="s">
        <v>149</v>
      </c>
      <c r="D3" s="541" t="s">
        <v>150</v>
      </c>
      <c r="E3" s="541" t="s">
        <v>151</v>
      </c>
      <c r="F3" s="541" t="s">
        <v>152</v>
      </c>
      <c r="G3" s="541" t="s">
        <v>153</v>
      </c>
      <c r="H3" s="541" t="s">
        <v>154</v>
      </c>
      <c r="I3" s="541" t="s">
        <v>155</v>
      </c>
      <c r="J3" s="541" t="s">
        <v>156</v>
      </c>
      <c r="K3" s="541" t="s">
        <v>157</v>
      </c>
      <c r="L3" s="541" t="s">
        <v>158</v>
      </c>
      <c r="M3" s="541" t="s">
        <v>159</v>
      </c>
      <c r="N3" s="541" t="s">
        <v>160</v>
      </c>
      <c r="O3" s="541" t="s">
        <v>161</v>
      </c>
      <c r="P3" s="541" t="s">
        <v>162</v>
      </c>
      <c r="Q3" s="541" t="s">
        <v>163</v>
      </c>
      <c r="R3" s="539"/>
    </row>
    <row r="4" spans="1:18" ht="97.5" customHeight="1">
      <c r="A4" s="240"/>
      <c r="B4" s="542"/>
      <c r="C4" s="542"/>
      <c r="D4" s="542"/>
      <c r="E4" s="542"/>
      <c r="F4" s="542"/>
      <c r="G4" s="542"/>
      <c r="H4" s="542"/>
      <c r="I4" s="542"/>
      <c r="J4" s="542"/>
      <c r="K4" s="542"/>
      <c r="L4" s="542"/>
      <c r="M4" s="542"/>
      <c r="N4" s="542"/>
      <c r="O4" s="542"/>
      <c r="P4" s="542"/>
      <c r="Q4" s="542"/>
      <c r="R4" s="540"/>
    </row>
    <row r="5" spans="1:18" ht="15.75">
      <c r="A5" s="116" t="s">
        <v>164</v>
      </c>
      <c r="B5" s="244"/>
      <c r="C5" s="244"/>
      <c r="D5" s="244"/>
      <c r="E5" s="244"/>
      <c r="F5" s="244"/>
      <c r="G5" s="244"/>
      <c r="H5" s="244"/>
      <c r="I5" s="244"/>
      <c r="J5" s="244"/>
      <c r="K5" s="244"/>
      <c r="L5" s="244"/>
      <c r="M5" s="244"/>
      <c r="N5" s="244"/>
      <c r="O5" s="545" t="s">
        <v>115</v>
      </c>
      <c r="P5" s="545"/>
      <c r="Q5" s="545"/>
      <c r="R5" s="125"/>
    </row>
    <row r="6" spans="1:20" ht="15.75">
      <c r="A6" s="126" t="s">
        <v>148</v>
      </c>
      <c r="B6" s="320">
        <v>95.358</v>
      </c>
      <c r="C6" s="321">
        <v>1.401</v>
      </c>
      <c r="D6" s="321">
        <v>0.283</v>
      </c>
      <c r="E6" s="321">
        <v>0.11</v>
      </c>
      <c r="F6" s="321">
        <v>0.107</v>
      </c>
      <c r="G6" s="321">
        <v>0.203</v>
      </c>
      <c r="H6" s="321">
        <v>0.028</v>
      </c>
      <c r="I6" s="321">
        <v>0.21</v>
      </c>
      <c r="J6" s="321">
        <v>0.175</v>
      </c>
      <c r="K6" s="321">
        <v>0.094</v>
      </c>
      <c r="L6" s="321">
        <v>0.022</v>
      </c>
      <c r="M6" s="321">
        <v>0.016</v>
      </c>
      <c r="N6" s="321">
        <v>0.086</v>
      </c>
      <c r="O6" s="321">
        <v>0.046</v>
      </c>
      <c r="P6" s="321">
        <v>0.016</v>
      </c>
      <c r="Q6" s="321">
        <v>1.845</v>
      </c>
      <c r="R6" s="296">
        <v>23500</v>
      </c>
      <c r="S6" s="340"/>
      <c r="T6" s="340"/>
    </row>
    <row r="7" spans="1:20" ht="15.75">
      <c r="A7" s="126" t="s">
        <v>149</v>
      </c>
      <c r="B7" s="321">
        <v>0.711</v>
      </c>
      <c r="C7" s="320">
        <v>95.584</v>
      </c>
      <c r="D7" s="321">
        <v>1.112</v>
      </c>
      <c r="E7" s="321">
        <v>0.08</v>
      </c>
      <c r="F7" s="321">
        <v>0.109</v>
      </c>
      <c r="G7" s="321">
        <v>0.2</v>
      </c>
      <c r="H7" s="321">
        <v>0.057</v>
      </c>
      <c r="I7" s="321">
        <v>0.084</v>
      </c>
      <c r="J7" s="321">
        <v>0.066</v>
      </c>
      <c r="K7" s="321">
        <v>0.051</v>
      </c>
      <c r="L7" s="321">
        <v>0.024</v>
      </c>
      <c r="M7" s="321">
        <v>0.055</v>
      </c>
      <c r="N7" s="321">
        <v>0.04</v>
      </c>
      <c r="O7" s="321">
        <v>0.027</v>
      </c>
      <c r="P7" s="321">
        <v>0.082</v>
      </c>
      <c r="Q7" s="321">
        <v>1.721</v>
      </c>
      <c r="R7" s="296">
        <v>21830</v>
      </c>
      <c r="S7" s="340"/>
      <c r="T7" s="340"/>
    </row>
    <row r="8" spans="1:20" ht="15.75">
      <c r="A8" s="126" t="s">
        <v>150</v>
      </c>
      <c r="B8" s="321">
        <v>0.204</v>
      </c>
      <c r="C8" s="321">
        <v>1.51</v>
      </c>
      <c r="D8" s="320">
        <v>89.559</v>
      </c>
      <c r="E8" s="321">
        <v>1.049</v>
      </c>
      <c r="F8" s="321">
        <v>3.288</v>
      </c>
      <c r="G8" s="321">
        <v>0.699</v>
      </c>
      <c r="H8" s="321">
        <v>0.273</v>
      </c>
      <c r="I8" s="321">
        <v>0.42</v>
      </c>
      <c r="J8" s="321">
        <v>0.118</v>
      </c>
      <c r="K8" s="321">
        <v>0.17</v>
      </c>
      <c r="L8" s="321">
        <v>0.132</v>
      </c>
      <c r="M8" s="321">
        <v>0.062</v>
      </c>
      <c r="N8" s="321">
        <v>0.056</v>
      </c>
      <c r="O8" s="321">
        <v>0.097</v>
      </c>
      <c r="P8" s="321">
        <v>0.105</v>
      </c>
      <c r="Q8" s="321">
        <v>2.258</v>
      </c>
      <c r="R8" s="296">
        <v>16140</v>
      </c>
      <c r="S8" s="340"/>
      <c r="T8" s="340"/>
    </row>
    <row r="9" spans="1:20" ht="15.75">
      <c r="A9" s="126" t="s">
        <v>151</v>
      </c>
      <c r="B9" s="321">
        <v>0.066</v>
      </c>
      <c r="C9" s="321">
        <v>0.156</v>
      </c>
      <c r="D9" s="321">
        <v>1.447</v>
      </c>
      <c r="E9" s="320">
        <v>83.816</v>
      </c>
      <c r="F9" s="321">
        <v>1.347</v>
      </c>
      <c r="G9" s="321">
        <v>2.211</v>
      </c>
      <c r="H9" s="321">
        <v>2.458</v>
      </c>
      <c r="I9" s="321">
        <v>2.011</v>
      </c>
      <c r="J9" s="321">
        <v>1.362</v>
      </c>
      <c r="K9" s="321">
        <v>0.399</v>
      </c>
      <c r="L9" s="321">
        <v>1.715</v>
      </c>
      <c r="M9" s="321">
        <v>0.474</v>
      </c>
      <c r="N9" s="321">
        <v>0.28</v>
      </c>
      <c r="O9" s="321">
        <v>0.161</v>
      </c>
      <c r="P9" s="321">
        <v>0.051</v>
      </c>
      <c r="Q9" s="321">
        <v>2.046</v>
      </c>
      <c r="R9" s="296">
        <v>15810</v>
      </c>
      <c r="S9" s="340"/>
      <c r="T9" s="340"/>
    </row>
    <row r="10" spans="1:20" ht="15.75">
      <c r="A10" s="126" t="s">
        <v>152</v>
      </c>
      <c r="B10" s="321">
        <v>0.105</v>
      </c>
      <c r="C10" s="321">
        <v>0.212</v>
      </c>
      <c r="D10" s="321">
        <v>4.275</v>
      </c>
      <c r="E10" s="321">
        <v>1.285</v>
      </c>
      <c r="F10" s="320">
        <v>85.794</v>
      </c>
      <c r="G10" s="321">
        <v>3.031</v>
      </c>
      <c r="H10" s="321">
        <v>1.014</v>
      </c>
      <c r="I10" s="321">
        <v>0.431</v>
      </c>
      <c r="J10" s="321">
        <v>0.103</v>
      </c>
      <c r="K10" s="321">
        <v>0.155</v>
      </c>
      <c r="L10" s="321">
        <v>0.245</v>
      </c>
      <c r="M10" s="321">
        <v>0.087</v>
      </c>
      <c r="N10" s="321">
        <v>0.153</v>
      </c>
      <c r="O10" s="321">
        <v>0.148</v>
      </c>
      <c r="P10" s="321">
        <v>0.074</v>
      </c>
      <c r="Q10" s="321">
        <v>2.888</v>
      </c>
      <c r="R10" s="296">
        <v>11940</v>
      </c>
      <c r="S10" s="340"/>
      <c r="T10" s="340"/>
    </row>
    <row r="11" spans="1:20" ht="15.75">
      <c r="A11" s="126" t="s">
        <v>153</v>
      </c>
      <c r="B11" s="321">
        <v>0.098</v>
      </c>
      <c r="C11" s="321">
        <v>0.172</v>
      </c>
      <c r="D11" s="321">
        <v>0.532</v>
      </c>
      <c r="E11" s="321">
        <v>1.152</v>
      </c>
      <c r="F11" s="321">
        <v>1.691</v>
      </c>
      <c r="G11" s="320">
        <v>81.548</v>
      </c>
      <c r="H11" s="321">
        <v>9.556</v>
      </c>
      <c r="I11" s="321">
        <v>0.866</v>
      </c>
      <c r="J11" s="321">
        <v>0.147</v>
      </c>
      <c r="K11" s="321">
        <v>0.25</v>
      </c>
      <c r="L11" s="321">
        <v>0.346</v>
      </c>
      <c r="M11" s="321">
        <v>0.247</v>
      </c>
      <c r="N11" s="321">
        <v>0.137</v>
      </c>
      <c r="O11" s="321">
        <v>0.792</v>
      </c>
      <c r="P11" s="321">
        <v>0.118</v>
      </c>
      <c r="Q11" s="321">
        <v>2.348</v>
      </c>
      <c r="R11" s="296">
        <v>18930</v>
      </c>
      <c r="S11" s="340"/>
      <c r="T11" s="340"/>
    </row>
    <row r="12" spans="1:20" ht="15.75">
      <c r="A12" s="126" t="s">
        <v>154</v>
      </c>
      <c r="B12" s="321">
        <v>0.023</v>
      </c>
      <c r="C12" s="321">
        <v>0.109</v>
      </c>
      <c r="D12" s="321">
        <v>0.364</v>
      </c>
      <c r="E12" s="321">
        <v>2.175</v>
      </c>
      <c r="F12" s="321">
        <v>0.958</v>
      </c>
      <c r="G12" s="321">
        <v>16.012</v>
      </c>
      <c r="H12" s="320">
        <v>73.665</v>
      </c>
      <c r="I12" s="321">
        <v>0.795</v>
      </c>
      <c r="J12" s="321">
        <v>0.144</v>
      </c>
      <c r="K12" s="321">
        <v>0.244</v>
      </c>
      <c r="L12" s="321">
        <v>1.221</v>
      </c>
      <c r="M12" s="321">
        <v>0.749</v>
      </c>
      <c r="N12" s="321">
        <v>0.097</v>
      </c>
      <c r="O12" s="321">
        <v>1.143</v>
      </c>
      <c r="P12" s="321">
        <v>0.112</v>
      </c>
      <c r="Q12" s="321">
        <v>2.188</v>
      </c>
      <c r="R12" s="296">
        <v>13990</v>
      </c>
      <c r="S12" s="340"/>
      <c r="T12" s="340"/>
    </row>
    <row r="13" spans="1:20" ht="15.75">
      <c r="A13" s="126" t="s">
        <v>155</v>
      </c>
      <c r="B13" s="321">
        <v>0.074</v>
      </c>
      <c r="C13" s="321">
        <v>0.088</v>
      </c>
      <c r="D13" s="321">
        <v>0.277</v>
      </c>
      <c r="E13" s="321">
        <v>0.933</v>
      </c>
      <c r="F13" s="321">
        <v>0.25</v>
      </c>
      <c r="G13" s="321">
        <v>0.761</v>
      </c>
      <c r="H13" s="321">
        <v>0.415</v>
      </c>
      <c r="I13" s="320">
        <v>69.741</v>
      </c>
      <c r="J13" s="321">
        <v>6.356</v>
      </c>
      <c r="K13" s="321">
        <v>7.729</v>
      </c>
      <c r="L13" s="321">
        <v>4.121</v>
      </c>
      <c r="M13" s="321">
        <v>4.899</v>
      </c>
      <c r="N13" s="321">
        <v>1.953</v>
      </c>
      <c r="O13" s="321">
        <v>0.138</v>
      </c>
      <c r="P13" s="321">
        <v>0.076</v>
      </c>
      <c r="Q13" s="321">
        <v>2.189</v>
      </c>
      <c r="R13" s="296">
        <v>22020</v>
      </c>
      <c r="S13" s="340"/>
      <c r="T13" s="340"/>
    </row>
    <row r="14" spans="1:20" ht="15.75">
      <c r="A14" s="126" t="s">
        <v>156</v>
      </c>
      <c r="B14" s="321">
        <v>0.175</v>
      </c>
      <c r="C14" s="321">
        <v>0.145</v>
      </c>
      <c r="D14" s="321">
        <v>0.183</v>
      </c>
      <c r="E14" s="321">
        <v>1.558</v>
      </c>
      <c r="F14" s="321">
        <v>0.109</v>
      </c>
      <c r="G14" s="321">
        <v>0.308</v>
      </c>
      <c r="H14" s="321">
        <v>0.168</v>
      </c>
      <c r="I14" s="321">
        <v>14.225</v>
      </c>
      <c r="J14" s="320">
        <v>75.098</v>
      </c>
      <c r="K14" s="321">
        <v>2.848</v>
      </c>
      <c r="L14" s="321">
        <v>1.857</v>
      </c>
      <c r="M14" s="321">
        <v>0.606</v>
      </c>
      <c r="N14" s="321">
        <v>0.464</v>
      </c>
      <c r="O14" s="321">
        <v>0.069</v>
      </c>
      <c r="P14" s="321">
        <v>0.183</v>
      </c>
      <c r="Q14" s="321">
        <v>2.003</v>
      </c>
      <c r="R14" s="296">
        <v>13780</v>
      </c>
      <c r="S14" s="340"/>
      <c r="T14" s="340"/>
    </row>
    <row r="15" spans="1:20" ht="15.75">
      <c r="A15" s="126" t="s">
        <v>157</v>
      </c>
      <c r="B15" s="321">
        <v>0.077</v>
      </c>
      <c r="C15" s="321">
        <v>0.064</v>
      </c>
      <c r="D15" s="321">
        <v>0.212</v>
      </c>
      <c r="E15" s="321">
        <v>0.336</v>
      </c>
      <c r="F15" s="321">
        <v>0.148</v>
      </c>
      <c r="G15" s="321">
        <v>0.405</v>
      </c>
      <c r="H15" s="321">
        <v>0.275</v>
      </c>
      <c r="I15" s="321">
        <v>14.692</v>
      </c>
      <c r="J15" s="321">
        <v>2.412</v>
      </c>
      <c r="K15" s="320">
        <v>73.264</v>
      </c>
      <c r="L15" s="321">
        <v>0.981</v>
      </c>
      <c r="M15" s="321">
        <v>1.903</v>
      </c>
      <c r="N15" s="321">
        <v>2.899</v>
      </c>
      <c r="O15" s="321">
        <v>0.089</v>
      </c>
      <c r="P15" s="321">
        <v>0.138</v>
      </c>
      <c r="Q15" s="321">
        <v>2.107</v>
      </c>
      <c r="R15" s="296">
        <v>14660</v>
      </c>
      <c r="S15" s="340"/>
      <c r="T15" s="340"/>
    </row>
    <row r="16" spans="1:20" ht="15.75">
      <c r="A16" s="126" t="s">
        <v>158</v>
      </c>
      <c r="B16" s="321">
        <v>0.037</v>
      </c>
      <c r="C16" s="321">
        <v>0.048</v>
      </c>
      <c r="D16" s="321">
        <v>0.172</v>
      </c>
      <c r="E16" s="321">
        <v>1.92</v>
      </c>
      <c r="F16" s="321">
        <v>0.287</v>
      </c>
      <c r="G16" s="321">
        <v>0.695</v>
      </c>
      <c r="H16" s="321">
        <v>1.289</v>
      </c>
      <c r="I16" s="321">
        <v>9.193</v>
      </c>
      <c r="J16" s="321">
        <v>2.034</v>
      </c>
      <c r="K16" s="321">
        <v>1.187</v>
      </c>
      <c r="L16" s="320">
        <v>72.502</v>
      </c>
      <c r="M16" s="321">
        <v>7.553</v>
      </c>
      <c r="N16" s="321">
        <v>0.352</v>
      </c>
      <c r="O16" s="321">
        <v>0.23</v>
      </c>
      <c r="P16" s="321">
        <v>0.169</v>
      </c>
      <c r="Q16" s="321">
        <v>2.333</v>
      </c>
      <c r="R16" s="296">
        <v>9680</v>
      </c>
      <c r="S16" s="340"/>
      <c r="T16" s="340"/>
    </row>
    <row r="17" spans="1:20" ht="15.75">
      <c r="A17" s="126" t="s">
        <v>159</v>
      </c>
      <c r="B17" s="321">
        <v>0.03</v>
      </c>
      <c r="C17" s="321">
        <v>0.062</v>
      </c>
      <c r="D17" s="321">
        <v>0.071</v>
      </c>
      <c r="E17" s="321">
        <v>0.583</v>
      </c>
      <c r="F17" s="321">
        <v>0.114</v>
      </c>
      <c r="G17" s="321">
        <v>0.44</v>
      </c>
      <c r="H17" s="321">
        <v>0.917</v>
      </c>
      <c r="I17" s="321">
        <v>11.388</v>
      </c>
      <c r="J17" s="321">
        <v>0.589</v>
      </c>
      <c r="K17" s="321">
        <v>2.327</v>
      </c>
      <c r="L17" s="321">
        <v>7.85</v>
      </c>
      <c r="M17" s="320">
        <v>69.806</v>
      </c>
      <c r="N17" s="321">
        <v>0.973</v>
      </c>
      <c r="O17" s="321">
        <v>0.242</v>
      </c>
      <c r="P17" s="321">
        <v>0.171</v>
      </c>
      <c r="Q17" s="321">
        <v>4.436</v>
      </c>
      <c r="R17" s="296">
        <v>9030</v>
      </c>
      <c r="S17" s="340"/>
      <c r="T17" s="340"/>
    </row>
    <row r="18" spans="1:20" ht="15.75">
      <c r="A18" s="126" t="s">
        <v>160</v>
      </c>
      <c r="B18" s="321">
        <v>0.087</v>
      </c>
      <c r="C18" s="321">
        <v>0.032</v>
      </c>
      <c r="D18" s="321">
        <v>0.067</v>
      </c>
      <c r="E18" s="321">
        <v>0.212</v>
      </c>
      <c r="F18" s="321">
        <v>0.139</v>
      </c>
      <c r="G18" s="321">
        <v>0.217</v>
      </c>
      <c r="H18" s="321">
        <v>0.1</v>
      </c>
      <c r="I18" s="321">
        <v>3.4</v>
      </c>
      <c r="J18" s="321">
        <v>0.458</v>
      </c>
      <c r="K18" s="321">
        <v>2.753</v>
      </c>
      <c r="L18" s="321">
        <v>0.364</v>
      </c>
      <c r="M18" s="321">
        <v>0.699</v>
      </c>
      <c r="N18" s="320">
        <v>88.603</v>
      </c>
      <c r="O18" s="321">
        <v>0.568</v>
      </c>
      <c r="P18" s="321">
        <v>0.052</v>
      </c>
      <c r="Q18" s="321">
        <v>2.249</v>
      </c>
      <c r="R18" s="296">
        <v>14590</v>
      </c>
      <c r="S18" s="340"/>
      <c r="T18" s="340"/>
    </row>
    <row r="19" spans="1:20" ht="15.75">
      <c r="A19" s="126" t="s">
        <v>161</v>
      </c>
      <c r="B19" s="321">
        <v>0.024</v>
      </c>
      <c r="C19" s="321">
        <v>0.078</v>
      </c>
      <c r="D19" s="321">
        <v>0.172</v>
      </c>
      <c r="E19" s="321">
        <v>0.18</v>
      </c>
      <c r="F19" s="321">
        <v>0.206</v>
      </c>
      <c r="G19" s="321">
        <v>1.91</v>
      </c>
      <c r="H19" s="321">
        <v>1.492</v>
      </c>
      <c r="I19" s="321">
        <v>0.375</v>
      </c>
      <c r="J19" s="321">
        <v>0.084</v>
      </c>
      <c r="K19" s="321">
        <v>0.17</v>
      </c>
      <c r="L19" s="321">
        <v>0.289</v>
      </c>
      <c r="M19" s="321">
        <v>0.325</v>
      </c>
      <c r="N19" s="321">
        <v>0.86</v>
      </c>
      <c r="O19" s="320">
        <v>89.906</v>
      </c>
      <c r="P19" s="321">
        <v>1.071</v>
      </c>
      <c r="Q19" s="321">
        <v>2.859</v>
      </c>
      <c r="R19" s="296">
        <v>10360</v>
      </c>
      <c r="S19" s="340"/>
      <c r="T19" s="340"/>
    </row>
    <row r="20" spans="1:20" ht="15.75">
      <c r="A20" s="126" t="s">
        <v>162</v>
      </c>
      <c r="B20" s="321">
        <v>1.413</v>
      </c>
      <c r="C20" s="321">
        <v>6.395</v>
      </c>
      <c r="D20" s="321">
        <v>5.504</v>
      </c>
      <c r="E20" s="321">
        <v>2.518</v>
      </c>
      <c r="F20" s="321">
        <v>5.624</v>
      </c>
      <c r="G20" s="321">
        <v>8.401</v>
      </c>
      <c r="H20" s="321">
        <v>3.991</v>
      </c>
      <c r="I20" s="321">
        <v>7.045</v>
      </c>
      <c r="J20" s="321">
        <v>4.254</v>
      </c>
      <c r="K20" s="321">
        <v>5.762</v>
      </c>
      <c r="L20" s="321">
        <v>2.674</v>
      </c>
      <c r="M20" s="321">
        <v>5.668</v>
      </c>
      <c r="N20" s="321">
        <v>2.376</v>
      </c>
      <c r="O20" s="321">
        <v>18.382</v>
      </c>
      <c r="P20" s="320">
        <v>18.436</v>
      </c>
      <c r="Q20" s="321">
        <v>1.557</v>
      </c>
      <c r="R20" s="296">
        <v>520</v>
      </c>
      <c r="S20" s="340"/>
      <c r="T20" s="340"/>
    </row>
    <row r="21" spans="1:20" ht="15.75">
      <c r="A21" s="126" t="s">
        <v>163</v>
      </c>
      <c r="B21" s="321">
        <v>4.567</v>
      </c>
      <c r="C21" s="321">
        <v>7.705</v>
      </c>
      <c r="D21" s="321">
        <v>7.817</v>
      </c>
      <c r="E21" s="321">
        <v>4.856</v>
      </c>
      <c r="F21" s="321">
        <v>7.443</v>
      </c>
      <c r="G21" s="321">
        <v>10.351</v>
      </c>
      <c r="H21" s="321">
        <v>5.869</v>
      </c>
      <c r="I21" s="321">
        <v>10.894</v>
      </c>
      <c r="J21" s="321">
        <v>4.627</v>
      </c>
      <c r="K21" s="321">
        <v>5.598</v>
      </c>
      <c r="L21" s="321">
        <v>5.105</v>
      </c>
      <c r="M21" s="321">
        <v>9.149</v>
      </c>
      <c r="N21" s="321">
        <v>6.568</v>
      </c>
      <c r="O21" s="321">
        <v>5.433</v>
      </c>
      <c r="P21" s="321">
        <v>0.31</v>
      </c>
      <c r="Q21" s="320">
        <v>3.708</v>
      </c>
      <c r="R21" s="296">
        <v>5200</v>
      </c>
      <c r="S21" s="340"/>
      <c r="T21" s="340"/>
    </row>
    <row r="22" spans="1:20" ht="16.5" thickBot="1">
      <c r="A22" s="131" t="s">
        <v>214</v>
      </c>
      <c r="B22" s="322">
        <v>23530</v>
      </c>
      <c r="C22" s="322">
        <v>21860</v>
      </c>
      <c r="D22" s="322">
        <v>16190</v>
      </c>
      <c r="E22" s="322">
        <v>15860</v>
      </c>
      <c r="F22" s="322">
        <v>11920</v>
      </c>
      <c r="G22" s="322">
        <v>19010</v>
      </c>
      <c r="H22" s="322">
        <v>14030</v>
      </c>
      <c r="I22" s="322">
        <v>22180</v>
      </c>
      <c r="J22" s="322">
        <v>13780</v>
      </c>
      <c r="K22" s="322">
        <v>14680</v>
      </c>
      <c r="L22" s="322">
        <v>9660</v>
      </c>
      <c r="M22" s="322">
        <v>9050</v>
      </c>
      <c r="N22" s="322">
        <v>14620</v>
      </c>
      <c r="O22" s="322">
        <v>10370</v>
      </c>
      <c r="P22" s="322">
        <v>370</v>
      </c>
      <c r="Q22" s="322">
        <v>4870</v>
      </c>
      <c r="R22" s="281">
        <v>221970</v>
      </c>
      <c r="T22" s="340"/>
    </row>
    <row r="23" spans="1:20" ht="15">
      <c r="A23" s="235" t="s">
        <v>211</v>
      </c>
      <c r="B23" s="139"/>
      <c r="C23" s="139"/>
      <c r="D23" s="139"/>
      <c r="E23" s="139"/>
      <c r="F23" s="139"/>
      <c r="G23" s="139"/>
      <c r="H23" s="139"/>
      <c r="I23" s="139"/>
      <c r="J23" s="139"/>
      <c r="K23" s="139"/>
      <c r="L23" s="139"/>
      <c r="M23" s="139"/>
      <c r="N23" s="139"/>
      <c r="O23" s="139"/>
      <c r="P23" s="139"/>
      <c r="Q23" s="139"/>
      <c r="R23" s="140"/>
      <c r="T23" s="340"/>
    </row>
    <row r="24" spans="1:20" ht="15.75">
      <c r="A24" s="544" t="s">
        <v>215</v>
      </c>
      <c r="B24" s="544"/>
      <c r="C24" s="544"/>
      <c r="D24" s="544"/>
      <c r="E24" s="544"/>
      <c r="F24" s="544"/>
      <c r="G24" s="544"/>
      <c r="H24" s="544"/>
      <c r="I24" s="544"/>
      <c r="J24" s="544"/>
      <c r="K24" s="544"/>
      <c r="L24" s="544"/>
      <c r="M24" s="544"/>
      <c r="N24" s="544"/>
      <c r="O24" s="544"/>
      <c r="P24" s="544"/>
      <c r="Q24" s="544"/>
      <c r="R24" s="544"/>
      <c r="T24" s="340"/>
    </row>
    <row r="25" spans="1:20" ht="32.25" customHeight="1">
      <c r="A25" s="530" t="s">
        <v>217</v>
      </c>
      <c r="B25" s="530"/>
      <c r="C25" s="530"/>
      <c r="D25" s="530"/>
      <c r="E25" s="530"/>
      <c r="F25" s="530"/>
      <c r="G25" s="530"/>
      <c r="H25" s="530"/>
      <c r="I25" s="530"/>
      <c r="J25" s="530"/>
      <c r="K25" s="530"/>
      <c r="L25" s="530"/>
      <c r="M25" s="530"/>
      <c r="N25" s="530"/>
      <c r="O25" s="530"/>
      <c r="P25" s="530"/>
      <c r="Q25" s="530"/>
      <c r="R25" s="530"/>
      <c r="T25" s="340"/>
    </row>
    <row r="26" spans="1:20" ht="15">
      <c r="A26" s="106"/>
      <c r="B26" s="379"/>
      <c r="C26" s="379"/>
      <c r="D26" s="379"/>
      <c r="E26" s="379"/>
      <c r="F26" s="379"/>
      <c r="G26" s="379"/>
      <c r="H26" s="379"/>
      <c r="I26" s="379"/>
      <c r="J26" s="379"/>
      <c r="K26" s="379"/>
      <c r="L26" s="379"/>
      <c r="M26" s="379"/>
      <c r="N26" s="379"/>
      <c r="O26" s="379"/>
      <c r="P26" s="379"/>
      <c r="Q26" s="379"/>
      <c r="R26" s="379"/>
      <c r="T26" s="340"/>
    </row>
    <row r="27" ht="12.75">
      <c r="T27" s="340"/>
    </row>
    <row r="28" spans="1:20" s="122" customFormat="1" ht="18.75" thickBot="1">
      <c r="A28" s="129" t="s">
        <v>354</v>
      </c>
      <c r="B28" s="121"/>
      <c r="C28" s="121"/>
      <c r="D28" s="121"/>
      <c r="E28" s="121"/>
      <c r="F28" s="121"/>
      <c r="G28" s="121"/>
      <c r="H28" s="121"/>
      <c r="I28" s="121"/>
      <c r="J28" s="121"/>
      <c r="K28" s="121"/>
      <c r="L28" s="121"/>
      <c r="M28" s="121"/>
      <c r="N28" s="121"/>
      <c r="O28" s="121"/>
      <c r="P28" s="121"/>
      <c r="Q28" s="121"/>
      <c r="R28" s="121"/>
      <c r="T28" s="340"/>
    </row>
    <row r="29" spans="1:20" ht="15.75">
      <c r="A29" s="180"/>
      <c r="B29" s="537" t="s">
        <v>165</v>
      </c>
      <c r="C29" s="537"/>
      <c r="D29" s="537"/>
      <c r="E29" s="537"/>
      <c r="F29" s="537"/>
      <c r="G29" s="537"/>
      <c r="H29" s="537"/>
      <c r="I29" s="537"/>
      <c r="J29" s="537"/>
      <c r="K29" s="537"/>
      <c r="L29" s="537"/>
      <c r="M29" s="537"/>
      <c r="N29" s="537"/>
      <c r="O29" s="537"/>
      <c r="P29" s="537"/>
      <c r="Q29" s="537"/>
      <c r="R29" s="538" t="s">
        <v>114</v>
      </c>
      <c r="T29" s="340"/>
    </row>
    <row r="30" spans="1:20" ht="15">
      <c r="A30" s="244"/>
      <c r="B30" s="541" t="s">
        <v>148</v>
      </c>
      <c r="C30" s="541" t="s">
        <v>149</v>
      </c>
      <c r="D30" s="541" t="s">
        <v>150</v>
      </c>
      <c r="E30" s="541" t="s">
        <v>151</v>
      </c>
      <c r="F30" s="541" t="s">
        <v>152</v>
      </c>
      <c r="G30" s="541" t="s">
        <v>153</v>
      </c>
      <c r="H30" s="541" t="s">
        <v>154</v>
      </c>
      <c r="I30" s="541" t="s">
        <v>155</v>
      </c>
      <c r="J30" s="541" t="s">
        <v>156</v>
      </c>
      <c r="K30" s="541" t="s">
        <v>157</v>
      </c>
      <c r="L30" s="541" t="s">
        <v>158</v>
      </c>
      <c r="M30" s="541" t="s">
        <v>159</v>
      </c>
      <c r="N30" s="541" t="s">
        <v>160</v>
      </c>
      <c r="O30" s="541" t="s">
        <v>161</v>
      </c>
      <c r="P30" s="541" t="s">
        <v>162</v>
      </c>
      <c r="Q30" s="541" t="s">
        <v>163</v>
      </c>
      <c r="R30" s="539"/>
      <c r="T30" s="340"/>
    </row>
    <row r="31" spans="1:20" ht="101.25" customHeight="1">
      <c r="A31" s="240"/>
      <c r="B31" s="542"/>
      <c r="C31" s="542"/>
      <c r="D31" s="542"/>
      <c r="E31" s="542"/>
      <c r="F31" s="542"/>
      <c r="G31" s="542"/>
      <c r="H31" s="542"/>
      <c r="I31" s="542"/>
      <c r="J31" s="542"/>
      <c r="K31" s="542"/>
      <c r="L31" s="542"/>
      <c r="M31" s="542"/>
      <c r="N31" s="542"/>
      <c r="O31" s="542"/>
      <c r="P31" s="542"/>
      <c r="Q31" s="542"/>
      <c r="R31" s="540"/>
      <c r="T31" s="340"/>
    </row>
    <row r="32" spans="1:20" ht="31.5">
      <c r="A32" s="116" t="s">
        <v>166</v>
      </c>
      <c r="B32" s="237"/>
      <c r="C32" s="237"/>
      <c r="D32" s="237"/>
      <c r="E32" s="237"/>
      <c r="F32" s="237"/>
      <c r="G32" s="237"/>
      <c r="H32" s="237"/>
      <c r="I32" s="237"/>
      <c r="J32" s="237"/>
      <c r="K32" s="237"/>
      <c r="L32" s="237"/>
      <c r="M32" s="237"/>
      <c r="N32" s="237"/>
      <c r="O32" s="543" t="s">
        <v>115</v>
      </c>
      <c r="P32" s="543"/>
      <c r="Q32" s="543"/>
      <c r="R32" s="244"/>
      <c r="T32" s="340"/>
    </row>
    <row r="33" spans="1:20" ht="15.75">
      <c r="A33" s="126" t="s">
        <v>148</v>
      </c>
      <c r="B33" s="320">
        <v>95.47</v>
      </c>
      <c r="C33" s="321">
        <v>1.3</v>
      </c>
      <c r="D33" s="321">
        <v>0.28</v>
      </c>
      <c r="E33" s="321">
        <v>0.06</v>
      </c>
      <c r="F33" s="321">
        <v>0.11</v>
      </c>
      <c r="G33" s="321">
        <v>0.18</v>
      </c>
      <c r="H33" s="321">
        <v>0.02</v>
      </c>
      <c r="I33" s="321">
        <v>0.15</v>
      </c>
      <c r="J33" s="321">
        <v>0.16</v>
      </c>
      <c r="K33" s="321">
        <v>0.08</v>
      </c>
      <c r="L33" s="321">
        <v>0.03</v>
      </c>
      <c r="M33" s="321">
        <v>0.03</v>
      </c>
      <c r="N33" s="321">
        <v>0.1</v>
      </c>
      <c r="O33" s="321">
        <v>0.02</v>
      </c>
      <c r="P33" s="321">
        <v>0.06</v>
      </c>
      <c r="Q33" s="321">
        <v>1.95</v>
      </c>
      <c r="R33" s="279">
        <v>23530</v>
      </c>
      <c r="S33" s="340"/>
      <c r="T33" s="340"/>
    </row>
    <row r="34" spans="1:20" ht="15.75">
      <c r="A34" s="126" t="s">
        <v>149</v>
      </c>
      <c r="B34" s="321">
        <v>0.77</v>
      </c>
      <c r="C34" s="320">
        <v>95.41</v>
      </c>
      <c r="D34" s="321">
        <v>1.12</v>
      </c>
      <c r="E34" s="321">
        <v>0.08</v>
      </c>
      <c r="F34" s="321">
        <v>0.12</v>
      </c>
      <c r="G34" s="321">
        <v>0.17</v>
      </c>
      <c r="H34" s="321">
        <v>0.06</v>
      </c>
      <c r="I34" s="321">
        <v>0.1</v>
      </c>
      <c r="J34" s="321">
        <v>0.07</v>
      </c>
      <c r="K34" s="321">
        <v>0.04</v>
      </c>
      <c r="L34" s="321">
        <v>0.02</v>
      </c>
      <c r="M34" s="321">
        <v>0.03</v>
      </c>
      <c r="N34" s="321">
        <v>0.02</v>
      </c>
      <c r="O34" s="321">
        <v>0.03</v>
      </c>
      <c r="P34" s="321">
        <v>0.16</v>
      </c>
      <c r="Q34" s="321">
        <v>1.8</v>
      </c>
      <c r="R34" s="279">
        <v>21860</v>
      </c>
      <c r="S34" s="340"/>
      <c r="T34" s="340"/>
    </row>
    <row r="35" spans="1:20" ht="15.75">
      <c r="A35" s="126" t="s">
        <v>150</v>
      </c>
      <c r="B35" s="321">
        <v>0.21</v>
      </c>
      <c r="C35" s="321">
        <v>1.5</v>
      </c>
      <c r="D35" s="320">
        <v>89.28</v>
      </c>
      <c r="E35" s="321">
        <v>1.03</v>
      </c>
      <c r="F35" s="321">
        <v>3.34</v>
      </c>
      <c r="G35" s="321">
        <v>0.7</v>
      </c>
      <c r="H35" s="321">
        <v>0.29</v>
      </c>
      <c r="I35" s="321">
        <v>0.41</v>
      </c>
      <c r="J35" s="321">
        <v>0.12</v>
      </c>
      <c r="K35" s="321">
        <v>0.17</v>
      </c>
      <c r="L35" s="321">
        <v>0.11</v>
      </c>
      <c r="M35" s="321">
        <v>0.05</v>
      </c>
      <c r="N35" s="321">
        <v>0.06</v>
      </c>
      <c r="O35" s="321">
        <v>0.1</v>
      </c>
      <c r="P35" s="321">
        <v>0.19</v>
      </c>
      <c r="Q35" s="321">
        <v>2.46</v>
      </c>
      <c r="R35" s="296">
        <v>16190</v>
      </c>
      <c r="S35" s="340"/>
      <c r="T35" s="340"/>
    </row>
    <row r="36" spans="1:20" ht="15.75">
      <c r="A36" s="126" t="s">
        <v>151</v>
      </c>
      <c r="B36" s="321">
        <v>0.11</v>
      </c>
      <c r="C36" s="321">
        <v>0.15</v>
      </c>
      <c r="D36" s="321">
        <v>1.47</v>
      </c>
      <c r="E36" s="320">
        <v>83.55</v>
      </c>
      <c r="F36" s="321">
        <v>1.41</v>
      </c>
      <c r="G36" s="321">
        <v>2.14</v>
      </c>
      <c r="H36" s="321">
        <v>2.4</v>
      </c>
      <c r="I36" s="321">
        <v>1.93</v>
      </c>
      <c r="J36" s="321">
        <v>1.47</v>
      </c>
      <c r="K36" s="321">
        <v>0.37</v>
      </c>
      <c r="L36" s="321">
        <v>1.8</v>
      </c>
      <c r="M36" s="321">
        <v>0.52</v>
      </c>
      <c r="N36" s="321">
        <v>0.25</v>
      </c>
      <c r="O36" s="321">
        <v>0.14</v>
      </c>
      <c r="P36" s="321">
        <v>0.12</v>
      </c>
      <c r="Q36" s="321">
        <v>2.15</v>
      </c>
      <c r="R36" s="296">
        <v>15860</v>
      </c>
      <c r="S36" s="340"/>
      <c r="T36" s="340"/>
    </row>
    <row r="37" spans="1:20" ht="15.75">
      <c r="A37" s="126" t="s">
        <v>152</v>
      </c>
      <c r="B37" s="321">
        <v>0.1</v>
      </c>
      <c r="C37" s="321">
        <v>0.19</v>
      </c>
      <c r="D37" s="321">
        <v>4.2</v>
      </c>
      <c r="E37" s="321">
        <v>1.23</v>
      </c>
      <c r="F37" s="320">
        <v>85.86</v>
      </c>
      <c r="G37" s="321">
        <v>2.87</v>
      </c>
      <c r="H37" s="321">
        <v>0.96</v>
      </c>
      <c r="I37" s="321">
        <v>0.47</v>
      </c>
      <c r="J37" s="321">
        <v>0.09</v>
      </c>
      <c r="K37" s="321">
        <v>0.15</v>
      </c>
      <c r="L37" s="321">
        <v>0.25</v>
      </c>
      <c r="M37" s="321">
        <v>0.09</v>
      </c>
      <c r="N37" s="321">
        <v>0.15</v>
      </c>
      <c r="O37" s="321">
        <v>0.15</v>
      </c>
      <c r="P37" s="321">
        <v>0.24</v>
      </c>
      <c r="Q37" s="321">
        <v>3</v>
      </c>
      <c r="R37" s="296">
        <v>11920</v>
      </c>
      <c r="S37" s="340"/>
      <c r="T37" s="340"/>
    </row>
    <row r="38" spans="1:20" ht="15.75">
      <c r="A38" s="126" t="s">
        <v>153</v>
      </c>
      <c r="B38" s="321">
        <v>0.11</v>
      </c>
      <c r="C38" s="321">
        <v>0.2</v>
      </c>
      <c r="D38" s="321">
        <v>0.52</v>
      </c>
      <c r="E38" s="321">
        <v>1.18</v>
      </c>
      <c r="F38" s="321">
        <v>1.78</v>
      </c>
      <c r="G38" s="320">
        <v>81.28</v>
      </c>
      <c r="H38" s="321">
        <v>9.48</v>
      </c>
      <c r="I38" s="321">
        <v>0.84</v>
      </c>
      <c r="J38" s="321">
        <v>0.16</v>
      </c>
      <c r="K38" s="321">
        <v>0.24</v>
      </c>
      <c r="L38" s="321">
        <v>0.35</v>
      </c>
      <c r="M38" s="321">
        <v>0.21</v>
      </c>
      <c r="N38" s="321">
        <v>0.14</v>
      </c>
      <c r="O38" s="321">
        <v>0.83</v>
      </c>
      <c r="P38" s="321">
        <v>0.21</v>
      </c>
      <c r="Q38" s="321">
        <v>2.45</v>
      </c>
      <c r="R38" s="296">
        <v>19010</v>
      </c>
      <c r="S38" s="340"/>
      <c r="T38" s="340"/>
    </row>
    <row r="39" spans="1:20" ht="15.75">
      <c r="A39" s="126" t="s">
        <v>154</v>
      </c>
      <c r="B39" s="321">
        <v>0.03</v>
      </c>
      <c r="C39" s="321">
        <v>0.1</v>
      </c>
      <c r="D39" s="321">
        <v>0.35</v>
      </c>
      <c r="E39" s="321">
        <v>2.22</v>
      </c>
      <c r="F39" s="321">
        <v>1.01</v>
      </c>
      <c r="G39" s="321">
        <v>16.05</v>
      </c>
      <c r="H39" s="320">
        <v>73.52</v>
      </c>
      <c r="I39" s="321">
        <v>0.77</v>
      </c>
      <c r="J39" s="321">
        <v>0.14</v>
      </c>
      <c r="K39" s="321">
        <v>0.27</v>
      </c>
      <c r="L39" s="321">
        <v>1.09</v>
      </c>
      <c r="M39" s="321">
        <v>0.75</v>
      </c>
      <c r="N39" s="321">
        <v>0.11</v>
      </c>
      <c r="O39" s="321">
        <v>1.09</v>
      </c>
      <c r="P39" s="321">
        <v>0.17</v>
      </c>
      <c r="Q39" s="321">
        <v>2.34</v>
      </c>
      <c r="R39" s="296">
        <v>14030</v>
      </c>
      <c r="S39" s="340"/>
      <c r="T39" s="340"/>
    </row>
    <row r="40" spans="1:20" ht="15.75">
      <c r="A40" s="126" t="s">
        <v>155</v>
      </c>
      <c r="B40" s="321">
        <v>0.1</v>
      </c>
      <c r="C40" s="321">
        <v>0.08</v>
      </c>
      <c r="D40" s="321">
        <v>0.28</v>
      </c>
      <c r="E40" s="321">
        <v>0.96</v>
      </c>
      <c r="F40" s="321">
        <v>0.23</v>
      </c>
      <c r="G40" s="321">
        <v>0.77</v>
      </c>
      <c r="H40" s="321">
        <v>0.42</v>
      </c>
      <c r="I40" s="320">
        <v>69.25</v>
      </c>
      <c r="J40" s="321">
        <v>6.47</v>
      </c>
      <c r="K40" s="321">
        <v>7.8</v>
      </c>
      <c r="L40" s="321">
        <v>4.15</v>
      </c>
      <c r="M40" s="321">
        <v>4.92</v>
      </c>
      <c r="N40" s="321">
        <v>1.92</v>
      </c>
      <c r="O40" s="321">
        <v>0.15</v>
      </c>
      <c r="P40" s="321">
        <v>0.16</v>
      </c>
      <c r="Q40" s="321">
        <v>2.32</v>
      </c>
      <c r="R40" s="296">
        <v>22180</v>
      </c>
      <c r="S40" s="340"/>
      <c r="T40" s="340"/>
    </row>
    <row r="41" spans="1:20" ht="15.75">
      <c r="A41" s="126" t="s">
        <v>156</v>
      </c>
      <c r="B41" s="321">
        <v>0.19</v>
      </c>
      <c r="C41" s="321">
        <v>0.13</v>
      </c>
      <c r="D41" s="321">
        <v>0.18</v>
      </c>
      <c r="E41" s="321">
        <v>1.44</v>
      </c>
      <c r="F41" s="321">
        <v>0.12</v>
      </c>
      <c r="G41" s="321">
        <v>0.29</v>
      </c>
      <c r="H41" s="321">
        <v>0.17</v>
      </c>
      <c r="I41" s="321">
        <v>13.89</v>
      </c>
      <c r="J41" s="320">
        <v>75.18</v>
      </c>
      <c r="K41" s="321">
        <v>2.82</v>
      </c>
      <c r="L41" s="321">
        <v>2.02</v>
      </c>
      <c r="M41" s="321">
        <v>0.56</v>
      </c>
      <c r="N41" s="321">
        <v>0.57</v>
      </c>
      <c r="O41" s="321">
        <v>0.07</v>
      </c>
      <c r="P41" s="321">
        <v>0.21</v>
      </c>
      <c r="Q41" s="321">
        <v>2.16</v>
      </c>
      <c r="R41" s="296">
        <v>13780</v>
      </c>
      <c r="S41" s="340"/>
      <c r="T41" s="340"/>
    </row>
    <row r="42" spans="1:20" ht="15.75">
      <c r="A42" s="126" t="s">
        <v>157</v>
      </c>
      <c r="B42" s="321">
        <v>0.09</v>
      </c>
      <c r="C42" s="321">
        <v>0.09</v>
      </c>
      <c r="D42" s="321">
        <v>0.21</v>
      </c>
      <c r="E42" s="321">
        <v>0.36</v>
      </c>
      <c r="F42" s="321">
        <v>0.15</v>
      </c>
      <c r="G42" s="321">
        <v>0.42</v>
      </c>
      <c r="H42" s="321">
        <v>0.24</v>
      </c>
      <c r="I42" s="321">
        <v>14.43</v>
      </c>
      <c r="J42" s="321">
        <v>2.44</v>
      </c>
      <c r="K42" s="320">
        <v>73.14</v>
      </c>
      <c r="L42" s="321">
        <v>1.01</v>
      </c>
      <c r="M42" s="321">
        <v>1.89</v>
      </c>
      <c r="N42" s="321">
        <v>2.93</v>
      </c>
      <c r="O42" s="321">
        <v>0.12</v>
      </c>
      <c r="P42" s="321">
        <v>0.25</v>
      </c>
      <c r="Q42" s="321">
        <v>2.24</v>
      </c>
      <c r="R42" s="296">
        <v>14680</v>
      </c>
      <c r="S42" s="340"/>
      <c r="T42" s="340"/>
    </row>
    <row r="43" spans="1:20" ht="15.75">
      <c r="A43" s="126" t="s">
        <v>158</v>
      </c>
      <c r="B43" s="321">
        <v>0.02</v>
      </c>
      <c r="C43" s="321">
        <v>0.05</v>
      </c>
      <c r="D43" s="321">
        <v>0.2</v>
      </c>
      <c r="E43" s="321">
        <v>1.82</v>
      </c>
      <c r="F43" s="321">
        <v>0.29</v>
      </c>
      <c r="G43" s="321">
        <v>0.68</v>
      </c>
      <c r="H43" s="321">
        <v>1.44</v>
      </c>
      <c r="I43" s="321">
        <v>9.07</v>
      </c>
      <c r="J43" s="321">
        <v>1.87</v>
      </c>
      <c r="K43" s="321">
        <v>1.15</v>
      </c>
      <c r="L43" s="320">
        <v>72.62</v>
      </c>
      <c r="M43" s="321">
        <v>7.53</v>
      </c>
      <c r="N43" s="321">
        <v>0.46</v>
      </c>
      <c r="O43" s="321">
        <v>0.25</v>
      </c>
      <c r="P43" s="321">
        <v>0.14</v>
      </c>
      <c r="Q43" s="321">
        <v>2.41</v>
      </c>
      <c r="R43" s="296">
        <v>9660</v>
      </c>
      <c r="S43" s="340"/>
      <c r="T43" s="340"/>
    </row>
    <row r="44" spans="1:20" ht="15.75">
      <c r="A44" s="126" t="s">
        <v>159</v>
      </c>
      <c r="B44" s="321">
        <v>0.02</v>
      </c>
      <c r="C44" s="321">
        <v>0.11</v>
      </c>
      <c r="D44" s="321">
        <v>0.1</v>
      </c>
      <c r="E44" s="321">
        <v>0.52</v>
      </c>
      <c r="F44" s="321">
        <v>0.11</v>
      </c>
      <c r="G44" s="321">
        <v>0.51</v>
      </c>
      <c r="H44" s="321">
        <v>0.92</v>
      </c>
      <c r="I44" s="321">
        <v>11.23</v>
      </c>
      <c r="J44" s="321">
        <v>0.64</v>
      </c>
      <c r="K44" s="321">
        <v>2.33</v>
      </c>
      <c r="L44" s="321">
        <v>7.87</v>
      </c>
      <c r="M44" s="320">
        <v>69.65</v>
      </c>
      <c r="N44" s="321">
        <v>0.91</v>
      </c>
      <c r="O44" s="321">
        <v>0.29</v>
      </c>
      <c r="P44" s="321">
        <v>0.3</v>
      </c>
      <c r="Q44" s="321">
        <v>4.49</v>
      </c>
      <c r="R44" s="296">
        <v>9050</v>
      </c>
      <c r="S44" s="340"/>
      <c r="T44" s="340"/>
    </row>
    <row r="45" spans="1:20" ht="15.75">
      <c r="A45" s="126" t="s">
        <v>160</v>
      </c>
      <c r="B45" s="321">
        <v>0.08</v>
      </c>
      <c r="C45" s="321">
        <v>0.06</v>
      </c>
      <c r="D45" s="321">
        <v>0.07</v>
      </c>
      <c r="E45" s="321">
        <v>0.24</v>
      </c>
      <c r="F45" s="321">
        <v>0.14</v>
      </c>
      <c r="G45" s="321">
        <v>0.22</v>
      </c>
      <c r="H45" s="321">
        <v>0.09</v>
      </c>
      <c r="I45" s="321">
        <v>3.42</v>
      </c>
      <c r="J45" s="321">
        <v>0.37</v>
      </c>
      <c r="K45" s="321">
        <v>2.71</v>
      </c>
      <c r="L45" s="321">
        <v>0.28</v>
      </c>
      <c r="M45" s="321">
        <v>0.74</v>
      </c>
      <c r="N45" s="320">
        <v>88.44</v>
      </c>
      <c r="O45" s="321">
        <v>0.59</v>
      </c>
      <c r="P45" s="321">
        <v>0.1</v>
      </c>
      <c r="Q45" s="321">
        <v>2.46</v>
      </c>
      <c r="R45" s="296">
        <v>14620</v>
      </c>
      <c r="S45" s="340"/>
      <c r="T45" s="340"/>
    </row>
    <row r="46" spans="1:20" ht="15.75">
      <c r="A46" s="126" t="s">
        <v>161</v>
      </c>
      <c r="B46" s="321">
        <v>0.06</v>
      </c>
      <c r="C46" s="321">
        <v>0.06</v>
      </c>
      <c r="D46" s="321">
        <v>0.17</v>
      </c>
      <c r="E46" s="321">
        <v>0.2</v>
      </c>
      <c r="F46" s="321">
        <v>0.2</v>
      </c>
      <c r="G46" s="321">
        <v>1.83</v>
      </c>
      <c r="H46" s="321">
        <v>1.57</v>
      </c>
      <c r="I46" s="321">
        <v>0.35</v>
      </c>
      <c r="J46" s="321">
        <v>0.08</v>
      </c>
      <c r="K46" s="321">
        <v>0.12</v>
      </c>
      <c r="L46" s="321">
        <v>0.27</v>
      </c>
      <c r="M46" s="321">
        <v>0.27</v>
      </c>
      <c r="N46" s="321">
        <v>0.83</v>
      </c>
      <c r="O46" s="320">
        <v>89.92</v>
      </c>
      <c r="P46" s="321">
        <v>1.08</v>
      </c>
      <c r="Q46" s="321">
        <v>2.98</v>
      </c>
      <c r="R46" s="296">
        <v>10370</v>
      </c>
      <c r="S46" s="340"/>
      <c r="T46" s="340"/>
    </row>
    <row r="47" spans="1:20" ht="15.75">
      <c r="A47" s="126" t="s">
        <v>162</v>
      </c>
      <c r="B47" s="321">
        <v>0.47</v>
      </c>
      <c r="C47" s="321">
        <v>4.39</v>
      </c>
      <c r="D47" s="321">
        <v>4.17</v>
      </c>
      <c r="E47" s="321">
        <v>1.45</v>
      </c>
      <c r="F47" s="321">
        <v>2.32</v>
      </c>
      <c r="G47" s="321">
        <v>6.23</v>
      </c>
      <c r="H47" s="321">
        <v>3.5</v>
      </c>
      <c r="I47" s="321">
        <v>4.46</v>
      </c>
      <c r="J47" s="321">
        <v>4.93</v>
      </c>
      <c r="K47" s="321">
        <v>4.31</v>
      </c>
      <c r="L47" s="321">
        <v>4.51</v>
      </c>
      <c r="M47" s="321">
        <v>4.37</v>
      </c>
      <c r="N47" s="321">
        <v>1.74</v>
      </c>
      <c r="O47" s="321">
        <v>24.49</v>
      </c>
      <c r="P47" s="320">
        <v>24.79</v>
      </c>
      <c r="Q47" s="321">
        <v>3.89</v>
      </c>
      <c r="R47" s="296">
        <v>370</v>
      </c>
      <c r="S47" s="340"/>
      <c r="T47" s="340"/>
    </row>
    <row r="48" spans="1:20" ht="15.75">
      <c r="A48" s="126" t="s">
        <v>163</v>
      </c>
      <c r="B48" s="321">
        <v>4.57</v>
      </c>
      <c r="C48" s="321">
        <v>7.76</v>
      </c>
      <c r="D48" s="321">
        <v>7.55</v>
      </c>
      <c r="E48" s="321">
        <v>4.87</v>
      </c>
      <c r="F48" s="321">
        <v>7.56</v>
      </c>
      <c r="G48" s="321">
        <v>10.41</v>
      </c>
      <c r="H48" s="321">
        <v>5.77</v>
      </c>
      <c r="I48" s="321">
        <v>10.79</v>
      </c>
      <c r="J48" s="321">
        <v>4.52</v>
      </c>
      <c r="K48" s="321">
        <v>5.55</v>
      </c>
      <c r="L48" s="321">
        <v>5.23</v>
      </c>
      <c r="M48" s="321">
        <v>9.52</v>
      </c>
      <c r="N48" s="321">
        <v>6.32</v>
      </c>
      <c r="O48" s="321">
        <v>5.49</v>
      </c>
      <c r="P48" s="321">
        <v>0.18</v>
      </c>
      <c r="Q48" s="320">
        <v>3.91</v>
      </c>
      <c r="R48" s="296">
        <v>4870</v>
      </c>
      <c r="S48" s="340"/>
      <c r="T48" s="340"/>
    </row>
    <row r="49" spans="1:20" ht="16.5" thickBot="1">
      <c r="A49" s="131" t="s">
        <v>214</v>
      </c>
      <c r="B49" s="322">
        <v>23500</v>
      </c>
      <c r="C49" s="322">
        <v>21830</v>
      </c>
      <c r="D49" s="322">
        <v>16140</v>
      </c>
      <c r="E49" s="322">
        <v>15810</v>
      </c>
      <c r="F49" s="322">
        <v>11940</v>
      </c>
      <c r="G49" s="322">
        <v>18930</v>
      </c>
      <c r="H49" s="322">
        <v>13990</v>
      </c>
      <c r="I49" s="322">
        <v>22020</v>
      </c>
      <c r="J49" s="322">
        <v>13780</v>
      </c>
      <c r="K49" s="322">
        <v>14660</v>
      </c>
      <c r="L49" s="322">
        <v>9680</v>
      </c>
      <c r="M49" s="322">
        <v>9030</v>
      </c>
      <c r="N49" s="322">
        <v>14590</v>
      </c>
      <c r="O49" s="322">
        <v>10360</v>
      </c>
      <c r="P49" s="322">
        <v>520</v>
      </c>
      <c r="Q49" s="322">
        <v>5200</v>
      </c>
      <c r="R49" s="281">
        <v>221970</v>
      </c>
      <c r="T49" s="340"/>
    </row>
    <row r="50" spans="1:18" ht="15">
      <c r="A50" s="546" t="s">
        <v>211</v>
      </c>
      <c r="B50" s="546"/>
      <c r="C50" s="546"/>
      <c r="D50" s="546"/>
      <c r="E50" s="546"/>
      <c r="F50" s="546"/>
      <c r="G50" s="546"/>
      <c r="H50" s="546"/>
      <c r="I50" s="546"/>
      <c r="J50" s="546"/>
      <c r="K50" s="546"/>
      <c r="L50" s="546"/>
      <c r="M50" s="546"/>
      <c r="N50" s="546"/>
      <c r="O50" s="546"/>
      <c r="P50" s="546"/>
      <c r="Q50" s="546"/>
      <c r="R50" s="546"/>
    </row>
    <row r="51" spans="1:18" ht="15.75">
      <c r="A51" s="544" t="s">
        <v>219</v>
      </c>
      <c r="B51" s="544"/>
      <c r="C51" s="544"/>
      <c r="D51" s="544"/>
      <c r="E51" s="544"/>
      <c r="F51" s="544"/>
      <c r="G51" s="544"/>
      <c r="H51" s="544"/>
      <c r="I51" s="544"/>
      <c r="J51" s="544"/>
      <c r="K51" s="544"/>
      <c r="L51" s="544"/>
      <c r="M51" s="544"/>
      <c r="N51" s="544"/>
      <c r="O51" s="544"/>
      <c r="P51" s="544"/>
      <c r="Q51" s="544"/>
      <c r="R51" s="544"/>
    </row>
    <row r="52" spans="1:18" ht="32.25" customHeight="1">
      <c r="A52" s="530" t="s">
        <v>218</v>
      </c>
      <c r="B52" s="530"/>
      <c r="C52" s="530"/>
      <c r="D52" s="530"/>
      <c r="E52" s="530"/>
      <c r="F52" s="530"/>
      <c r="G52" s="530"/>
      <c r="H52" s="530"/>
      <c r="I52" s="530"/>
      <c r="J52" s="530"/>
      <c r="K52" s="530"/>
      <c r="L52" s="530"/>
      <c r="M52" s="530"/>
      <c r="N52" s="530"/>
      <c r="O52" s="530"/>
      <c r="P52" s="530"/>
      <c r="Q52" s="530"/>
      <c r="R52" s="530"/>
    </row>
    <row r="53" spans="1:18" ht="15">
      <c r="A53" s="235"/>
      <c r="B53" s="235"/>
      <c r="C53" s="235"/>
      <c r="D53" s="235"/>
      <c r="E53" s="235"/>
      <c r="F53" s="235"/>
      <c r="G53" s="235"/>
      <c r="H53" s="235"/>
      <c r="I53" s="235"/>
      <c r="J53" s="235"/>
      <c r="K53" s="235"/>
      <c r="L53" s="235"/>
      <c r="M53" s="235"/>
      <c r="N53" s="235"/>
      <c r="O53" s="235"/>
      <c r="P53" s="235"/>
      <c r="Q53" s="235"/>
      <c r="R53" s="235"/>
    </row>
    <row r="54" spans="1:18" ht="15">
      <c r="A54" s="536" t="s">
        <v>167</v>
      </c>
      <c r="B54" s="536"/>
      <c r="C54" s="536"/>
      <c r="D54" s="536"/>
      <c r="E54" s="536"/>
      <c r="F54" s="536"/>
      <c r="G54" s="536"/>
      <c r="H54" s="536"/>
      <c r="I54" s="536"/>
      <c r="J54" s="536"/>
      <c r="K54" s="536"/>
      <c r="L54" s="536"/>
      <c r="M54" s="536"/>
      <c r="N54" s="536"/>
      <c r="O54" s="536"/>
      <c r="P54" s="536"/>
      <c r="Q54" s="536"/>
      <c r="R54" s="536"/>
    </row>
  </sheetData>
  <sheetProtection/>
  <mergeCells count="44">
    <mergeCell ref="B2:Q2"/>
    <mergeCell ref="R2:R4"/>
    <mergeCell ref="B3:B4"/>
    <mergeCell ref="C3:C4"/>
    <mergeCell ref="D3:D4"/>
    <mergeCell ref="O3:O4"/>
    <mergeCell ref="P3:P4"/>
    <mergeCell ref="J3:J4"/>
    <mergeCell ref="F3:F4"/>
    <mergeCell ref="K3:K4"/>
    <mergeCell ref="A52:R52"/>
    <mergeCell ref="J30:J31"/>
    <mergeCell ref="K30:K31"/>
    <mergeCell ref="L30:L31"/>
    <mergeCell ref="M30:M31"/>
    <mergeCell ref="A25:R25"/>
    <mergeCell ref="A50:R50"/>
    <mergeCell ref="I30:I31"/>
    <mergeCell ref="L3:L4"/>
    <mergeCell ref="N3:N4"/>
    <mergeCell ref="G3:G4"/>
    <mergeCell ref="M3:M4"/>
    <mergeCell ref="H3:H4"/>
    <mergeCell ref="Q3:Q4"/>
    <mergeCell ref="O5:Q5"/>
    <mergeCell ref="E3:E4"/>
    <mergeCell ref="I3:I4"/>
    <mergeCell ref="N30:N31"/>
    <mergeCell ref="O30:O31"/>
    <mergeCell ref="G30:G31"/>
    <mergeCell ref="P30:P31"/>
    <mergeCell ref="F30:F31"/>
    <mergeCell ref="A24:R24"/>
    <mergeCell ref="H30:H31"/>
    <mergeCell ref="A54:R54"/>
    <mergeCell ref="B29:Q29"/>
    <mergeCell ref="R29:R31"/>
    <mergeCell ref="B30:B31"/>
    <mergeCell ref="C30:C31"/>
    <mergeCell ref="D30:D31"/>
    <mergeCell ref="E30:E31"/>
    <mergeCell ref="Q30:Q31"/>
    <mergeCell ref="O32:Q32"/>
    <mergeCell ref="A51:R51"/>
  </mergeCells>
  <printOptions/>
  <pageMargins left="0.7" right="0.7" top="0.75" bottom="0.75" header="0.3" footer="0.3"/>
  <pageSetup fitToHeight="1" fitToWidth="1" horizontalDpi="1200" verticalDpi="1200" orientation="portrait" paperSize="9" scale="4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Scottish Government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u209603</dc:creator>
  <cp:keywords/>
  <dc:description/>
  <cp:lastModifiedBy>U419207 Ben Collier</cp:lastModifiedBy>
  <cp:lastPrinted>2016-09-12T10:34:47Z</cp:lastPrinted>
  <dcterms:created xsi:type="dcterms:W3CDTF">2013-10-11T11:27:43Z</dcterms:created>
  <dcterms:modified xsi:type="dcterms:W3CDTF">2016-09-21T14:01:48Z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A15365275</vt:lpwstr>
  </property>
  <property fmtid="{D5CDD505-2E9C-101B-9397-08002B2CF9AE}" pid="3" name="Objective-Title">
    <vt:lpwstr>TATIS 2015 - Tables - Travel Diary</vt:lpwstr>
  </property>
  <property fmtid="{D5CDD505-2E9C-101B-9397-08002B2CF9AE}" pid="4" name="Objective-Comment">
    <vt:lpwstr/>
  </property>
  <property fmtid="{D5CDD505-2E9C-101B-9397-08002B2CF9AE}" pid="5" name="Objective-CreationStamp">
    <vt:filetime>2016-09-12T12:00:38Z</vt:filetime>
  </property>
  <property fmtid="{D5CDD505-2E9C-101B-9397-08002B2CF9AE}" pid="6" name="Objective-IsApproved">
    <vt:bool>false</vt:bool>
  </property>
  <property fmtid="{D5CDD505-2E9C-101B-9397-08002B2CF9AE}" pid="7" name="Objective-IsPublished">
    <vt:bool>true</vt:bool>
  </property>
  <property fmtid="{D5CDD505-2E9C-101B-9397-08002B2CF9AE}" pid="8" name="Objective-DatePublished">
    <vt:filetime>2016-09-22T09:18:22Z</vt:filetime>
  </property>
  <property fmtid="{D5CDD505-2E9C-101B-9397-08002B2CF9AE}" pid="9" name="Objective-ModificationStamp">
    <vt:filetime>2016-09-22T09:18:22Z</vt:filetime>
  </property>
  <property fmtid="{D5CDD505-2E9C-101B-9397-08002B2CF9AE}" pid="10" name="Objective-Owner">
    <vt:lpwstr>Knight, Andrew A (U016789)</vt:lpwstr>
  </property>
  <property fmtid="{D5CDD505-2E9C-101B-9397-08002B2CF9AE}" pid="11" name="Objective-Path">
    <vt:lpwstr>Objective Global Folder:SG File Plan:Business and industry:Transport:Roads and road transport - Road safety:Research and analysis: Roads and road transport - Road safety:Transport statistics: Transport and travel in Scotland 2015: Research and analysis: Transport: 2016-2021:</vt:lpwstr>
  </property>
  <property fmtid="{D5CDD505-2E9C-101B-9397-08002B2CF9AE}" pid="12" name="Objective-Parent">
    <vt:lpwstr>Transport statistics: Transport and travel in Scotland 2015: Research and analysis: Transport: 2016-2021</vt:lpwstr>
  </property>
  <property fmtid="{D5CDD505-2E9C-101B-9397-08002B2CF9AE}" pid="13" name="Objective-State">
    <vt:lpwstr>Published</vt:lpwstr>
  </property>
  <property fmtid="{D5CDD505-2E9C-101B-9397-08002B2CF9AE}" pid="14" name="Objective-Version">
    <vt:lpwstr>3.0</vt:lpwstr>
  </property>
  <property fmtid="{D5CDD505-2E9C-101B-9397-08002B2CF9AE}" pid="15" name="Objective-VersionNumber">
    <vt:i4>3</vt:i4>
  </property>
  <property fmtid="{D5CDD505-2E9C-101B-9397-08002B2CF9AE}" pid="16" name="Objective-VersionComment">
    <vt:lpwstr/>
  </property>
  <property fmtid="{D5CDD505-2E9C-101B-9397-08002B2CF9AE}" pid="17" name="Objective-FileNumber">
    <vt:lpwstr/>
  </property>
  <property fmtid="{D5CDD505-2E9C-101B-9397-08002B2CF9AE}" pid="18" name="Objective-Classification">
    <vt:lpwstr>[Inherited - OFFICIAL]</vt:lpwstr>
  </property>
  <property fmtid="{D5CDD505-2E9C-101B-9397-08002B2CF9AE}" pid="19" name="Objective-Caveats">
    <vt:lpwstr/>
  </property>
  <property fmtid="{D5CDD505-2E9C-101B-9397-08002B2CF9AE}" pid="20" name="Objective-Date of Original [system]">
    <vt:lpwstr/>
  </property>
  <property fmtid="{D5CDD505-2E9C-101B-9397-08002B2CF9AE}" pid="21" name="Objective-Date Received [system]">
    <vt:lpwstr/>
  </property>
  <property fmtid="{D5CDD505-2E9C-101B-9397-08002B2CF9AE}" pid="22" name="Objective-SG Web Publication - Category [system]">
    <vt:lpwstr/>
  </property>
  <property fmtid="{D5CDD505-2E9C-101B-9397-08002B2CF9AE}" pid="23" name="Objective-SG Web Publication - Category 2 Classification [system]">
    <vt:lpwstr/>
  </property>
</Properties>
</file>