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840"/>
  </bookViews>
  <sheets>
    <sheet name="Appendix H" sheetId="1" r:id="rId1"/>
    <sheet name="Appendix H Working" sheetId="2" r:id="rId2"/>
    <sheet name="AppendixH_Child KSI chart " sheetId="3" r:id="rId3"/>
    <sheet name="AppendixH_All Killed chart" sheetId="4" r:id="rId4"/>
    <sheet name="AppendixH_All SI chart" sheetId="5" r:id="rId5"/>
    <sheet name="AppendixH_Slight casualty chart" sheetId="6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123Graph_AGRAPH1" hidden="1">[2]Table18b!$I$17:$L$17</definedName>
    <definedName name="__123Graph_BGRAPH1" hidden="1">[2]Table18b!$I$31:$L$31</definedName>
    <definedName name="_Fill" hidden="1">#REF!</definedName>
    <definedName name="_xlnm._FilterDatabase" localSheetId="1" hidden="1">'Appendix H Working'!$B$7:$AB$7</definedName>
    <definedName name="_Order1" hidden="1">255</definedName>
    <definedName name="compnum">#REF!</definedName>
    <definedName name="KEYA">'[3]Table A'!$AC$26</definedName>
    <definedName name="MACROS">[4]Table!$M$1:$IG$8163</definedName>
    <definedName name="MACROS2">#REF!</definedName>
    <definedName name="new" hidden="1">#REF!</definedName>
    <definedName name="_new2">#REF!</definedName>
    <definedName name="_xlnm.Print_Area" localSheetId="1">'Appendix H Working'!$A$1:$BU$43</definedName>
    <definedName name="SHEETA">#REF!</definedName>
    <definedName name="SHEETB">#REF!</definedName>
    <definedName name="SHEETC">#REF!</definedName>
    <definedName name="SHEETD">[2]Table18b!$B$7:$M$71</definedName>
    <definedName name="SHEETE">#REF!</definedName>
    <definedName name="SHEETF">#REF!</definedName>
    <definedName name="SHEETG">#REF!</definedName>
    <definedName name="TIME">[4]Table!$E$1:$IG$8163</definedName>
    <definedName name="TIME2">#REF!</definedName>
    <definedName name="WHOLE">[4]Table!$BZ$371</definedName>
    <definedName name="WHOLE2">#REF!</definedName>
  </definedNames>
  <calcPr calcId="145621"/>
</workbook>
</file>

<file path=xl/calcChain.xml><?xml version="1.0" encoding="utf-8"?>
<calcChain xmlns="http://schemas.openxmlformats.org/spreadsheetml/2006/main">
  <c r="X10" i="2" l="1"/>
  <c r="C10" i="2" s="1"/>
  <c r="Z10" i="2"/>
  <c r="E10" i="2" s="1"/>
  <c r="AA10" i="2"/>
  <c r="AC10" i="2" s="1"/>
  <c r="AE10" i="2" s="1"/>
  <c r="AB10" i="2"/>
  <c r="AD10" i="2" s="1"/>
  <c r="AF10" i="2" s="1"/>
  <c r="AJ10" i="2"/>
  <c r="H10" i="2" s="1"/>
  <c r="AL10" i="2"/>
  <c r="AM10" i="2"/>
  <c r="AO10" i="2" s="1"/>
  <c r="AN10" i="2"/>
  <c r="AP10" i="2" s="1"/>
  <c r="AV10" i="2"/>
  <c r="M10" i="2" s="1"/>
  <c r="AX10" i="2"/>
  <c r="AY10" i="2"/>
  <c r="BA10" i="2" s="1"/>
  <c r="AZ10" i="2"/>
  <c r="BB10" i="2" s="1"/>
  <c r="BH10" i="2"/>
  <c r="Q10" i="2" s="1"/>
  <c r="BJ10" i="2"/>
  <c r="BK10" i="2"/>
  <c r="BM10" i="2" s="1"/>
  <c r="BL10" i="2"/>
  <c r="BN10" i="2" s="1"/>
  <c r="H11" i="2"/>
  <c r="M11" i="2"/>
  <c r="X11" i="2"/>
  <c r="C11" i="2" s="1"/>
  <c r="Z11" i="2"/>
  <c r="AA11" i="2"/>
  <c r="AC11" i="2" s="1"/>
  <c r="AB11" i="2"/>
  <c r="AD11" i="2"/>
  <c r="AF11" i="2" s="1"/>
  <c r="AJ11" i="2"/>
  <c r="AL11" i="2"/>
  <c r="AM11" i="2"/>
  <c r="AO11" i="2" s="1"/>
  <c r="J11" i="2" s="1"/>
  <c r="AN11" i="2"/>
  <c r="AP11" i="2"/>
  <c r="AR11" i="2" s="1"/>
  <c r="AV11" i="2"/>
  <c r="AX11" i="2"/>
  <c r="BC11" i="2" s="1"/>
  <c r="AY11" i="2"/>
  <c r="BA11" i="2" s="1"/>
  <c r="O11" i="2" s="1"/>
  <c r="AZ11" i="2"/>
  <c r="BB11" i="2"/>
  <c r="P11" i="2" s="1"/>
  <c r="BH11" i="2"/>
  <c r="Q11" i="2" s="1"/>
  <c r="BJ11" i="2"/>
  <c r="BO11" i="2" s="1"/>
  <c r="BK11" i="2"/>
  <c r="BM11" i="2" s="1"/>
  <c r="S11" i="2" s="1"/>
  <c r="BL11" i="2"/>
  <c r="BN11" i="2"/>
  <c r="T11" i="2" s="1"/>
  <c r="X12" i="2"/>
  <c r="C12" i="2" s="1"/>
  <c r="Z12" i="2"/>
  <c r="F12" i="2" s="1"/>
  <c r="AA12" i="2"/>
  <c r="AC12" i="2" s="1"/>
  <c r="AB12" i="2"/>
  <c r="AD12" i="2"/>
  <c r="AF12" i="2" s="1"/>
  <c r="AJ12" i="2"/>
  <c r="H12" i="2" s="1"/>
  <c r="AL12" i="2"/>
  <c r="AM12" i="2"/>
  <c r="AO12" i="2" s="1"/>
  <c r="AN12" i="2"/>
  <c r="AP12" i="2" s="1"/>
  <c r="AV12" i="2"/>
  <c r="M12" i="2" s="1"/>
  <c r="AX12" i="2"/>
  <c r="AY12" i="2"/>
  <c r="BA12" i="2" s="1"/>
  <c r="AZ12" i="2"/>
  <c r="BB12" i="2" s="1"/>
  <c r="BH12" i="2"/>
  <c r="Q12" i="2" s="1"/>
  <c r="BJ12" i="2"/>
  <c r="BK12" i="2"/>
  <c r="BM12" i="2" s="1"/>
  <c r="BL12" i="2"/>
  <c r="BN12" i="2" s="1"/>
  <c r="C13" i="2"/>
  <c r="H13" i="2"/>
  <c r="M13" i="2"/>
  <c r="X13" i="2"/>
  <c r="Z13" i="2"/>
  <c r="AA13" i="2"/>
  <c r="AC13" i="2" s="1"/>
  <c r="AB13" i="2"/>
  <c r="AD13" i="2"/>
  <c r="AF13" i="2" s="1"/>
  <c r="AJ13" i="2"/>
  <c r="AL13" i="2"/>
  <c r="AM13" i="2"/>
  <c r="AO13" i="2" s="1"/>
  <c r="J13" i="2" s="1"/>
  <c r="AN13" i="2"/>
  <c r="AP13" i="2"/>
  <c r="K13" i="2" s="1"/>
  <c r="AV13" i="2"/>
  <c r="AX13" i="2"/>
  <c r="AY13" i="2"/>
  <c r="BA13" i="2" s="1"/>
  <c r="AZ13" i="2"/>
  <c r="BB13" i="2"/>
  <c r="P13" i="2" s="1"/>
  <c r="BH13" i="2"/>
  <c r="Q13" i="2" s="1"/>
  <c r="BJ13" i="2"/>
  <c r="BK13" i="2"/>
  <c r="BM13" i="2" s="1"/>
  <c r="BL13" i="2"/>
  <c r="BN13" i="2"/>
  <c r="T13" i="2" s="1"/>
  <c r="M14" i="2"/>
  <c r="S14" i="2"/>
  <c r="X14" i="2"/>
  <c r="C14" i="2" s="1"/>
  <c r="Z14" i="2"/>
  <c r="E14" i="2" s="1"/>
  <c r="AA14" i="2"/>
  <c r="AB14" i="2"/>
  <c r="AC14" i="2"/>
  <c r="AD14" i="2"/>
  <c r="AF14" i="2" s="1"/>
  <c r="AJ14" i="2"/>
  <c r="H14" i="2" s="1"/>
  <c r="AL14" i="2"/>
  <c r="AQ14" i="2" s="1"/>
  <c r="AM14" i="2"/>
  <c r="AN14" i="2"/>
  <c r="AO14" i="2"/>
  <c r="J14" i="2" s="1"/>
  <c r="AP14" i="2"/>
  <c r="AR14" i="2" s="1"/>
  <c r="AV14" i="2"/>
  <c r="AX14" i="2"/>
  <c r="BC14" i="2" s="1"/>
  <c r="AY14" i="2"/>
  <c r="AZ14" i="2"/>
  <c r="BA14" i="2"/>
  <c r="O14" i="2" s="1"/>
  <c r="BB14" i="2"/>
  <c r="P14" i="2" s="1"/>
  <c r="BH14" i="2"/>
  <c r="Q14" i="2" s="1"/>
  <c r="BJ14" i="2"/>
  <c r="BO14" i="2" s="1"/>
  <c r="BK14" i="2"/>
  <c r="BL14" i="2"/>
  <c r="BM14" i="2"/>
  <c r="BN14" i="2"/>
  <c r="BP14" i="2" s="1"/>
  <c r="X15" i="2"/>
  <c r="C15" i="2" s="1"/>
  <c r="Z15" i="2"/>
  <c r="AE15" i="2" s="1"/>
  <c r="AA15" i="2"/>
  <c r="AB15" i="2"/>
  <c r="AD15" i="2" s="1"/>
  <c r="AF15" i="2" s="1"/>
  <c r="AC15" i="2"/>
  <c r="E15" i="2" s="1"/>
  <c r="AJ15" i="2"/>
  <c r="H15" i="2" s="1"/>
  <c r="AL15" i="2"/>
  <c r="AQ15" i="2" s="1"/>
  <c r="AM15" i="2"/>
  <c r="AN15" i="2"/>
  <c r="AP15" i="2" s="1"/>
  <c r="AO15" i="2"/>
  <c r="J15" i="2" s="1"/>
  <c r="AV15" i="2"/>
  <c r="M15" i="2" s="1"/>
  <c r="AX15" i="2"/>
  <c r="BC15" i="2" s="1"/>
  <c r="AY15" i="2"/>
  <c r="AZ15" i="2"/>
  <c r="BB15" i="2" s="1"/>
  <c r="BA15" i="2"/>
  <c r="O15" i="2" s="1"/>
  <c r="BH15" i="2"/>
  <c r="Q15" i="2" s="1"/>
  <c r="BJ15" i="2"/>
  <c r="BO15" i="2" s="1"/>
  <c r="BK15" i="2"/>
  <c r="BL15" i="2"/>
  <c r="BN15" i="2" s="1"/>
  <c r="BM15" i="2"/>
  <c r="S15" i="2" s="1"/>
  <c r="C16" i="2"/>
  <c r="H16" i="2"/>
  <c r="X16" i="2"/>
  <c r="Z16" i="2"/>
  <c r="AA16" i="2"/>
  <c r="AC16" i="2" s="1"/>
  <c r="AB16" i="2"/>
  <c r="AD16" i="2" s="1"/>
  <c r="AF16" i="2" s="1"/>
  <c r="AJ16" i="2"/>
  <c r="AL16" i="2"/>
  <c r="AM16" i="2"/>
  <c r="AO16" i="2" s="1"/>
  <c r="AN16" i="2"/>
  <c r="AP16" i="2" s="1"/>
  <c r="AV16" i="2"/>
  <c r="M16" i="2" s="1"/>
  <c r="AX16" i="2"/>
  <c r="AY16" i="2"/>
  <c r="BA16" i="2" s="1"/>
  <c r="O16" i="2" s="1"/>
  <c r="AZ16" i="2"/>
  <c r="BB16" i="2" s="1"/>
  <c r="BC16" i="2"/>
  <c r="BH16" i="2"/>
  <c r="Q16" i="2" s="1"/>
  <c r="BJ16" i="2"/>
  <c r="BK16" i="2"/>
  <c r="BM16" i="2" s="1"/>
  <c r="S16" i="2" s="1"/>
  <c r="BL16" i="2"/>
  <c r="BN16" i="2" s="1"/>
  <c r="C17" i="2"/>
  <c r="H17" i="2"/>
  <c r="M17" i="2"/>
  <c r="X17" i="2"/>
  <c r="Z17" i="2"/>
  <c r="AA17" i="2"/>
  <c r="AC17" i="2" s="1"/>
  <c r="AB17" i="2"/>
  <c r="AD17" i="2"/>
  <c r="AF17" i="2" s="1"/>
  <c r="AJ17" i="2"/>
  <c r="AL17" i="2"/>
  <c r="AM17" i="2"/>
  <c r="AO17" i="2" s="1"/>
  <c r="J17" i="2" s="1"/>
  <c r="AN17" i="2"/>
  <c r="AP17" i="2"/>
  <c r="AV17" i="2"/>
  <c r="AX17" i="2"/>
  <c r="AY17" i="2"/>
  <c r="BA17" i="2" s="1"/>
  <c r="O17" i="2" s="1"/>
  <c r="AZ17" i="2"/>
  <c r="BB17" i="2"/>
  <c r="BH17" i="2"/>
  <c r="Q17" i="2" s="1"/>
  <c r="BJ17" i="2"/>
  <c r="BO17" i="2" s="1"/>
  <c r="BK17" i="2"/>
  <c r="BM17" i="2" s="1"/>
  <c r="S17" i="2" s="1"/>
  <c r="BL17" i="2"/>
  <c r="BN17" i="2"/>
  <c r="E18" i="2"/>
  <c r="K18" i="2"/>
  <c r="X18" i="2"/>
  <c r="C18" i="2" s="1"/>
  <c r="Z18" i="2"/>
  <c r="F18" i="2" s="1"/>
  <c r="AA18" i="2"/>
  <c r="AB18" i="2"/>
  <c r="AC18" i="2"/>
  <c r="AD18" i="2"/>
  <c r="AF18" i="2" s="1"/>
  <c r="AJ18" i="2"/>
  <c r="H18" i="2" s="1"/>
  <c r="AL18" i="2"/>
  <c r="AM18" i="2"/>
  <c r="AN18" i="2"/>
  <c r="AO18" i="2"/>
  <c r="J18" i="2" s="1"/>
  <c r="AP18" i="2"/>
  <c r="AR18" i="2" s="1"/>
  <c r="AV18" i="2"/>
  <c r="M18" i="2" s="1"/>
  <c r="AX18" i="2"/>
  <c r="BC18" i="2" s="1"/>
  <c r="AY18" i="2"/>
  <c r="AZ18" i="2"/>
  <c r="BA18" i="2"/>
  <c r="O18" i="2" s="1"/>
  <c r="BB18" i="2"/>
  <c r="P18" i="2" s="1"/>
  <c r="BH18" i="2"/>
  <c r="Q18" i="2" s="1"/>
  <c r="BJ18" i="2"/>
  <c r="BK18" i="2"/>
  <c r="BL18" i="2"/>
  <c r="BM18" i="2"/>
  <c r="S18" i="2" s="1"/>
  <c r="BN18" i="2"/>
  <c r="BP18" i="2" s="1"/>
  <c r="C19" i="2"/>
  <c r="J19" i="2"/>
  <c r="P19" i="2"/>
  <c r="X19" i="2"/>
  <c r="Z19" i="2"/>
  <c r="AE19" i="2" s="1"/>
  <c r="AA19" i="2"/>
  <c r="AB19" i="2"/>
  <c r="AD19" i="2" s="1"/>
  <c r="AC19" i="2"/>
  <c r="E19" i="2" s="1"/>
  <c r="AF19" i="2"/>
  <c r="AJ19" i="2"/>
  <c r="H19" i="2" s="1"/>
  <c r="AL19" i="2"/>
  <c r="AM19" i="2"/>
  <c r="AN19" i="2"/>
  <c r="AP19" i="2" s="1"/>
  <c r="K19" i="2" s="1"/>
  <c r="AO19" i="2"/>
  <c r="AQ19" i="2" s="1"/>
  <c r="AV19" i="2"/>
  <c r="M19" i="2" s="1"/>
  <c r="AX19" i="2"/>
  <c r="AY19" i="2"/>
  <c r="BA19" i="2" s="1"/>
  <c r="AZ19" i="2"/>
  <c r="BB19" i="2" s="1"/>
  <c r="BD19" i="2"/>
  <c r="BH19" i="2"/>
  <c r="Q19" i="2" s="1"/>
  <c r="U19" i="2" s="1"/>
  <c r="BJ19" i="2"/>
  <c r="BK19" i="2"/>
  <c r="BM19" i="2" s="1"/>
  <c r="BL19" i="2"/>
  <c r="BN19" i="2" s="1"/>
  <c r="T19" i="2" s="1"/>
  <c r="BP19" i="2"/>
  <c r="C20" i="2"/>
  <c r="H20" i="2"/>
  <c r="M20" i="2"/>
  <c r="T20" i="2"/>
  <c r="X20" i="2"/>
  <c r="Z20" i="2"/>
  <c r="F20" i="2" s="1"/>
  <c r="AA20" i="2"/>
  <c r="AC20" i="2" s="1"/>
  <c r="AE20" i="2" s="1"/>
  <c r="AB20" i="2"/>
  <c r="AD20" i="2"/>
  <c r="AF20" i="2" s="1"/>
  <c r="AJ20" i="2"/>
  <c r="AL20" i="2"/>
  <c r="AM20" i="2"/>
  <c r="AO20" i="2" s="1"/>
  <c r="J20" i="2" s="1"/>
  <c r="AN20" i="2"/>
  <c r="AP20" i="2"/>
  <c r="AR20" i="2" s="1"/>
  <c r="AV20" i="2"/>
  <c r="AX20" i="2"/>
  <c r="AY20" i="2"/>
  <c r="BA20" i="2" s="1"/>
  <c r="O20" i="2" s="1"/>
  <c r="AZ20" i="2"/>
  <c r="BB20" i="2" s="1"/>
  <c r="P20" i="2" s="1"/>
  <c r="BH20" i="2"/>
  <c r="Q20" i="2" s="1"/>
  <c r="U20" i="2" s="1"/>
  <c r="BJ20" i="2"/>
  <c r="BK20" i="2"/>
  <c r="BM20" i="2" s="1"/>
  <c r="S20" i="2" s="1"/>
  <c r="BL20" i="2"/>
  <c r="BN20" i="2" s="1"/>
  <c r="BO20" i="2"/>
  <c r="BP20" i="2"/>
  <c r="H21" i="2"/>
  <c r="M21" i="2"/>
  <c r="X21" i="2"/>
  <c r="C21" i="2" s="1"/>
  <c r="Z21" i="2"/>
  <c r="AA21" i="2"/>
  <c r="AC21" i="2" s="1"/>
  <c r="AE21" i="2" s="1"/>
  <c r="AB21" i="2"/>
  <c r="AD21" i="2"/>
  <c r="AF21" i="2" s="1"/>
  <c r="AJ21" i="2"/>
  <c r="AL21" i="2"/>
  <c r="AM21" i="2"/>
  <c r="AO21" i="2" s="1"/>
  <c r="J21" i="2" s="1"/>
  <c r="AN21" i="2"/>
  <c r="AP21" i="2"/>
  <c r="AV21" i="2"/>
  <c r="AX21" i="2"/>
  <c r="AY21" i="2"/>
  <c r="BA21" i="2" s="1"/>
  <c r="O21" i="2" s="1"/>
  <c r="AZ21" i="2"/>
  <c r="BB21" i="2"/>
  <c r="BH21" i="2"/>
  <c r="Q21" i="2" s="1"/>
  <c r="BJ21" i="2"/>
  <c r="BK21" i="2"/>
  <c r="BM21" i="2" s="1"/>
  <c r="BO21" i="2" s="1"/>
  <c r="BL21" i="2"/>
  <c r="BN21" i="2"/>
  <c r="BP21" i="2" s="1"/>
  <c r="X22" i="2"/>
  <c r="C22" i="2" s="1"/>
  <c r="Z22" i="2"/>
  <c r="AE22" i="2" s="1"/>
  <c r="AA22" i="2"/>
  <c r="AB22" i="2"/>
  <c r="AD22" i="2" s="1"/>
  <c r="AF22" i="2" s="1"/>
  <c r="AC22" i="2"/>
  <c r="AJ22" i="2"/>
  <c r="H22" i="2" s="1"/>
  <c r="AL22" i="2"/>
  <c r="AM22" i="2"/>
  <c r="AN22" i="2"/>
  <c r="AP22" i="2" s="1"/>
  <c r="AO22" i="2"/>
  <c r="J22" i="2" s="1"/>
  <c r="AV22" i="2"/>
  <c r="M22" i="2" s="1"/>
  <c r="AX22" i="2"/>
  <c r="AY22" i="2"/>
  <c r="AZ22" i="2"/>
  <c r="BB22" i="2" s="1"/>
  <c r="BA22" i="2"/>
  <c r="O22" i="2" s="1"/>
  <c r="BH22" i="2"/>
  <c r="Q22" i="2" s="1"/>
  <c r="BJ22" i="2"/>
  <c r="BK22" i="2"/>
  <c r="BL22" i="2"/>
  <c r="BN22" i="2" s="1"/>
  <c r="BM22" i="2"/>
  <c r="BO22" i="2" s="1"/>
  <c r="C23" i="2"/>
  <c r="H23" i="2"/>
  <c r="M23" i="2"/>
  <c r="X23" i="2"/>
  <c r="Z23" i="2"/>
  <c r="E23" i="2" s="1"/>
  <c r="AA23" i="2"/>
  <c r="AC23" i="2" s="1"/>
  <c r="AB23" i="2"/>
  <c r="AD23" i="2" s="1"/>
  <c r="AF23" i="2" s="1"/>
  <c r="AJ23" i="2"/>
  <c r="AL23" i="2"/>
  <c r="AM23" i="2"/>
  <c r="AO23" i="2" s="1"/>
  <c r="AN23" i="2"/>
  <c r="AP23" i="2" s="1"/>
  <c r="AV23" i="2"/>
  <c r="AX23" i="2"/>
  <c r="AY23" i="2"/>
  <c r="BA23" i="2" s="1"/>
  <c r="AZ23" i="2"/>
  <c r="BB23" i="2" s="1"/>
  <c r="BH23" i="2"/>
  <c r="Q23" i="2" s="1"/>
  <c r="BJ23" i="2"/>
  <c r="BK23" i="2"/>
  <c r="BM23" i="2" s="1"/>
  <c r="BL23" i="2"/>
  <c r="BN23" i="2" s="1"/>
  <c r="H24" i="2"/>
  <c r="M24" i="2"/>
  <c r="X24" i="2"/>
  <c r="C24" i="2" s="1"/>
  <c r="Z24" i="2"/>
  <c r="AA24" i="2"/>
  <c r="AC24" i="2" s="1"/>
  <c r="AB24" i="2"/>
  <c r="AD24" i="2"/>
  <c r="AF24" i="2" s="1"/>
  <c r="AJ24" i="2"/>
  <c r="AL24" i="2"/>
  <c r="AQ24" i="2" s="1"/>
  <c r="AM24" i="2"/>
  <c r="AO24" i="2" s="1"/>
  <c r="J24" i="2" s="1"/>
  <c r="AN24" i="2"/>
  <c r="AP24" i="2"/>
  <c r="AR24" i="2" s="1"/>
  <c r="AV24" i="2"/>
  <c r="AX24" i="2"/>
  <c r="BC24" i="2" s="1"/>
  <c r="AY24" i="2"/>
  <c r="BA24" i="2" s="1"/>
  <c r="O24" i="2" s="1"/>
  <c r="AZ24" i="2"/>
  <c r="BB24" i="2"/>
  <c r="P24" i="2" s="1"/>
  <c r="BH24" i="2"/>
  <c r="Q24" i="2" s="1"/>
  <c r="BJ24" i="2"/>
  <c r="BK24" i="2"/>
  <c r="BM24" i="2" s="1"/>
  <c r="S24" i="2" s="1"/>
  <c r="BL24" i="2"/>
  <c r="BN24" i="2"/>
  <c r="BP24" i="2" s="1"/>
  <c r="K25" i="2"/>
  <c r="X25" i="2"/>
  <c r="C25" i="2" s="1"/>
  <c r="Z25" i="2"/>
  <c r="AE25" i="2" s="1"/>
  <c r="AA25" i="2"/>
  <c r="AB25" i="2"/>
  <c r="AC25" i="2"/>
  <c r="E25" i="2" s="1"/>
  <c r="AD25" i="2"/>
  <c r="AF25" i="2" s="1"/>
  <c r="AJ25" i="2"/>
  <c r="H25" i="2" s="1"/>
  <c r="AL25" i="2"/>
  <c r="AQ25" i="2" s="1"/>
  <c r="AM25" i="2"/>
  <c r="AN25" i="2"/>
  <c r="AO25" i="2"/>
  <c r="J25" i="2" s="1"/>
  <c r="AP25" i="2"/>
  <c r="AR25" i="2" s="1"/>
  <c r="AV25" i="2"/>
  <c r="M25" i="2" s="1"/>
  <c r="AX25" i="2"/>
  <c r="BC25" i="2" s="1"/>
  <c r="AY25" i="2"/>
  <c r="AZ25" i="2"/>
  <c r="BA25" i="2"/>
  <c r="O25" i="2" s="1"/>
  <c r="BB25" i="2"/>
  <c r="P25" i="2" s="1"/>
  <c r="BH25" i="2"/>
  <c r="Q25" i="2" s="1"/>
  <c r="U25" i="2" s="1"/>
  <c r="BJ25" i="2"/>
  <c r="BO25" i="2" s="1"/>
  <c r="BK25" i="2"/>
  <c r="BL25" i="2"/>
  <c r="BM25" i="2"/>
  <c r="S25" i="2" s="1"/>
  <c r="BN25" i="2"/>
  <c r="T25" i="2" s="1"/>
  <c r="C26" i="2"/>
  <c r="J26" i="2"/>
  <c r="X26" i="2"/>
  <c r="Z26" i="2"/>
  <c r="AA26" i="2"/>
  <c r="AB26" i="2"/>
  <c r="AD26" i="2" s="1"/>
  <c r="AF26" i="2" s="1"/>
  <c r="AC26" i="2"/>
  <c r="AE26" i="2" s="1"/>
  <c r="AJ26" i="2"/>
  <c r="H26" i="2" s="1"/>
  <c r="AL26" i="2"/>
  <c r="AM26" i="2"/>
  <c r="AN26" i="2"/>
  <c r="AP26" i="2" s="1"/>
  <c r="AO26" i="2"/>
  <c r="AQ26" i="2" s="1"/>
  <c r="AV26" i="2"/>
  <c r="M26" i="2" s="1"/>
  <c r="AX26" i="2"/>
  <c r="AY26" i="2"/>
  <c r="AZ26" i="2"/>
  <c r="BB26" i="2" s="1"/>
  <c r="BA26" i="2"/>
  <c r="O26" i="2" s="1"/>
  <c r="BH26" i="2"/>
  <c r="Q26" i="2" s="1"/>
  <c r="BJ26" i="2"/>
  <c r="BK26" i="2"/>
  <c r="BL26" i="2"/>
  <c r="BN26" i="2" s="1"/>
  <c r="BM26" i="2"/>
  <c r="S26" i="2" s="1"/>
  <c r="C27" i="2"/>
  <c r="H27" i="2"/>
  <c r="M27" i="2"/>
  <c r="X27" i="2"/>
  <c r="Z27" i="2"/>
  <c r="E27" i="2" s="1"/>
  <c r="AA27" i="2"/>
  <c r="AC27" i="2" s="1"/>
  <c r="AB27" i="2"/>
  <c r="AD27" i="2" s="1"/>
  <c r="AF27" i="2" s="1"/>
  <c r="AE27" i="2"/>
  <c r="AJ27" i="2"/>
  <c r="AL27" i="2"/>
  <c r="AM27" i="2"/>
  <c r="AO27" i="2" s="1"/>
  <c r="J27" i="2" s="1"/>
  <c r="AN27" i="2"/>
  <c r="AP27" i="2" s="1"/>
  <c r="AV27" i="2"/>
  <c r="AX27" i="2"/>
  <c r="AY27" i="2"/>
  <c r="BA27" i="2" s="1"/>
  <c r="O27" i="2" s="1"/>
  <c r="AZ27" i="2"/>
  <c r="BB27" i="2" s="1"/>
  <c r="BH27" i="2"/>
  <c r="Q27" i="2" s="1"/>
  <c r="BJ27" i="2"/>
  <c r="BK27" i="2"/>
  <c r="BM27" i="2" s="1"/>
  <c r="S27" i="2" s="1"/>
  <c r="BL27" i="2"/>
  <c r="BN27" i="2" s="1"/>
  <c r="BO27" i="2"/>
  <c r="H28" i="2"/>
  <c r="M28" i="2"/>
  <c r="X28" i="2"/>
  <c r="C28" i="2" s="1"/>
  <c r="Z28" i="2"/>
  <c r="AA28" i="2"/>
  <c r="AC28" i="2" s="1"/>
  <c r="AB28" i="2"/>
  <c r="AD28" i="2"/>
  <c r="AF28" i="2" s="1"/>
  <c r="AJ28" i="2"/>
  <c r="AL28" i="2"/>
  <c r="AM28" i="2"/>
  <c r="AO28" i="2" s="1"/>
  <c r="J28" i="2" s="1"/>
  <c r="AN28" i="2"/>
  <c r="AP28" i="2"/>
  <c r="AV28" i="2"/>
  <c r="AX28" i="2"/>
  <c r="AY28" i="2"/>
  <c r="BA28" i="2" s="1"/>
  <c r="O28" i="2" s="1"/>
  <c r="AZ28" i="2"/>
  <c r="BB28" i="2"/>
  <c r="BH28" i="2"/>
  <c r="Q28" i="2" s="1"/>
  <c r="BJ28" i="2"/>
  <c r="BK28" i="2"/>
  <c r="BM28" i="2" s="1"/>
  <c r="S28" i="2" s="1"/>
  <c r="S43" i="1" s="1"/>
  <c r="BL28" i="2"/>
  <c r="BN28" i="2"/>
  <c r="F29" i="2"/>
  <c r="K29" i="2"/>
  <c r="X29" i="2"/>
  <c r="C29" i="2" s="1"/>
  <c r="Z29" i="2"/>
  <c r="AA29" i="2"/>
  <c r="AB29" i="2"/>
  <c r="AC29" i="2"/>
  <c r="E29" i="2" s="1"/>
  <c r="AD29" i="2"/>
  <c r="AF29" i="2" s="1"/>
  <c r="AJ29" i="2"/>
  <c r="H29" i="2" s="1"/>
  <c r="AL29" i="2"/>
  <c r="AM29" i="2"/>
  <c r="AN29" i="2"/>
  <c r="AO29" i="2"/>
  <c r="J29" i="2" s="1"/>
  <c r="AP29" i="2"/>
  <c r="AR29" i="2" s="1"/>
  <c r="AV29" i="2"/>
  <c r="M29" i="2" s="1"/>
  <c r="AX29" i="2"/>
  <c r="AY29" i="2"/>
  <c r="AZ29" i="2"/>
  <c r="BA29" i="2"/>
  <c r="O29" i="2" s="1"/>
  <c r="BB29" i="2"/>
  <c r="BH29" i="2"/>
  <c r="Q29" i="2" s="1"/>
  <c r="BJ29" i="2"/>
  <c r="BK29" i="2"/>
  <c r="BL29" i="2"/>
  <c r="BM29" i="2"/>
  <c r="S29" i="2" s="1"/>
  <c r="BN29" i="2"/>
  <c r="C30" i="2"/>
  <c r="J30" i="2"/>
  <c r="P30" i="2"/>
  <c r="X30" i="2"/>
  <c r="Z30" i="2"/>
  <c r="F30" i="2" s="1"/>
  <c r="AA30" i="2"/>
  <c r="AB30" i="2"/>
  <c r="AD30" i="2" s="1"/>
  <c r="AC30" i="2"/>
  <c r="AE30" i="2" s="1"/>
  <c r="AF30" i="2"/>
  <c r="AJ30" i="2"/>
  <c r="H30" i="2" s="1"/>
  <c r="AL30" i="2"/>
  <c r="AM30" i="2"/>
  <c r="AN30" i="2"/>
  <c r="AP30" i="2" s="1"/>
  <c r="AR30" i="2" s="1"/>
  <c r="AO30" i="2"/>
  <c r="AQ30" i="2" s="1"/>
  <c r="AV30" i="2"/>
  <c r="M30" i="2" s="1"/>
  <c r="AX30" i="2"/>
  <c r="AY30" i="2"/>
  <c r="AZ30" i="2"/>
  <c r="BB30" i="2" s="1"/>
  <c r="BA30" i="2"/>
  <c r="BD30" i="2"/>
  <c r="BH30" i="2"/>
  <c r="Q30" i="2" s="1"/>
  <c r="U30" i="2" s="1"/>
  <c r="BJ30" i="2"/>
  <c r="BK30" i="2"/>
  <c r="BL30" i="2"/>
  <c r="BN30" i="2" s="1"/>
  <c r="T30" i="2" s="1"/>
  <c r="BM30" i="2"/>
  <c r="C31" i="2"/>
  <c r="H31" i="2"/>
  <c r="M31" i="2"/>
  <c r="O31" i="2"/>
  <c r="P31" i="2"/>
  <c r="X31" i="2"/>
  <c r="Z31" i="2"/>
  <c r="E31" i="2" s="1"/>
  <c r="AA31" i="2"/>
  <c r="AC31" i="2" s="1"/>
  <c r="AB31" i="2"/>
  <c r="AD31" i="2" s="1"/>
  <c r="AE31" i="2"/>
  <c r="AF31" i="2"/>
  <c r="AJ31" i="2"/>
  <c r="AL31" i="2"/>
  <c r="AM31" i="2"/>
  <c r="AO31" i="2" s="1"/>
  <c r="J31" i="2" s="1"/>
  <c r="J46" i="1" s="1"/>
  <c r="AN31" i="2"/>
  <c r="AP31" i="2" s="1"/>
  <c r="K31" i="2" s="1"/>
  <c r="AV31" i="2"/>
  <c r="AX31" i="2"/>
  <c r="AY31" i="2"/>
  <c r="BA31" i="2" s="1"/>
  <c r="AZ31" i="2"/>
  <c r="BB31" i="2" s="1"/>
  <c r="BC31" i="2"/>
  <c r="BD31" i="2"/>
  <c r="BH31" i="2"/>
  <c r="Q31" i="2" s="1"/>
  <c r="BJ31" i="2"/>
  <c r="BK31" i="2"/>
  <c r="BM31" i="2" s="1"/>
  <c r="S31" i="2" s="1"/>
  <c r="BL31" i="2"/>
  <c r="BN31" i="2" s="1"/>
  <c r="BP31" i="2" s="1"/>
  <c r="H32" i="2"/>
  <c r="M32" i="2"/>
  <c r="O32" i="2"/>
  <c r="T32" i="2"/>
  <c r="X32" i="2"/>
  <c r="C32" i="2" s="1"/>
  <c r="Z32" i="2"/>
  <c r="E32" i="2" s="1"/>
  <c r="AA32" i="2"/>
  <c r="AC32" i="2" s="1"/>
  <c r="AB32" i="2"/>
  <c r="AD32" i="2"/>
  <c r="AE32" i="2"/>
  <c r="AJ32" i="2"/>
  <c r="AL32" i="2"/>
  <c r="AM32" i="2"/>
  <c r="AO32" i="2" s="1"/>
  <c r="J32" i="2" s="1"/>
  <c r="AN32" i="2"/>
  <c r="AP32" i="2"/>
  <c r="AQ32" i="2"/>
  <c r="AV32" i="2"/>
  <c r="AX32" i="2"/>
  <c r="AY32" i="2"/>
  <c r="BA32" i="2" s="1"/>
  <c r="AZ32" i="2"/>
  <c r="BB32" i="2"/>
  <c r="BC32" i="2"/>
  <c r="BH32" i="2"/>
  <c r="Q32" i="2" s="1"/>
  <c r="BJ32" i="2"/>
  <c r="BK32" i="2"/>
  <c r="BM32" i="2" s="1"/>
  <c r="S32" i="2" s="1"/>
  <c r="BL32" i="2"/>
  <c r="BN32" i="2"/>
  <c r="BO32" i="2"/>
  <c r="M33" i="2"/>
  <c r="X33" i="2"/>
  <c r="C33" i="2" s="1"/>
  <c r="Z33" i="2"/>
  <c r="AE33" i="2" s="1"/>
  <c r="AA33" i="2"/>
  <c r="AB33" i="2"/>
  <c r="AC33" i="2"/>
  <c r="AD33" i="2"/>
  <c r="AF33" i="2" s="1"/>
  <c r="AJ33" i="2"/>
  <c r="H33" i="2" s="1"/>
  <c r="AL33" i="2"/>
  <c r="AM33" i="2"/>
  <c r="AN33" i="2"/>
  <c r="AO33" i="2"/>
  <c r="J33" i="2" s="1"/>
  <c r="AP33" i="2"/>
  <c r="K33" i="2" s="1"/>
  <c r="K51" i="1" s="1"/>
  <c r="AR33" i="2"/>
  <c r="AV33" i="2"/>
  <c r="AX33" i="2"/>
  <c r="BC33" i="2" s="1"/>
  <c r="AY33" i="2"/>
  <c r="AZ33" i="2"/>
  <c r="BB33" i="2" s="1"/>
  <c r="BA33" i="2"/>
  <c r="O33" i="2" s="1"/>
  <c r="BH33" i="2"/>
  <c r="Q33" i="2" s="1"/>
  <c r="BJ33" i="2"/>
  <c r="BK33" i="2"/>
  <c r="BL33" i="2"/>
  <c r="BN33" i="2" s="1"/>
  <c r="BM33" i="2"/>
  <c r="S33" i="2" s="1"/>
  <c r="S51" i="1" s="1"/>
  <c r="C34" i="2"/>
  <c r="X34" i="2"/>
  <c r="Z34" i="2"/>
  <c r="AA34" i="2"/>
  <c r="AC34" i="2" s="1"/>
  <c r="AB34" i="2"/>
  <c r="AD34" i="2" s="1"/>
  <c r="AF34" i="2" s="1"/>
  <c r="AJ34" i="2"/>
  <c r="H34" i="2" s="1"/>
  <c r="H52" i="1" s="1"/>
  <c r="AL34" i="2"/>
  <c r="AM34" i="2"/>
  <c r="AN34" i="2"/>
  <c r="AP34" i="2" s="1"/>
  <c r="K34" i="2" s="1"/>
  <c r="K52" i="1" s="1"/>
  <c r="AO34" i="2"/>
  <c r="J34" i="2" s="1"/>
  <c r="J52" i="1" s="1"/>
  <c r="AR34" i="2"/>
  <c r="AV34" i="2"/>
  <c r="M34" i="2" s="1"/>
  <c r="AX34" i="2"/>
  <c r="AY34" i="2"/>
  <c r="BA34" i="2" s="1"/>
  <c r="AZ34" i="2"/>
  <c r="BB34" i="2" s="1"/>
  <c r="P34" i="2" s="1"/>
  <c r="P52" i="1" s="1"/>
  <c r="BD34" i="2"/>
  <c r="BH34" i="2"/>
  <c r="Q34" i="2" s="1"/>
  <c r="U34" i="2" s="1"/>
  <c r="BJ34" i="2"/>
  <c r="BK34" i="2"/>
  <c r="BM34" i="2" s="1"/>
  <c r="BL34" i="2"/>
  <c r="BN34" i="2" s="1"/>
  <c r="T34" i="2" s="1"/>
  <c r="T52" i="1" s="1"/>
  <c r="BP34" i="2"/>
  <c r="C35" i="2"/>
  <c r="H35" i="2"/>
  <c r="M35" i="2"/>
  <c r="O35" i="2"/>
  <c r="S35" i="2"/>
  <c r="X35" i="2"/>
  <c r="Z35" i="2"/>
  <c r="E35" i="2" s="1"/>
  <c r="AA35" i="2"/>
  <c r="AC35" i="2" s="1"/>
  <c r="AB35" i="2"/>
  <c r="AD35" i="2" s="1"/>
  <c r="AF35" i="2" s="1"/>
  <c r="AE35" i="2"/>
  <c r="AJ35" i="2"/>
  <c r="AL35" i="2"/>
  <c r="AM35" i="2"/>
  <c r="AO35" i="2" s="1"/>
  <c r="AQ35" i="2" s="1"/>
  <c r="AN35" i="2"/>
  <c r="AP35" i="2" s="1"/>
  <c r="AV35" i="2"/>
  <c r="AX35" i="2"/>
  <c r="AY35" i="2"/>
  <c r="BA35" i="2" s="1"/>
  <c r="AZ35" i="2"/>
  <c r="BB35" i="2" s="1"/>
  <c r="BC35" i="2"/>
  <c r="BH35" i="2"/>
  <c r="Q35" i="2" s="1"/>
  <c r="BJ35" i="2"/>
  <c r="BK35" i="2"/>
  <c r="BM35" i="2" s="1"/>
  <c r="BL35" i="2"/>
  <c r="BN35" i="2"/>
  <c r="BP35" i="2" s="1"/>
  <c r="BO35" i="2"/>
  <c r="F36" i="2"/>
  <c r="H36" i="2"/>
  <c r="X36" i="2"/>
  <c r="C36" i="2" s="1"/>
  <c r="Z36" i="2"/>
  <c r="AE36" i="2" s="1"/>
  <c r="AA36" i="2"/>
  <c r="AB36" i="2"/>
  <c r="AC36" i="2"/>
  <c r="AD36" i="2"/>
  <c r="AF36" i="2" s="1"/>
  <c r="AJ36" i="2"/>
  <c r="AL36" i="2"/>
  <c r="AM36" i="2"/>
  <c r="AO36" i="2" s="1"/>
  <c r="J36" i="2" s="1"/>
  <c r="J54" i="1" s="1"/>
  <c r="AN36" i="2"/>
  <c r="AP36" i="2"/>
  <c r="AR36" i="2" s="1"/>
  <c r="AV36" i="2"/>
  <c r="M36" i="2" s="1"/>
  <c r="AX36" i="2"/>
  <c r="AY36" i="2"/>
  <c r="BA36" i="2" s="1"/>
  <c r="AZ36" i="2"/>
  <c r="BB36" i="2"/>
  <c r="BH36" i="2"/>
  <c r="Q36" i="2" s="1"/>
  <c r="BJ36" i="2"/>
  <c r="BK36" i="2"/>
  <c r="BM36" i="2" s="1"/>
  <c r="BL36" i="2"/>
  <c r="BN36" i="2"/>
  <c r="BP36" i="2" s="1"/>
  <c r="C37" i="2"/>
  <c r="K37" i="2"/>
  <c r="M37" i="2"/>
  <c r="Q37" i="2"/>
  <c r="U37" i="2" s="1"/>
  <c r="X37" i="2"/>
  <c r="Z37" i="2"/>
  <c r="F37" i="2" s="1"/>
  <c r="AA37" i="2"/>
  <c r="AB37" i="2"/>
  <c r="AC37" i="2"/>
  <c r="AD37" i="2"/>
  <c r="AF37" i="2" s="1"/>
  <c r="AE37" i="2"/>
  <c r="AJ37" i="2"/>
  <c r="H37" i="2" s="1"/>
  <c r="AL37" i="2"/>
  <c r="AM37" i="2"/>
  <c r="AO37" i="2" s="1"/>
  <c r="AN37" i="2"/>
  <c r="AP37" i="2"/>
  <c r="AR37" i="2" s="1"/>
  <c r="AV37" i="2"/>
  <c r="AX37" i="2"/>
  <c r="AY37" i="2"/>
  <c r="BA37" i="2" s="1"/>
  <c r="AZ37" i="2"/>
  <c r="BB37" i="2"/>
  <c r="P37" i="2" s="1"/>
  <c r="P56" i="1" s="1"/>
  <c r="BH37" i="2"/>
  <c r="BJ37" i="2"/>
  <c r="BK37" i="2"/>
  <c r="BM37" i="2" s="1"/>
  <c r="BL37" i="2"/>
  <c r="BN37" i="2"/>
  <c r="T37" i="2" s="1"/>
  <c r="M38" i="2"/>
  <c r="X38" i="2"/>
  <c r="C38" i="2" s="1"/>
  <c r="C59" i="1" s="1"/>
  <c r="Z38" i="2"/>
  <c r="E38" i="2" s="1"/>
  <c r="AA38" i="2"/>
  <c r="AC38" i="2" s="1"/>
  <c r="AE38" i="2" s="1"/>
  <c r="AB38" i="2"/>
  <c r="AD38" i="2"/>
  <c r="AF38" i="2" s="1"/>
  <c r="AJ38" i="2"/>
  <c r="H38" i="2" s="1"/>
  <c r="H59" i="1" s="1"/>
  <c r="AL38" i="2"/>
  <c r="AM38" i="2"/>
  <c r="AO38" i="2" s="1"/>
  <c r="AN38" i="2"/>
  <c r="AP38" i="2"/>
  <c r="AR38" i="2" s="1"/>
  <c r="AV38" i="2"/>
  <c r="AX38" i="2"/>
  <c r="AY38" i="2"/>
  <c r="BA38" i="2" s="1"/>
  <c r="AZ38" i="2"/>
  <c r="BB38" i="2"/>
  <c r="P38" i="2" s="1"/>
  <c r="P59" i="1" s="1"/>
  <c r="BH38" i="2"/>
  <c r="Q38" i="2" s="1"/>
  <c r="BJ38" i="2"/>
  <c r="BK38" i="2"/>
  <c r="BM38" i="2" s="1"/>
  <c r="BL38" i="2"/>
  <c r="BN38" i="2"/>
  <c r="BP38" i="2" s="1"/>
  <c r="M39" i="2"/>
  <c r="X39" i="2"/>
  <c r="C39" i="2" s="1"/>
  <c r="C62" i="1" s="1"/>
  <c r="Z39" i="2"/>
  <c r="AE39" i="2" s="1"/>
  <c r="AA39" i="2"/>
  <c r="AB39" i="2"/>
  <c r="AC39" i="2"/>
  <c r="AD39" i="2"/>
  <c r="AF39" i="2" s="1"/>
  <c r="AJ39" i="2"/>
  <c r="H39" i="2" s="1"/>
  <c r="H62" i="1" s="1"/>
  <c r="AL39" i="2"/>
  <c r="AQ39" i="2" s="1"/>
  <c r="AM39" i="2"/>
  <c r="AO39" i="2" s="1"/>
  <c r="J39" i="2" s="1"/>
  <c r="J62" i="1" s="1"/>
  <c r="AN39" i="2"/>
  <c r="AP39" i="2"/>
  <c r="AR39" i="2" s="1"/>
  <c r="AV39" i="2"/>
  <c r="AX39" i="2"/>
  <c r="BC39" i="2" s="1"/>
  <c r="AY39" i="2"/>
  <c r="BA39" i="2" s="1"/>
  <c r="O39" i="2" s="1"/>
  <c r="O62" i="1" s="1"/>
  <c r="AZ39" i="2"/>
  <c r="BB39" i="2"/>
  <c r="P39" i="2" s="1"/>
  <c r="P62" i="1" s="1"/>
  <c r="BH39" i="2"/>
  <c r="Q39" i="2" s="1"/>
  <c r="Q62" i="1" s="1"/>
  <c r="BJ39" i="2"/>
  <c r="BK39" i="2"/>
  <c r="BM39" i="2" s="1"/>
  <c r="S39" i="2" s="1"/>
  <c r="BL39" i="2"/>
  <c r="BN39" i="2"/>
  <c r="T39" i="2" s="1"/>
  <c r="T62" i="1" s="1"/>
  <c r="K40" i="2"/>
  <c r="X40" i="2"/>
  <c r="C40" i="2" s="1"/>
  <c r="C63" i="1" s="1"/>
  <c r="Z40" i="2"/>
  <c r="F40" i="2" s="1"/>
  <c r="AA40" i="2"/>
  <c r="AB40" i="2"/>
  <c r="AC40" i="2"/>
  <c r="AE40" i="2" s="1"/>
  <c r="AD40" i="2"/>
  <c r="AF40" i="2" s="1"/>
  <c r="AJ40" i="2"/>
  <c r="H40" i="2" s="1"/>
  <c r="H63" i="1" s="1"/>
  <c r="AL40" i="2"/>
  <c r="AM40" i="2"/>
  <c r="AN40" i="2"/>
  <c r="AO40" i="2"/>
  <c r="AQ40" i="2" s="1"/>
  <c r="AP40" i="2"/>
  <c r="AR40" i="2" s="1"/>
  <c r="AV40" i="2"/>
  <c r="M40" i="2" s="1"/>
  <c r="AX40" i="2"/>
  <c r="AY40" i="2"/>
  <c r="BA40" i="2" s="1"/>
  <c r="AZ40" i="2"/>
  <c r="BB40" i="2"/>
  <c r="P40" i="2" s="1"/>
  <c r="P63" i="1" s="1"/>
  <c r="BH40" i="2"/>
  <c r="Q40" i="2" s="1"/>
  <c r="U40" i="2" s="1"/>
  <c r="BJ40" i="2"/>
  <c r="BK40" i="2"/>
  <c r="BL40" i="2"/>
  <c r="BM40" i="2"/>
  <c r="S40" i="2" s="1"/>
  <c r="BN40" i="2"/>
  <c r="T40" i="2" s="1"/>
  <c r="T63" i="1" s="1"/>
  <c r="C41" i="2"/>
  <c r="C64" i="1" s="1"/>
  <c r="M41" i="2"/>
  <c r="X41" i="2"/>
  <c r="Z41" i="2"/>
  <c r="E41" i="2" s="1"/>
  <c r="E64" i="1" s="1"/>
  <c r="AA41" i="2"/>
  <c r="AC41" i="2" s="1"/>
  <c r="AE41" i="2" s="1"/>
  <c r="AB41" i="2"/>
  <c r="AD41" i="2" s="1"/>
  <c r="AF41" i="2" s="1"/>
  <c r="AJ41" i="2"/>
  <c r="H41" i="2" s="1"/>
  <c r="H64" i="1" s="1"/>
  <c r="AL41" i="2"/>
  <c r="AM41" i="2"/>
  <c r="AO41" i="2" s="1"/>
  <c r="AN41" i="2"/>
  <c r="AP41" i="2" s="1"/>
  <c r="AV41" i="2"/>
  <c r="AX41" i="2"/>
  <c r="AY41" i="2"/>
  <c r="BA41" i="2" s="1"/>
  <c r="O41" i="2" s="1"/>
  <c r="O64" i="1" s="1"/>
  <c r="AZ41" i="2"/>
  <c r="BB41" i="2" s="1"/>
  <c r="BC41" i="2"/>
  <c r="BH41" i="2"/>
  <c r="Q41" i="2" s="1"/>
  <c r="Q64" i="1" s="1"/>
  <c r="BJ41" i="2"/>
  <c r="BK41" i="2"/>
  <c r="BM41" i="2" s="1"/>
  <c r="S41" i="2" s="1"/>
  <c r="BL41" i="2"/>
  <c r="BN41" i="2" s="1"/>
  <c r="BO41" i="2"/>
  <c r="S42" i="2"/>
  <c r="W42" i="2"/>
  <c r="X42" i="2"/>
  <c r="C42" i="2" s="1"/>
  <c r="C66" i="1" s="1"/>
  <c r="Y42" i="2"/>
  <c r="Z42" i="2" s="1"/>
  <c r="AB42" i="2"/>
  <c r="AD42" i="2" s="1"/>
  <c r="AF42" i="2" s="1"/>
  <c r="AI42" i="2"/>
  <c r="AJ42" i="2" s="1"/>
  <c r="H42" i="2" s="1"/>
  <c r="H66" i="1" s="1"/>
  <c r="AK42" i="2"/>
  <c r="AN42" i="2" s="1"/>
  <c r="AP42" i="2" s="1"/>
  <c r="AL42" i="2"/>
  <c r="AM42" i="2"/>
  <c r="AO42" i="2" s="1"/>
  <c r="J42" i="2" s="1"/>
  <c r="J66" i="1" s="1"/>
  <c r="AU42" i="2"/>
  <c r="AV42" i="2"/>
  <c r="M42" i="2" s="1"/>
  <c r="M66" i="1" s="1"/>
  <c r="AW42" i="2"/>
  <c r="AX42" i="2" s="1"/>
  <c r="BD42" i="2" s="1"/>
  <c r="AZ42" i="2"/>
  <c r="BB42" i="2" s="1"/>
  <c r="P42" i="2" s="1"/>
  <c r="P66" i="1" s="1"/>
  <c r="BG42" i="2"/>
  <c r="BH42" i="2" s="1"/>
  <c r="Q42" i="2" s="1"/>
  <c r="BI42" i="2"/>
  <c r="BL42" i="2" s="1"/>
  <c r="BN42" i="2" s="1"/>
  <c r="BJ42" i="2"/>
  <c r="BK42" i="2"/>
  <c r="BM42" i="2" s="1"/>
  <c r="C10" i="1"/>
  <c r="E10" i="1"/>
  <c r="H10" i="1"/>
  <c r="M10" i="1"/>
  <c r="Q10" i="1"/>
  <c r="C13" i="1"/>
  <c r="H13" i="1"/>
  <c r="J13" i="1"/>
  <c r="M13" i="1"/>
  <c r="O13" i="1"/>
  <c r="P13" i="1"/>
  <c r="Q13" i="1"/>
  <c r="S13" i="1"/>
  <c r="T13" i="1"/>
  <c r="C14" i="1"/>
  <c r="F14" i="1"/>
  <c r="H14" i="1"/>
  <c r="M14" i="1"/>
  <c r="Q14" i="1"/>
  <c r="C17" i="1"/>
  <c r="H17" i="1"/>
  <c r="J17" i="1"/>
  <c r="K17" i="1"/>
  <c r="M17" i="1"/>
  <c r="P17" i="1"/>
  <c r="Q17" i="1"/>
  <c r="T17" i="1"/>
  <c r="C18" i="1"/>
  <c r="E18" i="1"/>
  <c r="H18" i="1"/>
  <c r="J18" i="1"/>
  <c r="M18" i="1"/>
  <c r="O18" i="1"/>
  <c r="P18" i="1"/>
  <c r="Q18" i="1"/>
  <c r="S18" i="1"/>
  <c r="C19" i="1"/>
  <c r="E19" i="1"/>
  <c r="H19" i="1"/>
  <c r="J19" i="1"/>
  <c r="M19" i="1"/>
  <c r="O19" i="1"/>
  <c r="Q19" i="1"/>
  <c r="S19" i="1"/>
  <c r="C22" i="1"/>
  <c r="H22" i="1"/>
  <c r="M22" i="1"/>
  <c r="O22" i="1"/>
  <c r="Q22" i="1"/>
  <c r="S22" i="1"/>
  <c r="C23" i="1"/>
  <c r="H23" i="1"/>
  <c r="J23" i="1"/>
  <c r="M23" i="1"/>
  <c r="O23" i="1"/>
  <c r="Q23" i="1"/>
  <c r="S23" i="1"/>
  <c r="C26" i="1"/>
  <c r="E26" i="1"/>
  <c r="F26" i="1"/>
  <c r="H26" i="1"/>
  <c r="J26" i="1"/>
  <c r="K26" i="1"/>
  <c r="M26" i="1"/>
  <c r="O26" i="1"/>
  <c r="P26" i="1"/>
  <c r="Q26" i="1"/>
  <c r="S26" i="1"/>
  <c r="C27" i="1"/>
  <c r="E27" i="1"/>
  <c r="H27" i="1"/>
  <c r="J27" i="1"/>
  <c r="K27" i="1"/>
  <c r="M27" i="1"/>
  <c r="P27" i="1"/>
  <c r="Q27" i="1"/>
  <c r="T27" i="1"/>
  <c r="C28" i="1"/>
  <c r="F28" i="1"/>
  <c r="H28" i="1"/>
  <c r="J28" i="1"/>
  <c r="M28" i="1"/>
  <c r="O28" i="1"/>
  <c r="P28" i="1"/>
  <c r="Q28" i="1"/>
  <c r="S28" i="1"/>
  <c r="T28" i="1"/>
  <c r="C30" i="1"/>
  <c r="H30" i="1"/>
  <c r="J30" i="1"/>
  <c r="M30" i="1"/>
  <c r="O30" i="1"/>
  <c r="Q30" i="1"/>
  <c r="C33" i="1"/>
  <c r="H33" i="1"/>
  <c r="J33" i="1"/>
  <c r="M33" i="1"/>
  <c r="O33" i="1"/>
  <c r="Q33" i="1"/>
  <c r="C34" i="1"/>
  <c r="E34" i="1"/>
  <c r="H34" i="1"/>
  <c r="M34" i="1"/>
  <c r="Q34" i="1"/>
  <c r="C35" i="1"/>
  <c r="H35" i="1"/>
  <c r="J35" i="1"/>
  <c r="M35" i="1"/>
  <c r="O35" i="1"/>
  <c r="P35" i="1"/>
  <c r="Q35" i="1"/>
  <c r="S35" i="1"/>
  <c r="C38" i="1"/>
  <c r="E38" i="1"/>
  <c r="H38" i="1"/>
  <c r="J38" i="1"/>
  <c r="K38" i="1"/>
  <c r="M38" i="1"/>
  <c r="O38" i="1"/>
  <c r="P38" i="1"/>
  <c r="Q38" i="1"/>
  <c r="S38" i="1"/>
  <c r="T38" i="1"/>
  <c r="C39" i="1"/>
  <c r="H39" i="1"/>
  <c r="J39" i="1"/>
  <c r="M39" i="1"/>
  <c r="O39" i="1"/>
  <c r="Q39" i="1"/>
  <c r="S39" i="1"/>
  <c r="C40" i="1"/>
  <c r="E40" i="1"/>
  <c r="H40" i="1"/>
  <c r="J40" i="1"/>
  <c r="M40" i="1"/>
  <c r="O40" i="1"/>
  <c r="Q40" i="1"/>
  <c r="S40" i="1"/>
  <c r="C43" i="1"/>
  <c r="H43" i="1"/>
  <c r="J43" i="1"/>
  <c r="M43" i="1"/>
  <c r="O43" i="1"/>
  <c r="Q43" i="1"/>
  <c r="C44" i="1"/>
  <c r="E44" i="1"/>
  <c r="F44" i="1"/>
  <c r="H44" i="1"/>
  <c r="J44" i="1"/>
  <c r="K44" i="1"/>
  <c r="M44" i="1"/>
  <c r="O44" i="1"/>
  <c r="Q44" i="1"/>
  <c r="S44" i="1"/>
  <c r="C45" i="1"/>
  <c r="F45" i="1"/>
  <c r="H45" i="1"/>
  <c r="J45" i="1"/>
  <c r="M45" i="1"/>
  <c r="P45" i="1"/>
  <c r="Q45" i="1"/>
  <c r="T45" i="1"/>
  <c r="C46" i="1"/>
  <c r="E46" i="1"/>
  <c r="H46" i="1"/>
  <c r="K46" i="1"/>
  <c r="M46" i="1"/>
  <c r="O46" i="1"/>
  <c r="P46" i="1"/>
  <c r="Q46" i="1"/>
  <c r="S46" i="1"/>
  <c r="C48" i="1"/>
  <c r="E48" i="1"/>
  <c r="H48" i="1"/>
  <c r="J48" i="1"/>
  <c r="M48" i="1"/>
  <c r="O48" i="1"/>
  <c r="Q48" i="1"/>
  <c r="S48" i="1"/>
  <c r="T48" i="1"/>
  <c r="C51" i="1"/>
  <c r="H51" i="1"/>
  <c r="J51" i="1"/>
  <c r="M51" i="1"/>
  <c r="O51" i="1"/>
  <c r="Q51" i="1"/>
  <c r="C52" i="1"/>
  <c r="M52" i="1"/>
  <c r="Q52" i="1"/>
  <c r="C53" i="1"/>
  <c r="E53" i="1"/>
  <c r="H53" i="1"/>
  <c r="M53" i="1"/>
  <c r="O53" i="1"/>
  <c r="Q53" i="1"/>
  <c r="S53" i="1"/>
  <c r="C54" i="1"/>
  <c r="F54" i="1"/>
  <c r="H54" i="1"/>
  <c r="M54" i="1"/>
  <c r="Q54" i="1"/>
  <c r="C56" i="1"/>
  <c r="F56" i="1"/>
  <c r="H56" i="1"/>
  <c r="K56" i="1"/>
  <c r="M56" i="1"/>
  <c r="Q56" i="1"/>
  <c r="T56" i="1"/>
  <c r="E59" i="1"/>
  <c r="M59" i="1"/>
  <c r="Q59" i="1"/>
  <c r="M62" i="1"/>
  <c r="S62" i="1"/>
  <c r="F63" i="1"/>
  <c r="K63" i="1"/>
  <c r="M63" i="1"/>
  <c r="Q63" i="1"/>
  <c r="S63" i="1"/>
  <c r="M64" i="1"/>
  <c r="S64" i="1"/>
  <c r="Q66" i="1"/>
  <c r="S66" i="1"/>
  <c r="BP42" i="2" l="1"/>
  <c r="T42" i="2"/>
  <c r="T66" i="1" s="1"/>
  <c r="AR42" i="2"/>
  <c r="K42" i="2"/>
  <c r="K66" i="1" s="1"/>
  <c r="AQ42" i="2"/>
  <c r="E42" i="2"/>
  <c r="E66" i="1" s="1"/>
  <c r="P41" i="2"/>
  <c r="P64" i="1" s="1"/>
  <c r="BD41" i="2"/>
  <c r="K41" i="2"/>
  <c r="K64" i="1" s="1"/>
  <c r="AR41" i="2"/>
  <c r="J38" i="2"/>
  <c r="J59" i="1" s="1"/>
  <c r="AQ38" i="2"/>
  <c r="O37" i="2"/>
  <c r="O56" i="1" s="1"/>
  <c r="BC37" i="2"/>
  <c r="AQ36" i="2"/>
  <c r="AE34" i="2"/>
  <c r="E34" i="2"/>
  <c r="E52" i="1" s="1"/>
  <c r="BO42" i="2"/>
  <c r="F42" i="2"/>
  <c r="F66" i="1" s="1"/>
  <c r="AQ41" i="2"/>
  <c r="J41" i="2"/>
  <c r="J64" i="1" s="1"/>
  <c r="BO39" i="2"/>
  <c r="J37" i="2"/>
  <c r="J56" i="1" s="1"/>
  <c r="AQ37" i="2"/>
  <c r="S36" i="2"/>
  <c r="S54" i="1" s="1"/>
  <c r="BO36" i="2"/>
  <c r="P35" i="2"/>
  <c r="P53" i="1" s="1"/>
  <c r="BD35" i="2"/>
  <c r="K35" i="2"/>
  <c r="K53" i="1" s="1"/>
  <c r="AR35" i="2"/>
  <c r="S34" i="2"/>
  <c r="S52" i="1" s="1"/>
  <c r="BO34" i="2"/>
  <c r="T33" i="2"/>
  <c r="T51" i="1" s="1"/>
  <c r="BP33" i="2"/>
  <c r="BC42" i="2"/>
  <c r="O40" i="2"/>
  <c r="O63" i="1" s="1"/>
  <c r="BC40" i="2"/>
  <c r="U39" i="2"/>
  <c r="S38" i="2"/>
  <c r="S59" i="1" s="1"/>
  <c r="BO38" i="2"/>
  <c r="O36" i="2"/>
  <c r="O54" i="1" s="1"/>
  <c r="BC36" i="2"/>
  <c r="O34" i="2"/>
  <c r="O52" i="1" s="1"/>
  <c r="BC34" i="2"/>
  <c r="P33" i="2"/>
  <c r="P51" i="1" s="1"/>
  <c r="BD33" i="2"/>
  <c r="T41" i="2"/>
  <c r="T64" i="1" s="1"/>
  <c r="BP41" i="2"/>
  <c r="O38" i="2"/>
  <c r="O59" i="1" s="1"/>
  <c r="BC38" i="2"/>
  <c r="S37" i="2"/>
  <c r="S56" i="1" s="1"/>
  <c r="BO37" i="2"/>
  <c r="U36" i="2"/>
  <c r="E40" i="2"/>
  <c r="E63" i="1" s="1"/>
  <c r="F39" i="2"/>
  <c r="F62" i="1" s="1"/>
  <c r="T38" i="2"/>
  <c r="T59" i="1" s="1"/>
  <c r="BP37" i="2"/>
  <c r="BD37" i="2"/>
  <c r="E37" i="2"/>
  <c r="E56" i="1" s="1"/>
  <c r="T35" i="2"/>
  <c r="T53" i="1" s="1"/>
  <c r="AQ34" i="2"/>
  <c r="BO33" i="2"/>
  <c r="E33" i="2"/>
  <c r="E51" i="1" s="1"/>
  <c r="P32" i="2"/>
  <c r="P48" i="1" s="1"/>
  <c r="BD32" i="2"/>
  <c r="AF32" i="2"/>
  <c r="BO31" i="2"/>
  <c r="AQ31" i="2"/>
  <c r="T31" i="2"/>
  <c r="S30" i="2"/>
  <c r="S45" i="1" s="1"/>
  <c r="BO30" i="2"/>
  <c r="E30" i="2"/>
  <c r="E45" i="1" s="1"/>
  <c r="P29" i="2"/>
  <c r="P44" i="1" s="1"/>
  <c r="BD29" i="2"/>
  <c r="BC29" i="2"/>
  <c r="AE29" i="2"/>
  <c r="BO28" i="2"/>
  <c r="AQ28" i="2"/>
  <c r="T27" i="2"/>
  <c r="T40" i="1" s="1"/>
  <c r="BP27" i="2"/>
  <c r="BC27" i="2"/>
  <c r="P26" i="2"/>
  <c r="P39" i="1" s="1"/>
  <c r="BD26" i="2"/>
  <c r="F26" i="2"/>
  <c r="F39" i="1" s="1"/>
  <c r="BO24" i="2"/>
  <c r="S23" i="2"/>
  <c r="S34" i="1" s="1"/>
  <c r="BO23" i="2"/>
  <c r="O23" i="2"/>
  <c r="O34" i="1" s="1"/>
  <c r="BC23" i="2"/>
  <c r="AQ23" i="2"/>
  <c r="J23" i="2"/>
  <c r="J34" i="1" s="1"/>
  <c r="P22" i="2"/>
  <c r="P33" i="1" s="1"/>
  <c r="BD22" i="2"/>
  <c r="BP40" i="2"/>
  <c r="BD40" i="2"/>
  <c r="J40" i="2"/>
  <c r="J63" i="1" s="1"/>
  <c r="K39" i="2"/>
  <c r="K62" i="1" s="1"/>
  <c r="E39" i="2"/>
  <c r="E62" i="1" s="1"/>
  <c r="F38" i="2"/>
  <c r="F59" i="1" s="1"/>
  <c r="J35" i="2"/>
  <c r="J53" i="1" s="1"/>
  <c r="BP28" i="2"/>
  <c r="T28" i="2"/>
  <c r="T43" i="1" s="1"/>
  <c r="U28" i="2"/>
  <c r="AR28" i="2"/>
  <c r="K28" i="2"/>
  <c r="K43" i="1" s="1"/>
  <c r="E28" i="2"/>
  <c r="E43" i="1" s="1"/>
  <c r="AE28" i="2"/>
  <c r="P27" i="2"/>
  <c r="P40" i="1" s="1"/>
  <c r="BD27" i="2"/>
  <c r="AQ27" i="2"/>
  <c r="AR26" i="2"/>
  <c r="K26" i="2"/>
  <c r="K39" i="1" s="1"/>
  <c r="AR22" i="2"/>
  <c r="K22" i="2"/>
  <c r="K33" i="1" s="1"/>
  <c r="U18" i="2"/>
  <c r="AY42" i="2"/>
  <c r="BA42" i="2" s="1"/>
  <c r="O42" i="2" s="1"/>
  <c r="O66" i="1" s="1"/>
  <c r="AA42" i="2"/>
  <c r="AC42" i="2" s="1"/>
  <c r="AE42" i="2" s="1"/>
  <c r="F41" i="2"/>
  <c r="F64" i="1" s="1"/>
  <c r="BO40" i="2"/>
  <c r="BP39" i="2"/>
  <c r="BD39" i="2"/>
  <c r="K38" i="2"/>
  <c r="K59" i="1" s="1"/>
  <c r="P36" i="2"/>
  <c r="P54" i="1" s="1"/>
  <c r="BD36" i="2"/>
  <c r="T36" i="2"/>
  <c r="T54" i="1" s="1"/>
  <c r="E36" i="2"/>
  <c r="E54" i="1" s="1"/>
  <c r="AQ33" i="2"/>
  <c r="BP32" i="2"/>
  <c r="U32" i="2"/>
  <c r="AR32" i="2"/>
  <c r="K32" i="2"/>
  <c r="K48" i="1" s="1"/>
  <c r="F32" i="2"/>
  <c r="F48" i="1" s="1"/>
  <c r="O30" i="2"/>
  <c r="O45" i="1" s="1"/>
  <c r="BC30" i="2"/>
  <c r="K30" i="2"/>
  <c r="K45" i="1" s="1"/>
  <c r="T29" i="2"/>
  <c r="T44" i="1" s="1"/>
  <c r="BP29" i="2"/>
  <c r="BO29" i="2"/>
  <c r="AQ29" i="2"/>
  <c r="BC28" i="2"/>
  <c r="F28" i="2"/>
  <c r="F43" i="1" s="1"/>
  <c r="K27" i="2"/>
  <c r="K40" i="1" s="1"/>
  <c r="AR27" i="2"/>
  <c r="U23" i="2"/>
  <c r="BD38" i="2"/>
  <c r="K36" i="2"/>
  <c r="K54" i="1" s="1"/>
  <c r="F35" i="2"/>
  <c r="F53" i="1" s="1"/>
  <c r="F34" i="2"/>
  <c r="F52" i="1" s="1"/>
  <c r="F33" i="2"/>
  <c r="F51" i="1" s="1"/>
  <c r="AR31" i="2"/>
  <c r="BP30" i="2"/>
  <c r="P28" i="2"/>
  <c r="P43" i="1" s="1"/>
  <c r="BD28" i="2"/>
  <c r="T26" i="2"/>
  <c r="T39" i="1" s="1"/>
  <c r="BP26" i="2"/>
  <c r="E24" i="2"/>
  <c r="E35" i="1" s="1"/>
  <c r="T23" i="2"/>
  <c r="T34" i="1" s="1"/>
  <c r="BP23" i="2"/>
  <c r="P23" i="2"/>
  <c r="P34" i="1" s="1"/>
  <c r="BD23" i="2"/>
  <c r="K23" i="2"/>
  <c r="K34" i="1" s="1"/>
  <c r="AR23" i="2"/>
  <c r="T22" i="2"/>
  <c r="T33" i="1" s="1"/>
  <c r="BP22" i="2"/>
  <c r="E26" i="2"/>
  <c r="E39" i="1" s="1"/>
  <c r="F25" i="2"/>
  <c r="F38" i="1" s="1"/>
  <c r="AE24" i="2"/>
  <c r="T24" i="2"/>
  <c r="T35" i="1" s="1"/>
  <c r="K21" i="2"/>
  <c r="K30" i="1" s="1"/>
  <c r="AR21" i="2"/>
  <c r="S21" i="2"/>
  <c r="S30" i="1" s="1"/>
  <c r="F21" i="2"/>
  <c r="F30" i="1" s="1"/>
  <c r="BC20" i="2"/>
  <c r="BO19" i="2"/>
  <c r="S19" i="2"/>
  <c r="S27" i="1" s="1"/>
  <c r="AR19" i="2"/>
  <c r="BO18" i="2"/>
  <c r="AQ18" i="2"/>
  <c r="P17" i="2"/>
  <c r="P23" i="1" s="1"/>
  <c r="BD17" i="2"/>
  <c r="AQ17" i="2"/>
  <c r="BO16" i="2"/>
  <c r="U16" i="2"/>
  <c r="F16" i="2"/>
  <c r="F22" i="1" s="1"/>
  <c r="U15" i="2"/>
  <c r="S13" i="2"/>
  <c r="S17" i="1" s="1"/>
  <c r="BO13" i="2"/>
  <c r="E13" i="2"/>
  <c r="E17" i="1" s="1"/>
  <c r="AE11" i="2"/>
  <c r="BP10" i="2"/>
  <c r="T10" i="2"/>
  <c r="T10" i="1" s="1"/>
  <c r="P10" i="2"/>
  <c r="P10" i="1" s="1"/>
  <c r="BD10" i="2"/>
  <c r="AR10" i="2"/>
  <c r="K10" i="2"/>
  <c r="K10" i="1" s="1"/>
  <c r="F24" i="2"/>
  <c r="F35" i="1" s="1"/>
  <c r="AE23" i="2"/>
  <c r="S22" i="2"/>
  <c r="S33" i="1" s="1"/>
  <c r="F22" i="2"/>
  <c r="F33" i="1" s="1"/>
  <c r="BC21" i="2"/>
  <c r="E21" i="2"/>
  <c r="E30" i="1" s="1"/>
  <c r="AQ20" i="2"/>
  <c r="O19" i="2"/>
  <c r="O27" i="1" s="1"/>
  <c r="BC19" i="2"/>
  <c r="K17" i="2"/>
  <c r="K23" i="1" s="1"/>
  <c r="AR17" i="2"/>
  <c r="E17" i="2"/>
  <c r="E23" i="1" s="1"/>
  <c r="AE17" i="2"/>
  <c r="T16" i="2"/>
  <c r="T22" i="1" s="1"/>
  <c r="BP16" i="2"/>
  <c r="T15" i="2"/>
  <c r="T19" i="1" s="1"/>
  <c r="BP15" i="2"/>
  <c r="O13" i="2"/>
  <c r="O17" i="1" s="1"/>
  <c r="BC13" i="2"/>
  <c r="T12" i="2"/>
  <c r="T14" i="1" s="1"/>
  <c r="BP12" i="2"/>
  <c r="P12" i="2"/>
  <c r="P14" i="1" s="1"/>
  <c r="BD12" i="2"/>
  <c r="AR12" i="2"/>
  <c r="K12" i="2"/>
  <c r="K14" i="1" s="1"/>
  <c r="S10" i="2"/>
  <c r="S10" i="1" s="1"/>
  <c r="BO10" i="2"/>
  <c r="O10" i="2"/>
  <c r="O10" i="1" s="1"/>
  <c r="BC10" i="2"/>
  <c r="J10" i="2"/>
  <c r="J10" i="1" s="1"/>
  <c r="AQ10" i="2"/>
  <c r="F31" i="2"/>
  <c r="F46" i="1" s="1"/>
  <c r="F27" i="2"/>
  <c r="F40" i="1" s="1"/>
  <c r="BO26" i="2"/>
  <c r="BC26" i="2"/>
  <c r="BP25" i="2"/>
  <c r="BD25" i="2"/>
  <c r="K24" i="2"/>
  <c r="K35" i="1" s="1"/>
  <c r="F23" i="2"/>
  <c r="F34" i="1" s="1"/>
  <c r="BC22" i="2"/>
  <c r="AQ22" i="2"/>
  <c r="E22" i="2"/>
  <c r="E33" i="1" s="1"/>
  <c r="P21" i="2"/>
  <c r="P30" i="1" s="1"/>
  <c r="BD21" i="2"/>
  <c r="F17" i="2"/>
  <c r="F23" i="1" s="1"/>
  <c r="P16" i="2"/>
  <c r="P22" i="1" s="1"/>
  <c r="BD16" i="2"/>
  <c r="AR16" i="2"/>
  <c r="K16" i="2"/>
  <c r="K22" i="1" s="1"/>
  <c r="P15" i="2"/>
  <c r="P19" i="1" s="1"/>
  <c r="BD15" i="2"/>
  <c r="U13" i="2"/>
  <c r="S12" i="2"/>
  <c r="S14" i="1" s="1"/>
  <c r="BO12" i="2"/>
  <c r="O12" i="2"/>
  <c r="O14" i="1" s="1"/>
  <c r="BC12" i="2"/>
  <c r="AQ12" i="2"/>
  <c r="J12" i="2"/>
  <c r="J14" i="1" s="1"/>
  <c r="U11" i="2"/>
  <c r="BD24" i="2"/>
  <c r="AQ21" i="2"/>
  <c r="T21" i="2"/>
  <c r="T30" i="1" s="1"/>
  <c r="BD20" i="2"/>
  <c r="T17" i="2"/>
  <c r="T23" i="1" s="1"/>
  <c r="BP17" i="2"/>
  <c r="U17" i="2"/>
  <c r="BC17" i="2"/>
  <c r="AQ16" i="2"/>
  <c r="J16" i="2"/>
  <c r="J22" i="1" s="1"/>
  <c r="AE16" i="2"/>
  <c r="E16" i="2"/>
  <c r="E22" i="1" s="1"/>
  <c r="AR15" i="2"/>
  <c r="K15" i="2"/>
  <c r="K19" i="1" s="1"/>
  <c r="AQ13" i="2"/>
  <c r="AE12" i="2"/>
  <c r="E12" i="2"/>
  <c r="E14" i="1" s="1"/>
  <c r="AQ11" i="2"/>
  <c r="U10" i="2"/>
  <c r="K20" i="2"/>
  <c r="K28" i="1" s="1"/>
  <c r="E20" i="2"/>
  <c r="E28" i="1" s="1"/>
  <c r="F19" i="2"/>
  <c r="F27" i="1" s="1"/>
  <c r="AE18" i="2"/>
  <c r="T18" i="2"/>
  <c r="T26" i="1" s="1"/>
  <c r="F15" i="2"/>
  <c r="F19" i="1" s="1"/>
  <c r="AE14" i="2"/>
  <c r="T14" i="2"/>
  <c r="T18" i="1" s="1"/>
  <c r="BP13" i="2"/>
  <c r="BD13" i="2"/>
  <c r="AR13" i="2"/>
  <c r="F11" i="2"/>
  <c r="F13" i="1" s="1"/>
  <c r="F14" i="2"/>
  <c r="F18" i="1" s="1"/>
  <c r="AE13" i="2"/>
  <c r="K11" i="2"/>
  <c r="K13" i="1" s="1"/>
  <c r="E11" i="2"/>
  <c r="E13" i="1" s="1"/>
  <c r="F10" i="2"/>
  <c r="F10" i="1" s="1"/>
  <c r="K14" i="2"/>
  <c r="K18" i="1" s="1"/>
  <c r="F13" i="2"/>
  <c r="F17" i="1" s="1"/>
  <c r="BP11" i="2"/>
  <c r="BD11" i="2"/>
  <c r="BD18" i="2"/>
  <c r="BD14" i="2"/>
  <c r="U21" i="2" l="1"/>
  <c r="U27" i="2"/>
  <c r="U26" i="2"/>
  <c r="U24" i="2"/>
  <c r="U31" i="2"/>
  <c r="T46" i="1"/>
  <c r="U29" i="2"/>
  <c r="U41" i="2"/>
  <c r="U35" i="2"/>
  <c r="U14" i="2"/>
  <c r="U22" i="2"/>
  <c r="U12" i="2"/>
  <c r="U33" i="2"/>
  <c r="U38" i="2"/>
  <c r="U42" i="2"/>
</calcChain>
</file>

<file path=xl/sharedStrings.xml><?xml version="1.0" encoding="utf-8"?>
<sst xmlns="http://schemas.openxmlformats.org/spreadsheetml/2006/main" count="347" uniqueCount="91">
  <si>
    <t>Scotland</t>
  </si>
  <si>
    <t>South Lanarkshire</t>
  </si>
  <si>
    <t>North Lanarkshire</t>
  </si>
  <si>
    <t>Renfrewshire</t>
  </si>
  <si>
    <t>Lanarkshire</t>
  </si>
  <si>
    <t>Inverclyde</t>
  </si>
  <si>
    <t>Renfrewshire &amp; Inverclyde</t>
  </si>
  <si>
    <t>Fife</t>
  </si>
  <si>
    <t>Eilean Siar</t>
  </si>
  <si>
    <t>Shetland Islands</t>
  </si>
  <si>
    <t>Orkney Islands</t>
  </si>
  <si>
    <t>Highland</t>
  </si>
  <si>
    <t>Highlands &amp; Islands</t>
  </si>
  <si>
    <t>Edinburgh</t>
  </si>
  <si>
    <t>Scottish Borders</t>
  </si>
  <si>
    <t>East Lothian</t>
  </si>
  <si>
    <t>Midlothian</t>
  </si>
  <si>
    <t>West Lothian</t>
  </si>
  <si>
    <t>Lothians &amp; Scottish Borders</t>
  </si>
  <si>
    <t>East Renfrewshire</t>
  </si>
  <si>
    <t>East Dunbartonshire</t>
  </si>
  <si>
    <t>Glasgow City</t>
  </si>
  <si>
    <t>Greater Glasgow</t>
  </si>
  <si>
    <t>South Ayrshire</t>
  </si>
  <si>
    <t>East Ayrshire</t>
  </si>
  <si>
    <t>North Ayrshire</t>
  </si>
  <si>
    <t>Ayrshire</t>
  </si>
  <si>
    <t>Dumfries &amp; Galloway</t>
  </si>
  <si>
    <t>Falkirk</t>
  </si>
  <si>
    <t>Stirling</t>
  </si>
  <si>
    <t>Clackmannanshire</t>
  </si>
  <si>
    <t>Forth Valley</t>
  </si>
  <si>
    <t>West Dunbartonshire</t>
  </si>
  <si>
    <t>Argyll &amp; Bute</t>
  </si>
  <si>
    <t>Argyll &amp; West Dunbartonshire</t>
  </si>
  <si>
    <t>Perth &amp; Kinross</t>
  </si>
  <si>
    <t>Angus</t>
  </si>
  <si>
    <t>Dundee City</t>
  </si>
  <si>
    <t>Tayside</t>
  </si>
  <si>
    <t>Moray</t>
  </si>
  <si>
    <t>Aberdeenshire</t>
  </si>
  <si>
    <t>Aberdeenshire &amp; Moray</t>
  </si>
  <si>
    <t>Aberdeen City</t>
  </si>
  <si>
    <t>Upper</t>
  </si>
  <si>
    <t>Lower</t>
  </si>
  <si>
    <t>Slight casualty rate       2011</t>
  </si>
  <si>
    <t>Likely range of values</t>
  </si>
  <si>
    <t>All ages Seriously injured casualty rate        2011</t>
  </si>
  <si>
    <t>All ages Killed casualty rate        2011</t>
  </si>
  <si>
    <t>Child Killed and Seriously Injured casualty rate         2011</t>
  </si>
  <si>
    <t>2011 rates, with the likely range of values around the 2009-2013 annual average casualty numbers</t>
  </si>
  <si>
    <t>severity, for child killed and seriously injured (KSI) casualties, all ages KSI casualties, and slight casualties</t>
  </si>
  <si>
    <t xml:space="preserve">Local Authority roads: Casualty rates per 100 million vehicle kilometres by police force division, council and </t>
  </si>
  <si>
    <t>Appendix H</t>
  </si>
  <si>
    <r>
      <t xml:space="preserve">Estimated total volume of traffic on LA roads (million vehicle kilometres) five year average (2009-2013) </t>
    </r>
    <r>
      <rPr>
        <sz val="11"/>
        <rFont val="Arial"/>
        <family val="2"/>
      </rPr>
      <t xml:space="preserve"> (appendix H prog)</t>
    </r>
  </si>
  <si>
    <r>
      <t xml:space="preserve">Estimated total volume of traffic on LA roads (million vehicle kilometres) single year (2011) </t>
    </r>
    <r>
      <rPr>
        <sz val="11"/>
        <rFont val="Arial"/>
        <family val="2"/>
      </rPr>
      <t xml:space="preserve"> (appendix H prog)</t>
    </r>
  </si>
  <si>
    <t>Rate + (for chart)</t>
  </si>
  <si>
    <t>Rate - (for chart)</t>
  </si>
  <si>
    <t>UL rate</t>
  </si>
  <si>
    <t>LL rate</t>
  </si>
  <si>
    <t>UL</t>
  </si>
  <si>
    <t>LL</t>
  </si>
  <si>
    <t>All ages Slight Casualties five year average rate (2009-2013)</t>
  </si>
  <si>
    <r>
      <t xml:space="preserve">All ages Slight Casualties LA roads five year average (2009-2013)  </t>
    </r>
    <r>
      <rPr>
        <sz val="11"/>
        <rFont val="Arial"/>
        <family val="2"/>
      </rPr>
      <t>(appendix H prog)</t>
    </r>
  </si>
  <si>
    <t>All ages Slight Casualties single year Rate (2011)</t>
  </si>
  <si>
    <r>
      <t xml:space="preserve">All ages Slight Casualties LA roads single year (2011)  </t>
    </r>
    <r>
      <rPr>
        <sz val="11"/>
        <rFont val="Arial"/>
        <family val="2"/>
      </rPr>
      <t>(appendix H prog)</t>
    </r>
  </si>
  <si>
    <t>UL  rate</t>
  </si>
  <si>
    <t>UL Av</t>
  </si>
  <si>
    <t>LL Av</t>
  </si>
  <si>
    <t>All Ages Serious five year average rate (2009-2013)</t>
  </si>
  <si>
    <r>
      <t>All Ages Serious LA roads five year average (2009-2013)</t>
    </r>
    <r>
      <rPr>
        <sz val="11"/>
        <rFont val="Arial"/>
        <family val="2"/>
      </rPr>
      <t xml:space="preserve">  (from table 40)</t>
    </r>
  </si>
  <si>
    <t>All Ages Serious single year rate (2011)</t>
  </si>
  <si>
    <r>
      <t xml:space="preserve">All Ages Serious LA roads single year (2011) </t>
    </r>
    <r>
      <rPr>
        <sz val="11"/>
        <rFont val="Arial"/>
        <family val="2"/>
      </rPr>
      <t xml:space="preserve"> (from table 40)</t>
    </r>
  </si>
  <si>
    <t>All Ages Killed five year average rate (2009-2013)</t>
  </si>
  <si>
    <r>
      <t>All Ages Killed  LA roads five year average (2009-2013)</t>
    </r>
    <r>
      <rPr>
        <sz val="11"/>
        <rFont val="Arial"/>
        <family val="2"/>
      </rPr>
      <t xml:space="preserve">  (appendix H prog)</t>
    </r>
  </si>
  <si>
    <t>All Ages Killed single year rate (2011)</t>
  </si>
  <si>
    <r>
      <t xml:space="preserve">All Ages Killed  LA roads single year (2011) </t>
    </r>
    <r>
      <rPr>
        <sz val="11"/>
        <rFont val="Arial"/>
        <family val="2"/>
      </rPr>
      <t xml:space="preserve"> (appendix H prog)</t>
    </r>
  </si>
  <si>
    <t>LL  rate</t>
  </si>
  <si>
    <t>Child Rate five year average (2009-2013)</t>
  </si>
  <si>
    <r>
      <t xml:space="preserve">Child Killed and Serious LA roads five year average (2009-2013) </t>
    </r>
    <r>
      <rPr>
        <sz val="11"/>
        <rFont val="Arial"/>
        <family val="2"/>
      </rPr>
      <t>(appendix H prog)</t>
    </r>
  </si>
  <si>
    <t>Child Rate single year (2011)</t>
  </si>
  <si>
    <r>
      <t xml:space="preserve">Child Killed and Serious LA roads single year (2011) </t>
    </r>
    <r>
      <rPr>
        <sz val="11"/>
        <rFont val="Arial"/>
        <family val="2"/>
      </rPr>
      <t>(appendix H prog)</t>
    </r>
  </si>
  <si>
    <t>Traffic</t>
  </si>
  <si>
    <t>Slight</t>
  </si>
  <si>
    <t>All Serious</t>
  </si>
  <si>
    <t>All Killed</t>
  </si>
  <si>
    <t>Child KSI</t>
  </si>
  <si>
    <t>-</t>
  </si>
  <si>
    <t>text to appear when value is zero  ==&gt;</t>
  </si>
  <si>
    <t>NO NEED TO PRINT THESE PARTS OF THE SPREADSHEET</t>
  </si>
  <si>
    <t xml:space="preserve">WORKING FIGURES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</si>
</sst>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0.0"/>
    <numFmt numFmtId="166" formatCode="_-* #,##0_-;\-* #,##0_-;_-* &quot;-&quot;??_-;_-@_-"/>
    <numFmt numFmtId="167" formatCode="_-* #,##0.0_-;\-* #,##0.0_-;_-* &quot;-&quot;??_-;_-@_-"/>
    <numFmt numFmtId="168" formatCode="#,##0_ ;\-#,##0\ "/>
    <numFmt numFmtId="169" formatCode="_-* #,##0.0_-;\-* #,##0.0_-;_-* &quot;-&quot;_-;_-@_-"/>
  </numFmts>
  <fonts count="22">
    <font>
      <sz val="10"/>
      <name val="Arial"/>
    </font>
    <font>
      <sz val="10"/>
      <color theme="1"/>
      <name val="Arial"/>
      <family val="2"/>
    </font>
    <font>
      <sz val="12"/>
      <name val="Arial MT"/>
    </font>
    <font>
      <sz val="12"/>
      <name val="Arial"/>
      <family val="2"/>
    </font>
    <font>
      <b/>
      <sz val="12"/>
      <name val="Arial"/>
      <family val="2"/>
    </font>
    <font>
      <sz val="10"/>
      <name val="Arial"/>
    </font>
    <font>
      <sz val="14"/>
      <name val="Arial"/>
      <family val="2"/>
    </font>
    <font>
      <b/>
      <sz val="14"/>
      <name val="Arial"/>
      <family val="2"/>
    </font>
    <font>
      <b/>
      <sz val="14"/>
      <color rgb="FF0000FF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1"/>
        <bgColor indexed="64"/>
      </patternFill>
    </fill>
    <fill>
      <patternFill patternType="solid">
        <fgColor rgb="FFFAFBF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>
      <alignment vertical="top"/>
    </xf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2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  <xf numFmtId="0" fontId="10" fillId="0" borderId="0">
      <alignment vertical="top"/>
    </xf>
    <xf numFmtId="0" fontId="1" fillId="0" borderId="0"/>
    <xf numFmtId="0" fontId="1" fillId="0" borderId="0"/>
    <xf numFmtId="0" fontId="1" fillId="2" borderId="1" applyNumberFormat="0" applyFont="0" applyAlignment="0" applyProtection="0"/>
  </cellStyleXfs>
  <cellXfs count="97">
    <xf numFmtId="0" fontId="0" fillId="0" borderId="0" xfId="0">
      <alignment vertical="top"/>
    </xf>
    <xf numFmtId="164" fontId="3" fillId="0" borderId="0" xfId="3" applyFont="1"/>
    <xf numFmtId="164" fontId="3" fillId="0" borderId="0" xfId="3" applyFont="1" applyBorder="1"/>
    <xf numFmtId="164" fontId="4" fillId="0" borderId="0" xfId="3" applyFont="1" applyBorder="1"/>
    <xf numFmtId="0" fontId="3" fillId="0" borderId="0" xfId="0" applyFont="1" applyAlignment="1"/>
    <xf numFmtId="9" fontId="6" fillId="0" borderId="2" xfId="2" applyFont="1" applyBorder="1"/>
    <xf numFmtId="164" fontId="7" fillId="0" borderId="2" xfId="3" applyFont="1" applyBorder="1" applyAlignment="1">
      <alignment horizontal="center" wrapText="1"/>
    </xf>
    <xf numFmtId="164" fontId="6" fillId="0" borderId="2" xfId="3" applyFont="1" applyBorder="1"/>
    <xf numFmtId="165" fontId="8" fillId="0" borderId="0" xfId="3" applyNumberFormat="1" applyFont="1"/>
    <xf numFmtId="2" fontId="8" fillId="0" borderId="0" xfId="3" applyNumberFormat="1" applyFont="1"/>
    <xf numFmtId="164" fontId="6" fillId="0" borderId="0" xfId="3" applyFont="1"/>
    <xf numFmtId="164" fontId="7" fillId="0" borderId="0" xfId="3" applyFont="1"/>
    <xf numFmtId="0" fontId="7" fillId="0" borderId="0" xfId="0" applyFont="1" applyAlignment="1"/>
    <xf numFmtId="0" fontId="6" fillId="0" borderId="0" xfId="0" applyFont="1" applyAlignment="1"/>
    <xf numFmtId="164" fontId="4" fillId="0" borderId="0" xfId="3" applyFont="1"/>
    <xf numFmtId="164" fontId="6" fillId="0" borderId="0" xfId="3" applyFont="1" applyBorder="1"/>
    <xf numFmtId="164" fontId="7" fillId="0" borderId="0" xfId="3" applyFont="1" applyFill="1"/>
    <xf numFmtId="164" fontId="7" fillId="0" borderId="0" xfId="3" applyFont="1" applyBorder="1" applyAlignment="1">
      <alignment horizontal="center" wrapText="1"/>
    </xf>
    <xf numFmtId="164" fontId="9" fillId="0" borderId="0" xfId="3" applyFont="1"/>
    <xf numFmtId="164" fontId="7" fillId="0" borderId="3" xfId="3" applyFont="1" applyBorder="1" applyAlignment="1">
      <alignment horizontal="right" vertical="center" wrapText="1"/>
    </xf>
    <xf numFmtId="164" fontId="7" fillId="0" borderId="2" xfId="3" applyFont="1" applyBorder="1" applyAlignment="1">
      <alignment horizontal="right" wrapText="1"/>
    </xf>
    <xf numFmtId="164" fontId="7" fillId="0" borderId="2" xfId="3" applyFont="1" applyBorder="1" applyAlignment="1">
      <alignment horizontal="right" wrapText="1"/>
    </xf>
    <xf numFmtId="164" fontId="7" fillId="0" borderId="4" xfId="3" applyFont="1" applyBorder="1" applyAlignment="1">
      <alignment horizontal="center" wrapText="1"/>
    </xf>
    <xf numFmtId="164" fontId="7" fillId="0" borderId="5" xfId="3" applyFont="1" applyBorder="1" applyAlignment="1">
      <alignment horizontal="right" wrapText="1"/>
    </xf>
    <xf numFmtId="164" fontId="7" fillId="0" borderId="5" xfId="3" applyFont="1" applyBorder="1" applyAlignment="1">
      <alignment horizontal="right" wrapText="1"/>
    </xf>
    <xf numFmtId="164" fontId="7" fillId="0" borderId="5" xfId="3" applyFont="1" applyBorder="1" applyAlignment="1">
      <alignment horizontal="center" wrapText="1"/>
    </xf>
    <xf numFmtId="164" fontId="7" fillId="0" borderId="0" xfId="3" applyFont="1" applyBorder="1"/>
    <xf numFmtId="164" fontId="10" fillId="0" borderId="0" xfId="3" applyFont="1"/>
    <xf numFmtId="49" fontId="7" fillId="0" borderId="0" xfId="3" applyNumberFormat="1" applyFont="1"/>
    <xf numFmtId="49" fontId="11" fillId="0" borderId="0" xfId="3" applyNumberFormat="1" applyFont="1"/>
    <xf numFmtId="164" fontId="11" fillId="0" borderId="0" xfId="3" applyFont="1"/>
    <xf numFmtId="9" fontId="3" fillId="0" borderId="2" xfId="2" applyFont="1" applyBorder="1"/>
    <xf numFmtId="164" fontId="4" fillId="0" borderId="2" xfId="3" applyFont="1" applyBorder="1" applyAlignment="1">
      <alignment horizontal="center" wrapText="1"/>
    </xf>
    <xf numFmtId="164" fontId="3" fillId="0" borderId="2" xfId="3" applyFont="1" applyBorder="1"/>
    <xf numFmtId="166" fontId="3" fillId="3" borderId="0" xfId="1" applyNumberFormat="1" applyFont="1" applyFill="1" applyAlignment="1">
      <alignment horizontal="right"/>
    </xf>
    <xf numFmtId="3" fontId="16" fillId="4" borderId="0" xfId="10" applyNumberFormat="1" applyFont="1" applyFill="1" applyAlignment="1">
      <alignment vertical="top" wrapText="1"/>
    </xf>
    <xf numFmtId="165" fontId="3" fillId="0" borderId="0" xfId="3" applyNumberFormat="1" applyFont="1" applyFill="1" applyAlignment="1">
      <alignment horizontal="right"/>
    </xf>
    <xf numFmtId="165" fontId="17" fillId="0" borderId="0" xfId="3" applyNumberFormat="1" applyFont="1" applyFill="1" applyAlignment="1">
      <alignment horizontal="right"/>
    </xf>
    <xf numFmtId="41" fontId="17" fillId="0" borderId="0" xfId="3" applyNumberFormat="1" applyFont="1" applyFill="1" applyAlignment="1">
      <alignment horizontal="right"/>
    </xf>
    <xf numFmtId="167" fontId="17" fillId="0" borderId="0" xfId="1" applyNumberFormat="1" applyFont="1" applyFill="1" applyAlignment="1">
      <alignment horizontal="right"/>
    </xf>
    <xf numFmtId="165" fontId="17" fillId="0" borderId="0" xfId="11" applyNumberFormat="1" applyFont="1"/>
    <xf numFmtId="167" fontId="18" fillId="0" borderId="0" xfId="1" applyNumberFormat="1" applyFont="1" applyFill="1" applyAlignment="1">
      <alignment horizontal="right"/>
    </xf>
    <xf numFmtId="0" fontId="17" fillId="0" borderId="0" xfId="11" applyFont="1"/>
    <xf numFmtId="0" fontId="1" fillId="0" borderId="0" xfId="11"/>
    <xf numFmtId="2" fontId="17" fillId="0" borderId="0" xfId="3" applyNumberFormat="1" applyFont="1" applyFill="1" applyAlignment="1">
      <alignment horizontal="right"/>
    </xf>
    <xf numFmtId="2" fontId="17" fillId="0" borderId="0" xfId="3" applyNumberFormat="1" applyFont="1" applyFill="1"/>
    <xf numFmtId="2" fontId="18" fillId="0" borderId="0" xfId="3" applyNumberFormat="1" applyFont="1" applyFill="1" applyAlignment="1">
      <alignment horizontal="right"/>
    </xf>
    <xf numFmtId="2" fontId="3" fillId="0" borderId="0" xfId="3" applyNumberFormat="1" applyFont="1" applyFill="1" applyAlignment="1">
      <alignment horizontal="right"/>
    </xf>
    <xf numFmtId="1" fontId="17" fillId="0" borderId="0" xfId="3" applyNumberFormat="1" applyFont="1" applyFill="1" applyAlignment="1">
      <alignment horizontal="right"/>
    </xf>
    <xf numFmtId="43" fontId="18" fillId="0" borderId="0" xfId="1" applyFont="1" applyFill="1" applyAlignment="1">
      <alignment horizontal="right"/>
    </xf>
    <xf numFmtId="43" fontId="18" fillId="0" borderId="0" xfId="1" applyFont="1"/>
    <xf numFmtId="168" fontId="19" fillId="0" borderId="0" xfId="11" applyNumberFormat="1" applyFont="1"/>
    <xf numFmtId="169" fontId="17" fillId="0" borderId="0" xfId="3" applyNumberFormat="1" applyFont="1"/>
    <xf numFmtId="169" fontId="18" fillId="0" borderId="0" xfId="3" applyNumberFormat="1" applyFont="1" applyFill="1" applyAlignment="1">
      <alignment horizontal="right"/>
    </xf>
    <xf numFmtId="2" fontId="17" fillId="0" borderId="0" xfId="3" applyNumberFormat="1" applyFont="1"/>
    <xf numFmtId="2" fontId="18" fillId="0" borderId="0" xfId="3" applyNumberFormat="1" applyFont="1"/>
    <xf numFmtId="2" fontId="17" fillId="0" borderId="0" xfId="3" applyNumberFormat="1" applyFont="1" applyAlignment="1">
      <alignment horizontal="right"/>
    </xf>
    <xf numFmtId="167" fontId="3" fillId="3" borderId="0" xfId="1" applyNumberFormat="1" applyFont="1" applyFill="1" applyAlignment="1">
      <alignment horizontal="right"/>
    </xf>
    <xf numFmtId="165" fontId="3" fillId="3" borderId="0" xfId="3" applyNumberFormat="1" applyFont="1" applyFill="1" applyAlignment="1">
      <alignment horizontal="right"/>
    </xf>
    <xf numFmtId="1" fontId="3" fillId="3" borderId="0" xfId="3" applyNumberFormat="1" applyFont="1" applyFill="1" applyAlignment="1">
      <alignment horizontal="right"/>
    </xf>
    <xf numFmtId="0" fontId="19" fillId="0" borderId="0" xfId="11" applyFont="1"/>
    <xf numFmtId="0" fontId="16" fillId="4" borderId="0" xfId="10" applyFont="1" applyFill="1" applyAlignment="1">
      <alignment vertical="top" wrapText="1"/>
    </xf>
    <xf numFmtId="0" fontId="4" fillId="0" borderId="0" xfId="0" applyFont="1" applyAlignment="1"/>
    <xf numFmtId="164" fontId="3" fillId="0" borderId="0" xfId="3" applyFont="1" applyFill="1"/>
    <xf numFmtId="164" fontId="4" fillId="0" borderId="0" xfId="3" applyFont="1" applyFill="1"/>
    <xf numFmtId="0" fontId="3" fillId="0" borderId="0" xfId="3" applyNumberFormat="1" applyFont="1"/>
    <xf numFmtId="49" fontId="7" fillId="0" borderId="0" xfId="3" applyNumberFormat="1" applyFont="1" applyBorder="1" applyAlignment="1">
      <alignment wrapText="1"/>
    </xf>
    <xf numFmtId="164" fontId="4" fillId="0" borderId="0" xfId="3" applyFont="1" applyBorder="1" applyAlignment="1">
      <alignment horizontal="center" wrapText="1"/>
    </xf>
    <xf numFmtId="49" fontId="20" fillId="0" borderId="6" xfId="3" applyNumberFormat="1" applyFont="1" applyBorder="1" applyAlignment="1">
      <alignment wrapText="1"/>
    </xf>
    <xf numFmtId="164" fontId="20" fillId="0" borderId="0" xfId="3" applyFont="1" applyBorder="1" applyAlignment="1">
      <alignment horizontal="center" wrapText="1"/>
    </xf>
    <xf numFmtId="164" fontId="20" fillId="0" borderId="6" xfId="3" applyFont="1" applyBorder="1" applyAlignment="1">
      <alignment horizontal="center" wrapText="1"/>
    </xf>
    <xf numFmtId="164" fontId="20" fillId="0" borderId="3" xfId="3" applyFont="1" applyBorder="1" applyAlignment="1">
      <alignment horizontal="right" vertical="center" wrapText="1"/>
    </xf>
    <xf numFmtId="164" fontId="20" fillId="0" borderId="2" xfId="3" applyFont="1" applyBorder="1" applyAlignment="1">
      <alignment horizontal="right" wrapText="1"/>
    </xf>
    <xf numFmtId="164" fontId="20" fillId="0" borderId="2" xfId="3" applyFont="1" applyBorder="1" applyAlignment="1">
      <alignment horizontal="right" wrapText="1"/>
    </xf>
    <xf numFmtId="164" fontId="20" fillId="0" borderId="2" xfId="3" applyFont="1" applyBorder="1" applyAlignment="1">
      <alignment horizontal="center" wrapText="1"/>
    </xf>
    <xf numFmtId="164" fontId="9" fillId="0" borderId="2" xfId="3" applyFont="1" applyBorder="1"/>
    <xf numFmtId="164" fontId="3" fillId="5" borderId="0" xfId="3" applyFont="1" applyFill="1"/>
    <xf numFmtId="164" fontId="4" fillId="5" borderId="0" xfId="3" applyFont="1" applyFill="1"/>
    <xf numFmtId="164" fontId="3" fillId="5" borderId="0" xfId="3" applyFont="1" applyFill="1" applyBorder="1"/>
    <xf numFmtId="164" fontId="3" fillId="5" borderId="2" xfId="3" applyFont="1" applyFill="1" applyBorder="1"/>
    <xf numFmtId="164" fontId="4" fillId="5" borderId="2" xfId="3" applyFont="1" applyFill="1" applyBorder="1"/>
    <xf numFmtId="164" fontId="20" fillId="0" borderId="4" xfId="3" applyFont="1" applyBorder="1" applyAlignment="1">
      <alignment horizontal="center" wrapText="1"/>
    </xf>
    <xf numFmtId="164" fontId="20" fillId="0" borderId="5" xfId="3" applyFont="1" applyBorder="1" applyAlignment="1">
      <alignment horizontal="right" wrapText="1"/>
    </xf>
    <xf numFmtId="164" fontId="20" fillId="0" borderId="5" xfId="3" applyFont="1" applyBorder="1" applyAlignment="1">
      <alignment horizontal="right" wrapText="1"/>
    </xf>
    <xf numFmtId="164" fontId="20" fillId="0" borderId="5" xfId="3" applyFont="1" applyBorder="1" applyAlignment="1">
      <alignment horizontal="center" wrapText="1"/>
    </xf>
    <xf numFmtId="164" fontId="3" fillId="5" borderId="5" xfId="3" applyFont="1" applyFill="1" applyBorder="1"/>
    <xf numFmtId="164" fontId="4" fillId="5" borderId="5" xfId="3" applyFont="1" applyFill="1" applyBorder="1"/>
    <xf numFmtId="164" fontId="3" fillId="0" borderId="0" xfId="3" quotePrefix="1" applyFont="1" applyAlignment="1">
      <alignment horizontal="center"/>
    </xf>
    <xf numFmtId="164" fontId="3" fillId="0" borderId="0" xfId="3" applyFont="1" applyAlignment="1">
      <alignment horizontal="right"/>
    </xf>
    <xf numFmtId="164" fontId="10" fillId="0" borderId="0" xfId="3" applyFont="1" applyFill="1"/>
    <xf numFmtId="49" fontId="7" fillId="0" borderId="0" xfId="3" applyNumberFormat="1" applyFont="1" applyFill="1"/>
    <xf numFmtId="164" fontId="7" fillId="6" borderId="0" xfId="3" applyFont="1" applyFill="1"/>
    <xf numFmtId="164" fontId="3" fillId="6" borderId="0" xfId="3" applyFont="1" applyFill="1"/>
    <xf numFmtId="164" fontId="3" fillId="6" borderId="0" xfId="3" applyFont="1" applyFill="1" applyBorder="1"/>
    <xf numFmtId="49" fontId="21" fillId="7" borderId="0" xfId="3" applyNumberFormat="1" applyFont="1" applyFill="1"/>
    <xf numFmtId="164" fontId="4" fillId="6" borderId="0" xfId="3" applyFont="1" applyFill="1" applyBorder="1"/>
    <xf numFmtId="164" fontId="21" fillId="7" borderId="0" xfId="3" applyFont="1" applyFill="1"/>
  </cellXfs>
  <cellStyles count="13">
    <cellStyle name="Comma" xfId="1" builtinId="3"/>
    <cellStyle name="Followed Hyperlink 2" xfId="4"/>
    <cellStyle name="Followed Hyperlink 3" xfId="5"/>
    <cellStyle name="Hyperlink 2" xfId="6"/>
    <cellStyle name="Hyperlink 3" xfId="7"/>
    <cellStyle name="Normal" xfId="0" builtinId="0"/>
    <cellStyle name="Normal 2" xfId="8"/>
    <cellStyle name="Normal 3" xfId="9"/>
    <cellStyle name="Normal_Appendix H" xfId="10"/>
    <cellStyle name="Normal_RasAnnex H tables" xfId="3"/>
    <cellStyle name="Normal_Sheet2" xfId="11"/>
    <cellStyle name="Note 2" xfId="12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externalLink" Target="externalLinks/externalLink5.xml"/><Relationship Id="rId5" Type="http://schemas.openxmlformats.org/officeDocument/2006/relationships/chartsheet" Target="chartsheets/sheet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chartsheet" Target="chartsheets/sheet2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52418096723869"/>
          <c:y val="5.4916985951468711E-2"/>
          <c:w val="0.74632692147339308"/>
          <c:h val="0.67061320418469728"/>
        </c:manualLayout>
      </c:layout>
      <c:lineChart>
        <c:grouping val="standard"/>
        <c:varyColors val="0"/>
        <c:ser>
          <c:idx val="0"/>
          <c:order val="0"/>
          <c:tx>
            <c:strRef>
              <c:f>'Appendix H Working'!$X$2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'Appendix H Working'!$B$10:$B$42</c:f>
              <c:strCache>
                <c:ptCount val="33"/>
                <c:pt idx="0">
                  <c:v>Aberdeen City</c:v>
                </c:pt>
                <c:pt idx="1">
                  <c:v>Aberdeenshire</c:v>
                </c:pt>
                <c:pt idx="2">
                  <c:v>Moray</c:v>
                </c:pt>
                <c:pt idx="3">
                  <c:v>Dundee City</c:v>
                </c:pt>
                <c:pt idx="4">
                  <c:v>Angus</c:v>
                </c:pt>
                <c:pt idx="5">
                  <c:v>Perth &amp; Kinross</c:v>
                </c:pt>
                <c:pt idx="6">
                  <c:v>Argyll &amp; Bute</c:v>
                </c:pt>
                <c:pt idx="7">
                  <c:v>West Dunbartonshire</c:v>
                </c:pt>
                <c:pt idx="8">
                  <c:v>Clackmannanshire</c:v>
                </c:pt>
                <c:pt idx="9">
                  <c:v>Stirling</c:v>
                </c:pt>
                <c:pt idx="10">
                  <c:v>Falkirk</c:v>
                </c:pt>
                <c:pt idx="11">
                  <c:v>Dumfries &amp; Galloway</c:v>
                </c:pt>
                <c:pt idx="12">
                  <c:v>North Ayrshire</c:v>
                </c:pt>
                <c:pt idx="13">
                  <c:v>East Ayrshire</c:v>
                </c:pt>
                <c:pt idx="14">
                  <c:v>South Ayrshire</c:v>
                </c:pt>
                <c:pt idx="15">
                  <c:v>Glasgow City</c:v>
                </c:pt>
                <c:pt idx="16">
                  <c:v>East Dunbartonshire</c:v>
                </c:pt>
                <c:pt idx="17">
                  <c:v>East Renfrewshire</c:v>
                </c:pt>
                <c:pt idx="18">
                  <c:v>West Lothian</c:v>
                </c:pt>
                <c:pt idx="19">
                  <c:v>Midlothian</c:v>
                </c:pt>
                <c:pt idx="20">
                  <c:v>East Lothian</c:v>
                </c:pt>
                <c:pt idx="21">
                  <c:v>Scottish Borders</c:v>
                </c:pt>
                <c:pt idx="22">
                  <c:v>Edinburgh</c:v>
                </c:pt>
                <c:pt idx="23">
                  <c:v>Highland</c:v>
                </c:pt>
                <c:pt idx="24">
                  <c:v>Orkney Islands</c:v>
                </c:pt>
                <c:pt idx="25">
                  <c:v>Shetland Islands</c:v>
                </c:pt>
                <c:pt idx="26">
                  <c:v>Eilean Siar</c:v>
                </c:pt>
                <c:pt idx="27">
                  <c:v>Fife</c:v>
                </c:pt>
                <c:pt idx="28">
                  <c:v>Inverclyde</c:v>
                </c:pt>
                <c:pt idx="29">
                  <c:v>Renfrewshire</c:v>
                </c:pt>
                <c:pt idx="30">
                  <c:v>North Lanarkshire</c:v>
                </c:pt>
                <c:pt idx="31">
                  <c:v>South Lanarkshire</c:v>
                </c:pt>
                <c:pt idx="32">
                  <c:v>Scotland</c:v>
                </c:pt>
              </c:strCache>
            </c:strRef>
          </c:cat>
          <c:val>
            <c:numRef>
              <c:f>'Appendix H Working'!$C$10:$C$42</c:f>
              <c:numCache>
                <c:formatCode>0.00</c:formatCode>
                <c:ptCount val="33"/>
                <c:pt idx="0">
                  <c:v>1.2512030798845042</c:v>
                </c:pt>
                <c:pt idx="1">
                  <c:v>0.69930069930069927</c:v>
                </c:pt>
                <c:pt idx="2">
                  <c:v>0.22522522522522523</c:v>
                </c:pt>
                <c:pt idx="3">
                  <c:v>1.5988372093023258</c:v>
                </c:pt>
                <c:pt idx="4">
                  <c:v>0.82079343365253077</c:v>
                </c:pt>
                <c:pt idx="5">
                  <c:v>0.21436227224008575</c:v>
                </c:pt>
                <c:pt idx="6">
                  <c:v>0.38022813688212925</c:v>
                </c:pt>
                <c:pt idx="7">
                  <c:v>1.160092807424594</c:v>
                </c:pt>
                <c:pt idx="8">
                  <c:v>0.3058103975535168</c:v>
                </c:pt>
                <c:pt idx="9">
                  <c:v>0.69444444444444442</c:v>
                </c:pt>
                <c:pt idx="10">
                  <c:v>0.31512605042016806</c:v>
                </c:pt>
                <c:pt idx="11">
                  <c:v>0.4329004329004329</c:v>
                </c:pt>
                <c:pt idx="12">
                  <c:v>1.3333333333333335</c:v>
                </c:pt>
                <c:pt idx="13">
                  <c:v>0.60606060606060608</c:v>
                </c:pt>
                <c:pt idx="14">
                  <c:v>0.33898305084745761</c:v>
                </c:pt>
                <c:pt idx="15">
                  <c:v>1.4713094654242276</c:v>
                </c:pt>
                <c:pt idx="16">
                  <c:v>0</c:v>
                </c:pt>
                <c:pt idx="17">
                  <c:v>0.36429872495446264</c:v>
                </c:pt>
                <c:pt idx="18">
                  <c:v>0.8637236084452975</c:v>
                </c:pt>
                <c:pt idx="19">
                  <c:v>0.77369439071566737</c:v>
                </c:pt>
                <c:pt idx="20">
                  <c:v>0.60240963855421692</c:v>
                </c:pt>
                <c:pt idx="21">
                  <c:v>0.25252525252525254</c:v>
                </c:pt>
                <c:pt idx="22">
                  <c:v>0.68493150684931503</c:v>
                </c:pt>
                <c:pt idx="23">
                  <c:v>0.19157088122605362</c:v>
                </c:pt>
                <c:pt idx="24">
                  <c:v>0</c:v>
                </c:pt>
                <c:pt idx="25">
                  <c:v>0</c:v>
                </c:pt>
                <c:pt idx="26">
                  <c:v>0.49504950495049505</c:v>
                </c:pt>
                <c:pt idx="27">
                  <c:v>0.89999999999999991</c:v>
                </c:pt>
                <c:pt idx="28">
                  <c:v>0.45146726862302478</c:v>
                </c:pt>
                <c:pt idx="29">
                  <c:v>0.26845637583892618</c:v>
                </c:pt>
                <c:pt idx="30">
                  <c:v>0.65609622744669216</c:v>
                </c:pt>
                <c:pt idx="31">
                  <c:v>1.0997643362136684</c:v>
                </c:pt>
                <c:pt idx="32">
                  <c:v>0.7127820659600399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'Appendix H Working'!$Y$2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'Appendix H Working'!$AF$10:$AF$42</c:f>
                <c:numCache>
                  <c:formatCode>General</c:formatCode>
                  <c:ptCount val="33"/>
                  <c:pt idx="0">
                    <c:v>0.7887655726954248</c:v>
                  </c:pt>
                  <c:pt idx="1">
                    <c:v>0.48187811729769869</c:v>
                  </c:pt>
                  <c:pt idx="2">
                    <c:v>1.2014182527365915</c:v>
                  </c:pt>
                  <c:pt idx="3">
                    <c:v>1.1751167807295304</c:v>
                  </c:pt>
                  <c:pt idx="4">
                    <c:v>0.86648836927937367</c:v>
                  </c:pt>
                  <c:pt idx="5">
                    <c:v>0.64409260931809165</c:v>
                  </c:pt>
                  <c:pt idx="6">
                    <c:v>0.9137666037355987</c:v>
                  </c:pt>
                  <c:pt idx="7">
                    <c:v>1.5400305033077755</c:v>
                  </c:pt>
                  <c:pt idx="8">
                    <c:v>1.5460577439150647</c:v>
                  </c:pt>
                  <c:pt idx="9">
                    <c:v>0.80212420997807032</c:v>
                  </c:pt>
                  <c:pt idx="10">
                    <c:v>0.65770165178121154</c:v>
                  </c:pt>
                  <c:pt idx="11">
                    <c:v>0.77561749562750371</c:v>
                  </c:pt>
                  <c:pt idx="12">
                    <c:v>1.3576603764952129</c:v>
                  </c:pt>
                  <c:pt idx="13">
                    <c:v>0.82039182660313537</c:v>
                  </c:pt>
                  <c:pt idx="14">
                    <c:v>0.85892096884170277</c:v>
                  </c:pt>
                  <c:pt idx="15">
                    <c:v>0.59856948096284901</c:v>
                  </c:pt>
                  <c:pt idx="16">
                    <c:v>0.90349956324418756</c:v>
                  </c:pt>
                  <c:pt idx="17">
                    <c:v>0.98297857042084791</c:v>
                  </c:pt>
                  <c:pt idx="18">
                    <c:v>0.68694196458860479</c:v>
                  </c:pt>
                  <c:pt idx="19">
                    <c:v>1.203129810646602</c:v>
                  </c:pt>
                  <c:pt idx="20">
                    <c:v>1.0921984115787198</c:v>
                  </c:pt>
                  <c:pt idx="21">
                    <c:v>0.78708558327915479</c:v>
                  </c:pt>
                  <c:pt idx="22">
                    <c:v>0.44273722143117478</c:v>
                  </c:pt>
                  <c:pt idx="23">
                    <c:v>0.59614027463263586</c:v>
                  </c:pt>
                  <c:pt idx="24">
                    <c:v>2.4543876523238328</c:v>
                  </c:pt>
                  <c:pt idx="25">
                    <c:v>1.7271680465910575</c:v>
                  </c:pt>
                  <c:pt idx="26">
                    <c:v>1.8991185305137619</c:v>
                  </c:pt>
                  <c:pt idx="27">
                    <c:v>0.42680193090323482</c:v>
                  </c:pt>
                  <c:pt idx="28">
                    <c:v>1.2149173342280144</c:v>
                  </c:pt>
                  <c:pt idx="29">
                    <c:v>0.83913414716501589</c:v>
                  </c:pt>
                  <c:pt idx="30">
                    <c:v>0.5196197642421484</c:v>
                  </c:pt>
                  <c:pt idx="31">
                    <c:v>0.66682692714638025</c:v>
                  </c:pt>
                  <c:pt idx="32">
                    <c:v>0.10022721346474395</c:v>
                  </c:pt>
                </c:numCache>
              </c:numRef>
            </c:plus>
            <c:minus>
              <c:numRef>
                <c:f>'Appendix H Working'!$AE$10:$AE$42</c:f>
                <c:numCache>
                  <c:formatCode>General</c:formatCode>
                  <c:ptCount val="33"/>
                  <c:pt idx="0">
                    <c:v>0.56274663169172956</c:v>
                  </c:pt>
                  <c:pt idx="1">
                    <c:v>0.33500787134451426</c:v>
                  </c:pt>
                  <c:pt idx="2">
                    <c:v>0.48542093183481516</c:v>
                  </c:pt>
                  <c:pt idx="3">
                    <c:v>0.70997484049733517</c:v>
                  </c:pt>
                  <c:pt idx="4">
                    <c:v>0.44275275885692378</c:v>
                  </c:pt>
                  <c:pt idx="5">
                    <c:v>0.33157085569015721</c:v>
                  </c:pt>
                  <c:pt idx="6">
                    <c:v>0.40867248512424903</c:v>
                  </c:pt>
                  <c:pt idx="7">
                    <c:v>0.77979529096572286</c:v>
                  </c:pt>
                  <c:pt idx="8">
                    <c:v>0.60239714506339537</c:v>
                  </c:pt>
                  <c:pt idx="9">
                    <c:v>0.33119998290742664</c:v>
                  </c:pt>
                  <c:pt idx="10">
                    <c:v>0.30665275304253681</c:v>
                  </c:pt>
                  <c:pt idx="11">
                    <c:v>0.40192599380121358</c:v>
                  </c:pt>
                  <c:pt idx="12">
                    <c:v>0.69890665761206183</c:v>
                  </c:pt>
                  <c:pt idx="13">
                    <c:v>0.33147104601770389</c:v>
                  </c:pt>
                  <c:pt idx="14">
                    <c:v>0.33466508059077527</c:v>
                  </c:pt>
                  <c:pt idx="15">
                    <c:v>0.47786276962359753</c:v>
                  </c:pt>
                  <c:pt idx="16">
                    <c:v>0.40408065944869559</c:v>
                  </c:pt>
                  <c:pt idx="17">
                    <c:v>0.39716258059212151</c:v>
                  </c:pt>
                  <c:pt idx="18">
                    <c:v>0.39381007154758019</c:v>
                  </c:pt>
                  <c:pt idx="19">
                    <c:v>0.67379008789254313</c:v>
                  </c:pt>
                  <c:pt idx="20">
                    <c:v>0.44129175621346833</c:v>
                  </c:pt>
                  <c:pt idx="21">
                    <c:v>0.36697788478860971</c:v>
                  </c:pt>
                  <c:pt idx="22">
                    <c:v>0.30020972123712214</c:v>
                  </c:pt>
                  <c:pt idx="23">
                    <c:v>0.27794982104810645</c:v>
                  </c:pt>
                  <c:pt idx="24">
                    <c:v>0.29850746268656719</c:v>
                  </c:pt>
                  <c:pt idx="25">
                    <c:v>9.9009900990099015E-2</c:v>
                  </c:pt>
                  <c:pt idx="26">
                    <c:v>0.39215686274509803</c:v>
                  </c:pt>
                  <c:pt idx="27">
                    <c:v>0.29823355226708981</c:v>
                  </c:pt>
                  <c:pt idx="28">
                    <c:v>0.49087509960824</c:v>
                  </c:pt>
                  <c:pt idx="29">
                    <c:v>0.5055573774941875</c:v>
                  </c:pt>
                  <c:pt idx="30">
                    <c:v>0.37062167032770621</c:v>
                  </c:pt>
                  <c:pt idx="31">
                    <c:v>0.44880814722980839</c:v>
                  </c:pt>
                  <c:pt idx="32">
                    <c:v>0.10022721346474395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'Appendix H Working'!$Z$10:$Z$42</c:f>
              <c:numCache>
                <c:formatCode>_(* #,##0.00_);_(* \(#,##0.00\);_(* "-"??_);_(@_)</c:formatCode>
                <c:ptCount val="33"/>
                <c:pt idx="0">
                  <c:v>1.0857142857142856</c:v>
                </c:pt>
                <c:pt idx="1">
                  <c:v>0.70437566702241194</c:v>
                </c:pt>
                <c:pt idx="2">
                  <c:v>0.57777777777777783</c:v>
                </c:pt>
                <c:pt idx="3">
                  <c:v>1.308139534883721</c:v>
                </c:pt>
                <c:pt idx="4">
                  <c:v>0.62670299727520429</c:v>
                </c:pt>
                <c:pt idx="5">
                  <c:v>0.44776119402985076</c:v>
                </c:pt>
                <c:pt idx="6">
                  <c:v>0.45454545454545453</c:v>
                </c:pt>
                <c:pt idx="7">
                  <c:v>1.1547344110854503</c:v>
                </c:pt>
                <c:pt idx="8">
                  <c:v>0.67692307692307696</c:v>
                </c:pt>
                <c:pt idx="9">
                  <c:v>0.41724617524339358</c:v>
                </c:pt>
                <c:pt idx="10">
                  <c:v>0.42149631190727077</c:v>
                </c:pt>
                <c:pt idx="11">
                  <c:v>0.49132947976878616</c:v>
                </c:pt>
                <c:pt idx="12">
                  <c:v>0.94382022471910121</c:v>
                </c:pt>
                <c:pt idx="13">
                  <c:v>0.39453717754172996</c:v>
                </c:pt>
                <c:pt idx="14">
                  <c:v>0.37606837606837612</c:v>
                </c:pt>
                <c:pt idx="15">
                  <c:v>1.40625</c:v>
                </c:pt>
                <c:pt idx="16">
                  <c:v>0.44943820224719094</c:v>
                </c:pt>
                <c:pt idx="17">
                  <c:v>0.47272727272727277</c:v>
                </c:pt>
                <c:pt idx="18">
                  <c:v>0.63461538461538458</c:v>
                </c:pt>
                <c:pt idx="19">
                  <c:v>0.9375</c:v>
                </c:pt>
                <c:pt idx="20">
                  <c:v>0.5252525252525253</c:v>
                </c:pt>
                <c:pt idx="21">
                  <c:v>0.50441361916771754</c:v>
                </c:pt>
                <c:pt idx="22">
                  <c:v>0.68181818181818177</c:v>
                </c:pt>
                <c:pt idx="23">
                  <c:v>0.38204393505253104</c:v>
                </c:pt>
                <c:pt idx="24">
                  <c:v>0.29850746268656719</c:v>
                </c:pt>
                <c:pt idx="25">
                  <c:v>9.9009900990099015E-2</c:v>
                </c:pt>
                <c:pt idx="26">
                  <c:v>0.39215686274509803</c:v>
                </c:pt>
                <c:pt idx="27">
                  <c:v>0.59088632949424136</c:v>
                </c:pt>
                <c:pt idx="28">
                  <c:v>0.5842696629213483</c:v>
                </c:pt>
                <c:pt idx="29">
                  <c:v>0.72289156626506024</c:v>
                </c:pt>
                <c:pt idx="30">
                  <c:v>0.82788671023965132</c:v>
                </c:pt>
                <c:pt idx="31">
                  <c:v>0.88050314465408808</c:v>
                </c:pt>
                <c:pt idx="32">
                  <c:v>0.70930352587262024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57344"/>
        <c:axId val="47658880"/>
      </c:lineChart>
      <c:catAx>
        <c:axId val="4765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658880"/>
        <c:crosses val="autoZero"/>
        <c:auto val="1"/>
        <c:lblAlgn val="l"/>
        <c:lblOffset val="100"/>
        <c:tickLblSkip val="1"/>
        <c:tickMarkSkip val="1"/>
        <c:noMultiLvlLbl val="0"/>
      </c:catAx>
      <c:valAx>
        <c:axId val="47658880"/>
        <c:scaling>
          <c:orientation val="minMax"/>
          <c:max val="3"/>
          <c:min val="0"/>
        </c:scaling>
        <c:delete val="0"/>
        <c:axPos val="r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657344"/>
        <c:crosses val="max"/>
        <c:crossBetween val="between"/>
        <c:majorUnit val="0.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4929797505881708"/>
          <c:y val="0.59514667809380972"/>
          <c:w val="4.7581902003182242E-2"/>
          <c:h val="3.703679897155709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50390015600624E-2"/>
          <c:y val="3.9591315453384422E-2"/>
          <c:w val="0.78400881068255135"/>
          <c:h val="0.71663787143669033"/>
        </c:manualLayout>
      </c:layout>
      <c:lineChart>
        <c:grouping val="standard"/>
        <c:varyColors val="0"/>
        <c:ser>
          <c:idx val="0"/>
          <c:order val="0"/>
          <c:tx>
            <c:strRef>
              <c:f>'Appendix H Working'!$AH$4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'Appendix H Working'!$B$10:$B$42</c:f>
              <c:strCache>
                <c:ptCount val="33"/>
                <c:pt idx="0">
                  <c:v>Aberdeen City</c:v>
                </c:pt>
                <c:pt idx="1">
                  <c:v>Aberdeenshire</c:v>
                </c:pt>
                <c:pt idx="2">
                  <c:v>Moray</c:v>
                </c:pt>
                <c:pt idx="3">
                  <c:v>Dundee City</c:v>
                </c:pt>
                <c:pt idx="4">
                  <c:v>Angus</c:v>
                </c:pt>
                <c:pt idx="5">
                  <c:v>Perth &amp; Kinross</c:v>
                </c:pt>
                <c:pt idx="6">
                  <c:v>Argyll &amp; Bute</c:v>
                </c:pt>
                <c:pt idx="7">
                  <c:v>West Dunbartonshire</c:v>
                </c:pt>
                <c:pt idx="8">
                  <c:v>Clackmannanshire</c:v>
                </c:pt>
                <c:pt idx="9">
                  <c:v>Stirling</c:v>
                </c:pt>
                <c:pt idx="10">
                  <c:v>Falkirk</c:v>
                </c:pt>
                <c:pt idx="11">
                  <c:v>Dumfries &amp; Galloway</c:v>
                </c:pt>
                <c:pt idx="12">
                  <c:v>North Ayrshire</c:v>
                </c:pt>
                <c:pt idx="13">
                  <c:v>East Ayrshire</c:v>
                </c:pt>
                <c:pt idx="14">
                  <c:v>South Ayrshire</c:v>
                </c:pt>
                <c:pt idx="15">
                  <c:v>Glasgow City</c:v>
                </c:pt>
                <c:pt idx="16">
                  <c:v>East Dunbartonshire</c:v>
                </c:pt>
                <c:pt idx="17">
                  <c:v>East Renfrewshire</c:v>
                </c:pt>
                <c:pt idx="18">
                  <c:v>West Lothian</c:v>
                </c:pt>
                <c:pt idx="19">
                  <c:v>Midlothian</c:v>
                </c:pt>
                <c:pt idx="20">
                  <c:v>East Lothian</c:v>
                </c:pt>
                <c:pt idx="21">
                  <c:v>Scottish Borders</c:v>
                </c:pt>
                <c:pt idx="22">
                  <c:v>Edinburgh</c:v>
                </c:pt>
                <c:pt idx="23">
                  <c:v>Highland</c:v>
                </c:pt>
                <c:pt idx="24">
                  <c:v>Orkney Islands</c:v>
                </c:pt>
                <c:pt idx="25">
                  <c:v>Shetland Islands</c:v>
                </c:pt>
                <c:pt idx="26">
                  <c:v>Eilean Siar</c:v>
                </c:pt>
                <c:pt idx="27">
                  <c:v>Fife</c:v>
                </c:pt>
                <c:pt idx="28">
                  <c:v>Inverclyde</c:v>
                </c:pt>
                <c:pt idx="29">
                  <c:v>Renfrewshire</c:v>
                </c:pt>
                <c:pt idx="30">
                  <c:v>North Lanarkshire</c:v>
                </c:pt>
                <c:pt idx="31">
                  <c:v>South Lanarkshire</c:v>
                </c:pt>
                <c:pt idx="32">
                  <c:v>Scotland</c:v>
                </c:pt>
              </c:strCache>
            </c:strRef>
          </c:cat>
          <c:val>
            <c:numRef>
              <c:f>'Appendix H Working'!$H$10:$H$42</c:f>
              <c:numCache>
                <c:formatCode>0.00</c:formatCode>
                <c:ptCount val="33"/>
                <c:pt idx="0">
                  <c:v>0.48123195380173239</c:v>
                </c:pt>
                <c:pt idx="1">
                  <c:v>0.37654653039268426</c:v>
                </c:pt>
                <c:pt idx="2">
                  <c:v>0.67567567567567566</c:v>
                </c:pt>
                <c:pt idx="3">
                  <c:v>0.29069767441860467</c:v>
                </c:pt>
                <c:pt idx="4">
                  <c:v>0.54719562243502051</c:v>
                </c:pt>
                <c:pt idx="5">
                  <c:v>0.857449088960343</c:v>
                </c:pt>
                <c:pt idx="6">
                  <c:v>0</c:v>
                </c:pt>
                <c:pt idx="7">
                  <c:v>0.23201856148491878</c:v>
                </c:pt>
                <c:pt idx="8">
                  <c:v>0.3058103975535168</c:v>
                </c:pt>
                <c:pt idx="9">
                  <c:v>0.69444444444444442</c:v>
                </c:pt>
                <c:pt idx="10">
                  <c:v>0</c:v>
                </c:pt>
                <c:pt idx="11">
                  <c:v>0.14430014430014429</c:v>
                </c:pt>
                <c:pt idx="12">
                  <c:v>0.88888888888888884</c:v>
                </c:pt>
                <c:pt idx="13">
                  <c:v>0.60606060606060608</c:v>
                </c:pt>
                <c:pt idx="14">
                  <c:v>0.50847457627118642</c:v>
                </c:pt>
                <c:pt idx="15">
                  <c:v>0.49043648847474253</c:v>
                </c:pt>
                <c:pt idx="16">
                  <c:v>0</c:v>
                </c:pt>
                <c:pt idx="17">
                  <c:v>0.36429872495446264</c:v>
                </c:pt>
                <c:pt idx="18">
                  <c:v>0.19193857965451055</c:v>
                </c:pt>
                <c:pt idx="19">
                  <c:v>0.58027079303675055</c:v>
                </c:pt>
                <c:pt idx="20">
                  <c:v>0.20080321285140559</c:v>
                </c:pt>
                <c:pt idx="21">
                  <c:v>0.63131313131313127</c:v>
                </c:pt>
                <c:pt idx="22">
                  <c:v>0.36529680365296802</c:v>
                </c:pt>
                <c:pt idx="23">
                  <c:v>1.053639846743295</c:v>
                </c:pt>
                <c:pt idx="24">
                  <c:v>0</c:v>
                </c:pt>
                <c:pt idx="25">
                  <c:v>0</c:v>
                </c:pt>
                <c:pt idx="26">
                  <c:v>0.49504950495049505</c:v>
                </c:pt>
                <c:pt idx="27">
                  <c:v>0.54999999999999993</c:v>
                </c:pt>
                <c:pt idx="28">
                  <c:v>0.22573363431151239</c:v>
                </c:pt>
                <c:pt idx="29">
                  <c:v>0.67114093959731547</c:v>
                </c:pt>
                <c:pt idx="30">
                  <c:v>0.54674685620557684</c:v>
                </c:pt>
                <c:pt idx="31">
                  <c:v>0.78554595443833464</c:v>
                </c:pt>
                <c:pt idx="32">
                  <c:v>0.47272592975588135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'Appendix H Working'!$AK$3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'Appendix H Working'!$AR$10:$AR$42</c:f>
                <c:numCache>
                  <c:formatCode>General</c:formatCode>
                  <c:ptCount val="33"/>
                  <c:pt idx="0">
                    <c:v>0.58666901242958125</c:v>
                  </c:pt>
                  <c:pt idx="1">
                    <c:v>0.53370727166639542</c:v>
                  </c:pt>
                  <c:pt idx="2">
                    <c:v>1.1569738082921472</c:v>
                  </c:pt>
                  <c:pt idx="3">
                    <c:v>0.75940227728545939</c:v>
                  </c:pt>
                  <c:pt idx="4">
                    <c:v>0.86648836927937367</c:v>
                  </c:pt>
                  <c:pt idx="5">
                    <c:v>0.79909430285926508</c:v>
                  </c:pt>
                  <c:pt idx="6">
                    <c:v>1.1821190673113064</c:v>
                  </c:pt>
                  <c:pt idx="7">
                    <c:v>1.009617411302286</c:v>
                  </c:pt>
                  <c:pt idx="8">
                    <c:v>1.345121043365815</c:v>
                  </c:pt>
                  <c:pt idx="9">
                    <c:v>0.79435102911277022</c:v>
                  </c:pt>
                  <c:pt idx="10">
                    <c:v>0.6077210821646285</c:v>
                  </c:pt>
                  <c:pt idx="11">
                    <c:v>0.91907870383101187</c:v>
                  </c:pt>
                  <c:pt idx="12">
                    <c:v>1.2510725999420955</c:v>
                  </c:pt>
                  <c:pt idx="13">
                    <c:v>0.81445721847379737</c:v>
                  </c:pt>
                  <c:pt idx="14">
                    <c:v>0.9516706102123631</c:v>
                  </c:pt>
                  <c:pt idx="15">
                    <c:v>0.39743349379216941</c:v>
                  </c:pt>
                  <c:pt idx="16">
                    <c:v>0.78120662751664782</c:v>
                  </c:pt>
                  <c:pt idx="17">
                    <c:v>0.83931836309363905</c:v>
                  </c:pt>
                  <c:pt idx="18">
                    <c:v>0.53531471824445431</c:v>
                  </c:pt>
                  <c:pt idx="19">
                    <c:v>0.98138431010233607</c:v>
                  </c:pt>
                  <c:pt idx="20">
                    <c:v>1.1651056706550151</c:v>
                  </c:pt>
                  <c:pt idx="21">
                    <c:v>0.90090749454243269</c:v>
                  </c:pt>
                  <c:pt idx="22">
                    <c:v>0.33161384367363211</c:v>
                  </c:pt>
                  <c:pt idx="23">
                    <c:v>0.79102564596962344</c:v>
                  </c:pt>
                  <c:pt idx="24">
                    <c:v>3.1131667096558946</c:v>
                  </c:pt>
                  <c:pt idx="25">
                    <c:v>1.6281581456009586</c:v>
                  </c:pt>
                  <c:pt idx="26">
                    <c:v>2.1429624465386756</c:v>
                  </c:pt>
                  <c:pt idx="27">
                    <c:v>0.39189601556659254</c:v>
                  </c:pt>
                  <c:pt idx="28">
                    <c:v>0.91555096679731995</c:v>
                  </c:pt>
                  <c:pt idx="29">
                    <c:v>0.71851045110339029</c:v>
                  </c:pt>
                  <c:pt idx="30">
                    <c:v>0.37360969621561468</c:v>
                  </c:pt>
                  <c:pt idx="31">
                    <c:v>0.60415121473421152</c:v>
                  </c:pt>
                  <c:pt idx="32">
                    <c:v>8.6769231806482439E-2</c:v>
                  </c:pt>
                </c:numCache>
              </c:numRef>
            </c:plus>
            <c:minus>
              <c:numRef>
                <c:f>'Appendix H Working'!$AQ$10:$AQ$42</c:f>
                <c:numCache>
                  <c:formatCode>General</c:formatCode>
                  <c:ptCount val="33"/>
                  <c:pt idx="0">
                    <c:v>0.3285528809533162</c:v>
                  </c:pt>
                  <c:pt idx="1">
                    <c:v>0.37762375925359881</c:v>
                  </c:pt>
                  <c:pt idx="2">
                    <c:v>0.52986537627925956</c:v>
                  </c:pt>
                  <c:pt idx="3">
                    <c:v>0.25549283742093531</c:v>
                  </c:pt>
                  <c:pt idx="4">
                    <c:v>0.44275275885692378</c:v>
                  </c:pt>
                  <c:pt idx="5">
                    <c:v>0.47643188725782237</c:v>
                  </c:pt>
                  <c:pt idx="6">
                    <c:v>0.55116186105562015</c:v>
                  </c:pt>
                  <c:pt idx="7">
                    <c:v>0.27128918984196537</c:v>
                  </c:pt>
                  <c:pt idx="8">
                    <c:v>0.36144067446637229</c:v>
                  </c:pt>
                  <c:pt idx="9">
                    <c:v>0.4109965799250796</c:v>
                  </c:pt>
                  <c:pt idx="10">
                    <c:v>0.25093022941036858</c:v>
                  </c:pt>
                  <c:pt idx="11">
                    <c:v>0.46962503612858675</c:v>
                  </c:pt>
                  <c:pt idx="12">
                    <c:v>0.58007368024817918</c:v>
                  </c:pt>
                  <c:pt idx="13">
                    <c:v>0.42205278863496171</c:v>
                  </c:pt>
                  <c:pt idx="14">
                    <c:v>0.44125262856485437</c:v>
                  </c:pt>
                  <c:pt idx="15">
                    <c:v>0.25130574995146548</c:v>
                  </c:pt>
                  <c:pt idx="16">
                    <c:v>0.25743112210032021</c:v>
                  </c:pt>
                  <c:pt idx="17">
                    <c:v>0.30765497430691835</c:v>
                  </c:pt>
                  <c:pt idx="18">
                    <c:v>0.24820460356773055</c:v>
                  </c:pt>
                  <c:pt idx="19">
                    <c:v>0.38238100028438188</c:v>
                  </c:pt>
                  <c:pt idx="20">
                    <c:v>0.48107633880896927</c:v>
                  </c:pt>
                  <c:pt idx="21">
                    <c:v>0.51647222498043299</c:v>
                  </c:pt>
                  <c:pt idx="22">
                    <c:v>0.21222414102174425</c:v>
                  </c:pt>
                  <c:pt idx="23">
                    <c:v>0.56435908622379771</c:v>
                  </c:pt>
                  <c:pt idx="24">
                    <c:v>1.0258822328475448</c:v>
                  </c:pt>
                  <c:pt idx="25">
                    <c:v>0.19801980198019803</c:v>
                  </c:pt>
                  <c:pt idx="26">
                    <c:v>0.57582460392926971</c:v>
                  </c:pt>
                  <c:pt idx="27">
                    <c:v>0.24125722459745697</c:v>
                  </c:pt>
                  <c:pt idx="28">
                    <c:v>0.13472111582953086</c:v>
                  </c:pt>
                  <c:pt idx="29">
                    <c:v>0.37233304914382837</c:v>
                  </c:pt>
                  <c:pt idx="30">
                    <c:v>0.21776175089919109</c:v>
                  </c:pt>
                  <c:pt idx="31">
                    <c:v>0.41545808982874732</c:v>
                  </c:pt>
                  <c:pt idx="32">
                    <c:v>8.6769231806482661E-2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'Appendix H Working'!$AL$10:$AL$42</c:f>
              <c:numCache>
                <c:formatCode>0.00</c:formatCode>
                <c:ptCount val="33"/>
                <c:pt idx="0">
                  <c:v>0.45714285714285707</c:v>
                </c:pt>
                <c:pt idx="1">
                  <c:v>0.88580576307363923</c:v>
                </c:pt>
                <c:pt idx="2">
                  <c:v>0.62222222222222223</c:v>
                </c:pt>
                <c:pt idx="3">
                  <c:v>0.29069767441860467</c:v>
                </c:pt>
                <c:pt idx="4">
                  <c:v>0.62670299727520429</c:v>
                </c:pt>
                <c:pt idx="5">
                  <c:v>0.81023454157782504</c:v>
                </c:pt>
                <c:pt idx="6">
                  <c:v>0.75757575757575757</c:v>
                </c:pt>
                <c:pt idx="7">
                  <c:v>0.27713625866050806</c:v>
                </c:pt>
                <c:pt idx="8">
                  <c:v>0.3692307692307692</c:v>
                </c:pt>
                <c:pt idx="9">
                  <c:v>0.52851182197496516</c:v>
                </c:pt>
                <c:pt idx="10">
                  <c:v>0.31612223393045313</c:v>
                </c:pt>
                <c:pt idx="11">
                  <c:v>0.66473988439306353</c:v>
                </c:pt>
                <c:pt idx="12">
                  <c:v>0.7191011235955056</c:v>
                </c:pt>
                <c:pt idx="13">
                  <c:v>0.51593323216995446</c:v>
                </c:pt>
                <c:pt idx="14">
                  <c:v>0.54700854700854706</c:v>
                </c:pt>
                <c:pt idx="15">
                  <c:v>0.46875</c:v>
                </c:pt>
                <c:pt idx="16">
                  <c:v>0.26217228464419473</c:v>
                </c:pt>
                <c:pt idx="17">
                  <c:v>0.32727272727272727</c:v>
                </c:pt>
                <c:pt idx="18">
                  <c:v>0.30769230769230771</c:v>
                </c:pt>
                <c:pt idx="19">
                  <c:v>0.42968750000000006</c:v>
                </c:pt>
                <c:pt idx="20">
                  <c:v>0.60606060606060608</c:v>
                </c:pt>
                <c:pt idx="21">
                  <c:v>0.83228247162673386</c:v>
                </c:pt>
                <c:pt idx="22">
                  <c:v>0.3545454545454545</c:v>
                </c:pt>
                <c:pt idx="23">
                  <c:v>1.0888252148997135</c:v>
                </c:pt>
                <c:pt idx="24">
                  <c:v>1.044776119402985</c:v>
                </c:pt>
                <c:pt idx="25">
                  <c:v>0.19801980198019803</c:v>
                </c:pt>
                <c:pt idx="26">
                  <c:v>0.58823529411764708</c:v>
                </c:pt>
                <c:pt idx="27">
                  <c:v>0.43064596895343016</c:v>
                </c:pt>
                <c:pt idx="28">
                  <c:v>0.1348314606741573</c:v>
                </c:pt>
                <c:pt idx="29">
                  <c:v>0.45515394912985274</c:v>
                </c:pt>
                <c:pt idx="30">
                  <c:v>0.33769063180827885</c:v>
                </c:pt>
                <c:pt idx="31">
                  <c:v>0.73899371069182396</c:v>
                </c:pt>
                <c:pt idx="32">
                  <c:v>0.53160898352823216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82688"/>
        <c:axId val="47684224"/>
      </c:lineChart>
      <c:catAx>
        <c:axId val="476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684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684224"/>
        <c:scaling>
          <c:orientation val="minMax"/>
          <c:min val="0"/>
        </c:scaling>
        <c:delete val="0"/>
        <c:axPos val="r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682688"/>
        <c:crosses val="max"/>
        <c:crossBetween val="between"/>
        <c:majorUnit val="0.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5163804006364483"/>
          <c:y val="0.5708813184066277"/>
          <c:w val="4.7581902003182242E-2"/>
          <c:h val="3.703679897155709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50390015600624E-2"/>
          <c:y val="3.7037037037037035E-2"/>
          <c:w val="0.78263173491703553"/>
          <c:h val="0.73048055828674208"/>
        </c:manualLayout>
      </c:layout>
      <c:lineChart>
        <c:grouping val="standard"/>
        <c:varyColors val="0"/>
        <c:ser>
          <c:idx val="0"/>
          <c:order val="0"/>
          <c:tx>
            <c:strRef>
              <c:f>'Appendix H Working'!$AH$4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'Appendix H Working'!$B$10:$B$42</c:f>
              <c:strCache>
                <c:ptCount val="33"/>
                <c:pt idx="0">
                  <c:v>Aberdeen City</c:v>
                </c:pt>
                <c:pt idx="1">
                  <c:v>Aberdeenshire</c:v>
                </c:pt>
                <c:pt idx="2">
                  <c:v>Moray</c:v>
                </c:pt>
                <c:pt idx="3">
                  <c:v>Dundee City</c:v>
                </c:pt>
                <c:pt idx="4">
                  <c:v>Angus</c:v>
                </c:pt>
                <c:pt idx="5">
                  <c:v>Perth &amp; Kinross</c:v>
                </c:pt>
                <c:pt idx="6">
                  <c:v>Argyll &amp; Bute</c:v>
                </c:pt>
                <c:pt idx="7">
                  <c:v>West Dunbartonshire</c:v>
                </c:pt>
                <c:pt idx="8">
                  <c:v>Clackmannanshire</c:v>
                </c:pt>
                <c:pt idx="9">
                  <c:v>Stirling</c:v>
                </c:pt>
                <c:pt idx="10">
                  <c:v>Falkirk</c:v>
                </c:pt>
                <c:pt idx="11">
                  <c:v>Dumfries &amp; Galloway</c:v>
                </c:pt>
                <c:pt idx="12">
                  <c:v>North Ayrshire</c:v>
                </c:pt>
                <c:pt idx="13">
                  <c:v>East Ayrshire</c:v>
                </c:pt>
                <c:pt idx="14">
                  <c:v>South Ayrshire</c:v>
                </c:pt>
                <c:pt idx="15">
                  <c:v>Glasgow City</c:v>
                </c:pt>
                <c:pt idx="16">
                  <c:v>East Dunbartonshire</c:v>
                </c:pt>
                <c:pt idx="17">
                  <c:v>East Renfrewshire</c:v>
                </c:pt>
                <c:pt idx="18">
                  <c:v>West Lothian</c:v>
                </c:pt>
                <c:pt idx="19">
                  <c:v>Midlothian</c:v>
                </c:pt>
                <c:pt idx="20">
                  <c:v>East Lothian</c:v>
                </c:pt>
                <c:pt idx="21">
                  <c:v>Scottish Borders</c:v>
                </c:pt>
                <c:pt idx="22">
                  <c:v>Edinburgh</c:v>
                </c:pt>
                <c:pt idx="23">
                  <c:v>Highland</c:v>
                </c:pt>
                <c:pt idx="24">
                  <c:v>Orkney Islands</c:v>
                </c:pt>
                <c:pt idx="25">
                  <c:v>Shetland Islands</c:v>
                </c:pt>
                <c:pt idx="26">
                  <c:v>Eilean Siar</c:v>
                </c:pt>
                <c:pt idx="27">
                  <c:v>Fife</c:v>
                </c:pt>
                <c:pt idx="28">
                  <c:v>Inverclyde</c:v>
                </c:pt>
                <c:pt idx="29">
                  <c:v>Renfrewshire</c:v>
                </c:pt>
                <c:pt idx="30">
                  <c:v>North Lanarkshire</c:v>
                </c:pt>
                <c:pt idx="31">
                  <c:v>South Lanarkshire</c:v>
                </c:pt>
                <c:pt idx="32">
                  <c:v>Scotland</c:v>
                </c:pt>
              </c:strCache>
            </c:strRef>
          </c:cat>
          <c:val>
            <c:numRef>
              <c:f>'Appendix H Working'!$M$10:$M$42</c:f>
              <c:numCache>
                <c:formatCode>0.00</c:formatCode>
                <c:ptCount val="33"/>
                <c:pt idx="0">
                  <c:v>7.988450433108758</c:v>
                </c:pt>
                <c:pt idx="1">
                  <c:v>8.445400753093061</c:v>
                </c:pt>
                <c:pt idx="2">
                  <c:v>3.1531531531531529</c:v>
                </c:pt>
                <c:pt idx="3">
                  <c:v>6.8313953488372086</c:v>
                </c:pt>
                <c:pt idx="4">
                  <c:v>6.5663474692202461</c:v>
                </c:pt>
                <c:pt idx="5">
                  <c:v>5.787781350482315</c:v>
                </c:pt>
                <c:pt idx="6">
                  <c:v>4.9429657794676807</c:v>
                </c:pt>
                <c:pt idx="7">
                  <c:v>4.6403712296983759</c:v>
                </c:pt>
                <c:pt idx="8">
                  <c:v>3.0581039755351682</c:v>
                </c:pt>
                <c:pt idx="9">
                  <c:v>5.416666666666667</c:v>
                </c:pt>
                <c:pt idx="10">
                  <c:v>4.0966386554621845</c:v>
                </c:pt>
                <c:pt idx="11">
                  <c:v>8.5137085137085133</c:v>
                </c:pt>
                <c:pt idx="12">
                  <c:v>7.333333333333333</c:v>
                </c:pt>
                <c:pt idx="13">
                  <c:v>5.7575757575757578</c:v>
                </c:pt>
                <c:pt idx="14">
                  <c:v>4.5762711864406782</c:v>
                </c:pt>
                <c:pt idx="15">
                  <c:v>8.3864639529180973</c:v>
                </c:pt>
                <c:pt idx="16">
                  <c:v>3.0018761726078798</c:v>
                </c:pt>
                <c:pt idx="17">
                  <c:v>2.1857923497267762</c:v>
                </c:pt>
                <c:pt idx="18">
                  <c:v>5.7581573896353166</c:v>
                </c:pt>
                <c:pt idx="19">
                  <c:v>5.029013539651837</c:v>
                </c:pt>
                <c:pt idx="20">
                  <c:v>4.8192771084337354</c:v>
                </c:pt>
                <c:pt idx="21">
                  <c:v>5.9343434343434343</c:v>
                </c:pt>
                <c:pt idx="22">
                  <c:v>7.4429223744292239</c:v>
                </c:pt>
                <c:pt idx="23">
                  <c:v>5.2681992337164747</c:v>
                </c:pt>
                <c:pt idx="24">
                  <c:v>1.5037593984962405</c:v>
                </c:pt>
                <c:pt idx="25">
                  <c:v>2.4752475247524752</c:v>
                </c:pt>
                <c:pt idx="26">
                  <c:v>2.4752475247524752</c:v>
                </c:pt>
                <c:pt idx="27">
                  <c:v>4.2</c:v>
                </c:pt>
                <c:pt idx="28">
                  <c:v>4.288939051918736</c:v>
                </c:pt>
                <c:pt idx="29">
                  <c:v>6.0402684563758395</c:v>
                </c:pt>
                <c:pt idx="30">
                  <c:v>3.0071077091306724</c:v>
                </c:pt>
                <c:pt idx="31">
                  <c:v>5.1846032992930082</c:v>
                </c:pt>
                <c:pt idx="32">
                  <c:v>5.7207223843114079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'Appendix H Working'!$AK$3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'Appendix H Working'!$BD$10:$BD$42</c:f>
                <c:numCache>
                  <c:formatCode>General</c:formatCode>
                  <c:ptCount val="33"/>
                  <c:pt idx="0">
                    <c:v>1.8651067748636319</c:v>
                  </c:pt>
                  <c:pt idx="1">
                    <c:v>1.3507796461168553</c:v>
                  </c:pt>
                  <c:pt idx="2">
                    <c:v>2.6852405433693551</c:v>
                  </c:pt>
                  <c:pt idx="3">
                    <c:v>2.164904036597485</c:v>
                  </c:pt>
                  <c:pt idx="4">
                    <c:v>2.0611693872135595</c:v>
                  </c:pt>
                  <c:pt idx="5">
                    <c:v>1.860110428131299</c:v>
                  </c:pt>
                  <c:pt idx="6">
                    <c:v>2.5867672359439213</c:v>
                  </c:pt>
                  <c:pt idx="7">
                    <c:v>2.4684475525807388</c:v>
                  </c:pt>
                  <c:pt idx="8">
                    <c:v>2.9969904219956431</c:v>
                  </c:pt>
                  <c:pt idx="9">
                    <c:v>2.0301372472370058</c:v>
                  </c:pt>
                  <c:pt idx="10">
                    <c:v>1.5722568820214571</c:v>
                  </c:pt>
                  <c:pt idx="11">
                    <c:v>2.4141186940138404</c:v>
                  </c:pt>
                  <c:pt idx="12">
                    <c:v>2.915607208858531</c:v>
                  </c:pt>
                  <c:pt idx="13">
                    <c:v>2.0503174651294529</c:v>
                  </c:pt>
                  <c:pt idx="14">
                    <c:v>2.1926265632149864</c:v>
                  </c:pt>
                  <c:pt idx="15">
                    <c:v>1.2903961495991823</c:v>
                  </c:pt>
                  <c:pt idx="16">
                    <c:v>1.9982871856901876</c:v>
                  </c:pt>
                  <c:pt idx="17">
                    <c:v>1.6890220221519239</c:v>
                  </c:pt>
                  <c:pt idx="18">
                    <c:v>1.5817414810541175</c:v>
                  </c:pt>
                  <c:pt idx="19">
                    <c:v>2.2480659362799225</c:v>
                  </c:pt>
                  <c:pt idx="20">
                    <c:v>2.4042287193867296</c:v>
                  </c:pt>
                  <c:pt idx="21">
                    <c:v>2.1539977144698961</c:v>
                  </c:pt>
                  <c:pt idx="22">
                    <c:v>1.0838376872167741</c:v>
                  </c:pt>
                  <c:pt idx="23">
                    <c:v>1.5711663231101083</c:v>
                  </c:pt>
                  <c:pt idx="24">
                    <c:v>5.0505988376610222</c:v>
                  </c:pt>
                  <c:pt idx="25">
                    <c:v>3.04951714381713</c:v>
                  </c:pt>
                  <c:pt idx="26">
                    <c:v>3.3624872659405325</c:v>
                  </c:pt>
                  <c:pt idx="27">
                    <c:v>1.0354983987154407</c:v>
                  </c:pt>
                  <c:pt idx="28">
                    <c:v>2.3478112960737061</c:v>
                  </c:pt>
                  <c:pt idx="29">
                    <c:v>2.0061233619951011</c:v>
                  </c:pt>
                  <c:pt idx="30">
                    <c:v>0.98488324429471774</c:v>
                  </c:pt>
                  <c:pt idx="31">
                    <c:v>1.4522078651460655</c:v>
                  </c:pt>
                  <c:pt idx="32">
                    <c:v>0.29324453143127371</c:v>
                  </c:pt>
                </c:numCache>
              </c:numRef>
            </c:plus>
            <c:minus>
              <c:numRef>
                <c:f>'Appendix H Working'!$BC$10:$BC$42</c:f>
                <c:numCache>
                  <c:formatCode>General</c:formatCode>
                  <c:ptCount val="33"/>
                  <c:pt idx="0">
                    <c:v>1.617425384009108</c:v>
                  </c:pt>
                  <c:pt idx="1">
                    <c:v>1.3507796461168562</c:v>
                  </c:pt>
                  <c:pt idx="2">
                    <c:v>2.0904066373856054</c:v>
                  </c:pt>
                  <c:pt idx="3">
                    <c:v>1.7522273628864404</c:v>
                  </c:pt>
                  <c:pt idx="4">
                    <c:v>1.7294805552788564</c:v>
                  </c:pt>
                  <c:pt idx="5">
                    <c:v>1.6241335043460268</c:v>
                  </c:pt>
                  <c:pt idx="6">
                    <c:v>2.0461972295756992</c:v>
                  </c:pt>
                  <c:pt idx="7">
                    <c:v>1.8437599109921607</c:v>
                  </c:pt>
                  <c:pt idx="8">
                    <c:v>2.0321888822205199</c:v>
                  </c:pt>
                  <c:pt idx="9">
                    <c:v>1.6347876889058517</c:v>
                  </c:pt>
                  <c:pt idx="10">
                    <c:v>1.2519164160203182</c:v>
                  </c:pt>
                  <c:pt idx="11">
                    <c:v>2.0934199958535489</c:v>
                  </c:pt>
                  <c:pt idx="12">
                    <c:v>2.3173086940933558</c:v>
                  </c:pt>
                  <c:pt idx="13">
                    <c:v>1.5863447064381972</c:v>
                  </c:pt>
                  <c:pt idx="14">
                    <c:v>1.6682266630049707</c:v>
                  </c:pt>
                  <c:pt idx="15">
                    <c:v>1.2903961495991805</c:v>
                  </c:pt>
                  <c:pt idx="16">
                    <c:v>1.4158724411298249</c:v>
                  </c:pt>
                  <c:pt idx="17">
                    <c:v>1.1901944952180723</c:v>
                  </c:pt>
                  <c:pt idx="18">
                    <c:v>1.3681496766418517</c:v>
                  </c:pt>
                  <c:pt idx="19">
                    <c:v>1.7231928018190499</c:v>
                  </c:pt>
                  <c:pt idx="20">
                    <c:v>1.8220417808962694</c:v>
                  </c:pt>
                  <c:pt idx="21">
                    <c:v>1.8745215023742006</c:v>
                  </c:pt>
                  <c:pt idx="22">
                    <c:v>1.0838376872167741</c:v>
                  </c:pt>
                  <c:pt idx="23">
                    <c:v>1.3590025441332614</c:v>
                  </c:pt>
                  <c:pt idx="24">
                    <c:v>2.7553178163298129</c:v>
                  </c:pt>
                  <c:pt idx="25">
                    <c:v>1.7078243811929805</c:v>
                  </c:pt>
                  <c:pt idx="26">
                    <c:v>1.9598557580927196</c:v>
                  </c:pt>
                  <c:pt idx="27">
                    <c:v>0.89553410237839914</c:v>
                  </c:pt>
                  <c:pt idx="28">
                    <c:v>1.6476537572135901</c:v>
                  </c:pt>
                  <c:pt idx="29">
                    <c:v>1.6800074184607778</c:v>
                  </c:pt>
                  <c:pt idx="30">
                    <c:v>0.85363996315360113</c:v>
                  </c:pt>
                  <c:pt idx="31">
                    <c:v>1.2472039551738723</c:v>
                  </c:pt>
                  <c:pt idx="32">
                    <c:v>0.29324453143127371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'Appendix H Working'!$AX$10:$AX$42</c:f>
              <c:numCache>
                <c:formatCode>0.00</c:formatCode>
                <c:ptCount val="33"/>
                <c:pt idx="0">
                  <c:v>7.8285714285714292</c:v>
                </c:pt>
                <c:pt idx="1">
                  <c:v>8.9007470651013882</c:v>
                </c:pt>
                <c:pt idx="2">
                  <c:v>6.0444444444444443</c:v>
                </c:pt>
                <c:pt idx="3">
                  <c:v>6.337209302325582</c:v>
                </c:pt>
                <c:pt idx="4">
                  <c:v>6.3760217983651222</c:v>
                </c:pt>
                <c:pt idx="5">
                  <c:v>6.9722814498933898</c:v>
                </c:pt>
                <c:pt idx="6">
                  <c:v>6.7424242424242431</c:v>
                </c:pt>
                <c:pt idx="7">
                  <c:v>4.6651270207852198</c:v>
                </c:pt>
                <c:pt idx="8">
                  <c:v>4.6153846153846159</c:v>
                </c:pt>
                <c:pt idx="9">
                  <c:v>5.7858136300417247</c:v>
                </c:pt>
                <c:pt idx="10">
                  <c:v>4.5310853530031618</c:v>
                </c:pt>
                <c:pt idx="11">
                  <c:v>8.5838150289017339</c:v>
                </c:pt>
                <c:pt idx="12">
                  <c:v>7.2359550561797752</c:v>
                </c:pt>
                <c:pt idx="13">
                  <c:v>5.1593323216995444</c:v>
                </c:pt>
                <c:pt idx="14">
                  <c:v>5.1282051282051277</c:v>
                </c:pt>
                <c:pt idx="15">
                  <c:v>8.876953125</c:v>
                </c:pt>
                <c:pt idx="16">
                  <c:v>3.5580524344569286</c:v>
                </c:pt>
                <c:pt idx="17">
                  <c:v>2.5818181818181816</c:v>
                </c:pt>
                <c:pt idx="18">
                  <c:v>5.5192307692307692</c:v>
                </c:pt>
                <c:pt idx="19">
                  <c:v>4.7265625</c:v>
                </c:pt>
                <c:pt idx="20">
                  <c:v>5.1717171717171713</c:v>
                </c:pt>
                <c:pt idx="21">
                  <c:v>7.8688524590163924</c:v>
                </c:pt>
                <c:pt idx="22">
                  <c:v>6.7272727272727275</c:v>
                </c:pt>
                <c:pt idx="23">
                  <c:v>5.4823304680038198</c:v>
                </c:pt>
                <c:pt idx="24">
                  <c:v>4.1791044776119399</c:v>
                </c:pt>
                <c:pt idx="25">
                  <c:v>2.3762376237623761</c:v>
                </c:pt>
                <c:pt idx="26">
                  <c:v>3.0392156862745097</c:v>
                </c:pt>
                <c:pt idx="27">
                  <c:v>4.5868803204807209</c:v>
                </c:pt>
                <c:pt idx="28">
                  <c:v>4.0449438202247192</c:v>
                </c:pt>
                <c:pt idx="29">
                  <c:v>6.1311914323962515</c:v>
                </c:pt>
                <c:pt idx="30">
                  <c:v>3.8017429193899783</c:v>
                </c:pt>
                <c:pt idx="31">
                  <c:v>5.6761006289308176</c:v>
                </c:pt>
                <c:pt idx="32">
                  <c:v>6.0718446315603192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08032"/>
        <c:axId val="47709568"/>
      </c:lineChart>
      <c:catAx>
        <c:axId val="4770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709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709568"/>
        <c:scaling>
          <c:orientation val="minMax"/>
          <c:max val="12"/>
          <c:min val="0"/>
        </c:scaling>
        <c:delete val="0"/>
        <c:axPos val="r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708032"/>
        <c:crosses val="max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5163804006364483"/>
          <c:y val="0.56960415662327923"/>
          <c:w val="4.7581902003182242E-2"/>
          <c:h val="3.703679897155709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943837753510147E-2"/>
          <c:y val="1.7879948914431672E-2"/>
          <c:w val="0.79258918544450441"/>
          <c:h val="0.72311142074106283"/>
        </c:manualLayout>
      </c:layout>
      <c:lineChart>
        <c:grouping val="standard"/>
        <c:varyColors val="0"/>
        <c:ser>
          <c:idx val="0"/>
          <c:order val="0"/>
          <c:tx>
            <c:strRef>
              <c:f>'Appendix H Working'!$AK$49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'Appendix H Working'!$B$10:$B$42</c:f>
              <c:strCache>
                <c:ptCount val="33"/>
                <c:pt idx="0">
                  <c:v>Aberdeen City</c:v>
                </c:pt>
                <c:pt idx="1">
                  <c:v>Aberdeenshire</c:v>
                </c:pt>
                <c:pt idx="2">
                  <c:v>Moray</c:v>
                </c:pt>
                <c:pt idx="3">
                  <c:v>Dundee City</c:v>
                </c:pt>
                <c:pt idx="4">
                  <c:v>Angus</c:v>
                </c:pt>
                <c:pt idx="5">
                  <c:v>Perth &amp; Kinross</c:v>
                </c:pt>
                <c:pt idx="6">
                  <c:v>Argyll &amp; Bute</c:v>
                </c:pt>
                <c:pt idx="7">
                  <c:v>West Dunbartonshire</c:v>
                </c:pt>
                <c:pt idx="8">
                  <c:v>Clackmannanshire</c:v>
                </c:pt>
                <c:pt idx="9">
                  <c:v>Stirling</c:v>
                </c:pt>
                <c:pt idx="10">
                  <c:v>Falkirk</c:v>
                </c:pt>
                <c:pt idx="11">
                  <c:v>Dumfries &amp; Galloway</c:v>
                </c:pt>
                <c:pt idx="12">
                  <c:v>North Ayrshire</c:v>
                </c:pt>
                <c:pt idx="13">
                  <c:v>East Ayrshire</c:v>
                </c:pt>
                <c:pt idx="14">
                  <c:v>South Ayrshire</c:v>
                </c:pt>
                <c:pt idx="15">
                  <c:v>Glasgow City</c:v>
                </c:pt>
                <c:pt idx="16">
                  <c:v>East Dunbartonshire</c:v>
                </c:pt>
                <c:pt idx="17">
                  <c:v>East Renfrewshire</c:v>
                </c:pt>
                <c:pt idx="18">
                  <c:v>West Lothian</c:v>
                </c:pt>
                <c:pt idx="19">
                  <c:v>Midlothian</c:v>
                </c:pt>
                <c:pt idx="20">
                  <c:v>East Lothian</c:v>
                </c:pt>
                <c:pt idx="21">
                  <c:v>Scottish Borders</c:v>
                </c:pt>
                <c:pt idx="22">
                  <c:v>Edinburgh</c:v>
                </c:pt>
                <c:pt idx="23">
                  <c:v>Highland</c:v>
                </c:pt>
                <c:pt idx="24">
                  <c:v>Orkney Islands</c:v>
                </c:pt>
                <c:pt idx="25">
                  <c:v>Shetland Islands</c:v>
                </c:pt>
                <c:pt idx="26">
                  <c:v>Eilean Siar</c:v>
                </c:pt>
                <c:pt idx="27">
                  <c:v>Fife</c:v>
                </c:pt>
                <c:pt idx="28">
                  <c:v>Inverclyde</c:v>
                </c:pt>
                <c:pt idx="29">
                  <c:v>Renfrewshire</c:v>
                </c:pt>
                <c:pt idx="30">
                  <c:v>North Lanarkshire</c:v>
                </c:pt>
                <c:pt idx="31">
                  <c:v>South Lanarkshire</c:v>
                </c:pt>
                <c:pt idx="32">
                  <c:v>Scotland</c:v>
                </c:pt>
              </c:strCache>
            </c:strRef>
          </c:cat>
          <c:val>
            <c:numRef>
              <c:f>'Appendix H Working'!$Q$10:$Q$42</c:f>
              <c:numCache>
                <c:formatCode>_-* #,##0.0_-;\-* #,##0.0_-;_-* "-"_-;_-@_-</c:formatCode>
                <c:ptCount val="33"/>
                <c:pt idx="0">
                  <c:v>25.21655437921078</c:v>
                </c:pt>
                <c:pt idx="1">
                  <c:v>20.441097364174286</c:v>
                </c:pt>
                <c:pt idx="2">
                  <c:v>23.873873873873876</c:v>
                </c:pt>
                <c:pt idx="3">
                  <c:v>31.976744186046513</c:v>
                </c:pt>
                <c:pt idx="4">
                  <c:v>27.086183310533517</c:v>
                </c:pt>
                <c:pt idx="5">
                  <c:v>20.471596998928188</c:v>
                </c:pt>
                <c:pt idx="6">
                  <c:v>25.285171102661597</c:v>
                </c:pt>
                <c:pt idx="7">
                  <c:v>27.610208816705335</c:v>
                </c:pt>
                <c:pt idx="8">
                  <c:v>22.324159021406729</c:v>
                </c:pt>
                <c:pt idx="9">
                  <c:v>23.333333333333332</c:v>
                </c:pt>
                <c:pt idx="10">
                  <c:v>27.941176470588236</c:v>
                </c:pt>
                <c:pt idx="11">
                  <c:v>31.457431457431458</c:v>
                </c:pt>
                <c:pt idx="12">
                  <c:v>38.222222222222221</c:v>
                </c:pt>
                <c:pt idx="13">
                  <c:v>28.787878787878789</c:v>
                </c:pt>
                <c:pt idx="14">
                  <c:v>32.20338983050847</c:v>
                </c:pt>
                <c:pt idx="15">
                  <c:v>60.225600784698386</c:v>
                </c:pt>
                <c:pt idx="16">
                  <c:v>30.393996247654787</c:v>
                </c:pt>
                <c:pt idx="17">
                  <c:v>23.132969034608379</c:v>
                </c:pt>
                <c:pt idx="18">
                  <c:v>36.084452975047988</c:v>
                </c:pt>
                <c:pt idx="19">
                  <c:v>31.914893617021278</c:v>
                </c:pt>
                <c:pt idx="20">
                  <c:v>29.317269076305219</c:v>
                </c:pt>
                <c:pt idx="21">
                  <c:v>30.050505050505048</c:v>
                </c:pt>
                <c:pt idx="22">
                  <c:v>51.506849315068493</c:v>
                </c:pt>
                <c:pt idx="23">
                  <c:v>28.831417624521073</c:v>
                </c:pt>
                <c:pt idx="24">
                  <c:v>18.045112781954884</c:v>
                </c:pt>
                <c:pt idx="25">
                  <c:v>20.297029702970299</c:v>
                </c:pt>
                <c:pt idx="26">
                  <c:v>16.831683168316832</c:v>
                </c:pt>
                <c:pt idx="27">
                  <c:v>21.3</c:v>
                </c:pt>
                <c:pt idx="28">
                  <c:v>29.79683972911964</c:v>
                </c:pt>
                <c:pt idx="29">
                  <c:v>47.114093959731548</c:v>
                </c:pt>
                <c:pt idx="30">
                  <c:v>32.914160743575728</c:v>
                </c:pt>
                <c:pt idx="31">
                  <c:v>38.334642576590731</c:v>
                </c:pt>
                <c:pt idx="32">
                  <c:v>32.703032093658827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'Appendix H Working'!$AE$47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'Appendix H Working'!$BP$10:$BP$42</c:f>
                <c:numCache>
                  <c:formatCode>General</c:formatCode>
                  <c:ptCount val="33"/>
                  <c:pt idx="0">
                    <c:v>3.2115347663625826</c:v>
                  </c:pt>
                  <c:pt idx="1">
                    <c:v>2.1853869757881519</c:v>
                  </c:pt>
                  <c:pt idx="2">
                    <c:v>4.5971233087714083</c:v>
                  </c:pt>
                  <c:pt idx="3">
                    <c:v>4.0789141401194371</c:v>
                  </c:pt>
                  <c:pt idx="4">
                    <c:v>3.5984703907061721</c:v>
                  </c:pt>
                  <c:pt idx="5">
                    <c:v>3.1854536836087526</c:v>
                  </c:pt>
                  <c:pt idx="6">
                    <c:v>4.9274826169467332</c:v>
                  </c:pt>
                  <c:pt idx="7">
                    <c:v>5.1927345188751914</c:v>
                  </c:pt>
                  <c:pt idx="8">
                    <c:v>5.857473384653197</c:v>
                  </c:pt>
                  <c:pt idx="9">
                    <c:v>3.7693904416344353</c:v>
                  </c:pt>
                  <c:pt idx="10">
                    <c:v>3.3697205349163823</c:v>
                  </c:pt>
                  <c:pt idx="11">
                    <c:v>4.5406344367178519</c:v>
                  </c:pt>
                  <c:pt idx="12">
                    <c:v>5.7965555771091672</c:v>
                  </c:pt>
                  <c:pt idx="13">
                    <c:v>3.9636211530145147</c:v>
                  </c:pt>
                  <c:pt idx="14">
                    <c:v>4.666605303124939</c:v>
                  </c:pt>
                  <c:pt idx="15">
                    <c:v>3.4282563927645811</c:v>
                  </c:pt>
                  <c:pt idx="16">
                    <c:v>4.3768797249583713</c:v>
                  </c:pt>
                  <c:pt idx="17">
                    <c:v>3.5955660481503564</c:v>
                  </c:pt>
                  <c:pt idx="18">
                    <c:v>3.8870620627010695</c:v>
                  </c:pt>
                  <c:pt idx="19">
                    <c:v>5.4407878888597097</c:v>
                  </c:pt>
                  <c:pt idx="20">
                    <c:v>5.0428528696353254</c:v>
                  </c:pt>
                  <c:pt idx="21">
                    <c:v>3.9126717741031634</c:v>
                  </c:pt>
                  <c:pt idx="22">
                    <c:v>3.0227955973139302</c:v>
                  </c:pt>
                  <c:pt idx="23">
                    <c:v>3.6357602043427732</c:v>
                  </c:pt>
                  <c:pt idx="24">
                    <c:v>8.5857699235301297</c:v>
                  </c:pt>
                  <c:pt idx="25">
                    <c:v>7.6732853171519579</c:v>
                  </c:pt>
                  <c:pt idx="26">
                    <c:v>6.6148783326797087</c:v>
                  </c:pt>
                  <c:pt idx="27">
                    <c:v>2.1218875299256368</c:v>
                  </c:pt>
                  <c:pt idx="28">
                    <c:v>5.025757766861652</c:v>
                  </c:pt>
                  <c:pt idx="29">
                    <c:v>4.54914686305667</c:v>
                  </c:pt>
                  <c:pt idx="30">
                    <c:v>2.6035676963640313</c:v>
                  </c:pt>
                  <c:pt idx="31">
                    <c:v>3.4413764502240909</c:v>
                  </c:pt>
                  <c:pt idx="32">
                    <c:v>0.69689383251866843</c:v>
                  </c:pt>
                </c:numCache>
              </c:numRef>
            </c:plus>
            <c:minus>
              <c:numRef>
                <c:f>'Appendix H Working'!$BO$10:$BO$42</c:f>
                <c:numCache>
                  <c:formatCode>General</c:formatCode>
                  <c:ptCount val="33"/>
                  <c:pt idx="0">
                    <c:v>3.2115347663625791</c:v>
                  </c:pt>
                  <c:pt idx="1">
                    <c:v>2.1853869757881483</c:v>
                  </c:pt>
                  <c:pt idx="2">
                    <c:v>4.5971233087714083</c:v>
                  </c:pt>
                  <c:pt idx="3">
                    <c:v>4.0789141401194264</c:v>
                  </c:pt>
                  <c:pt idx="4">
                    <c:v>3.5984703907061686</c:v>
                  </c:pt>
                  <c:pt idx="5">
                    <c:v>3.1854536836087526</c:v>
                  </c:pt>
                  <c:pt idx="6">
                    <c:v>4.9274826169467332</c:v>
                  </c:pt>
                  <c:pt idx="7">
                    <c:v>5.1927345188751914</c:v>
                  </c:pt>
                  <c:pt idx="8">
                    <c:v>5.0562474294010684</c:v>
                  </c:pt>
                  <c:pt idx="9">
                    <c:v>3.7693904416344353</c:v>
                  </c:pt>
                  <c:pt idx="10">
                    <c:v>3.3697205349163859</c:v>
                  </c:pt>
                  <c:pt idx="11">
                    <c:v>4.540634436717859</c:v>
                  </c:pt>
                  <c:pt idx="12">
                    <c:v>5.7965555771091601</c:v>
                  </c:pt>
                  <c:pt idx="13">
                    <c:v>3.9636211530145111</c:v>
                  </c:pt>
                  <c:pt idx="14">
                    <c:v>4.6666053031249355</c:v>
                  </c:pt>
                  <c:pt idx="15">
                    <c:v>3.4282563927645811</c:v>
                  </c:pt>
                  <c:pt idx="16">
                    <c:v>4.3768797249583677</c:v>
                  </c:pt>
                  <c:pt idx="17">
                    <c:v>3.5955660481503564</c:v>
                  </c:pt>
                  <c:pt idx="18">
                    <c:v>3.8870620627010766</c:v>
                  </c:pt>
                  <c:pt idx="19">
                    <c:v>5.4407878888597097</c:v>
                  </c:pt>
                  <c:pt idx="20">
                    <c:v>5.0428528696353325</c:v>
                  </c:pt>
                  <c:pt idx="21">
                    <c:v>3.9126717741031598</c:v>
                  </c:pt>
                  <c:pt idx="22">
                    <c:v>3.0227955973139444</c:v>
                  </c:pt>
                  <c:pt idx="23">
                    <c:v>3.6357602043427661</c:v>
                  </c:pt>
                  <c:pt idx="24">
                    <c:v>6.8815807105751308</c:v>
                  </c:pt>
                  <c:pt idx="25">
                    <c:v>6.1713702143238862</c:v>
                  </c:pt>
                  <c:pt idx="26">
                    <c:v>5.214666023630663</c:v>
                  </c:pt>
                  <c:pt idx="27">
                    <c:v>2.1218875299256297</c:v>
                  </c:pt>
                  <c:pt idx="28">
                    <c:v>5.0257577668616626</c:v>
                  </c:pt>
                  <c:pt idx="29">
                    <c:v>4.54914686305667</c:v>
                  </c:pt>
                  <c:pt idx="30">
                    <c:v>2.6035676963640277</c:v>
                  </c:pt>
                  <c:pt idx="31">
                    <c:v>3.4413764502240838</c:v>
                  </c:pt>
                  <c:pt idx="32">
                    <c:v>0.69689383251866843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'Appendix H Working'!$BJ$10:$BJ$42</c:f>
              <c:numCache>
                <c:formatCode>_-* #,##0.0_-;\-* #,##0.0_-;_-* "-"??_-;_-@_-</c:formatCode>
                <c:ptCount val="33"/>
                <c:pt idx="0">
                  <c:v>28.19047619047619</c:v>
                </c:pt>
                <c:pt idx="1">
                  <c:v>23.297758804695839</c:v>
                </c:pt>
                <c:pt idx="2">
                  <c:v>24.755555555555556</c:v>
                </c:pt>
                <c:pt idx="3">
                  <c:v>29.796511627906973</c:v>
                </c:pt>
                <c:pt idx="4">
                  <c:v>24.741144414168936</c:v>
                </c:pt>
                <c:pt idx="5">
                  <c:v>24.776119402985074</c:v>
                </c:pt>
                <c:pt idx="6">
                  <c:v>33.371212121212118</c:v>
                </c:pt>
                <c:pt idx="7">
                  <c:v>30.392609699769054</c:v>
                </c:pt>
                <c:pt idx="8">
                  <c:v>23.753846153846155</c:v>
                </c:pt>
                <c:pt idx="9">
                  <c:v>26.592489568845618</c:v>
                </c:pt>
                <c:pt idx="10">
                  <c:v>28.050579557428872</c:v>
                </c:pt>
                <c:pt idx="11">
                  <c:v>37.138728323699425</c:v>
                </c:pt>
                <c:pt idx="12">
                  <c:v>38.921348314606739</c:v>
                </c:pt>
                <c:pt idx="13">
                  <c:v>26.949924127465856</c:v>
                </c:pt>
                <c:pt idx="14">
                  <c:v>33.162393162393158</c:v>
                </c:pt>
                <c:pt idx="15">
                  <c:v>62.65625</c:v>
                </c:pt>
                <c:pt idx="16">
                  <c:v>26.629213483146064</c:v>
                </c:pt>
                <c:pt idx="17">
                  <c:v>18.509090909090908</c:v>
                </c:pt>
                <c:pt idx="18">
                  <c:v>40.903846153846153</c:v>
                </c:pt>
                <c:pt idx="19">
                  <c:v>39.453125</c:v>
                </c:pt>
                <c:pt idx="20">
                  <c:v>32.767676767676768</c:v>
                </c:pt>
                <c:pt idx="21">
                  <c:v>31.601513240857503</c:v>
                </c:pt>
                <c:pt idx="22">
                  <c:v>52.327272727272735</c:v>
                </c:pt>
                <c:pt idx="23">
                  <c:v>36.026743075453673</c:v>
                </c:pt>
                <c:pt idx="24">
                  <c:v>18.955223880597014</c:v>
                </c:pt>
                <c:pt idx="25">
                  <c:v>23.267326732673268</c:v>
                </c:pt>
                <c:pt idx="26">
                  <c:v>16.96078431372549</c:v>
                </c:pt>
                <c:pt idx="27">
                  <c:v>23.405107661492234</c:v>
                </c:pt>
                <c:pt idx="28">
                  <c:v>29.258426966292134</c:v>
                </c:pt>
                <c:pt idx="29">
                  <c:v>40.24096385542169</c:v>
                </c:pt>
                <c:pt idx="30">
                  <c:v>32.39651416122004</c:v>
                </c:pt>
                <c:pt idx="31">
                  <c:v>39.213836477987421</c:v>
                </c:pt>
                <c:pt idx="32">
                  <c:v>34.292097385457055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1568"/>
        <c:axId val="47747456"/>
      </c:lineChart>
      <c:catAx>
        <c:axId val="4774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747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7747456"/>
        <c:scaling>
          <c:orientation val="minMax"/>
          <c:max val="75"/>
          <c:min val="0"/>
        </c:scaling>
        <c:delete val="0"/>
        <c:axPos val="r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7741568"/>
        <c:crosses val="max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5241809799681776"/>
          <c:y val="0.61558108807827583"/>
          <c:w val="4.7581902003182242E-2"/>
          <c:h val="3.703679897155709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1235" cy="560294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0.03475</cdr:x>
      <cdr:y>0.02025</cdr:y>
    </cdr:from>
    <cdr:to>
      <cdr:x>0.1075</cdr:x>
      <cdr:y>0.9385</cdr:y>
    </cdr:to>
    <cdr:sp macro="" textlink="">
      <cdr:nvSpPr>
        <cdr:cNvPr id="1925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123" y="124923"/>
          <a:ext cx="863932" cy="69751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7432" rIns="0" bIns="27432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Child KSI Casualty Rate on Local Authority Roads (per 100 million veh-kms)  by LA: 2011 and likely range of values (see text) around the 2009-2013 average</a:t>
          </a:r>
          <a:endParaRPr lang="en-GB" sz="1200"/>
        </a:p>
      </cdr:txBody>
    </cdr:sp>
  </cdr:relSizeAnchor>
  <cdr:relSizeAnchor xmlns:cdr="http://schemas.openxmlformats.org/drawingml/2006/chartDrawing">
    <cdr:from>
      <cdr:x>0.93625</cdr:x>
      <cdr:y>0.282</cdr:y>
    </cdr:from>
    <cdr:to>
      <cdr:x>0.99525</cdr:x>
      <cdr:y>0.5665</cdr:y>
    </cdr:to>
    <cdr:sp macro="" textlink="">
      <cdr:nvSpPr>
        <cdr:cNvPr id="1925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57759" y="2170300"/>
          <a:ext cx="604447" cy="231946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50" b="1" i="0" u="none" strike="noStrike" baseline="0">
              <a:solidFill>
                <a:srgbClr val="000000"/>
              </a:solidFill>
              <a:latin typeface="Arial"/>
              <a:cs typeface="Arial"/>
            </a:rPr>
            <a:t>2011</a:t>
          </a:r>
        </a:p>
        <a:p xmlns:a="http://schemas.openxmlformats.org/drawingml/2006/main">
          <a:pPr algn="l" rtl="0">
            <a:defRPr sz="1000"/>
          </a:pPr>
          <a:r>
            <a:rPr lang="en-GB" sz="1450" b="1" i="0" u="none" strike="noStrike" baseline="0">
              <a:solidFill>
                <a:srgbClr val="000000"/>
              </a:solidFill>
              <a:latin typeface="Arial"/>
              <a:cs typeface="Arial"/>
            </a:rPr>
            <a:t>2009-2013 average</a:t>
          </a:r>
          <a:endParaRPr lang="en-GB"/>
        </a:p>
      </cdr:txBody>
    </cdr:sp>
  </cdr:relSizeAnchor>
  <cdr:relSizeAnchor xmlns:cdr="http://schemas.openxmlformats.org/drawingml/2006/chartDrawing">
    <cdr:from>
      <cdr:x>0.00375</cdr:x>
      <cdr:y>0.7135</cdr:y>
    </cdr:from>
    <cdr:to>
      <cdr:x>0.04575</cdr:x>
      <cdr:y>0.98975</cdr:y>
    </cdr:to>
    <cdr:sp macro="" textlink="">
      <cdr:nvSpPr>
        <cdr:cNvPr id="1925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791" y="5694240"/>
          <a:ext cx="497601" cy="17060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286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Appendix H</a:t>
          </a:r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191625" cy="56007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0.028</cdr:x>
      <cdr:y>0</cdr:y>
    </cdr:from>
    <cdr:to>
      <cdr:x>0.0955</cdr:x>
      <cdr:y>0.957</cdr:y>
    </cdr:to>
    <cdr:sp macro="" textlink="">
      <cdr:nvSpPr>
        <cdr:cNvPr id="1935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804" y="0"/>
          <a:ext cx="808982" cy="72100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7432" rIns="0" bIns="27432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All Ages Fatal Casualty Rate on Local Authority roads (per 100 million veh-kms)by LA: 2011 and likely range of values (see text) around the 2009-2013average</a:t>
          </a:r>
          <a:endParaRPr lang="en-GB" sz="1200"/>
        </a:p>
      </cdr:txBody>
    </cdr:sp>
  </cdr:relSizeAnchor>
  <cdr:relSizeAnchor xmlns:cdr="http://schemas.openxmlformats.org/drawingml/2006/chartDrawing">
    <cdr:from>
      <cdr:x>0.9435</cdr:x>
      <cdr:y>0.2315</cdr:y>
    </cdr:from>
    <cdr:to>
      <cdr:x>1</cdr:x>
      <cdr:y>0.52725</cdr:y>
    </cdr:to>
    <cdr:sp macro="" textlink="">
      <cdr:nvSpPr>
        <cdr:cNvPr id="1935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09656" y="1780615"/>
          <a:ext cx="601394" cy="2429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50" b="1" i="0" u="none" strike="noStrike" baseline="0">
              <a:solidFill>
                <a:srgbClr val="000000"/>
              </a:solidFill>
              <a:latin typeface="Arial"/>
              <a:cs typeface="Arial"/>
            </a:rPr>
            <a:t>2011</a:t>
          </a:r>
        </a:p>
        <a:p xmlns:a="http://schemas.openxmlformats.org/drawingml/2006/main">
          <a:pPr algn="l" rtl="0">
            <a:defRPr sz="1000"/>
          </a:pPr>
          <a:r>
            <a:rPr lang="en-GB" sz="1450" b="1" i="0" u="none" strike="noStrike" baseline="0">
              <a:solidFill>
                <a:srgbClr val="000000"/>
              </a:solidFill>
              <a:latin typeface="Arial"/>
              <a:cs typeface="Arial"/>
            </a:rPr>
            <a:t>2009-2013 average</a:t>
          </a:r>
          <a:endParaRPr lang="en-GB"/>
        </a:p>
      </cdr:txBody>
    </cdr:sp>
  </cdr:relSizeAnchor>
  <cdr:relSizeAnchor xmlns:cdr="http://schemas.openxmlformats.org/drawingml/2006/chartDrawing">
    <cdr:from>
      <cdr:x>0</cdr:x>
      <cdr:y>0.77625</cdr:y>
    </cdr:from>
    <cdr:to>
      <cdr:x>0.03575</cdr:x>
      <cdr:y>0.99925</cdr:y>
    </cdr:to>
    <cdr:sp macro="" textlink="">
      <cdr:nvSpPr>
        <cdr:cNvPr id="19353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179015"/>
          <a:ext cx="430440" cy="12753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Appendix H</a:t>
          </a:r>
          <a:endParaRPr lang="en-GB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191625" cy="56007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0.028</cdr:x>
      <cdr:y>0</cdr:y>
    </cdr:from>
    <cdr:to>
      <cdr:x>0.0955</cdr:x>
      <cdr:y>0.957</cdr:y>
    </cdr:to>
    <cdr:sp macro="" textlink="">
      <cdr:nvSpPr>
        <cdr:cNvPr id="2355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804" y="0"/>
          <a:ext cx="808982" cy="72100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7432" rIns="0" bIns="27432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All Ages Serious Casualty Rate on Local Authority roads (per 100 million veh-kms)by LA: 2011 and likely range of values (see text) around the 2009-2013 average</a:t>
          </a:r>
          <a:endParaRPr lang="en-GB" sz="1200"/>
        </a:p>
      </cdr:txBody>
    </cdr:sp>
  </cdr:relSizeAnchor>
  <cdr:relSizeAnchor xmlns:cdr="http://schemas.openxmlformats.org/drawingml/2006/chartDrawing">
    <cdr:from>
      <cdr:x>0.9435</cdr:x>
      <cdr:y>0.229</cdr:y>
    </cdr:from>
    <cdr:to>
      <cdr:x>1</cdr:x>
      <cdr:y>0.52625</cdr:y>
    </cdr:to>
    <cdr:sp macro="" textlink="">
      <cdr:nvSpPr>
        <cdr:cNvPr id="2355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09656" y="1765699"/>
          <a:ext cx="601394" cy="24369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50" b="1" i="0" u="none" strike="noStrike" baseline="0">
              <a:solidFill>
                <a:srgbClr val="000000"/>
              </a:solidFill>
              <a:latin typeface="Arial"/>
              <a:cs typeface="Arial"/>
            </a:rPr>
            <a:t>2011</a:t>
          </a:r>
        </a:p>
        <a:p xmlns:a="http://schemas.openxmlformats.org/drawingml/2006/main">
          <a:pPr algn="l" rtl="0">
            <a:defRPr sz="1000"/>
          </a:pPr>
          <a:r>
            <a:rPr lang="en-GB" sz="1450" b="1" i="0" u="none" strike="noStrike" baseline="0">
              <a:solidFill>
                <a:srgbClr val="000000"/>
              </a:solidFill>
              <a:latin typeface="Arial"/>
              <a:cs typeface="Arial"/>
            </a:rPr>
            <a:t>2009-2013 average</a:t>
          </a:r>
          <a:endParaRPr lang="en-GB"/>
        </a:p>
      </cdr:txBody>
    </cdr:sp>
  </cdr:relSizeAnchor>
  <cdr:relSizeAnchor xmlns:cdr="http://schemas.openxmlformats.org/drawingml/2006/chartDrawing">
    <cdr:from>
      <cdr:x>0</cdr:x>
      <cdr:y>0.77625</cdr:y>
    </cdr:from>
    <cdr:to>
      <cdr:x>0.03575</cdr:x>
      <cdr:y>0.99925</cdr:y>
    </cdr:to>
    <cdr:sp macro="" textlink="">
      <cdr:nvSpPr>
        <cdr:cNvPr id="2355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179015"/>
          <a:ext cx="430440" cy="12753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Appendix H</a:t>
          </a:r>
          <a:endParaRPr lang="en-GB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11235" cy="560294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0.0275</cdr:x>
      <cdr:y>0.00525</cdr:y>
    </cdr:from>
    <cdr:to>
      <cdr:x>0.09825</cdr:x>
      <cdr:y>0.94775</cdr:y>
    </cdr:to>
    <cdr:sp macro="" textlink="">
      <cdr:nvSpPr>
        <cdr:cNvPr id="1945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698" y="29832"/>
          <a:ext cx="842563" cy="71336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7432" rIns="0" bIns="27432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Slight Casualty Rate on Local Authority roads (per 100 million veh-kms)  by LA: 2011 and likely range of values (see text) around the 2009-2013 average</a:t>
          </a:r>
          <a:endParaRPr lang="en-GB" sz="1200"/>
        </a:p>
      </cdr:txBody>
    </cdr:sp>
  </cdr:relSizeAnchor>
  <cdr:relSizeAnchor xmlns:cdr="http://schemas.openxmlformats.org/drawingml/2006/chartDrawing">
    <cdr:from>
      <cdr:x>0.94414</cdr:x>
      <cdr:y>0.2575</cdr:y>
    </cdr:from>
    <cdr:to>
      <cdr:x>0.99489</cdr:x>
      <cdr:y>0.56025</cdr:y>
    </cdr:to>
    <cdr:sp macro="" textlink="">
      <cdr:nvSpPr>
        <cdr:cNvPr id="1945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07274" y="1451414"/>
          <a:ext cx="468038" cy="1706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2011</a:t>
          </a:r>
        </a:p>
        <a:p xmlns:a="http://schemas.openxmlformats.org/drawingml/2006/main">
          <a:pPr algn="l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2009-2013 average</a:t>
          </a:r>
          <a:endParaRPr lang="en-GB" sz="1400"/>
        </a:p>
      </cdr:txBody>
    </cdr:sp>
  </cdr:relSizeAnchor>
  <cdr:relSizeAnchor xmlns:cdr="http://schemas.openxmlformats.org/drawingml/2006/chartDrawing">
    <cdr:from>
      <cdr:x>0</cdr:x>
      <cdr:y>0.772</cdr:y>
    </cdr:from>
    <cdr:to>
      <cdr:x>0.0355</cdr:x>
      <cdr:y>0.999</cdr:y>
    </cdr:to>
    <cdr:sp macro="" textlink="">
      <cdr:nvSpPr>
        <cdr:cNvPr id="1945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180880"/>
          <a:ext cx="424334" cy="12716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Appendix H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dited%20Reported%20Road%20Casualties%20Scotland%202013%20-%20tab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S5_Home/U016789/Tables%2012-22%20-%20Vehicles,%20Drivers%20and%20Ride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A-B-%20Summary%20of%20Accident%20and%20Casualt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 for Article 2"/>
      <sheetName val="Table G working"/>
      <sheetName val="Table g2_h working"/>
      <sheetName val="Table J"/>
      <sheetName val="Table K"/>
      <sheetName val="Table L"/>
      <sheetName val="Table2Chart ORIG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3">
          <cell r="I13">
            <v>406</v>
          </cell>
        </row>
      </sheetData>
      <sheetData sheetId="8">
        <row r="14">
          <cell r="N14" t="str">
            <v>0-2</v>
          </cell>
        </row>
      </sheetData>
      <sheetData sheetId="9"/>
      <sheetData sheetId="10" refreshError="1"/>
      <sheetData sheetId="11">
        <row r="10">
          <cell r="B10" t="str">
            <v>Year</v>
          </cell>
          <cell r="E10" t="str">
            <v>Numbers</v>
          </cell>
          <cell r="J10" t="str">
            <v>Rates per thousand population</v>
          </cell>
        </row>
        <row r="11">
          <cell r="C11" t="str">
            <v>17-25</v>
          </cell>
          <cell r="D11" t="str">
            <v>26-34</v>
          </cell>
          <cell r="E11" t="str">
            <v>35-59</v>
          </cell>
          <cell r="F11" t="str">
            <v>60+</v>
          </cell>
          <cell r="G11" t="str">
            <v>Total 2</v>
          </cell>
          <cell r="I11" t="str">
            <v>17-25</v>
          </cell>
          <cell r="J11" t="str">
            <v>26-34</v>
          </cell>
          <cell r="K11" t="str">
            <v>35-59</v>
          </cell>
          <cell r="L11" t="str">
            <v>60+</v>
          </cell>
          <cell r="M11" t="str">
            <v>Total 3</v>
          </cell>
        </row>
        <row r="12">
          <cell r="B12" t="str">
            <v>2004-08 average</v>
          </cell>
          <cell r="C12">
            <v>2609</v>
          </cell>
          <cell r="D12">
            <v>1737</v>
          </cell>
          <cell r="E12">
            <v>4131</v>
          </cell>
          <cell r="F12">
            <v>1280</v>
          </cell>
          <cell r="G12">
            <v>9800</v>
          </cell>
          <cell r="I12">
            <v>8.6999999999999993</v>
          </cell>
          <cell r="J12">
            <v>6.2</v>
          </cell>
          <cell r="K12">
            <v>4.5999999999999996</v>
          </cell>
          <cell r="L12">
            <v>2.6</v>
          </cell>
          <cell r="M12">
            <v>4.9000000000000004</v>
          </cell>
        </row>
        <row r="13">
          <cell r="B13">
            <v>2003</v>
          </cell>
          <cell r="C13">
            <v>2692</v>
          </cell>
          <cell r="D13">
            <v>2161</v>
          </cell>
          <cell r="E13">
            <v>4528</v>
          </cell>
          <cell r="F13">
            <v>1409</v>
          </cell>
          <cell r="G13">
            <v>10862</v>
          </cell>
          <cell r="I13">
            <v>9.3000000000000007</v>
          </cell>
          <cell r="J13">
            <v>7.5</v>
          </cell>
          <cell r="K13">
            <v>5.0999999999999996</v>
          </cell>
          <cell r="L13">
            <v>3</v>
          </cell>
          <cell r="M13">
            <v>5.6</v>
          </cell>
        </row>
        <row r="14">
          <cell r="B14">
            <v>2004</v>
          </cell>
          <cell r="C14">
            <v>2740</v>
          </cell>
          <cell r="D14">
            <v>2026</v>
          </cell>
          <cell r="E14">
            <v>4608</v>
          </cell>
          <cell r="F14">
            <v>1376</v>
          </cell>
          <cell r="G14">
            <v>10810</v>
          </cell>
          <cell r="I14">
            <v>9.3000000000000007</v>
          </cell>
          <cell r="J14">
            <v>7.2</v>
          </cell>
          <cell r="K14">
            <v>5.2</v>
          </cell>
          <cell r="L14">
            <v>2.9</v>
          </cell>
          <cell r="M14">
            <v>5.6</v>
          </cell>
        </row>
        <row r="15">
          <cell r="B15">
            <v>2005</v>
          </cell>
          <cell r="C15">
            <v>2689</v>
          </cell>
          <cell r="D15">
            <v>1840</v>
          </cell>
          <cell r="E15">
            <v>4330</v>
          </cell>
          <cell r="F15">
            <v>1320</v>
          </cell>
          <cell r="G15">
            <v>10214</v>
          </cell>
          <cell r="I15">
            <v>9</v>
          </cell>
          <cell r="J15">
            <v>6.6</v>
          </cell>
          <cell r="K15">
            <v>4.8</v>
          </cell>
          <cell r="L15">
            <v>2.8</v>
          </cell>
          <cell r="M15">
            <v>5.2</v>
          </cell>
        </row>
        <row r="16">
          <cell r="B16">
            <v>2006</v>
          </cell>
          <cell r="C16">
            <v>2660</v>
          </cell>
          <cell r="D16">
            <v>1688</v>
          </cell>
          <cell r="E16">
            <v>4184</v>
          </cell>
          <cell r="F16">
            <v>1183</v>
          </cell>
          <cell r="G16">
            <v>9753</v>
          </cell>
          <cell r="I16">
            <v>8.8000000000000007</v>
          </cell>
          <cell r="J16">
            <v>6.1</v>
          </cell>
          <cell r="K16">
            <v>4.5999999999999996</v>
          </cell>
          <cell r="L16">
            <v>2.4</v>
          </cell>
          <cell r="M16">
            <v>4.9000000000000004</v>
          </cell>
        </row>
        <row r="17">
          <cell r="B17">
            <v>2007</v>
          </cell>
          <cell r="C17">
            <v>2592</v>
          </cell>
          <cell r="D17">
            <v>1584</v>
          </cell>
          <cell r="E17">
            <v>3824</v>
          </cell>
          <cell r="F17">
            <v>1292</v>
          </cell>
          <cell r="G17">
            <v>9336</v>
          </cell>
          <cell r="I17">
            <v>8.5</v>
          </cell>
          <cell r="J17">
            <v>5.6</v>
          </cell>
          <cell r="K17">
            <v>4.2</v>
          </cell>
          <cell r="L17">
            <v>2.6</v>
          </cell>
          <cell r="M17">
            <v>4.7</v>
          </cell>
        </row>
        <row r="18">
          <cell r="B18">
            <v>2008</v>
          </cell>
          <cell r="C18">
            <v>2363</v>
          </cell>
          <cell r="D18">
            <v>1549</v>
          </cell>
          <cell r="E18">
            <v>3709</v>
          </cell>
          <cell r="F18">
            <v>1229</v>
          </cell>
          <cell r="G18">
            <v>8889</v>
          </cell>
          <cell r="I18">
            <v>7.7</v>
          </cell>
          <cell r="J18">
            <v>5.5</v>
          </cell>
          <cell r="K18">
            <v>4.0999999999999996</v>
          </cell>
          <cell r="L18">
            <v>2.4</v>
          </cell>
          <cell r="M18">
            <v>4.4000000000000004</v>
          </cell>
        </row>
        <row r="19">
          <cell r="B19">
            <v>2009</v>
          </cell>
          <cell r="C19">
            <v>2257</v>
          </cell>
          <cell r="D19">
            <v>1536</v>
          </cell>
          <cell r="E19">
            <v>3429</v>
          </cell>
          <cell r="F19">
            <v>1284</v>
          </cell>
          <cell r="G19">
            <v>8532</v>
          </cell>
          <cell r="I19">
            <v>7.3</v>
          </cell>
          <cell r="J19">
            <v>5.4</v>
          </cell>
          <cell r="K19">
            <v>3.8</v>
          </cell>
          <cell r="L19">
            <v>2.4</v>
          </cell>
          <cell r="M19">
            <v>4.2</v>
          </cell>
        </row>
        <row r="20">
          <cell r="B20">
            <v>2010</v>
          </cell>
          <cell r="C20">
            <v>1765</v>
          </cell>
          <cell r="D20">
            <v>1379</v>
          </cell>
          <cell r="E20">
            <v>3116</v>
          </cell>
          <cell r="F20">
            <v>1125</v>
          </cell>
          <cell r="G20">
            <v>7414</v>
          </cell>
          <cell r="I20">
            <v>5.6</v>
          </cell>
          <cell r="J20">
            <v>4.8</v>
          </cell>
          <cell r="K20">
            <v>3.5</v>
          </cell>
          <cell r="L20">
            <v>2.1</v>
          </cell>
          <cell r="M20">
            <v>3.6</v>
          </cell>
        </row>
        <row r="21">
          <cell r="B21">
            <v>2011</v>
          </cell>
          <cell r="C21">
            <v>1605</v>
          </cell>
          <cell r="D21">
            <v>1303</v>
          </cell>
          <cell r="E21">
            <v>3187</v>
          </cell>
          <cell r="F21">
            <v>1233</v>
          </cell>
          <cell r="G21">
            <v>7355</v>
          </cell>
          <cell r="I21">
            <v>5</v>
          </cell>
          <cell r="J21">
            <v>4.4000000000000004</v>
          </cell>
          <cell r="K21">
            <v>3.5</v>
          </cell>
          <cell r="L21">
            <v>2.2000000000000002</v>
          </cell>
          <cell r="M21">
            <v>3.5</v>
          </cell>
        </row>
        <row r="22">
          <cell r="B22">
            <v>2012</v>
          </cell>
          <cell r="C22">
            <v>1485</v>
          </cell>
          <cell r="D22">
            <v>1231</v>
          </cell>
          <cell r="E22">
            <v>2961</v>
          </cell>
          <cell r="F22">
            <v>1187</v>
          </cell>
          <cell r="G22">
            <v>6891</v>
          </cell>
          <cell r="I22">
            <v>4.7</v>
          </cell>
          <cell r="J22">
            <v>4.0999999999999996</v>
          </cell>
          <cell r="K22">
            <v>3.3</v>
          </cell>
          <cell r="L22">
            <v>2.1</v>
          </cell>
          <cell r="M22">
            <v>3.3</v>
          </cell>
        </row>
        <row r="23">
          <cell r="B23">
            <v>2013</v>
          </cell>
          <cell r="C23">
            <v>1315</v>
          </cell>
          <cell r="D23">
            <v>1125</v>
          </cell>
          <cell r="E23">
            <v>2755</v>
          </cell>
          <cell r="F23">
            <v>1110</v>
          </cell>
          <cell r="G23">
            <v>6345</v>
          </cell>
          <cell r="I23">
            <v>4.0999999999999996</v>
          </cell>
          <cell r="J23">
            <v>3.7</v>
          </cell>
          <cell r="K23">
            <v>3.1</v>
          </cell>
          <cell r="L23">
            <v>1.9</v>
          </cell>
          <cell r="M23">
            <v>3</v>
          </cell>
        </row>
        <row r="24">
          <cell r="B24" t="str">
            <v>2009 to 2013 average</v>
          </cell>
          <cell r="C24">
            <v>1685</v>
          </cell>
          <cell r="D24">
            <v>1315</v>
          </cell>
          <cell r="E24">
            <v>3090</v>
          </cell>
          <cell r="F24">
            <v>1188</v>
          </cell>
          <cell r="G24">
            <v>7307</v>
          </cell>
          <cell r="I24">
            <v>5.3</v>
          </cell>
          <cell r="J24">
            <v>4.5</v>
          </cell>
          <cell r="K24">
            <v>3.4</v>
          </cell>
          <cell r="L24">
            <v>2.2000000000000002</v>
          </cell>
          <cell r="M24">
            <v>3.5</v>
          </cell>
        </row>
        <row r="26">
          <cell r="B26" t="str">
            <v>2004-08 average</v>
          </cell>
          <cell r="C26">
            <v>1367</v>
          </cell>
          <cell r="D26">
            <v>1174</v>
          </cell>
          <cell r="E26">
            <v>2719</v>
          </cell>
          <cell r="F26">
            <v>531</v>
          </cell>
          <cell r="G26">
            <v>5804</v>
          </cell>
          <cell r="I26">
            <v>4.5</v>
          </cell>
          <cell r="J26">
            <v>4</v>
          </cell>
          <cell r="K26">
            <v>2.9</v>
          </cell>
          <cell r="L26">
            <v>0.8</v>
          </cell>
          <cell r="M26">
            <v>2.7</v>
          </cell>
        </row>
        <row r="27">
          <cell r="B27">
            <v>2003</v>
          </cell>
          <cell r="C27">
            <v>1293</v>
          </cell>
          <cell r="D27">
            <v>1389</v>
          </cell>
          <cell r="E27">
            <v>2961</v>
          </cell>
          <cell r="F27">
            <v>541</v>
          </cell>
          <cell r="G27">
            <v>6202</v>
          </cell>
          <cell r="I27">
            <v>4.5</v>
          </cell>
          <cell r="J27">
            <v>4.5</v>
          </cell>
          <cell r="K27">
            <v>3.2</v>
          </cell>
          <cell r="L27">
            <v>0.9</v>
          </cell>
          <cell r="M27">
            <v>2.9</v>
          </cell>
        </row>
        <row r="28">
          <cell r="B28">
            <v>2004</v>
          </cell>
          <cell r="C28">
            <v>1389</v>
          </cell>
          <cell r="D28">
            <v>1367</v>
          </cell>
          <cell r="E28">
            <v>2859</v>
          </cell>
          <cell r="F28">
            <v>524</v>
          </cell>
          <cell r="G28">
            <v>6151</v>
          </cell>
          <cell r="I28">
            <v>4.7</v>
          </cell>
          <cell r="J28">
            <v>4.5999999999999996</v>
          </cell>
          <cell r="K28">
            <v>3.1</v>
          </cell>
          <cell r="L28">
            <v>0.8</v>
          </cell>
          <cell r="M28">
            <v>2.9</v>
          </cell>
        </row>
        <row r="29">
          <cell r="B29">
            <v>2005</v>
          </cell>
          <cell r="C29">
            <v>1269</v>
          </cell>
          <cell r="D29">
            <v>1211</v>
          </cell>
          <cell r="E29">
            <v>2784</v>
          </cell>
          <cell r="F29">
            <v>542</v>
          </cell>
          <cell r="G29">
            <v>5823</v>
          </cell>
          <cell r="I29">
            <v>4.2</v>
          </cell>
          <cell r="J29">
            <v>4.0999999999999996</v>
          </cell>
          <cell r="K29">
            <v>3</v>
          </cell>
          <cell r="L29">
            <v>0.9</v>
          </cell>
          <cell r="M29">
            <v>2.7</v>
          </cell>
        </row>
        <row r="30">
          <cell r="B30">
            <v>2006</v>
          </cell>
          <cell r="C30">
            <v>1407</v>
          </cell>
          <cell r="D30">
            <v>1171</v>
          </cell>
          <cell r="E30">
            <v>2779</v>
          </cell>
          <cell r="F30">
            <v>546</v>
          </cell>
          <cell r="G30">
            <v>5914</v>
          </cell>
          <cell r="I30">
            <v>4.7</v>
          </cell>
          <cell r="J30">
            <v>4.0999999999999996</v>
          </cell>
          <cell r="K30">
            <v>2.9</v>
          </cell>
          <cell r="L30">
            <v>0.9</v>
          </cell>
          <cell r="M30">
            <v>2.7</v>
          </cell>
        </row>
        <row r="31">
          <cell r="B31">
            <v>2007</v>
          </cell>
          <cell r="C31">
            <v>1422</v>
          </cell>
          <cell r="D31">
            <v>1075</v>
          </cell>
          <cell r="E31">
            <v>2538</v>
          </cell>
          <cell r="F31">
            <v>524</v>
          </cell>
          <cell r="G31">
            <v>5569</v>
          </cell>
          <cell r="I31">
            <v>4.7</v>
          </cell>
          <cell r="J31">
            <v>3.7</v>
          </cell>
          <cell r="K31">
            <v>2.7</v>
          </cell>
          <cell r="L31">
            <v>0.8</v>
          </cell>
          <cell r="M31">
            <v>2.5</v>
          </cell>
        </row>
        <row r="32">
          <cell r="B32">
            <v>2008</v>
          </cell>
          <cell r="C32">
            <v>1350</v>
          </cell>
          <cell r="D32">
            <v>1047</v>
          </cell>
          <cell r="E32">
            <v>2636</v>
          </cell>
          <cell r="F32">
            <v>520</v>
          </cell>
          <cell r="G32">
            <v>5563</v>
          </cell>
          <cell r="I32">
            <v>4.4000000000000004</v>
          </cell>
          <cell r="J32">
            <v>3.6</v>
          </cell>
          <cell r="K32">
            <v>2.8</v>
          </cell>
          <cell r="L32">
            <v>0.8</v>
          </cell>
          <cell r="M32">
            <v>2.5</v>
          </cell>
        </row>
        <row r="33">
          <cell r="B33">
            <v>2009</v>
          </cell>
          <cell r="C33">
            <v>1301</v>
          </cell>
          <cell r="D33">
            <v>1078</v>
          </cell>
          <cell r="E33">
            <v>2496</v>
          </cell>
          <cell r="F33">
            <v>557</v>
          </cell>
          <cell r="G33">
            <v>5447</v>
          </cell>
          <cell r="I33">
            <v>4.2</v>
          </cell>
          <cell r="J33">
            <v>3.6</v>
          </cell>
          <cell r="K33">
            <v>2.6</v>
          </cell>
          <cell r="L33">
            <v>0.8</v>
          </cell>
          <cell r="M33">
            <v>2.4</v>
          </cell>
        </row>
        <row r="34">
          <cell r="B34">
            <v>2010</v>
          </cell>
          <cell r="C34">
            <v>1142</v>
          </cell>
          <cell r="D34">
            <v>976</v>
          </cell>
          <cell r="E34">
            <v>2258</v>
          </cell>
          <cell r="F34">
            <v>503</v>
          </cell>
          <cell r="G34">
            <v>4887</v>
          </cell>
          <cell r="I34">
            <v>3.6</v>
          </cell>
          <cell r="J34">
            <v>3.3</v>
          </cell>
          <cell r="K34">
            <v>2.4</v>
          </cell>
          <cell r="L34">
            <v>0.7</v>
          </cell>
          <cell r="M34">
            <v>2.2000000000000002</v>
          </cell>
        </row>
        <row r="35">
          <cell r="B35">
            <v>2011</v>
          </cell>
          <cell r="C35">
            <v>974</v>
          </cell>
          <cell r="D35">
            <v>958</v>
          </cell>
          <cell r="E35">
            <v>2121</v>
          </cell>
          <cell r="F35">
            <v>555</v>
          </cell>
          <cell r="G35">
            <v>4617</v>
          </cell>
          <cell r="I35">
            <v>3</v>
          </cell>
          <cell r="J35">
            <v>3.1</v>
          </cell>
          <cell r="K35">
            <v>2.2000000000000002</v>
          </cell>
          <cell r="L35">
            <v>0.8</v>
          </cell>
          <cell r="M35">
            <v>2</v>
          </cell>
        </row>
        <row r="36">
          <cell r="B36">
            <v>2012</v>
          </cell>
          <cell r="C36">
            <v>1088</v>
          </cell>
          <cell r="D36">
            <v>919</v>
          </cell>
          <cell r="E36">
            <v>2156</v>
          </cell>
          <cell r="F36">
            <v>589</v>
          </cell>
          <cell r="G36">
            <v>4762</v>
          </cell>
          <cell r="I36">
            <v>3.4</v>
          </cell>
          <cell r="J36">
            <v>3</v>
          </cell>
          <cell r="K36">
            <v>2.2999999999999998</v>
          </cell>
          <cell r="L36">
            <v>0.9</v>
          </cell>
          <cell r="M36">
            <v>2.1</v>
          </cell>
        </row>
        <row r="37">
          <cell r="B37">
            <v>2013</v>
          </cell>
          <cell r="C37">
            <v>881</v>
          </cell>
          <cell r="D37">
            <v>893</v>
          </cell>
          <cell r="E37">
            <v>1992</v>
          </cell>
          <cell r="F37">
            <v>601</v>
          </cell>
          <cell r="G37">
            <v>4384</v>
          </cell>
          <cell r="I37">
            <v>2.8</v>
          </cell>
          <cell r="J37">
            <v>2.8</v>
          </cell>
          <cell r="K37">
            <v>2.1</v>
          </cell>
          <cell r="L37">
            <v>0.9</v>
          </cell>
          <cell r="M37">
            <v>1.9</v>
          </cell>
        </row>
        <row r="38">
          <cell r="B38" t="str">
            <v>2009 to 2013 average</v>
          </cell>
          <cell r="C38">
            <v>1077</v>
          </cell>
          <cell r="D38">
            <v>965</v>
          </cell>
          <cell r="E38">
            <v>2205</v>
          </cell>
          <cell r="F38">
            <v>561</v>
          </cell>
          <cell r="G38">
            <v>4819</v>
          </cell>
          <cell r="I38">
            <v>3.4</v>
          </cell>
          <cell r="J38">
            <v>3.2</v>
          </cell>
          <cell r="K38">
            <v>2.2999999999999998</v>
          </cell>
          <cell r="L38">
            <v>0.8</v>
          </cell>
          <cell r="M38">
            <v>2.1</v>
          </cell>
        </row>
        <row r="40">
          <cell r="B40" t="str">
            <v>2004-08 average</v>
          </cell>
          <cell r="C40">
            <v>4033</v>
          </cell>
          <cell r="D40">
            <v>2971</v>
          </cell>
          <cell r="E40">
            <v>7053</v>
          </cell>
          <cell r="F40">
            <v>1826</v>
          </cell>
          <cell r="G40">
            <v>16306</v>
          </cell>
          <cell r="I40">
            <v>6.7</v>
          </cell>
          <cell r="J40">
            <v>5.2</v>
          </cell>
          <cell r="K40">
            <v>3.8</v>
          </cell>
          <cell r="L40">
            <v>1.6</v>
          </cell>
          <cell r="M40">
            <v>3.8</v>
          </cell>
        </row>
        <row r="41">
          <cell r="B41">
            <v>2003</v>
          </cell>
          <cell r="C41">
            <v>4035</v>
          </cell>
          <cell r="D41">
            <v>3641</v>
          </cell>
          <cell r="E41">
            <v>7597</v>
          </cell>
          <cell r="F41">
            <v>1963</v>
          </cell>
          <cell r="G41">
            <v>17726</v>
          </cell>
          <cell r="I41">
            <v>7</v>
          </cell>
          <cell r="J41">
            <v>6.1</v>
          </cell>
          <cell r="K41">
            <v>4.2</v>
          </cell>
          <cell r="L41">
            <v>1.8</v>
          </cell>
          <cell r="M41">
            <v>4.2</v>
          </cell>
        </row>
        <row r="42">
          <cell r="B42">
            <v>2004</v>
          </cell>
          <cell r="C42">
            <v>4153</v>
          </cell>
          <cell r="D42">
            <v>3459</v>
          </cell>
          <cell r="E42">
            <v>7645</v>
          </cell>
          <cell r="F42">
            <v>1950</v>
          </cell>
          <cell r="G42">
            <v>17718</v>
          </cell>
          <cell r="I42">
            <v>7.1</v>
          </cell>
          <cell r="J42">
            <v>6</v>
          </cell>
          <cell r="K42">
            <v>4.2</v>
          </cell>
          <cell r="L42">
            <v>1.8</v>
          </cell>
          <cell r="M42">
            <v>4.2</v>
          </cell>
        </row>
        <row r="43">
          <cell r="B43">
            <v>2005</v>
          </cell>
          <cell r="C43">
            <v>3997</v>
          </cell>
          <cell r="D43">
            <v>3111</v>
          </cell>
          <cell r="E43">
            <v>7348</v>
          </cell>
          <cell r="F43">
            <v>1875</v>
          </cell>
          <cell r="G43">
            <v>16770</v>
          </cell>
          <cell r="I43">
            <v>6.7</v>
          </cell>
          <cell r="J43">
            <v>5.5</v>
          </cell>
          <cell r="K43">
            <v>4</v>
          </cell>
          <cell r="L43">
            <v>1.7</v>
          </cell>
          <cell r="M43">
            <v>4</v>
          </cell>
        </row>
        <row r="44">
          <cell r="B44">
            <v>2006</v>
          </cell>
          <cell r="C44">
            <v>4104</v>
          </cell>
          <cell r="D44">
            <v>2917</v>
          </cell>
          <cell r="E44">
            <v>7214</v>
          </cell>
          <cell r="F44">
            <v>1732</v>
          </cell>
          <cell r="G44">
            <v>16398</v>
          </cell>
          <cell r="I44">
            <v>6.8</v>
          </cell>
          <cell r="J44">
            <v>5.2</v>
          </cell>
          <cell r="K44">
            <v>3.9</v>
          </cell>
          <cell r="L44">
            <v>1.5</v>
          </cell>
          <cell r="M44">
            <v>3.9</v>
          </cell>
        </row>
        <row r="45">
          <cell r="B45">
            <v>2007</v>
          </cell>
          <cell r="C45">
            <v>4120</v>
          </cell>
          <cell r="D45">
            <v>2710</v>
          </cell>
          <cell r="E45">
            <v>6545</v>
          </cell>
          <cell r="F45">
            <v>1823</v>
          </cell>
          <cell r="G45">
            <v>15585</v>
          </cell>
          <cell r="I45">
            <v>6.8</v>
          </cell>
          <cell r="J45">
            <v>4.8</v>
          </cell>
          <cell r="K45">
            <v>3.5</v>
          </cell>
          <cell r="L45">
            <v>1.6</v>
          </cell>
          <cell r="M45">
            <v>3.6</v>
          </cell>
        </row>
        <row r="46">
          <cell r="B46">
            <v>2008</v>
          </cell>
          <cell r="C46">
            <v>3792</v>
          </cell>
          <cell r="D46">
            <v>2658</v>
          </cell>
          <cell r="E46">
            <v>6513</v>
          </cell>
          <cell r="F46">
            <v>1752</v>
          </cell>
          <cell r="G46">
            <v>15061</v>
          </cell>
          <cell r="I46">
            <v>6.2</v>
          </cell>
          <cell r="J46">
            <v>4.5999999999999996</v>
          </cell>
          <cell r="K46">
            <v>3.5</v>
          </cell>
          <cell r="L46">
            <v>1.5</v>
          </cell>
          <cell r="M46">
            <v>3.5</v>
          </cell>
        </row>
        <row r="47">
          <cell r="B47">
            <v>2009</v>
          </cell>
          <cell r="C47">
            <v>3636</v>
          </cell>
          <cell r="D47">
            <v>2727</v>
          </cell>
          <cell r="E47">
            <v>6057</v>
          </cell>
          <cell r="F47">
            <v>1848</v>
          </cell>
          <cell r="G47">
            <v>14578</v>
          </cell>
          <cell r="I47">
            <v>5.9</v>
          </cell>
          <cell r="J47">
            <v>4.7</v>
          </cell>
          <cell r="K47">
            <v>3.3</v>
          </cell>
          <cell r="L47">
            <v>1.5</v>
          </cell>
          <cell r="M47">
            <v>3.4</v>
          </cell>
        </row>
        <row r="48">
          <cell r="B48">
            <v>2010</v>
          </cell>
          <cell r="C48">
            <v>2947</v>
          </cell>
          <cell r="D48">
            <v>2414</v>
          </cell>
          <cell r="E48">
            <v>5537</v>
          </cell>
          <cell r="F48">
            <v>1638</v>
          </cell>
          <cell r="G48">
            <v>12805</v>
          </cell>
          <cell r="I48">
            <v>4.7</v>
          </cell>
          <cell r="J48">
            <v>4.0999999999999996</v>
          </cell>
          <cell r="K48">
            <v>3</v>
          </cell>
          <cell r="L48">
            <v>1.3</v>
          </cell>
          <cell r="M48">
            <v>2.9</v>
          </cell>
        </row>
        <row r="49">
          <cell r="B49">
            <v>2011</v>
          </cell>
          <cell r="C49">
            <v>2613</v>
          </cell>
          <cell r="D49">
            <v>2329</v>
          </cell>
          <cell r="E49">
            <v>5429</v>
          </cell>
          <cell r="F49">
            <v>1792</v>
          </cell>
          <cell r="G49">
            <v>12403</v>
          </cell>
          <cell r="I49">
            <v>4.0999999999999996</v>
          </cell>
          <cell r="J49">
            <v>3.9</v>
          </cell>
          <cell r="K49">
            <v>2.9</v>
          </cell>
          <cell r="L49">
            <v>1.5</v>
          </cell>
          <cell r="M49">
            <v>2.8</v>
          </cell>
        </row>
        <row r="50">
          <cell r="B50">
            <v>2012</v>
          </cell>
          <cell r="C50">
            <v>2604</v>
          </cell>
          <cell r="D50">
            <v>2233</v>
          </cell>
          <cell r="E50">
            <v>5280</v>
          </cell>
          <cell r="F50">
            <v>1781</v>
          </cell>
          <cell r="G50">
            <v>12221</v>
          </cell>
          <cell r="I50">
            <v>4.0999999999999996</v>
          </cell>
          <cell r="J50">
            <v>3.7</v>
          </cell>
          <cell r="K50">
            <v>2.9</v>
          </cell>
          <cell r="L50">
            <v>1.4</v>
          </cell>
          <cell r="M50">
            <v>2.7</v>
          </cell>
        </row>
        <row r="51">
          <cell r="B51">
            <v>2013</v>
          </cell>
          <cell r="C51">
            <v>2220</v>
          </cell>
          <cell r="D51">
            <v>2132</v>
          </cell>
          <cell r="E51">
            <v>4867</v>
          </cell>
          <cell r="F51">
            <v>1712</v>
          </cell>
          <cell r="G51">
            <v>11231</v>
          </cell>
          <cell r="I51">
            <v>3.5</v>
          </cell>
          <cell r="J51">
            <v>3.4</v>
          </cell>
          <cell r="K51">
            <v>2.7</v>
          </cell>
          <cell r="L51">
            <v>1.4</v>
          </cell>
          <cell r="M51">
            <v>2.5</v>
          </cell>
        </row>
        <row r="52">
          <cell r="B52" t="str">
            <v>2009 to 2013 average</v>
          </cell>
          <cell r="C52">
            <v>2804</v>
          </cell>
          <cell r="D52">
            <v>2367</v>
          </cell>
          <cell r="E52">
            <v>5434</v>
          </cell>
          <cell r="F52">
            <v>1754</v>
          </cell>
          <cell r="G52">
            <v>12648</v>
          </cell>
          <cell r="I52">
            <v>4.4000000000000004</v>
          </cell>
          <cell r="J52">
            <v>3.9</v>
          </cell>
          <cell r="K52">
            <v>2.9</v>
          </cell>
          <cell r="L52">
            <v>1.4</v>
          </cell>
          <cell r="M52">
            <v>2.9</v>
          </cell>
        </row>
        <row r="54">
          <cell r="B54" t="str">
            <v>2004-08 average</v>
          </cell>
          <cell r="C54">
            <v>1.9085588880760791</v>
          </cell>
          <cell r="D54">
            <v>1.479557069846678</v>
          </cell>
          <cell r="E54">
            <v>1.5193085693269583</v>
          </cell>
          <cell r="F54">
            <v>2.4105461393596985</v>
          </cell>
          <cell r="G54">
            <v>1.6884906960716748</v>
          </cell>
          <cell r="I54">
            <v>1.9333333333333331</v>
          </cell>
          <cell r="J54">
            <v>1.55</v>
          </cell>
          <cell r="K54">
            <v>1.586206896551724</v>
          </cell>
          <cell r="L54">
            <v>3.25</v>
          </cell>
          <cell r="M54">
            <v>1.8148148148148149</v>
          </cell>
        </row>
        <row r="55">
          <cell r="B55">
            <v>2003</v>
          </cell>
          <cell r="C55">
            <v>2.0819798917246715</v>
          </cell>
          <cell r="D55">
            <v>1.5557955363570914</v>
          </cell>
          <cell r="E55">
            <v>1.5292131036811887</v>
          </cell>
          <cell r="F55">
            <v>2.6044362292051755</v>
          </cell>
          <cell r="G55">
            <v>1.7513705256368912</v>
          </cell>
          <cell r="I55">
            <v>2.0666666666666669</v>
          </cell>
          <cell r="J55">
            <v>1.6666666666666667</v>
          </cell>
          <cell r="K55">
            <v>1.5937499999999998</v>
          </cell>
          <cell r="L55">
            <v>3.333333333333333</v>
          </cell>
          <cell r="M55">
            <v>1.9310344827586206</v>
          </cell>
        </row>
        <row r="56">
          <cell r="B56">
            <v>2004</v>
          </cell>
          <cell r="C56">
            <v>1.9726421886249099</v>
          </cell>
          <cell r="D56">
            <v>1.4820775420629115</v>
          </cell>
          <cell r="E56">
            <v>1.6117523609653726</v>
          </cell>
          <cell r="F56">
            <v>2.6259541984732824</v>
          </cell>
          <cell r="G56">
            <v>1.7574378149894325</v>
          </cell>
          <cell r="I56">
            <v>1.9787234042553192</v>
          </cell>
          <cell r="J56">
            <v>1.5652173913043479</v>
          </cell>
          <cell r="K56">
            <v>1.6774193548387097</v>
          </cell>
          <cell r="L56">
            <v>3.6249999999999996</v>
          </cell>
          <cell r="M56">
            <v>1.9310344827586206</v>
          </cell>
        </row>
        <row r="57">
          <cell r="B57">
            <v>2005</v>
          </cell>
          <cell r="C57">
            <v>2.118991331757289</v>
          </cell>
          <cell r="D57">
            <v>1.5194054500412881</v>
          </cell>
          <cell r="E57">
            <v>1.555316091954023</v>
          </cell>
          <cell r="F57">
            <v>2.4354243542435423</v>
          </cell>
          <cell r="G57">
            <v>1.7540786536149751</v>
          </cell>
          <cell r="I57">
            <v>2.1428571428571428</v>
          </cell>
          <cell r="J57">
            <v>1.6097560975609757</v>
          </cell>
          <cell r="K57">
            <v>1.5999999999999999</v>
          </cell>
          <cell r="L57">
            <v>3.1111111111111107</v>
          </cell>
          <cell r="M57">
            <v>1.9259259259259258</v>
          </cell>
        </row>
        <row r="58">
          <cell r="B58">
            <v>2006</v>
          </cell>
          <cell r="C58">
            <v>1.8905472636815921</v>
          </cell>
          <cell r="D58">
            <v>1.4415029888983775</v>
          </cell>
          <cell r="E58">
            <v>1.5055775458798129</v>
          </cell>
          <cell r="F58">
            <v>2.1666666666666665</v>
          </cell>
          <cell r="G58">
            <v>1.6491376394994928</v>
          </cell>
          <cell r="I58">
            <v>1.8723404255319149</v>
          </cell>
          <cell r="J58">
            <v>1.4878048780487805</v>
          </cell>
          <cell r="K58">
            <v>1.586206896551724</v>
          </cell>
          <cell r="L58">
            <v>2.6666666666666665</v>
          </cell>
          <cell r="M58">
            <v>1.8148148148148149</v>
          </cell>
        </row>
        <row r="59">
          <cell r="B59">
            <v>2007</v>
          </cell>
          <cell r="C59">
            <v>1.8227848101265822</v>
          </cell>
          <cell r="D59">
            <v>1.4734883720930232</v>
          </cell>
          <cell r="E59">
            <v>1.5066981875492513</v>
          </cell>
          <cell r="F59">
            <v>2.4656488549618323</v>
          </cell>
          <cell r="G59">
            <v>1.6764230562039864</v>
          </cell>
          <cell r="I59">
            <v>1.8085106382978722</v>
          </cell>
          <cell r="J59">
            <v>1.5135135135135134</v>
          </cell>
          <cell r="K59">
            <v>1.5555555555555556</v>
          </cell>
          <cell r="L59">
            <v>3.25</v>
          </cell>
          <cell r="M59">
            <v>1.8800000000000001</v>
          </cell>
        </row>
        <row r="60">
          <cell r="B60">
            <v>2008</v>
          </cell>
          <cell r="C60">
            <v>1.7503703703703704</v>
          </cell>
          <cell r="D60">
            <v>1.4794651384909265</v>
          </cell>
          <cell r="E60">
            <v>1.4070561456752655</v>
          </cell>
          <cell r="F60">
            <v>2.3634615384615385</v>
          </cell>
          <cell r="G60">
            <v>1.5978788423512493</v>
          </cell>
          <cell r="I60">
            <v>1.75</v>
          </cell>
          <cell r="J60">
            <v>1.5277777777777777</v>
          </cell>
          <cell r="K60">
            <v>1.4642857142857142</v>
          </cell>
          <cell r="L60">
            <v>2.9999999999999996</v>
          </cell>
          <cell r="M60">
            <v>1.7600000000000002</v>
          </cell>
        </row>
        <row r="61">
          <cell r="B61">
            <v>2009</v>
          </cell>
          <cell r="C61">
            <v>1.7348193697156034</v>
          </cell>
          <cell r="D61">
            <v>1.424860853432282</v>
          </cell>
          <cell r="E61">
            <v>1.3737980769230769</v>
          </cell>
          <cell r="F61">
            <v>2.3052064631956912</v>
          </cell>
          <cell r="G61">
            <v>1.5663668074169268</v>
          </cell>
          <cell r="I61">
            <v>1.7380952380952379</v>
          </cell>
          <cell r="J61">
            <v>1.5</v>
          </cell>
          <cell r="K61">
            <v>1.4615384615384615</v>
          </cell>
          <cell r="L61">
            <v>2.9999999999999996</v>
          </cell>
          <cell r="M61">
            <v>1.7500000000000002</v>
          </cell>
        </row>
        <row r="62">
          <cell r="B62">
            <v>2010</v>
          </cell>
          <cell r="C62">
            <v>1.5455341506129596</v>
          </cell>
          <cell r="D62">
            <v>1.4129098360655739</v>
          </cell>
          <cell r="E62">
            <v>1.3799822852081487</v>
          </cell>
          <cell r="F62">
            <v>2.2365805168986084</v>
          </cell>
          <cell r="G62">
            <v>1.5170861469204011</v>
          </cell>
          <cell r="I62">
            <v>1.5555555555555554</v>
          </cell>
          <cell r="J62">
            <v>1.4545454545454546</v>
          </cell>
          <cell r="K62">
            <v>1.4583333333333335</v>
          </cell>
          <cell r="L62">
            <v>3.0000000000000004</v>
          </cell>
          <cell r="M62">
            <v>1.6363636363636362</v>
          </cell>
        </row>
        <row r="63">
          <cell r="B63">
            <v>2011</v>
          </cell>
          <cell r="C63">
            <v>1.6478439425051334</v>
          </cell>
          <cell r="D63">
            <v>1.360125260960334</v>
          </cell>
          <cell r="E63">
            <v>1.5025931164545026</v>
          </cell>
          <cell r="F63">
            <v>2.2216216216216216</v>
          </cell>
          <cell r="G63">
            <v>1.5930257743123239</v>
          </cell>
          <cell r="I63">
            <v>1.6666666666666667</v>
          </cell>
          <cell r="J63">
            <v>1.4193548387096775</v>
          </cell>
          <cell r="K63">
            <v>1.5909090909090908</v>
          </cell>
          <cell r="L63">
            <v>2.75</v>
          </cell>
          <cell r="M63">
            <v>1.75</v>
          </cell>
        </row>
        <row r="64">
          <cell r="B64">
            <v>2012</v>
          </cell>
          <cell r="C64">
            <v>1.364889705882353</v>
          </cell>
          <cell r="D64">
            <v>1.339499455930359</v>
          </cell>
          <cell r="E64">
            <v>1.3733766233766234</v>
          </cell>
          <cell r="F64">
            <v>2.0152801358234296</v>
          </cell>
          <cell r="G64">
            <v>1.4470810583788325</v>
          </cell>
          <cell r="I64">
            <v>1.3823529411764708</v>
          </cell>
          <cell r="J64">
            <v>1.3666666666666665</v>
          </cell>
          <cell r="K64">
            <v>1.4347826086956521</v>
          </cell>
          <cell r="L64">
            <v>2.3333333333333335</v>
          </cell>
          <cell r="M64">
            <v>1.5714285714285712</v>
          </cell>
        </row>
        <row r="65">
          <cell r="B65">
            <v>2013</v>
          </cell>
          <cell r="C65">
            <v>1.4926220204313281</v>
          </cell>
          <cell r="D65">
            <v>1.2597984322508398</v>
          </cell>
          <cell r="E65">
            <v>1.3830321285140563</v>
          </cell>
          <cell r="F65">
            <v>1.8469217970049916</v>
          </cell>
          <cell r="G65">
            <v>1.447308394160584</v>
          </cell>
          <cell r="I65">
            <v>1.4642857142857142</v>
          </cell>
          <cell r="J65">
            <v>1.3214285714285716</v>
          </cell>
          <cell r="K65">
            <v>1.4761904761904763</v>
          </cell>
          <cell r="L65">
            <v>2.1111111111111112</v>
          </cell>
          <cell r="M65">
            <v>1.5789473684210527</v>
          </cell>
        </row>
        <row r="66">
          <cell r="B66" t="str">
            <v>2009 to 2013 average</v>
          </cell>
          <cell r="C66">
            <v>1.5645311049210771</v>
          </cell>
          <cell r="D66">
            <v>1.3626943005181347</v>
          </cell>
          <cell r="E66">
            <v>1.4013605442176871</v>
          </cell>
          <cell r="F66">
            <v>2.1176470588235294</v>
          </cell>
          <cell r="G66">
            <v>1.5162896866569828</v>
          </cell>
          <cell r="I66">
            <v>1.5588235294117647</v>
          </cell>
          <cell r="J66">
            <v>1.40625</v>
          </cell>
          <cell r="K66">
            <v>1.4782608695652175</v>
          </cell>
          <cell r="L66">
            <v>2.75</v>
          </cell>
          <cell r="M66">
            <v>1.6666666666666665</v>
          </cell>
        </row>
      </sheetData>
      <sheetData sheetId="12"/>
      <sheetData sheetId="13"/>
      <sheetData sheetId="14"/>
      <sheetData sheetId="15">
        <row r="24">
          <cell r="B24">
            <v>2002</v>
          </cell>
        </row>
      </sheetData>
      <sheetData sheetId="16"/>
      <sheetData sheetId="17">
        <row r="101">
          <cell r="A101">
            <v>2002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A"/>
      <sheetName val="Table B"/>
      <sheetName val="Table B(2)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2"/>
      <sheetName val="population"/>
      <sheetName val="Figures"/>
      <sheetName val="chart"/>
      <sheetName val="other data"/>
    </sheetNames>
    <sheetDataSet>
      <sheetData sheetId="0" refreshError="1"/>
      <sheetData sheetId="1">
        <row r="1">
          <cell r="A1" t="str">
            <v>Mid year population estimates</v>
          </cell>
        </row>
      </sheetData>
      <sheetData sheetId="2">
        <row r="1">
          <cell r="A1" t="str">
            <v>Car drivers involved in accidents by age and sex, built-up and non built-up roads, 1981-85 average, 1994 to 1998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0"/>
  <sheetViews>
    <sheetView tabSelected="1" zoomScale="55" zoomScaleNormal="55" workbookViewId="0"/>
  </sheetViews>
  <sheetFormatPr defaultColWidth="11.42578125" defaultRowHeight="15.75"/>
  <cols>
    <col min="1" max="1" width="6" style="1" customWidth="1"/>
    <col min="2" max="2" width="23.7109375" style="2" customWidth="1"/>
    <col min="3" max="3" width="15.5703125" style="3" customWidth="1"/>
    <col min="4" max="4" width="3.28515625" style="3" customWidth="1"/>
    <col min="5" max="5" width="10.85546875" style="1" customWidth="1"/>
    <col min="6" max="6" width="10.140625" style="1" customWidth="1"/>
    <col min="7" max="7" width="4.85546875" style="1" customWidth="1"/>
    <col min="8" max="8" width="13.85546875" style="2" customWidth="1"/>
    <col min="9" max="9" width="2.85546875" style="2" customWidth="1"/>
    <col min="10" max="10" width="10" style="2" customWidth="1"/>
    <col min="11" max="11" width="11" style="2" customWidth="1"/>
    <col min="12" max="12" width="5.5703125" style="2" customWidth="1"/>
    <col min="13" max="13" width="13.85546875" style="2" customWidth="1"/>
    <col min="14" max="14" width="2.85546875" style="2" customWidth="1"/>
    <col min="15" max="15" width="11.28515625" style="2" customWidth="1"/>
    <col min="16" max="16" width="10.7109375" style="2" customWidth="1"/>
    <col min="17" max="17" width="14.28515625" style="1" customWidth="1"/>
    <col min="18" max="18" width="3.42578125" style="1" customWidth="1"/>
    <col min="19" max="19" width="10.7109375" style="2" customWidth="1"/>
    <col min="20" max="20" width="10" style="2" customWidth="1"/>
    <col min="21" max="16384" width="11.42578125" style="1"/>
  </cols>
  <sheetData>
    <row r="1" spans="1:20" ht="20.25">
      <c r="A1" s="30" t="s">
        <v>53</v>
      </c>
      <c r="B1" s="15"/>
      <c r="C1" s="26"/>
      <c r="D1" s="26"/>
      <c r="E1" s="10"/>
      <c r="F1" s="10"/>
      <c r="G1" s="10"/>
      <c r="H1" s="15"/>
      <c r="I1" s="15"/>
      <c r="J1" s="15"/>
      <c r="K1" s="15"/>
      <c r="L1" s="15"/>
      <c r="M1" s="15"/>
      <c r="N1" s="15"/>
      <c r="O1" s="15"/>
      <c r="P1" s="15"/>
      <c r="Q1" s="10"/>
      <c r="R1" s="10"/>
      <c r="S1" s="15"/>
      <c r="T1" s="15"/>
    </row>
    <row r="2" spans="1:20" ht="20.25">
      <c r="A2" s="29" t="s">
        <v>52</v>
      </c>
      <c r="B2" s="15"/>
      <c r="C2" s="11"/>
      <c r="D2" s="11"/>
      <c r="E2" s="10"/>
      <c r="F2" s="10"/>
      <c r="G2" s="10"/>
      <c r="H2" s="11"/>
      <c r="I2" s="11"/>
      <c r="J2" s="11"/>
      <c r="K2" s="11"/>
      <c r="L2" s="11"/>
      <c r="M2" s="11"/>
      <c r="N2" s="11"/>
      <c r="O2" s="11"/>
      <c r="P2" s="11"/>
      <c r="Q2" s="10"/>
      <c r="R2" s="10"/>
      <c r="S2" s="11"/>
      <c r="T2" s="11"/>
    </row>
    <row r="3" spans="1:20" s="27" customFormat="1" ht="20.25">
      <c r="A3" s="29" t="s">
        <v>51</v>
      </c>
      <c r="B3" s="10"/>
      <c r="C3" s="28"/>
      <c r="D3" s="28"/>
      <c r="E3" s="10"/>
      <c r="F3" s="10"/>
      <c r="G3" s="10"/>
      <c r="H3" s="28"/>
      <c r="I3" s="28"/>
      <c r="J3" s="28"/>
      <c r="K3" s="28"/>
      <c r="L3" s="28"/>
      <c r="M3" s="28"/>
      <c r="N3" s="28"/>
      <c r="O3" s="28"/>
      <c r="P3" s="28"/>
      <c r="Q3" s="10"/>
      <c r="R3" s="10"/>
      <c r="S3" s="28"/>
      <c r="T3" s="28"/>
    </row>
    <row r="4" spans="1:20" s="27" customFormat="1" ht="20.25">
      <c r="A4" s="29" t="s">
        <v>50</v>
      </c>
      <c r="B4" s="10"/>
      <c r="C4" s="28"/>
      <c r="D4" s="28"/>
      <c r="E4" s="10"/>
      <c r="F4" s="10"/>
      <c r="G4" s="10"/>
      <c r="H4" s="28"/>
      <c r="I4" s="28"/>
      <c r="J4" s="28"/>
      <c r="K4" s="28"/>
      <c r="L4" s="28"/>
      <c r="M4" s="28"/>
      <c r="N4" s="28"/>
      <c r="O4" s="28"/>
      <c r="P4" s="28"/>
      <c r="Q4" s="10"/>
      <c r="R4" s="10"/>
      <c r="S4" s="28"/>
      <c r="T4" s="28"/>
    </row>
    <row r="5" spans="1:20" ht="18.75" thickBot="1">
      <c r="A5" s="10"/>
      <c r="B5" s="15"/>
      <c r="C5" s="26"/>
      <c r="D5" s="26"/>
      <c r="E5" s="10"/>
      <c r="F5" s="10"/>
      <c r="G5" s="10"/>
      <c r="H5" s="15"/>
      <c r="I5" s="15"/>
      <c r="J5" s="15"/>
      <c r="K5" s="15"/>
      <c r="L5" s="15"/>
      <c r="M5" s="15"/>
      <c r="N5" s="15"/>
      <c r="O5" s="15"/>
      <c r="P5" s="15"/>
      <c r="Q5" s="10"/>
      <c r="R5" s="10"/>
      <c r="S5" s="15"/>
      <c r="T5" s="15"/>
    </row>
    <row r="6" spans="1:20" ht="37.5" customHeight="1">
      <c r="A6" s="15"/>
      <c r="B6" s="25"/>
      <c r="C6" s="24" t="s">
        <v>49</v>
      </c>
      <c r="D6" s="23"/>
      <c r="E6" s="22" t="s">
        <v>46</v>
      </c>
      <c r="F6" s="22"/>
      <c r="G6" s="23"/>
      <c r="H6" s="24" t="s">
        <v>48</v>
      </c>
      <c r="I6" s="23"/>
      <c r="J6" s="22" t="s">
        <v>46</v>
      </c>
      <c r="K6" s="22"/>
      <c r="L6" s="23"/>
      <c r="M6" s="24" t="s">
        <v>47</v>
      </c>
      <c r="N6" s="23"/>
      <c r="O6" s="22" t="s">
        <v>46</v>
      </c>
      <c r="P6" s="22"/>
      <c r="Q6" s="23"/>
      <c r="R6" s="23"/>
      <c r="S6" s="22" t="s">
        <v>46</v>
      </c>
      <c r="T6" s="22"/>
    </row>
    <row r="7" spans="1:20" s="18" customFormat="1" ht="127.5" customHeight="1" thickBot="1">
      <c r="A7" s="7"/>
      <c r="B7" s="6"/>
      <c r="C7" s="21"/>
      <c r="D7" s="20"/>
      <c r="E7" s="19" t="s">
        <v>44</v>
      </c>
      <c r="F7" s="19" t="s">
        <v>43</v>
      </c>
      <c r="G7" s="20"/>
      <c r="H7" s="21"/>
      <c r="I7" s="20"/>
      <c r="J7" s="19" t="s">
        <v>44</v>
      </c>
      <c r="K7" s="19" t="s">
        <v>43</v>
      </c>
      <c r="L7" s="20"/>
      <c r="M7" s="21"/>
      <c r="N7" s="20"/>
      <c r="O7" s="19" t="s">
        <v>44</v>
      </c>
      <c r="P7" s="19" t="s">
        <v>43</v>
      </c>
      <c r="Q7" s="20" t="s">
        <v>45</v>
      </c>
      <c r="R7" s="20"/>
      <c r="S7" s="19" t="s">
        <v>44</v>
      </c>
      <c r="T7" s="19" t="s">
        <v>43</v>
      </c>
    </row>
    <row r="8" spans="1:20" ht="18.75" customHeight="1">
      <c r="A8" s="10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ht="18.75" customHeight="1">
      <c r="A9" s="11" t="s">
        <v>42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ht="20.25" customHeight="1">
      <c r="A10" s="11"/>
      <c r="B10" s="15" t="s">
        <v>42</v>
      </c>
      <c r="C10" s="9">
        <f>'Appendix H Working'!C10</f>
        <v>1.2512030798845042</v>
      </c>
      <c r="D10" s="9"/>
      <c r="E10" s="9">
        <f>'Appendix H Working'!E10</f>
        <v>0.52296765402255607</v>
      </c>
      <c r="F10" s="9">
        <f>'Appendix H Working'!F10</f>
        <v>1.8744798584097104</v>
      </c>
      <c r="G10" s="9"/>
      <c r="H10" s="9">
        <f>'Appendix H Working'!H10</f>
        <v>0.48123195380173239</v>
      </c>
      <c r="I10" s="9"/>
      <c r="J10" s="9">
        <f>'Appendix H Working'!J10</f>
        <v>0.12858997618954088</v>
      </c>
      <c r="K10" s="9">
        <f>'Appendix H Working'!K10</f>
        <v>1.0438118695724383</v>
      </c>
      <c r="L10" s="9"/>
      <c r="M10" s="9">
        <f>'Appendix H Working'!M10</f>
        <v>7.988450433108758</v>
      </c>
      <c r="N10" s="9"/>
      <c r="O10" s="9">
        <f>'Appendix H Working'!O10</f>
        <v>6.2111460445623212</v>
      </c>
      <c r="P10" s="9">
        <f>'Appendix H Working'!P10</f>
        <v>9.693678203435061</v>
      </c>
      <c r="Q10" s="8">
        <f>'Appendix H Working'!Q10</f>
        <v>25.21655437921078</v>
      </c>
      <c r="R10" s="8"/>
      <c r="S10" s="8">
        <f>'Appendix H Working'!S10</f>
        <v>24.978941424113611</v>
      </c>
      <c r="T10" s="8">
        <f>'Appendix H Working'!T10</f>
        <v>31.402010956838772</v>
      </c>
    </row>
    <row r="11" spans="1:20" ht="15.75" customHeight="1">
      <c r="A11" s="11"/>
      <c r="B11" s="15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8"/>
      <c r="R11" s="8"/>
      <c r="S11" s="8"/>
      <c r="T11" s="8"/>
    </row>
    <row r="12" spans="1:20" ht="27" customHeight="1">
      <c r="A12" s="16" t="s">
        <v>41</v>
      </c>
      <c r="B12" s="15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8"/>
      <c r="R12" s="8"/>
      <c r="S12" s="8"/>
      <c r="T12" s="8"/>
    </row>
    <row r="13" spans="1:20" ht="18">
      <c r="A13" s="10"/>
      <c r="B13" s="10" t="s">
        <v>40</v>
      </c>
      <c r="C13" s="9">
        <f>'Appendix H Working'!C11</f>
        <v>0.69930069930069927</v>
      </c>
      <c r="D13" s="9"/>
      <c r="E13" s="9">
        <f>'Appendix H Working'!E11</f>
        <v>0.36936779567789768</v>
      </c>
      <c r="F13" s="9">
        <f>'Appendix H Working'!F11</f>
        <v>1.1862537843201106</v>
      </c>
      <c r="G13" s="9"/>
      <c r="H13" s="9">
        <f>'Appendix H Working'!H11</f>
        <v>0.37654653039268426</v>
      </c>
      <c r="I13" s="9"/>
      <c r="J13" s="9">
        <f>'Appendix H Working'!J11</f>
        <v>0.50818200382004042</v>
      </c>
      <c r="K13" s="9">
        <f>'Appendix H Working'!K11</f>
        <v>1.4195130347400347</v>
      </c>
      <c r="L13" s="9"/>
      <c r="M13" s="9">
        <f>'Appendix H Working'!M11</f>
        <v>8.445400753093061</v>
      </c>
      <c r="N13" s="9"/>
      <c r="O13" s="9">
        <f>'Appendix H Working'!O11</f>
        <v>7.5499674189845321</v>
      </c>
      <c r="P13" s="9">
        <f>'Appendix H Working'!P11</f>
        <v>10.251526711218244</v>
      </c>
      <c r="Q13" s="8">
        <f>'Appendix H Working'!Q11</f>
        <v>20.441097364174286</v>
      </c>
      <c r="R13" s="8"/>
      <c r="S13" s="8">
        <f>'Appendix H Working'!S11</f>
        <v>21.11237182890769</v>
      </c>
      <c r="T13" s="8">
        <f>'Appendix H Working'!T11</f>
        <v>25.483145780483991</v>
      </c>
    </row>
    <row r="14" spans="1:20" ht="18">
      <c r="A14" s="10"/>
      <c r="B14" s="10" t="s">
        <v>39</v>
      </c>
      <c r="C14" s="9">
        <f>'Appendix H Working'!C12</f>
        <v>0.22522522522522523</v>
      </c>
      <c r="D14" s="9"/>
      <c r="E14" s="9">
        <f>'Appendix H Working'!E12</f>
        <v>9.2356845942962645E-2</v>
      </c>
      <c r="F14" s="9">
        <f>'Appendix H Working'!F12</f>
        <v>1.7791960305143695</v>
      </c>
      <c r="G14" s="9"/>
      <c r="H14" s="9">
        <f>'Appendix H Working'!H12</f>
        <v>0.67567567567567566</v>
      </c>
      <c r="I14" s="9"/>
      <c r="J14" s="9">
        <f>'Appendix H Working'!J12</f>
        <v>9.2356845942962645E-2</v>
      </c>
      <c r="K14" s="9">
        <f>'Appendix H Working'!K12</f>
        <v>1.7791960305143695</v>
      </c>
      <c r="L14" s="9"/>
      <c r="M14" s="9">
        <f>'Appendix H Working'!M12</f>
        <v>3.1531531531531529</v>
      </c>
      <c r="N14" s="9"/>
      <c r="O14" s="9">
        <f>'Appendix H Working'!O12</f>
        <v>3.9540378070588389</v>
      </c>
      <c r="P14" s="9">
        <f>'Appendix H Working'!P12</f>
        <v>8.7296849878137994</v>
      </c>
      <c r="Q14" s="8">
        <f>'Appendix H Working'!Q12</f>
        <v>23.873873873873876</v>
      </c>
      <c r="R14" s="8"/>
      <c r="S14" s="8">
        <f>'Appendix H Working'!S12</f>
        <v>20.158432246784148</v>
      </c>
      <c r="T14" s="8">
        <f>'Appendix H Working'!T12</f>
        <v>29.352678864326965</v>
      </c>
    </row>
    <row r="15" spans="1:20" ht="18">
      <c r="A15" s="10"/>
      <c r="B15" s="10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8"/>
      <c r="R15" s="8"/>
      <c r="S15" s="8"/>
      <c r="T15" s="8"/>
    </row>
    <row r="16" spans="1:20" ht="18">
      <c r="A16" s="11" t="s">
        <v>38</v>
      </c>
      <c r="B16" s="10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8"/>
      <c r="R16" s="8"/>
      <c r="S16" s="8"/>
      <c r="T16" s="8"/>
    </row>
    <row r="17" spans="1:20" ht="18">
      <c r="A17" s="10"/>
      <c r="B17" s="10" t="s">
        <v>37</v>
      </c>
      <c r="C17" s="9">
        <f>'Appendix H Working'!C13</f>
        <v>1.5988372093023258</v>
      </c>
      <c r="D17" s="9"/>
      <c r="E17" s="9">
        <f>'Appendix H Working'!E13</f>
        <v>0.59816469438638586</v>
      </c>
      <c r="F17" s="9">
        <f>'Appendix H Working'!F13</f>
        <v>2.4832563156132514</v>
      </c>
      <c r="G17" s="9"/>
      <c r="H17" s="9">
        <f>'Appendix H Working'!H13</f>
        <v>0.29069767441860467</v>
      </c>
      <c r="I17" s="9"/>
      <c r="J17" s="9">
        <f>'Appendix H Working'!J13</f>
        <v>3.5204836997669353E-2</v>
      </c>
      <c r="K17" s="9">
        <f>'Appendix H Working'!K13</f>
        <v>1.0500999517040641</v>
      </c>
      <c r="L17" s="9"/>
      <c r="M17" s="9">
        <f>'Appendix H Working'!M13</f>
        <v>6.8313953488372086</v>
      </c>
      <c r="N17" s="9"/>
      <c r="O17" s="9">
        <f>'Appendix H Working'!O13</f>
        <v>4.5849819394391416</v>
      </c>
      <c r="P17" s="9">
        <f>'Appendix H Working'!P13</f>
        <v>8.502113338923067</v>
      </c>
      <c r="Q17" s="8">
        <f>'Appendix H Working'!Q13</f>
        <v>31.976744186046513</v>
      </c>
      <c r="R17" s="8"/>
      <c r="S17" s="8">
        <f>'Appendix H Working'!S13</f>
        <v>25.717597487787547</v>
      </c>
      <c r="T17" s="8">
        <f>'Appendix H Working'!T13</f>
        <v>33.87542576802641</v>
      </c>
    </row>
    <row r="18" spans="1:20" ht="18">
      <c r="A18" s="10"/>
      <c r="B18" s="10" t="s">
        <v>36</v>
      </c>
      <c r="C18" s="9">
        <f>'Appendix H Working'!C14</f>
        <v>0.82079343365253077</v>
      </c>
      <c r="D18" s="9"/>
      <c r="E18" s="9">
        <f>'Appendix H Working'!E14</f>
        <v>0.18395023841828054</v>
      </c>
      <c r="F18" s="9">
        <f>'Appendix H Working'!F14</f>
        <v>1.493191366554578</v>
      </c>
      <c r="G18" s="9"/>
      <c r="H18" s="9">
        <f>'Appendix H Working'!H14</f>
        <v>0.54719562243502051</v>
      </c>
      <c r="I18" s="9"/>
      <c r="J18" s="9">
        <f>'Appendix H Working'!J14</f>
        <v>0.18395023841828054</v>
      </c>
      <c r="K18" s="9">
        <f>'Appendix H Working'!K14</f>
        <v>1.493191366554578</v>
      </c>
      <c r="L18" s="9"/>
      <c r="M18" s="9">
        <f>'Appendix H Working'!M14</f>
        <v>6.5663474692202461</v>
      </c>
      <c r="N18" s="9"/>
      <c r="O18" s="9">
        <f>'Appendix H Working'!O14</f>
        <v>4.6465412430862658</v>
      </c>
      <c r="P18" s="9">
        <f>'Appendix H Working'!P14</f>
        <v>8.4371911855786816</v>
      </c>
      <c r="Q18" s="8">
        <f>'Appendix H Working'!Q14</f>
        <v>27.086183310533517</v>
      </c>
      <c r="R18" s="8"/>
      <c r="S18" s="8">
        <f>'Appendix H Working'!S14</f>
        <v>21.142674023462767</v>
      </c>
      <c r="T18" s="8">
        <f>'Appendix H Working'!T14</f>
        <v>28.339614804875108</v>
      </c>
    </row>
    <row r="19" spans="1:20" ht="18">
      <c r="A19" s="10"/>
      <c r="B19" s="10" t="s">
        <v>35</v>
      </c>
      <c r="C19" s="9">
        <f>'Appendix H Working'!C15</f>
        <v>0.21436227224008575</v>
      </c>
      <c r="D19" s="9"/>
      <c r="E19" s="9">
        <f>'Appendix H Working'!E15</f>
        <v>0.11619033833969353</v>
      </c>
      <c r="F19" s="9">
        <f>'Appendix H Working'!F15</f>
        <v>1.0918538033479424</v>
      </c>
      <c r="G19" s="9"/>
      <c r="H19" s="9">
        <f>'Appendix H Working'!H15</f>
        <v>0.857449088960343</v>
      </c>
      <c r="I19" s="9"/>
      <c r="J19" s="9">
        <f>'Appendix H Working'!J15</f>
        <v>0.33380265432000267</v>
      </c>
      <c r="K19" s="9">
        <f>'Appendix H Working'!K15</f>
        <v>1.6093288444370901</v>
      </c>
      <c r="L19" s="9"/>
      <c r="M19" s="9">
        <f>'Appendix H Working'!M15</f>
        <v>5.787781350482315</v>
      </c>
      <c r="N19" s="9"/>
      <c r="O19" s="9">
        <f>'Appendix H Working'!O15</f>
        <v>5.3481479455473631</v>
      </c>
      <c r="P19" s="9">
        <f>'Appendix H Working'!P15</f>
        <v>8.8323918780246888</v>
      </c>
      <c r="Q19" s="8">
        <f>'Appendix H Working'!Q15</f>
        <v>20.471596998928188</v>
      </c>
      <c r="R19" s="8"/>
      <c r="S19" s="8">
        <f>'Appendix H Working'!S15</f>
        <v>21.590665719376322</v>
      </c>
      <c r="T19" s="8">
        <f>'Appendix H Working'!T15</f>
        <v>27.961573086593827</v>
      </c>
    </row>
    <row r="20" spans="1:20" ht="18">
      <c r="A20" s="10"/>
      <c r="B20" s="10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8"/>
      <c r="R20" s="8"/>
      <c r="S20" s="8"/>
      <c r="T20" s="8"/>
    </row>
    <row r="21" spans="1:20" ht="18">
      <c r="A21" s="11" t="s">
        <v>34</v>
      </c>
      <c r="B21" s="10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8"/>
      <c r="R21" s="8"/>
      <c r="S21" s="8"/>
      <c r="T21" s="8"/>
    </row>
    <row r="22" spans="1:20" ht="18">
      <c r="A22" s="11"/>
      <c r="B22" s="10" t="s">
        <v>33</v>
      </c>
      <c r="C22" s="9">
        <f>'Appendix H Working'!C16</f>
        <v>0.38022813688212925</v>
      </c>
      <c r="D22" s="9"/>
      <c r="E22" s="9">
        <f>'Appendix H Working'!E16</f>
        <v>4.5872969421205521E-2</v>
      </c>
      <c r="F22" s="9">
        <f>'Appendix H Working'!F16</f>
        <v>1.3683120582810533</v>
      </c>
      <c r="G22" s="9"/>
      <c r="H22" s="9">
        <f>'Appendix H Working'!H16</f>
        <v>0</v>
      </c>
      <c r="I22" s="9"/>
      <c r="J22" s="9">
        <f>'Appendix H Working'!J16</f>
        <v>0.20641389652013736</v>
      </c>
      <c r="K22" s="9">
        <f>'Appendix H Working'!K16</f>
        <v>1.939694824887064</v>
      </c>
      <c r="L22" s="9"/>
      <c r="M22" s="9">
        <f>'Appendix H Working'!M16</f>
        <v>4.9429657794676807</v>
      </c>
      <c r="N22" s="9"/>
      <c r="O22" s="9">
        <f>'Appendix H Working'!O16</f>
        <v>4.6962270128485439</v>
      </c>
      <c r="P22" s="9">
        <f>'Appendix H Working'!P16</f>
        <v>9.3291914783681644</v>
      </c>
      <c r="Q22" s="8">
        <f>'Appendix H Working'!Q16</f>
        <v>25.285171102661597</v>
      </c>
      <c r="R22" s="8"/>
      <c r="S22" s="8">
        <f>'Appendix H Working'!S16</f>
        <v>28.443729504265384</v>
      </c>
      <c r="T22" s="8">
        <f>'Appendix H Working'!T16</f>
        <v>38.298694738158851</v>
      </c>
    </row>
    <row r="23" spans="1:20" ht="18">
      <c r="A23" s="11"/>
      <c r="B23" s="10" t="s">
        <v>32</v>
      </c>
      <c r="C23" s="9">
        <f>'Appendix H Working'!C17</f>
        <v>1.160092807424594</v>
      </c>
      <c r="D23" s="9"/>
      <c r="E23" s="9">
        <f>'Appendix H Working'!E17</f>
        <v>0.37493912011972746</v>
      </c>
      <c r="F23" s="9">
        <f>'Appendix H Working'!F17</f>
        <v>2.6947649143932257</v>
      </c>
      <c r="G23" s="9"/>
      <c r="H23" s="9">
        <f>'Appendix H Working'!H17</f>
        <v>0.23201856148491878</v>
      </c>
      <c r="I23" s="9"/>
      <c r="J23" s="9">
        <f>'Appendix H Working'!J17</f>
        <v>5.847068818542701E-3</v>
      </c>
      <c r="K23" s="9">
        <f>'Appendix H Working'!K17</f>
        <v>1.2867536699627942</v>
      </c>
      <c r="L23" s="9"/>
      <c r="M23" s="9">
        <f>'Appendix H Working'!M17</f>
        <v>4.6403712296983759</v>
      </c>
      <c r="N23" s="9"/>
      <c r="O23" s="9">
        <f>'Appendix H Working'!O17</f>
        <v>2.821367109793059</v>
      </c>
      <c r="P23" s="9">
        <f>'Appendix H Working'!P17</f>
        <v>7.1335745733659586</v>
      </c>
      <c r="Q23" s="8">
        <f>'Appendix H Working'!Q17</f>
        <v>27.610208816705335</v>
      </c>
      <c r="R23" s="8"/>
      <c r="S23" s="8">
        <f>'Appendix H Working'!S17</f>
        <v>25.199875180893862</v>
      </c>
      <c r="T23" s="8">
        <f>'Appendix H Working'!T17</f>
        <v>35.585344218644245</v>
      </c>
    </row>
    <row r="24" spans="1:20" ht="18">
      <c r="A24" s="11"/>
      <c r="B24" s="10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8"/>
      <c r="R24" s="8"/>
      <c r="S24" s="8"/>
      <c r="T24" s="8"/>
    </row>
    <row r="25" spans="1:20" ht="18">
      <c r="A25" s="11" t="s">
        <v>31</v>
      </c>
      <c r="B25" s="10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8"/>
      <c r="R25" s="8"/>
      <c r="S25" s="8"/>
      <c r="T25" s="8"/>
    </row>
    <row r="26" spans="1:20" ht="18">
      <c r="A26" s="10"/>
      <c r="B26" s="10" t="s">
        <v>30</v>
      </c>
      <c r="C26" s="9">
        <f>'Appendix H Working'!C18</f>
        <v>0.3058103975535168</v>
      </c>
      <c r="D26" s="9"/>
      <c r="E26" s="9">
        <f>'Appendix H Working'!E18</f>
        <v>7.4525931859681593E-2</v>
      </c>
      <c r="F26" s="9">
        <f>'Appendix H Working'!F18</f>
        <v>2.2229808208381416</v>
      </c>
      <c r="G26" s="9"/>
      <c r="H26" s="9">
        <f>'Appendix H Working'!H18</f>
        <v>0.3058103975535168</v>
      </c>
      <c r="I26" s="9"/>
      <c r="J26" s="9">
        <f>'Appendix H Working'!J18</f>
        <v>7.7900947643968921E-3</v>
      </c>
      <c r="K26" s="9">
        <f>'Appendix H Working'!K18</f>
        <v>1.7143518125965842</v>
      </c>
      <c r="L26" s="9"/>
      <c r="M26" s="9">
        <f>'Appendix H Working'!M18</f>
        <v>3.0581039755351682</v>
      </c>
      <c r="N26" s="9"/>
      <c r="O26" s="9">
        <f>'Appendix H Working'!O18</f>
        <v>2.583195733164096</v>
      </c>
      <c r="P26" s="9">
        <f>'Appendix H Working'!P18</f>
        <v>7.612375037380259</v>
      </c>
      <c r="Q26" s="8">
        <f>'Appendix H Working'!Q18</f>
        <v>22.324159021406729</v>
      </c>
      <c r="R26" s="8"/>
      <c r="S26" s="8">
        <f>'Appendix H Working'!S18</f>
        <v>18.697598724445086</v>
      </c>
      <c r="T26" s="8">
        <f>'Appendix H Working'!T18</f>
        <v>29.611319538499352</v>
      </c>
    </row>
    <row r="27" spans="1:20" ht="18">
      <c r="A27" s="10"/>
      <c r="B27" s="10" t="s">
        <v>29</v>
      </c>
      <c r="C27" s="9">
        <f>'Appendix H Working'!C19</f>
        <v>0.69444444444444442</v>
      </c>
      <c r="D27" s="9"/>
      <c r="E27" s="9">
        <f>'Appendix H Working'!E19</f>
        <v>8.6046192335966928E-2</v>
      </c>
      <c r="F27" s="9">
        <f>'Appendix H Working'!F19</f>
        <v>1.2193703852214639</v>
      </c>
      <c r="G27" s="9"/>
      <c r="H27" s="9">
        <f>'Appendix H Working'!H19</f>
        <v>0.69444444444444442</v>
      </c>
      <c r="I27" s="9"/>
      <c r="J27" s="9">
        <f>'Appendix H Working'!J19</f>
        <v>0.11751524204988556</v>
      </c>
      <c r="K27" s="9">
        <f>'Appendix H Working'!K19</f>
        <v>1.3228628510877354</v>
      </c>
      <c r="L27" s="9"/>
      <c r="M27" s="9">
        <f>'Appendix H Working'!M19</f>
        <v>5.416666666666667</v>
      </c>
      <c r="N27" s="9"/>
      <c r="O27" s="9">
        <f>'Appendix H Working'!O19</f>
        <v>4.151025941135873</v>
      </c>
      <c r="P27" s="9">
        <f>'Appendix H Working'!P19</f>
        <v>7.8159508772787305</v>
      </c>
      <c r="Q27" s="8">
        <f>'Appendix H Working'!Q19</f>
        <v>23.333333333333332</v>
      </c>
      <c r="R27" s="8"/>
      <c r="S27" s="8">
        <f>'Appendix H Working'!S19</f>
        <v>22.823099127211183</v>
      </c>
      <c r="T27" s="8">
        <f>'Appendix H Working'!T19</f>
        <v>30.361880010480053</v>
      </c>
    </row>
    <row r="28" spans="1:20" ht="18">
      <c r="A28" s="10"/>
      <c r="B28" s="10" t="s">
        <v>28</v>
      </c>
      <c r="C28" s="9">
        <f>'Appendix H Working'!C20</f>
        <v>0.31512605042016806</v>
      </c>
      <c r="D28" s="9"/>
      <c r="E28" s="9">
        <f>'Appendix H Working'!E20</f>
        <v>0.11484355886473396</v>
      </c>
      <c r="F28" s="9">
        <f>'Appendix H Working'!F20</f>
        <v>1.0791979636884823</v>
      </c>
      <c r="G28" s="9"/>
      <c r="H28" s="9">
        <f>'Appendix H Working'!H20</f>
        <v>0</v>
      </c>
      <c r="I28" s="9"/>
      <c r="J28" s="9">
        <f>'Appendix H Working'!J20</f>
        <v>6.5192004520084543E-2</v>
      </c>
      <c r="K28" s="9">
        <f>'Appendix H Working'!K20</f>
        <v>0.92384331609508163</v>
      </c>
      <c r="L28" s="9"/>
      <c r="M28" s="9">
        <f>'Appendix H Working'!M20</f>
        <v>4.0966386554621845</v>
      </c>
      <c r="N28" s="9"/>
      <c r="O28" s="9">
        <f>'Appendix H Working'!O20</f>
        <v>3.2791689369828436</v>
      </c>
      <c r="P28" s="9">
        <f>'Appendix H Working'!P20</f>
        <v>6.1033422350246189</v>
      </c>
      <c r="Q28" s="8">
        <f>'Appendix H Working'!Q20</f>
        <v>27.941176470588236</v>
      </c>
      <c r="R28" s="8"/>
      <c r="S28" s="8">
        <f>'Appendix H Working'!S20</f>
        <v>24.680859022512486</v>
      </c>
      <c r="T28" s="8">
        <f>'Appendix H Working'!T20</f>
        <v>31.420300092345254</v>
      </c>
    </row>
    <row r="29" spans="1:20" ht="18">
      <c r="A29" s="10"/>
      <c r="B29" s="10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8"/>
      <c r="R29" s="8"/>
      <c r="S29" s="8"/>
      <c r="T29" s="8"/>
    </row>
    <row r="30" spans="1:20" ht="20.25" customHeight="1">
      <c r="A30" s="11" t="s">
        <v>27</v>
      </c>
      <c r="B30" s="10"/>
      <c r="C30" s="9">
        <f>'Appendix H Working'!C21</f>
        <v>0.4329004329004329</v>
      </c>
      <c r="D30" s="9"/>
      <c r="E30" s="9">
        <f>'Appendix H Working'!E21</f>
        <v>8.9403485967572582E-2</v>
      </c>
      <c r="F30" s="9">
        <f>'Appendix H Working'!F21</f>
        <v>1.2669469753962899</v>
      </c>
      <c r="G30" s="9"/>
      <c r="H30" s="9">
        <f>'Appendix H Working'!H21</f>
        <v>0.14430014430014429</v>
      </c>
      <c r="I30" s="9"/>
      <c r="J30" s="9">
        <f>'Appendix H Working'!J21</f>
        <v>0.19511484826447678</v>
      </c>
      <c r="K30" s="9">
        <f>'Appendix H Working'!K21</f>
        <v>1.5838185882240754</v>
      </c>
      <c r="L30" s="9"/>
      <c r="M30" s="9">
        <f>'Appendix H Working'!M21</f>
        <v>8.5137085137085133</v>
      </c>
      <c r="N30" s="9"/>
      <c r="O30" s="9">
        <f>'Appendix H Working'!O21</f>
        <v>6.490395033048185</v>
      </c>
      <c r="P30" s="9">
        <f>'Appendix H Working'!P21</f>
        <v>10.997933722915574</v>
      </c>
      <c r="Q30" s="8">
        <f>'Appendix H Working'!Q21</f>
        <v>31.457431457431458</v>
      </c>
      <c r="R30" s="8"/>
      <c r="S30" s="8">
        <f>'Appendix H Working'!S21</f>
        <v>32.598093886981566</v>
      </c>
      <c r="T30" s="8">
        <f>'Appendix H Working'!T21</f>
        <v>41.679362760417277</v>
      </c>
    </row>
    <row r="31" spans="1:20" ht="20.25" customHeight="1">
      <c r="A31" s="11"/>
      <c r="B31" s="10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8"/>
      <c r="R31" s="8"/>
      <c r="S31" s="8"/>
      <c r="T31" s="8"/>
    </row>
    <row r="32" spans="1:20" ht="20.25" customHeight="1">
      <c r="A32" s="11" t="s">
        <v>26</v>
      </c>
      <c r="B32" s="10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8"/>
      <c r="R32" s="8"/>
      <c r="S32" s="8"/>
      <c r="T32" s="8"/>
    </row>
    <row r="33" spans="1:20" ht="18">
      <c r="A33" s="10"/>
      <c r="B33" s="10" t="s">
        <v>25</v>
      </c>
      <c r="C33" s="9">
        <f>'Appendix H Working'!C22</f>
        <v>1.3333333333333335</v>
      </c>
      <c r="D33" s="9"/>
      <c r="E33" s="9">
        <f>'Appendix H Working'!E22</f>
        <v>0.2449135671070394</v>
      </c>
      <c r="F33" s="9">
        <f>'Appendix H Working'!F22</f>
        <v>2.3014806012143141</v>
      </c>
      <c r="G33" s="9"/>
      <c r="H33" s="9">
        <f>'Appendix H Working'!H22</f>
        <v>0.88888888888888884</v>
      </c>
      <c r="I33" s="9"/>
      <c r="J33" s="9">
        <f>'Appendix H Working'!J22</f>
        <v>0.13902744334732636</v>
      </c>
      <c r="K33" s="9">
        <f>'Appendix H Working'!K22</f>
        <v>1.9701737235376011</v>
      </c>
      <c r="L33" s="9"/>
      <c r="M33" s="9">
        <f>'Appendix H Working'!M22</f>
        <v>7.333333333333333</v>
      </c>
      <c r="N33" s="9"/>
      <c r="O33" s="9">
        <f>'Appendix H Working'!O22</f>
        <v>4.9186463620864194</v>
      </c>
      <c r="P33" s="9">
        <f>'Appendix H Working'!P22</f>
        <v>10.151562265038306</v>
      </c>
      <c r="Q33" s="8">
        <f>'Appendix H Working'!Q22</f>
        <v>38.222222222222221</v>
      </c>
      <c r="R33" s="8"/>
      <c r="S33" s="8">
        <f>'Appendix H Working'!S22</f>
        <v>33.124792737497579</v>
      </c>
      <c r="T33" s="8">
        <f>'Appendix H Working'!T22</f>
        <v>44.717903891715906</v>
      </c>
    </row>
    <row r="34" spans="1:20" ht="18">
      <c r="A34" s="10"/>
      <c r="B34" s="10" t="s">
        <v>24</v>
      </c>
      <c r="C34" s="9">
        <f>'Appendix H Working'!C23</f>
        <v>0.60606060606060608</v>
      </c>
      <c r="D34" s="9"/>
      <c r="E34" s="9">
        <f>'Appendix H Working'!E23</f>
        <v>6.3066131524026084E-2</v>
      </c>
      <c r="F34" s="9">
        <f>'Appendix H Working'!F23</f>
        <v>1.2149290041448653</v>
      </c>
      <c r="G34" s="9"/>
      <c r="H34" s="9">
        <f>'Appendix H Working'!H23</f>
        <v>0.60606060606060608</v>
      </c>
      <c r="I34" s="9"/>
      <c r="J34" s="9">
        <f>'Appendix H Working'!J23</f>
        <v>9.3880443534992752E-2</v>
      </c>
      <c r="K34" s="9">
        <f>'Appendix H Working'!K23</f>
        <v>1.3303904506437518</v>
      </c>
      <c r="L34" s="9"/>
      <c r="M34" s="9">
        <f>'Appendix H Working'!M23</f>
        <v>5.7575757575757578</v>
      </c>
      <c r="N34" s="9"/>
      <c r="O34" s="9">
        <f>'Appendix H Working'!O23</f>
        <v>3.5729876152613471</v>
      </c>
      <c r="P34" s="9">
        <f>'Appendix H Working'!P23</f>
        <v>7.2096497868289973</v>
      </c>
      <c r="Q34" s="8">
        <f>'Appendix H Working'!Q23</f>
        <v>28.787878787878789</v>
      </c>
      <c r="R34" s="8"/>
      <c r="S34" s="8">
        <f>'Appendix H Working'!S23</f>
        <v>22.986302974451345</v>
      </c>
      <c r="T34" s="8">
        <f>'Appendix H Working'!T23</f>
        <v>30.913545280480371</v>
      </c>
    </row>
    <row r="35" spans="1:20" ht="18">
      <c r="A35" s="10"/>
      <c r="B35" s="13" t="s">
        <v>23</v>
      </c>
      <c r="C35" s="9">
        <f>'Appendix H Working'!C24</f>
        <v>0.33898305084745761</v>
      </c>
      <c r="D35" s="9"/>
      <c r="E35" s="9">
        <f>'Appendix H Working'!E24</f>
        <v>4.1403295477600882E-2</v>
      </c>
      <c r="F35" s="9">
        <f>'Appendix H Working'!F24</f>
        <v>1.2349893449100788</v>
      </c>
      <c r="G35" s="9"/>
      <c r="H35" s="9">
        <f>'Appendix H Working'!H24</f>
        <v>0.50847457627118642</v>
      </c>
      <c r="I35" s="9"/>
      <c r="J35" s="9">
        <f>'Appendix H Working'!J24</f>
        <v>0.10575591844369268</v>
      </c>
      <c r="K35" s="9">
        <f>'Appendix H Working'!K24</f>
        <v>1.4986791572209102</v>
      </c>
      <c r="L35" s="9"/>
      <c r="M35" s="9">
        <f>'Appendix H Working'!M24</f>
        <v>4.5762711864406782</v>
      </c>
      <c r="N35" s="9"/>
      <c r="O35" s="9">
        <f>'Appendix H Working'!O24</f>
        <v>3.4599784652001571</v>
      </c>
      <c r="P35" s="9">
        <f>'Appendix H Working'!P24</f>
        <v>7.3208316914201141</v>
      </c>
      <c r="Q35" s="8">
        <f>'Appendix H Working'!Q24</f>
        <v>32.20338983050847</v>
      </c>
      <c r="R35" s="8"/>
      <c r="S35" s="8">
        <f>'Appendix H Working'!S24</f>
        <v>28.495787859268223</v>
      </c>
      <c r="T35" s="8">
        <f>'Appendix H Working'!T24</f>
        <v>37.828998465518097</v>
      </c>
    </row>
    <row r="36" spans="1:20" ht="18">
      <c r="A36" s="10"/>
      <c r="B36" s="13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8"/>
      <c r="R36" s="8"/>
      <c r="S36" s="8"/>
      <c r="T36" s="8"/>
    </row>
    <row r="37" spans="1:20" ht="18">
      <c r="A37" s="11" t="s">
        <v>22</v>
      </c>
      <c r="B37" s="13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8"/>
      <c r="R37" s="8"/>
      <c r="S37" s="8"/>
      <c r="T37" s="8"/>
    </row>
    <row r="38" spans="1:20" s="14" customFormat="1" ht="18">
      <c r="A38" s="10"/>
      <c r="B38" s="10" t="s">
        <v>21</v>
      </c>
      <c r="C38" s="9">
        <f>'Appendix H Working'!C25</f>
        <v>1.4713094654242276</v>
      </c>
      <c r="D38" s="9"/>
      <c r="E38" s="9">
        <f>'Appendix H Working'!E25</f>
        <v>0.92838723037640247</v>
      </c>
      <c r="F38" s="9">
        <f>'Appendix H Working'!F25</f>
        <v>2.004819480962849</v>
      </c>
      <c r="G38" s="9"/>
      <c r="H38" s="9">
        <f>'Appendix H Working'!H25</f>
        <v>0.49043648847474253</v>
      </c>
      <c r="I38" s="9"/>
      <c r="J38" s="9">
        <f>'Appendix H Working'!J25</f>
        <v>0.21744425004853454</v>
      </c>
      <c r="K38" s="9">
        <f>'Appendix H Working'!K25</f>
        <v>0.86618349379216941</v>
      </c>
      <c r="L38" s="9"/>
      <c r="M38" s="9">
        <f>'Appendix H Working'!M25</f>
        <v>8.3864639529180973</v>
      </c>
      <c r="N38" s="9"/>
      <c r="O38" s="9">
        <f>'Appendix H Working'!O25</f>
        <v>7.5865569754008195</v>
      </c>
      <c r="P38" s="9">
        <f>'Appendix H Working'!P25</f>
        <v>10.167349274599182</v>
      </c>
      <c r="Q38" s="8">
        <f>'Appendix H Working'!Q25</f>
        <v>60.225600784698386</v>
      </c>
      <c r="R38" s="8"/>
      <c r="S38" s="8">
        <f>'Appendix H Working'!S25</f>
        <v>59.227993607235419</v>
      </c>
      <c r="T38" s="8">
        <f>'Appendix H Working'!T25</f>
        <v>66.084506392764581</v>
      </c>
    </row>
    <row r="39" spans="1:20" ht="18">
      <c r="A39" s="11"/>
      <c r="B39" s="10" t="s">
        <v>20</v>
      </c>
      <c r="C39" s="9">
        <f>'Appendix H Working'!C26</f>
        <v>0</v>
      </c>
      <c r="D39" s="9"/>
      <c r="E39" s="9">
        <f>'Appendix H Working'!E26</f>
        <v>4.5357542798495347E-2</v>
      </c>
      <c r="F39" s="9">
        <f>'Appendix H Working'!F26</f>
        <v>1.3529377654913786</v>
      </c>
      <c r="G39" s="9"/>
      <c r="H39" s="9">
        <f>'Appendix H Working'!H26</f>
        <v>0</v>
      </c>
      <c r="I39" s="9"/>
      <c r="J39" s="9">
        <f>'Appendix H Working'!J26</f>
        <v>4.7411625438745124E-3</v>
      </c>
      <c r="K39" s="9">
        <f>'Appendix H Working'!K26</f>
        <v>1.0433789121608426</v>
      </c>
      <c r="L39" s="9"/>
      <c r="M39" s="9">
        <f>'Appendix H Working'!M26</f>
        <v>3.0018761726078798</v>
      </c>
      <c r="N39" s="9"/>
      <c r="O39" s="9">
        <f>'Appendix H Working'!O26</f>
        <v>2.1421799933271037</v>
      </c>
      <c r="P39" s="9">
        <f>'Appendix H Working'!P26</f>
        <v>5.5563396201471162</v>
      </c>
      <c r="Q39" s="8">
        <f>'Appendix H Working'!Q26</f>
        <v>30.393996247654787</v>
      </c>
      <c r="R39" s="8"/>
      <c r="S39" s="8">
        <f>'Appendix H Working'!S26</f>
        <v>22.252333758187696</v>
      </c>
      <c r="T39" s="8">
        <f>'Appendix H Working'!T26</f>
        <v>31.006093208104435</v>
      </c>
    </row>
    <row r="40" spans="1:20" s="14" customFormat="1" ht="18">
      <c r="A40" s="11"/>
      <c r="B40" s="10" t="s">
        <v>19</v>
      </c>
      <c r="C40" s="9">
        <f>'Appendix H Working'!C27</f>
        <v>0.36429872495446264</v>
      </c>
      <c r="D40" s="9"/>
      <c r="E40" s="9">
        <f>'Appendix H Working'!E27</f>
        <v>7.5564692135151254E-2</v>
      </c>
      <c r="F40" s="9">
        <f>'Appendix H Working'!F27</f>
        <v>1.4557058431481207</v>
      </c>
      <c r="G40" s="9"/>
      <c r="H40" s="9">
        <f>'Appendix H Working'!H27</f>
        <v>0.36429872495446264</v>
      </c>
      <c r="I40" s="9"/>
      <c r="J40" s="9">
        <f>'Appendix H Working'!J27</f>
        <v>1.9617752965808918E-2</v>
      </c>
      <c r="K40" s="9">
        <f>'Appendix H Working'!K27</f>
        <v>1.1665910903663663</v>
      </c>
      <c r="L40" s="9"/>
      <c r="M40" s="9">
        <f>'Appendix H Working'!M27</f>
        <v>2.1857923497267762</v>
      </c>
      <c r="N40" s="9"/>
      <c r="O40" s="9">
        <f>'Appendix H Working'!O27</f>
        <v>1.3916236866001093</v>
      </c>
      <c r="P40" s="9">
        <f>'Appendix H Working'!P27</f>
        <v>4.2708402039701054</v>
      </c>
      <c r="Q40" s="8">
        <f>'Appendix H Working'!Q27</f>
        <v>23.132969034608379</v>
      </c>
      <c r="R40" s="8"/>
      <c r="S40" s="8">
        <f>'Appendix H Working'!S27</f>
        <v>14.913524860940552</v>
      </c>
      <c r="T40" s="8">
        <f>'Appendix H Working'!T27</f>
        <v>22.104656957241264</v>
      </c>
    </row>
    <row r="41" spans="1:20" s="14" customFormat="1" ht="18">
      <c r="A41" s="11"/>
      <c r="B41" s="10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8"/>
      <c r="R41" s="8"/>
      <c r="S41" s="8"/>
      <c r="T41" s="8"/>
    </row>
    <row r="42" spans="1:20" s="14" customFormat="1" ht="18">
      <c r="A42" s="11" t="s">
        <v>18</v>
      </c>
      <c r="B42" s="10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8"/>
      <c r="R42" s="8"/>
      <c r="S42" s="8"/>
      <c r="T42" s="8"/>
    </row>
    <row r="43" spans="1:20" ht="18">
      <c r="A43" s="10"/>
      <c r="B43" s="10" t="s">
        <v>17</v>
      </c>
      <c r="C43" s="9">
        <f>'Appendix H Working'!C28</f>
        <v>0.8637236084452975</v>
      </c>
      <c r="D43" s="9"/>
      <c r="E43" s="9">
        <f>'Appendix H Working'!E28</f>
        <v>0.24080531306780442</v>
      </c>
      <c r="F43" s="9">
        <f>'Appendix H Working'!F28</f>
        <v>1.3215573492039894</v>
      </c>
      <c r="G43" s="9"/>
      <c r="H43" s="9">
        <f>'Appendix H Working'!H28</f>
        <v>0.19193857965451055</v>
      </c>
      <c r="I43" s="9"/>
      <c r="J43" s="9">
        <f>'Appendix H Working'!J28</f>
        <v>5.9487704124577143E-2</v>
      </c>
      <c r="K43" s="9">
        <f>'Appendix H Working'!K28</f>
        <v>0.84300702593676202</v>
      </c>
      <c r="L43" s="9"/>
      <c r="M43" s="9">
        <f>'Appendix H Working'!M28</f>
        <v>5.7581573896353166</v>
      </c>
      <c r="N43" s="9"/>
      <c r="O43" s="9">
        <f>'Appendix H Working'!O28</f>
        <v>4.1510810925889174</v>
      </c>
      <c r="P43" s="9">
        <f>'Appendix H Working'!P28</f>
        <v>7.1009722502848867</v>
      </c>
      <c r="Q43" s="8">
        <f>'Appendix H Working'!Q28</f>
        <v>36.084452975047988</v>
      </c>
      <c r="R43" s="8"/>
      <c r="S43" s="8">
        <f>'Appendix H Working'!S28</f>
        <v>37.016784091145077</v>
      </c>
      <c r="T43" s="8">
        <f>'Appendix H Working'!T28</f>
        <v>44.790908216547223</v>
      </c>
    </row>
    <row r="44" spans="1:20" ht="18">
      <c r="A44" s="10"/>
      <c r="B44" s="10" t="s">
        <v>16</v>
      </c>
      <c r="C44" s="9">
        <f>'Appendix H Working'!C29</f>
        <v>0.77369439071566737</v>
      </c>
      <c r="D44" s="9"/>
      <c r="E44" s="9">
        <f>'Appendix H Working'!E29</f>
        <v>0.26370991210745687</v>
      </c>
      <c r="F44" s="9">
        <f>'Appendix H Working'!F29</f>
        <v>2.140629810646602</v>
      </c>
      <c r="G44" s="9"/>
      <c r="H44" s="9">
        <f>'Appendix H Working'!H29</f>
        <v>0.58027079303675055</v>
      </c>
      <c r="I44" s="9"/>
      <c r="J44" s="9">
        <f>'Appendix H Working'!J29</f>
        <v>4.7306499715618192E-2</v>
      </c>
      <c r="K44" s="9">
        <f>'Appendix H Working'!K29</f>
        <v>1.4110718101023361</v>
      </c>
      <c r="L44" s="9"/>
      <c r="M44" s="9">
        <f>'Appendix H Working'!M29</f>
        <v>5.029013539651837</v>
      </c>
      <c r="N44" s="9"/>
      <c r="O44" s="9">
        <f>'Appendix H Working'!O29</f>
        <v>3.0033696981809501</v>
      </c>
      <c r="P44" s="9">
        <f>'Appendix H Working'!P29</f>
        <v>6.9746284362799225</v>
      </c>
      <c r="Q44" s="8">
        <f>'Appendix H Working'!Q29</f>
        <v>31.914893617021278</v>
      </c>
      <c r="R44" s="8"/>
      <c r="S44" s="8">
        <f>'Appendix H Working'!S29</f>
        <v>34.01233711114029</v>
      </c>
      <c r="T44" s="8">
        <f>'Appendix H Working'!T29</f>
        <v>44.89391288885971</v>
      </c>
    </row>
    <row r="45" spans="1:20" ht="18">
      <c r="A45" s="10"/>
      <c r="B45" s="10" t="s">
        <v>15</v>
      </c>
      <c r="C45" s="9">
        <f>'Appendix H Working'!C30</f>
        <v>0.60240963855421692</v>
      </c>
      <c r="D45" s="9"/>
      <c r="E45" s="9">
        <f>'Appendix H Working'!E30</f>
        <v>8.3960769039056957E-2</v>
      </c>
      <c r="F45" s="9">
        <f>'Appendix H Working'!F30</f>
        <v>1.6174509368312451</v>
      </c>
      <c r="G45" s="9"/>
      <c r="H45" s="9">
        <f>'Appendix H Working'!H30</f>
        <v>0.20080321285140559</v>
      </c>
      <c r="I45" s="9"/>
      <c r="J45" s="9">
        <f>'Appendix H Working'!J30</f>
        <v>0.12498426725163683</v>
      </c>
      <c r="K45" s="9">
        <f>'Appendix H Working'!K30</f>
        <v>1.7711662767156213</v>
      </c>
      <c r="L45" s="9"/>
      <c r="M45" s="9">
        <f>'Appendix H Working'!M30</f>
        <v>4.8192771084337354</v>
      </c>
      <c r="N45" s="9"/>
      <c r="O45" s="9">
        <f>'Appendix H Working'!O30</f>
        <v>3.3496753908209018</v>
      </c>
      <c r="P45" s="9">
        <f>'Appendix H Working'!P30</f>
        <v>7.5759458911039008</v>
      </c>
      <c r="Q45" s="8">
        <f>'Appendix H Working'!Q30</f>
        <v>29.317269076305219</v>
      </c>
      <c r="R45" s="8"/>
      <c r="S45" s="8">
        <f>'Appendix H Working'!S30</f>
        <v>27.724823898041436</v>
      </c>
      <c r="T45" s="8">
        <f>'Appendix H Working'!T30</f>
        <v>37.810529637312094</v>
      </c>
    </row>
    <row r="46" spans="1:20" ht="18">
      <c r="A46" s="10"/>
      <c r="B46" s="10" t="s">
        <v>14</v>
      </c>
      <c r="C46" s="9">
        <f>'Appendix H Working'!C31</f>
        <v>0.25252525252525254</v>
      </c>
      <c r="D46" s="9"/>
      <c r="E46" s="9">
        <f>'Appendix H Working'!E31</f>
        <v>0.13743573437910786</v>
      </c>
      <c r="F46" s="9">
        <f>'Appendix H Working'!F31</f>
        <v>1.2914992024468723</v>
      </c>
      <c r="G46" s="9"/>
      <c r="H46" s="9">
        <f>'Appendix H Working'!H31</f>
        <v>0.63131313131313127</v>
      </c>
      <c r="I46" s="9"/>
      <c r="J46" s="9">
        <f>'Appendix H Working'!J31</f>
        <v>0.31581024664630086</v>
      </c>
      <c r="K46" s="9">
        <f>'Appendix H Working'!K31</f>
        <v>1.7331899661691665</v>
      </c>
      <c r="L46" s="9"/>
      <c r="M46" s="9">
        <f>'Appendix H Working'!M31</f>
        <v>5.9343434343434343</v>
      </c>
      <c r="N46" s="9"/>
      <c r="O46" s="9">
        <f>'Appendix H Working'!O31</f>
        <v>5.9943309566421918</v>
      </c>
      <c r="P46" s="9">
        <f>'Appendix H Working'!P31</f>
        <v>10.022850173486288</v>
      </c>
      <c r="Q46" s="8">
        <f>'Appendix H Working'!Q31</f>
        <v>30.050505050505048</v>
      </c>
      <c r="R46" s="8"/>
      <c r="S46" s="8">
        <f>'Appendix H Working'!S31</f>
        <v>27.688841466754344</v>
      </c>
      <c r="T46" s="8">
        <f>'Appendix H Working'!T31</f>
        <v>35.514185014960667</v>
      </c>
    </row>
    <row r="47" spans="1:20" ht="18">
      <c r="A47" s="10"/>
      <c r="B47" s="10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8"/>
      <c r="R47" s="8"/>
      <c r="S47" s="8"/>
      <c r="T47" s="8"/>
    </row>
    <row r="48" spans="1:20" ht="18">
      <c r="A48" s="11" t="s">
        <v>13</v>
      </c>
      <c r="B48" s="10"/>
      <c r="C48" s="9">
        <f>'Appendix H Working'!C32</f>
        <v>0.68493150684931503</v>
      </c>
      <c r="D48" s="9"/>
      <c r="E48" s="9">
        <f>'Appendix H Working'!E32</f>
        <v>0.38160846058105963</v>
      </c>
      <c r="F48" s="9">
        <f>'Appendix H Working'!F32</f>
        <v>1.1245554032493565</v>
      </c>
      <c r="G48" s="9"/>
      <c r="H48" s="9">
        <f>'Appendix H Working'!H32</f>
        <v>0.36529680365296802</v>
      </c>
      <c r="I48" s="9"/>
      <c r="J48" s="9">
        <f>'Appendix H Working'!J32</f>
        <v>0.14232131352371025</v>
      </c>
      <c r="K48" s="9">
        <f>'Appendix H Working'!K32</f>
        <v>0.68615929821908661</v>
      </c>
      <c r="L48" s="9"/>
      <c r="M48" s="9">
        <f>'Appendix H Working'!M32</f>
        <v>7.4429223744292239</v>
      </c>
      <c r="N48" s="9"/>
      <c r="O48" s="9">
        <f>'Appendix H Working'!O32</f>
        <v>5.6434350400559534</v>
      </c>
      <c r="P48" s="9">
        <f>'Appendix H Working'!P32</f>
        <v>7.8111104144895016</v>
      </c>
      <c r="Q48" s="8">
        <f>'Appendix H Working'!Q32</f>
        <v>51.506849315068493</v>
      </c>
      <c r="R48" s="8"/>
      <c r="S48" s="8">
        <f>'Appendix H Working'!S32</f>
        <v>49.304477129958791</v>
      </c>
      <c r="T48" s="8">
        <f>'Appendix H Working'!T32</f>
        <v>55.350068324586665</v>
      </c>
    </row>
    <row r="49" spans="1:20" ht="18">
      <c r="A49" s="11"/>
      <c r="B49" s="10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8"/>
      <c r="R49" s="8"/>
      <c r="S49" s="8"/>
      <c r="T49" s="8"/>
    </row>
    <row r="50" spans="1:20" ht="18">
      <c r="A50" s="11" t="s">
        <v>12</v>
      </c>
      <c r="B50" s="10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8"/>
      <c r="R50" s="8"/>
      <c r="S50" s="8"/>
      <c r="T50" s="8"/>
    </row>
    <row r="51" spans="1:20" ht="18">
      <c r="A51" s="11"/>
      <c r="B51" s="10" t="s">
        <v>11</v>
      </c>
      <c r="C51" s="9">
        <f>'Appendix H Working'!C33</f>
        <v>0.19157088122605362</v>
      </c>
      <c r="D51" s="9"/>
      <c r="E51" s="9">
        <f>'Appendix H Working'!E33</f>
        <v>0.10409411400442459</v>
      </c>
      <c r="F51" s="9">
        <f>'Appendix H Working'!F33</f>
        <v>0.97818420968516695</v>
      </c>
      <c r="G51" s="9"/>
      <c r="H51" s="9">
        <f>'Appendix H Working'!H33</f>
        <v>1.053639846743295</v>
      </c>
      <c r="I51" s="9"/>
      <c r="J51" s="9">
        <f>'Appendix H Working'!J33</f>
        <v>0.5244661286759158</v>
      </c>
      <c r="K51" s="9">
        <f>'Appendix H Working'!K33</f>
        <v>1.8798508608693369</v>
      </c>
      <c r="L51" s="9"/>
      <c r="M51" s="9">
        <f>'Appendix H Working'!M33</f>
        <v>5.2681992337164747</v>
      </c>
      <c r="N51" s="9"/>
      <c r="O51" s="9">
        <f>'Appendix H Working'!O33</f>
        <v>4.1233279238705585</v>
      </c>
      <c r="P51" s="9">
        <f>'Appendix H Working'!P33</f>
        <v>7.0534967911139281</v>
      </c>
      <c r="Q51" s="8">
        <f>'Appendix H Working'!Q33</f>
        <v>28.831417624521073</v>
      </c>
      <c r="R51" s="8"/>
      <c r="S51" s="8">
        <f>'Appendix H Working'!S33</f>
        <v>32.390982871110907</v>
      </c>
      <c r="T51" s="8">
        <f>'Appendix H Working'!T33</f>
        <v>39.662503279796447</v>
      </c>
    </row>
    <row r="52" spans="1:20" ht="18">
      <c r="A52" s="11"/>
      <c r="B52" s="10" t="s">
        <v>10</v>
      </c>
      <c r="C52" s="9">
        <f>'Appendix H Working'!C34</f>
        <v>0</v>
      </c>
      <c r="D52" s="9"/>
      <c r="E52" s="9">
        <f>'Appendix H Working'!E34</f>
        <v>0</v>
      </c>
      <c r="F52" s="9">
        <f>'Appendix H Working'!F34</f>
        <v>2.7528951150104</v>
      </c>
      <c r="G52" s="9"/>
      <c r="H52" s="9">
        <f>'Appendix H Working'!H34</f>
        <v>0</v>
      </c>
      <c r="I52" s="9"/>
      <c r="J52" s="9">
        <f>'Appendix H Working'!J34</f>
        <v>1.8893886555440224E-2</v>
      </c>
      <c r="K52" s="9">
        <f>'Appendix H Working'!K34</f>
        <v>4.1579428290588796</v>
      </c>
      <c r="L52" s="9"/>
      <c r="M52" s="9">
        <f>'Appendix H Working'!M34</f>
        <v>1.5037593984962405</v>
      </c>
      <c r="N52" s="9"/>
      <c r="O52" s="9">
        <f>'Appendix H Working'!O34</f>
        <v>1.4237866612821271</v>
      </c>
      <c r="P52" s="9">
        <f>'Appendix H Working'!P34</f>
        <v>9.2297033152729622</v>
      </c>
      <c r="Q52" s="8">
        <f>'Appendix H Working'!Q34</f>
        <v>18.045112781954884</v>
      </c>
      <c r="R52" s="8"/>
      <c r="S52" s="8">
        <f>'Appendix H Working'!S34</f>
        <v>12.073643170021883</v>
      </c>
      <c r="T52" s="8">
        <f>'Appendix H Working'!T34</f>
        <v>27.540993804127144</v>
      </c>
    </row>
    <row r="53" spans="1:20" ht="18">
      <c r="A53" s="11"/>
      <c r="B53" s="13" t="s">
        <v>9</v>
      </c>
      <c r="C53" s="9">
        <f>'Appendix H Working'!C35</f>
        <v>0</v>
      </c>
      <c r="D53" s="9"/>
      <c r="E53" s="9">
        <f>'Appendix H Working'!E35</f>
        <v>0</v>
      </c>
      <c r="F53" s="9">
        <f>'Appendix H Working'!F35</f>
        <v>1.8261779475811566</v>
      </c>
      <c r="G53" s="9"/>
      <c r="H53" s="9">
        <f>'Appendix H Working'!H35</f>
        <v>0</v>
      </c>
      <c r="I53" s="9"/>
      <c r="J53" s="9">
        <f>'Appendix H Working'!J35</f>
        <v>0</v>
      </c>
      <c r="K53" s="9">
        <f>'Appendix H Working'!K35</f>
        <v>1.8261779475811566</v>
      </c>
      <c r="L53" s="9"/>
      <c r="M53" s="9">
        <f>'Appendix H Working'!M35</f>
        <v>2.4752475247524752</v>
      </c>
      <c r="N53" s="9"/>
      <c r="O53" s="9">
        <f>'Appendix H Working'!O35</f>
        <v>0.6684132425693956</v>
      </c>
      <c r="P53" s="9">
        <f>'Appendix H Working'!P35</f>
        <v>5.4257547675795061</v>
      </c>
      <c r="Q53" s="8">
        <f>'Appendix H Working'!Q35</f>
        <v>20.297029702970299</v>
      </c>
      <c r="R53" s="8"/>
      <c r="S53" s="8">
        <f>'Appendix H Working'!S35</f>
        <v>17.095956518349382</v>
      </c>
      <c r="T53" s="8">
        <f>'Appendix H Working'!T35</f>
        <v>30.940612049825226</v>
      </c>
    </row>
    <row r="54" spans="1:20" ht="18">
      <c r="A54" s="11"/>
      <c r="B54" s="13" t="s">
        <v>8</v>
      </c>
      <c r="C54" s="9">
        <f>'Appendix H Working'!C36</f>
        <v>0.49504950495049505</v>
      </c>
      <c r="D54" s="9"/>
      <c r="E54" s="9">
        <f>'Appendix H Working'!E36</f>
        <v>0</v>
      </c>
      <c r="F54" s="9">
        <f>'Appendix H Working'!F36</f>
        <v>2.2912753932588599</v>
      </c>
      <c r="G54" s="9"/>
      <c r="H54" s="9">
        <f>'Appendix H Working'!H36</f>
        <v>0.49504950495049505</v>
      </c>
      <c r="I54" s="9"/>
      <c r="J54" s="9">
        <f>'Appendix H Working'!J36</f>
        <v>1.2410690188377401E-2</v>
      </c>
      <c r="K54" s="9">
        <f>'Appendix H Working'!K36</f>
        <v>2.7311977406563228</v>
      </c>
      <c r="L54" s="9"/>
      <c r="M54" s="9">
        <f>'Appendix H Working'!M36</f>
        <v>2.4752475247524752</v>
      </c>
      <c r="N54" s="9"/>
      <c r="O54" s="9">
        <f>'Appendix H Working'!O36</f>
        <v>1.0793599281817901</v>
      </c>
      <c r="P54" s="9">
        <f>'Appendix H Working'!P36</f>
        <v>6.4017029522150422</v>
      </c>
      <c r="Q54" s="8">
        <f>'Appendix H Working'!Q36</f>
        <v>16.831683168316832</v>
      </c>
      <c r="R54" s="8"/>
      <c r="S54" s="8">
        <f>'Appendix H Working'!S36</f>
        <v>11.746118290094827</v>
      </c>
      <c r="T54" s="8">
        <f>'Appendix H Working'!T36</f>
        <v>23.575662646405199</v>
      </c>
    </row>
    <row r="55" spans="1:20" ht="18">
      <c r="A55" s="10"/>
      <c r="B55" s="13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8"/>
      <c r="R55" s="8"/>
      <c r="S55" s="8"/>
      <c r="T55" s="8"/>
    </row>
    <row r="56" spans="1:20" ht="18">
      <c r="A56" s="12" t="s">
        <v>7</v>
      </c>
      <c r="B56" s="10"/>
      <c r="C56" s="9">
        <f>'Appendix H Working'!C37</f>
        <v>0.89999999999999991</v>
      </c>
      <c r="D56" s="9"/>
      <c r="E56" s="9">
        <f>'Appendix H Working'!E37</f>
        <v>0.29265277722715155</v>
      </c>
      <c r="F56" s="9">
        <f>'Appendix H Working'!F37</f>
        <v>1.0176882603974762</v>
      </c>
      <c r="G56" s="9"/>
      <c r="H56" s="9">
        <f>'Appendix H Working'!H37</f>
        <v>0.54999999999999993</v>
      </c>
      <c r="I56" s="9"/>
      <c r="J56" s="9">
        <f>'Appendix H Working'!J37</f>
        <v>0.18938874435597319</v>
      </c>
      <c r="K56" s="9">
        <f>'Appendix H Working'!K37</f>
        <v>0.8225419845200227</v>
      </c>
      <c r="L56" s="9"/>
      <c r="M56" s="9">
        <f>'Appendix H Working'!M37</f>
        <v>4.2</v>
      </c>
      <c r="N56" s="9"/>
      <c r="O56" s="9">
        <f>'Appendix H Working'!O37</f>
        <v>3.6913462181023218</v>
      </c>
      <c r="P56" s="9">
        <f>'Appendix H Working'!P37</f>
        <v>5.6223787191961616</v>
      </c>
      <c r="Q56" s="8">
        <f>'Appendix H Working'!Q37</f>
        <v>21.3</v>
      </c>
      <c r="R56" s="8"/>
      <c r="S56" s="8">
        <f>'Appendix H Working'!S37</f>
        <v>21.283220131566605</v>
      </c>
      <c r="T56" s="8">
        <f>'Appendix H Working'!T37</f>
        <v>25.526995191417871</v>
      </c>
    </row>
    <row r="57" spans="1:20" ht="18">
      <c r="A57" s="12"/>
      <c r="B57" s="10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8"/>
      <c r="R57" s="8"/>
      <c r="S57" s="8"/>
      <c r="T57" s="8"/>
    </row>
    <row r="58" spans="1:20" ht="18">
      <c r="A58" s="12" t="s">
        <v>6</v>
      </c>
      <c r="B58" s="10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8"/>
      <c r="R58" s="8"/>
      <c r="S58" s="8"/>
      <c r="T58" s="8"/>
    </row>
    <row r="59" spans="1:20" ht="18">
      <c r="A59" s="10"/>
      <c r="B59" s="10" t="s">
        <v>5</v>
      </c>
      <c r="C59" s="9">
        <f>'Appendix H Working'!C38</f>
        <v>0.45146726862302478</v>
      </c>
      <c r="D59" s="9"/>
      <c r="E59" s="9">
        <f>'Appendix H Working'!E38</f>
        <v>9.3394563313108303E-2</v>
      </c>
      <c r="F59" s="9">
        <f>'Appendix H Working'!F38</f>
        <v>1.7991869971493626</v>
      </c>
      <c r="G59" s="9"/>
      <c r="H59" s="9">
        <f>'Appendix H Working'!H38</f>
        <v>0.22573363431151239</v>
      </c>
      <c r="I59" s="9"/>
      <c r="J59" s="9">
        <f>'Appendix H Working'!J38</f>
        <v>1.1034484462643349E-4</v>
      </c>
      <c r="K59" s="9">
        <f>'Appendix H Working'!K38</f>
        <v>1.0503824274714773</v>
      </c>
      <c r="L59" s="9"/>
      <c r="M59" s="9">
        <f>'Appendix H Working'!M38</f>
        <v>4.288939051918736</v>
      </c>
      <c r="N59" s="9"/>
      <c r="O59" s="9">
        <f>'Appendix H Working'!O38</f>
        <v>2.3972900630111291</v>
      </c>
      <c r="P59" s="9">
        <f>'Appendix H Working'!P38</f>
        <v>6.3927551162984253</v>
      </c>
      <c r="Q59" s="8">
        <f>'Appendix H Working'!Q38</f>
        <v>29.79683972911964</v>
      </c>
      <c r="R59" s="8"/>
      <c r="S59" s="8">
        <f>'Appendix H Working'!S38</f>
        <v>24.232669199430472</v>
      </c>
      <c r="T59" s="8">
        <f>'Appendix H Working'!T38</f>
        <v>34.284184733153786</v>
      </c>
    </row>
    <row r="60" spans="1:20" ht="18">
      <c r="A60" s="10"/>
      <c r="B60" s="10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8"/>
      <c r="R60" s="8"/>
      <c r="S60" s="8"/>
      <c r="T60" s="8"/>
    </row>
    <row r="61" spans="1:20" ht="18">
      <c r="A61" s="12" t="s">
        <v>4</v>
      </c>
      <c r="B61" s="10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8"/>
      <c r="R61" s="8"/>
      <c r="S61" s="8"/>
      <c r="T61" s="8"/>
    </row>
    <row r="62" spans="1:20" ht="18">
      <c r="B62" s="10" t="s">
        <v>3</v>
      </c>
      <c r="C62" s="9">
        <f>'Appendix H Working'!C39</f>
        <v>0.26845637583892618</v>
      </c>
      <c r="D62" s="9"/>
      <c r="E62" s="9">
        <f>'Appendix H Working'!E39</f>
        <v>0.21733418877087277</v>
      </c>
      <c r="F62" s="9">
        <f>'Appendix H Working'!F39</f>
        <v>1.5620257134300761</v>
      </c>
      <c r="G62" s="9"/>
      <c r="H62" s="9">
        <f>'Appendix H Working'!H39</f>
        <v>0.67114093959731547</v>
      </c>
      <c r="I62" s="9"/>
      <c r="J62" s="9">
        <f>'Appendix H Working'!J39</f>
        <v>8.2820899986024391E-2</v>
      </c>
      <c r="K62" s="9">
        <f>'Appendix H Working'!K39</f>
        <v>1.173664400233243</v>
      </c>
      <c r="L62" s="9"/>
      <c r="M62" s="9">
        <f>'Appendix H Working'!M39</f>
        <v>6.0402684563758395</v>
      </c>
      <c r="N62" s="9"/>
      <c r="O62" s="9">
        <f>'Appendix H Working'!O39</f>
        <v>4.4511840139354737</v>
      </c>
      <c r="P62" s="9">
        <f>'Appendix H Working'!P39</f>
        <v>8.1373147943913526</v>
      </c>
      <c r="Q62" s="8">
        <f>'Appendix H Working'!Q39</f>
        <v>47.114093959731548</v>
      </c>
      <c r="R62" s="8"/>
      <c r="S62" s="8">
        <f>'Appendix H Working'!S39</f>
        <v>35.69181699236502</v>
      </c>
      <c r="T62" s="8">
        <f>'Appendix H Working'!T39</f>
        <v>44.79011071847836</v>
      </c>
    </row>
    <row r="63" spans="1:20" ht="18">
      <c r="A63" s="10"/>
      <c r="B63" s="10" t="s">
        <v>2</v>
      </c>
      <c r="C63" s="9">
        <f>'Appendix H Working'!C40</f>
        <v>0.65609622744669216</v>
      </c>
      <c r="D63" s="9"/>
      <c r="E63" s="9">
        <f>'Appendix H Working'!E40</f>
        <v>0.45726503991194511</v>
      </c>
      <c r="F63" s="9">
        <f>'Appendix H Working'!F40</f>
        <v>1.3475064744817997</v>
      </c>
      <c r="G63" s="9"/>
      <c r="H63" s="9">
        <f>'Appendix H Working'!H40</f>
        <v>0.54674685620557684</v>
      </c>
      <c r="I63" s="9"/>
      <c r="J63" s="9">
        <f>'Appendix H Working'!J40</f>
        <v>0.11992888090908778</v>
      </c>
      <c r="K63" s="9">
        <f>'Appendix H Working'!K40</f>
        <v>0.71130032802389354</v>
      </c>
      <c r="L63" s="9"/>
      <c r="M63" s="9">
        <f>'Appendix H Working'!M40</f>
        <v>3.0071077091306724</v>
      </c>
      <c r="N63" s="9"/>
      <c r="O63" s="9">
        <f>'Appendix H Working'!O40</f>
        <v>2.9481029562363772</v>
      </c>
      <c r="P63" s="9">
        <f>'Appendix H Working'!P40</f>
        <v>4.7866261636846961</v>
      </c>
      <c r="Q63" s="8">
        <f>'Appendix H Working'!Q40</f>
        <v>32.914160743575728</v>
      </c>
      <c r="R63" s="8"/>
      <c r="S63" s="8">
        <f>'Appendix H Working'!S40</f>
        <v>29.792946464856012</v>
      </c>
      <c r="T63" s="8">
        <f>'Appendix H Working'!T40</f>
        <v>35.000081857584071</v>
      </c>
    </row>
    <row r="64" spans="1:20" ht="18">
      <c r="A64" s="10"/>
      <c r="B64" s="10" t="s">
        <v>1</v>
      </c>
      <c r="C64" s="9">
        <f>'Appendix H Working'!C41</f>
        <v>1.0997643362136684</v>
      </c>
      <c r="D64" s="9"/>
      <c r="E64" s="9">
        <f>'Appendix H Working'!E41</f>
        <v>0.43169499742427969</v>
      </c>
      <c r="F64" s="9">
        <f>'Appendix H Working'!F41</f>
        <v>1.5473300718004683</v>
      </c>
      <c r="G64" s="9"/>
      <c r="H64" s="9">
        <f>'Appendix H Working'!H41</f>
        <v>0.78554595443833464</v>
      </c>
      <c r="I64" s="9"/>
      <c r="J64" s="9">
        <f>'Appendix H Working'!J41</f>
        <v>0.32353562086307663</v>
      </c>
      <c r="K64" s="9">
        <f>'Appendix H Working'!K41</f>
        <v>1.3431449254260355</v>
      </c>
      <c r="L64" s="9"/>
      <c r="M64" s="9">
        <f>'Appendix H Working'!M41</f>
        <v>5.1846032992930082</v>
      </c>
      <c r="N64" s="9"/>
      <c r="O64" s="9">
        <f>'Appendix H Working'!O41</f>
        <v>4.4288966737569453</v>
      </c>
      <c r="P64" s="9">
        <f>'Appendix H Working'!P41</f>
        <v>7.1283084940768831</v>
      </c>
      <c r="Q64" s="8">
        <f>'Appendix H Working'!Q41</f>
        <v>38.334642576590731</v>
      </c>
      <c r="R64" s="8"/>
      <c r="S64" s="8">
        <f>'Appendix H Working'!S41</f>
        <v>35.772460027763337</v>
      </c>
      <c r="T64" s="8">
        <f>'Appendix H Working'!T41</f>
        <v>42.655212928211512</v>
      </c>
    </row>
    <row r="65" spans="1:20" ht="18">
      <c r="A65" s="10"/>
      <c r="B65" s="10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8"/>
      <c r="R65" s="8"/>
      <c r="S65" s="8"/>
      <c r="T65" s="8"/>
    </row>
    <row r="66" spans="1:20" ht="18" customHeight="1">
      <c r="A66" s="11" t="s">
        <v>0</v>
      </c>
      <c r="B66" s="10"/>
      <c r="C66" s="9">
        <f>'Appendix H Working'!C42</f>
        <v>0.7127820659600399</v>
      </c>
      <c r="D66" s="9"/>
      <c r="E66" s="9">
        <f>'Appendix H Working'!E42</f>
        <v>0.6090763124078763</v>
      </c>
      <c r="F66" s="9">
        <f>'Appendix H Working'!F42</f>
        <v>0.80953073933736419</v>
      </c>
      <c r="G66" s="9"/>
      <c r="H66" s="9">
        <f>'Appendix H Working'!H42</f>
        <v>0.47272592975588135</v>
      </c>
      <c r="I66" s="9"/>
      <c r="J66" s="9">
        <f>'Appendix H Working'!J42</f>
        <v>0.4448397517217495</v>
      </c>
      <c r="K66" s="9">
        <f>'Appendix H Working'!K42</f>
        <v>0.6183782153347146</v>
      </c>
      <c r="L66" s="9"/>
      <c r="M66" s="9">
        <f>'Appendix H Working'!M42</f>
        <v>5.7207223843114079</v>
      </c>
      <c r="N66" s="9"/>
      <c r="O66" s="9">
        <f>'Appendix H Working'!O42</f>
        <v>5.7786001001290455</v>
      </c>
      <c r="P66" s="9">
        <f>'Appendix H Working'!P42</f>
        <v>6.3650891629915929</v>
      </c>
      <c r="Q66" s="8">
        <f>'Appendix H Working'!Q42</f>
        <v>32.703032093658827</v>
      </c>
      <c r="R66" s="8"/>
      <c r="S66" s="8">
        <f>'Appendix H Working'!S42</f>
        <v>33.595203552938386</v>
      </c>
      <c r="T66" s="8">
        <f>'Appendix H Working'!T42</f>
        <v>34.988991217975723</v>
      </c>
    </row>
    <row r="67" spans="1:20" ht="15" customHeight="1" thickBot="1">
      <c r="A67" s="7"/>
      <c r="B67" s="6"/>
      <c r="C67" s="6"/>
      <c r="D67" s="6"/>
      <c r="E67" s="5"/>
      <c r="F67" s="5"/>
      <c r="G67" s="7"/>
      <c r="H67" s="6"/>
      <c r="I67" s="6"/>
      <c r="J67" s="5"/>
      <c r="K67" s="5"/>
      <c r="L67" s="6"/>
      <c r="M67" s="6"/>
      <c r="N67" s="6"/>
      <c r="O67" s="6"/>
      <c r="P67" s="6"/>
      <c r="Q67" s="6"/>
      <c r="R67" s="6"/>
      <c r="S67" s="5"/>
      <c r="T67" s="5"/>
    </row>
    <row r="68" spans="1:20" ht="23.25" customHeight="1"/>
    <row r="69" spans="1:20">
      <c r="B69" s="4"/>
    </row>
    <row r="70" spans="1:20">
      <c r="B70" s="4"/>
    </row>
    <row r="71" spans="1:20">
      <c r="B71" s="4"/>
    </row>
    <row r="72" spans="1:20">
      <c r="B72" s="4"/>
    </row>
    <row r="73" spans="1:20">
      <c r="B73" s="4"/>
    </row>
    <row r="74" spans="1:20">
      <c r="B74" s="4"/>
    </row>
    <row r="75" spans="1:20">
      <c r="B75" s="4"/>
    </row>
    <row r="76" spans="1:20">
      <c r="B76" s="4"/>
    </row>
    <row r="77" spans="1:20">
      <c r="B77" s="4"/>
    </row>
    <row r="78" spans="1:20">
      <c r="B78" s="4"/>
    </row>
    <row r="79" spans="1:20">
      <c r="B79" s="4"/>
    </row>
    <row r="80" spans="1:20">
      <c r="B80" s="4"/>
    </row>
    <row r="81" spans="2:2">
      <c r="B81" s="4"/>
    </row>
    <row r="82" spans="2:2">
      <c r="B82" s="4"/>
    </row>
    <row r="83" spans="2:2">
      <c r="B83" s="4"/>
    </row>
    <row r="84" spans="2:2">
      <c r="B84" s="4"/>
    </row>
    <row r="85" spans="2:2">
      <c r="B85" s="4"/>
    </row>
    <row r="86" spans="2:2">
      <c r="B86" s="4"/>
    </row>
    <row r="87" spans="2:2">
      <c r="B87" s="4"/>
    </row>
    <row r="88" spans="2:2">
      <c r="B88" s="4"/>
    </row>
    <row r="89" spans="2:2">
      <c r="B89" s="4"/>
    </row>
    <row r="90" spans="2:2">
      <c r="B90" s="4"/>
    </row>
    <row r="91" spans="2:2">
      <c r="B91" s="4"/>
    </row>
    <row r="92" spans="2:2">
      <c r="B92" s="4"/>
    </row>
    <row r="93" spans="2:2">
      <c r="B93" s="4"/>
    </row>
    <row r="94" spans="2:2">
      <c r="B94" s="4"/>
    </row>
    <row r="95" spans="2:2">
      <c r="B95" s="4"/>
    </row>
    <row r="96" spans="2:2">
      <c r="B96" s="4"/>
    </row>
    <row r="97" spans="2:2">
      <c r="B97" s="4"/>
    </row>
    <row r="98" spans="2:2">
      <c r="B98" s="4"/>
    </row>
    <row r="99" spans="2:2">
      <c r="B99" s="4"/>
    </row>
    <row r="100" spans="2:2">
      <c r="B100" s="4"/>
    </row>
    <row r="116" ht="6.75" customHeight="1"/>
    <row r="120" ht="9" customHeight="1"/>
  </sheetData>
  <mergeCells count="7">
    <mergeCell ref="S6:T6"/>
    <mergeCell ref="C6:C7"/>
    <mergeCell ref="E6:F6"/>
    <mergeCell ref="H6:H7"/>
    <mergeCell ref="J6:K6"/>
    <mergeCell ref="M6:M7"/>
    <mergeCell ref="O6:P6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96"/>
  <sheetViews>
    <sheetView zoomScale="55" zoomScaleNormal="55" workbookViewId="0"/>
  </sheetViews>
  <sheetFormatPr defaultColWidth="11.42578125" defaultRowHeight="15.75"/>
  <cols>
    <col min="1" max="1" width="31.7109375" style="1" customWidth="1"/>
    <col min="2" max="2" width="23.7109375" style="2" customWidth="1"/>
    <col min="3" max="3" width="12.140625" style="3" customWidth="1"/>
    <col min="4" max="4" width="3.28515625" style="3" customWidth="1"/>
    <col min="5" max="6" width="8.5703125" style="1" customWidth="1"/>
    <col min="7" max="7" width="4.85546875" style="1" customWidth="1"/>
    <col min="8" max="8" width="12.85546875" style="2" customWidth="1"/>
    <col min="9" max="9" width="2.85546875" style="2" customWidth="1"/>
    <col min="10" max="10" width="8.7109375" style="2" customWidth="1"/>
    <col min="11" max="11" width="8.85546875" style="2" customWidth="1"/>
    <col min="12" max="12" width="5.5703125" style="2" customWidth="1"/>
    <col min="13" max="13" width="12.85546875" style="2" customWidth="1"/>
    <col min="14" max="14" width="2.85546875" style="2" customWidth="1"/>
    <col min="15" max="16" width="8.42578125" style="2" customWidth="1"/>
    <col min="17" max="17" width="12.5703125" style="1" customWidth="1"/>
    <col min="18" max="18" width="3.42578125" style="1" customWidth="1"/>
    <col min="19" max="19" width="8.7109375" style="2" customWidth="1"/>
    <col min="20" max="20" width="8.5703125" style="2" customWidth="1"/>
    <col min="21" max="21" width="26.7109375" style="1" customWidth="1"/>
    <col min="22" max="22" width="17.28515625" style="1" customWidth="1"/>
    <col min="23" max="23" width="17.28515625" style="2" customWidth="1"/>
    <col min="24" max="24" width="13.28515625" style="2" customWidth="1"/>
    <col min="25" max="25" width="17.28515625" style="2" customWidth="1"/>
    <col min="26" max="26" width="13.140625" style="2" customWidth="1"/>
    <col min="27" max="27" width="15.5703125" style="1" bestFit="1" customWidth="1"/>
    <col min="28" max="28" width="7" style="1" customWidth="1"/>
    <col min="29" max="32" width="8.42578125" style="1" customWidth="1"/>
    <col min="33" max="33" width="25.5703125" style="1" customWidth="1"/>
    <col min="34" max="34" width="17.28515625" style="1" customWidth="1"/>
    <col min="35" max="35" width="19.28515625" style="2" customWidth="1"/>
    <col min="36" max="36" width="14.42578125" style="2" customWidth="1"/>
    <col min="37" max="37" width="19.28515625" style="2" customWidth="1"/>
    <col min="38" max="38" width="13.42578125" style="2" customWidth="1"/>
    <col min="39" max="39" width="8.85546875" style="1" customWidth="1"/>
    <col min="40" max="40" width="8.5703125" style="1" customWidth="1"/>
    <col min="41" max="41" width="7.85546875" style="1" customWidth="1"/>
    <col min="42" max="44" width="8.42578125" style="1" customWidth="1"/>
    <col min="45" max="45" width="21.7109375" style="1" customWidth="1"/>
    <col min="46" max="46" width="17.28515625" style="1" customWidth="1"/>
    <col min="47" max="47" width="19.28515625" style="2" customWidth="1"/>
    <col min="48" max="48" width="14.42578125" style="2" customWidth="1"/>
    <col min="49" max="49" width="19.28515625" style="2" customWidth="1"/>
    <col min="50" max="50" width="13.42578125" style="2" customWidth="1"/>
    <col min="51" max="51" width="8.85546875" style="1" customWidth="1"/>
    <col min="52" max="52" width="8.5703125" style="1" customWidth="1"/>
    <col min="53" max="53" width="7.85546875" style="1" customWidth="1"/>
    <col min="54" max="56" width="8.42578125" style="1" customWidth="1"/>
    <col min="57" max="57" width="22" style="1" customWidth="1"/>
    <col min="58" max="58" width="17.28515625" style="1" customWidth="1"/>
    <col min="59" max="59" width="19.85546875" style="2" customWidth="1"/>
    <col min="60" max="60" width="13.140625" style="2" customWidth="1"/>
    <col min="61" max="61" width="19.85546875" style="2" customWidth="1"/>
    <col min="62" max="62" width="13.140625" style="2" customWidth="1"/>
    <col min="63" max="64" width="9.7109375" style="1" bestFit="1" customWidth="1"/>
    <col min="65" max="65" width="7.85546875" style="1" customWidth="1"/>
    <col min="66" max="68" width="8.42578125" style="1" customWidth="1"/>
    <col min="69" max="69" width="16" style="1" customWidth="1"/>
    <col min="70" max="70" width="17.5703125" style="1" customWidth="1"/>
    <col min="71" max="71" width="25.140625" style="1" customWidth="1"/>
    <col min="72" max="73" width="25.28515625" style="1" customWidth="1"/>
    <col min="74" max="74" width="11.42578125" style="1"/>
    <col min="75" max="75" width="11.85546875" style="1" customWidth="1"/>
    <col min="76" max="16384" width="11.42578125" style="1"/>
  </cols>
  <sheetData>
    <row r="1" spans="1:74" s="1" customFormat="1" ht="23.25">
      <c r="A1" s="96" t="s">
        <v>90</v>
      </c>
      <c r="B1" s="93"/>
      <c r="C1" s="95"/>
      <c r="D1" s="95"/>
      <c r="E1" s="92"/>
      <c r="F1" s="92"/>
      <c r="G1" s="92"/>
      <c r="H1" s="93"/>
      <c r="I1" s="2"/>
      <c r="J1" s="2"/>
      <c r="K1" s="2"/>
      <c r="L1" s="2"/>
      <c r="M1" s="2"/>
      <c r="N1" s="2"/>
      <c r="O1" s="2"/>
      <c r="P1" s="2"/>
      <c r="S1" s="2"/>
      <c r="T1" s="2"/>
      <c r="W1" s="2"/>
      <c r="X1" s="2"/>
      <c r="Y1" s="2"/>
      <c r="Z1" s="2"/>
      <c r="AI1" s="2"/>
      <c r="AJ1" s="2"/>
      <c r="AK1" s="2"/>
      <c r="AL1" s="2"/>
      <c r="AU1" s="2"/>
      <c r="AV1" s="2"/>
      <c r="AW1" s="2"/>
      <c r="AX1" s="2"/>
      <c r="BG1" s="2"/>
      <c r="BH1" s="2"/>
      <c r="BI1" s="2"/>
      <c r="BJ1" s="2"/>
    </row>
    <row r="2" spans="1:74" s="1" customFormat="1" ht="23.25">
      <c r="A2" s="94" t="s">
        <v>89</v>
      </c>
      <c r="B2" s="93"/>
      <c r="C2" s="91"/>
      <c r="D2" s="91"/>
      <c r="E2" s="92"/>
      <c r="F2" s="92"/>
      <c r="G2" s="92"/>
      <c r="H2" s="91"/>
      <c r="I2" s="11"/>
      <c r="J2" s="11"/>
      <c r="K2" s="11"/>
      <c r="L2" s="11"/>
      <c r="M2" s="11"/>
      <c r="N2" s="11"/>
      <c r="O2" s="11"/>
      <c r="P2" s="11"/>
      <c r="S2" s="11"/>
      <c r="T2" s="11"/>
      <c r="X2" s="16"/>
      <c r="Y2" s="16"/>
      <c r="Z2" s="16"/>
      <c r="AA2" s="63"/>
      <c r="AB2" s="63"/>
      <c r="AC2" s="63"/>
      <c r="AD2" s="63"/>
      <c r="AE2" s="63"/>
      <c r="AF2" s="63"/>
      <c r="AG2" s="63"/>
      <c r="AI2" s="11"/>
      <c r="AJ2" s="11"/>
      <c r="AK2" s="11"/>
      <c r="AL2" s="11"/>
      <c r="AU2" s="11"/>
      <c r="AV2" s="11"/>
      <c r="AW2" s="11"/>
      <c r="AX2" s="11"/>
    </row>
    <row r="3" spans="1:74" s="27" customFormat="1" ht="18">
      <c r="A3" s="28"/>
      <c r="C3" s="28"/>
      <c r="D3" s="28"/>
      <c r="H3" s="28"/>
      <c r="I3" s="28"/>
      <c r="J3" s="28"/>
      <c r="K3" s="28"/>
      <c r="L3" s="28"/>
      <c r="M3" s="28"/>
      <c r="N3" s="28"/>
      <c r="O3" s="28"/>
      <c r="P3" s="28"/>
      <c r="Q3" s="1"/>
      <c r="R3" s="1"/>
      <c r="S3" s="28"/>
      <c r="T3" s="28"/>
      <c r="X3" s="90"/>
      <c r="Y3" s="90"/>
      <c r="Z3" s="90"/>
      <c r="AA3" s="63"/>
      <c r="AB3" s="63"/>
      <c r="AC3" s="89"/>
      <c r="AD3" s="63"/>
      <c r="AE3" s="63"/>
      <c r="AF3" s="63"/>
      <c r="AG3" s="63"/>
      <c r="AI3" s="28"/>
      <c r="AJ3" s="28"/>
      <c r="AK3" s="28"/>
      <c r="AL3" s="28"/>
      <c r="AM3" s="1"/>
      <c r="AN3" s="1"/>
      <c r="AO3" s="87" t="s">
        <v>87</v>
      </c>
      <c r="AP3" s="1"/>
      <c r="AQ3" s="1"/>
      <c r="AR3" s="1"/>
      <c r="AS3" s="1"/>
      <c r="AU3" s="28"/>
      <c r="AV3" s="28"/>
      <c r="AW3" s="28"/>
      <c r="AX3" s="28"/>
      <c r="AY3" s="1"/>
      <c r="AZ3" s="1"/>
      <c r="BA3" s="87" t="s">
        <v>87</v>
      </c>
      <c r="BB3" s="1"/>
      <c r="BC3" s="1"/>
      <c r="BD3" s="1"/>
      <c r="BE3" s="1"/>
      <c r="BG3" s="1"/>
      <c r="BH3" s="1"/>
      <c r="BI3" s="1"/>
      <c r="BJ3" s="1"/>
      <c r="BK3" s="1"/>
      <c r="BL3" s="1"/>
      <c r="BM3" s="87" t="s">
        <v>87</v>
      </c>
      <c r="BN3" s="1"/>
      <c r="BO3" s="1"/>
      <c r="BP3" s="1"/>
      <c r="BQ3" s="1"/>
      <c r="BR3" s="1"/>
      <c r="BT3" s="1"/>
    </row>
    <row r="4" spans="1:74" s="27" customFormat="1" ht="18.75" thickBot="1">
      <c r="A4" s="28"/>
      <c r="C4" s="28"/>
      <c r="D4" s="28"/>
      <c r="H4" s="28"/>
      <c r="I4" s="28"/>
      <c r="J4" s="28"/>
      <c r="K4" s="28"/>
      <c r="L4" s="28"/>
      <c r="M4" s="28"/>
      <c r="N4" s="28"/>
      <c r="O4" s="28"/>
      <c r="P4" s="28"/>
      <c r="Q4" s="1"/>
      <c r="R4" s="1"/>
      <c r="S4" s="28"/>
      <c r="T4" s="28"/>
      <c r="W4" s="28"/>
      <c r="X4" s="28"/>
      <c r="Y4" s="28"/>
      <c r="Z4" s="28"/>
      <c r="AB4" s="1"/>
      <c r="AD4" s="1"/>
      <c r="AE4" s="88" t="s">
        <v>88</v>
      </c>
      <c r="AF4" s="87" t="s">
        <v>87</v>
      </c>
      <c r="AG4" s="87"/>
      <c r="AI4" s="28"/>
      <c r="AJ4" s="28"/>
      <c r="AK4" s="28"/>
      <c r="AL4" s="28"/>
      <c r="AM4" s="1"/>
      <c r="AN4" s="1"/>
      <c r="AO4" s="1"/>
      <c r="AP4" s="1"/>
      <c r="AQ4" s="1"/>
      <c r="AR4" s="1"/>
      <c r="AS4" s="1"/>
      <c r="AU4" s="28"/>
      <c r="AV4" s="28"/>
      <c r="AW4" s="28"/>
      <c r="AX4" s="28"/>
      <c r="AY4" s="1"/>
      <c r="AZ4" s="1"/>
      <c r="BA4" s="1"/>
      <c r="BB4" s="1"/>
      <c r="BC4" s="1"/>
      <c r="BD4" s="1"/>
      <c r="BE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T4" s="1"/>
    </row>
    <row r="5" spans="1:74" s="1" customFormat="1" ht="16.5" thickBot="1">
      <c r="B5" s="2"/>
      <c r="C5" s="3"/>
      <c r="D5" s="3"/>
      <c r="H5" s="2"/>
      <c r="I5" s="2"/>
      <c r="J5" s="2"/>
      <c r="K5" s="2"/>
      <c r="L5" s="2"/>
      <c r="M5" s="2"/>
      <c r="N5" s="2"/>
      <c r="O5" s="2"/>
      <c r="P5" s="2"/>
      <c r="S5" s="2"/>
      <c r="T5" s="2"/>
      <c r="W5" s="86" t="s">
        <v>86</v>
      </c>
      <c r="X5" s="86"/>
      <c r="Y5" s="85"/>
      <c r="Z5" s="85"/>
      <c r="AA5" s="85"/>
      <c r="AB5" s="85"/>
      <c r="AC5" s="85"/>
      <c r="AD5" s="85"/>
      <c r="AE5" s="85"/>
      <c r="AF5" s="85"/>
      <c r="AG5" s="78"/>
      <c r="AI5" s="86" t="s">
        <v>85</v>
      </c>
      <c r="AJ5" s="86"/>
      <c r="AK5" s="85"/>
      <c r="AL5" s="85"/>
      <c r="AM5" s="85"/>
      <c r="AN5" s="85"/>
      <c r="AO5" s="85"/>
      <c r="AP5" s="85"/>
      <c r="AQ5" s="85"/>
      <c r="AR5" s="85"/>
      <c r="AS5" s="78"/>
      <c r="AU5" s="86" t="s">
        <v>84</v>
      </c>
      <c r="AV5" s="86"/>
      <c r="AW5" s="85"/>
      <c r="AX5" s="85"/>
      <c r="AY5" s="85"/>
      <c r="AZ5" s="85"/>
      <c r="BA5" s="85"/>
      <c r="BB5" s="85"/>
      <c r="BC5" s="85"/>
      <c r="BD5" s="85"/>
      <c r="BE5" s="78"/>
      <c r="BG5" s="86" t="s">
        <v>83</v>
      </c>
      <c r="BH5" s="86"/>
      <c r="BI5" s="85"/>
      <c r="BJ5" s="85"/>
      <c r="BK5" s="85"/>
      <c r="BL5" s="85"/>
      <c r="BM5" s="85"/>
      <c r="BN5" s="85"/>
      <c r="BO5" s="85"/>
      <c r="BP5" s="85"/>
      <c r="BQ5" s="78"/>
      <c r="BR5" s="78"/>
      <c r="BT5" s="86" t="s">
        <v>82</v>
      </c>
      <c r="BU5" s="85"/>
    </row>
    <row r="6" spans="1:74" s="1" customFormat="1" ht="29.25" customHeight="1" thickBot="1">
      <c r="A6" s="2"/>
      <c r="B6" s="84"/>
      <c r="C6" s="83" t="s">
        <v>49</v>
      </c>
      <c r="D6" s="82"/>
      <c r="E6" s="81" t="s">
        <v>46</v>
      </c>
      <c r="F6" s="81"/>
      <c r="G6" s="82"/>
      <c r="H6" s="83" t="s">
        <v>48</v>
      </c>
      <c r="I6" s="82"/>
      <c r="J6" s="81" t="s">
        <v>46</v>
      </c>
      <c r="K6" s="81"/>
      <c r="L6" s="82"/>
      <c r="M6" s="83" t="s">
        <v>47</v>
      </c>
      <c r="N6" s="82"/>
      <c r="O6" s="81" t="s">
        <v>46</v>
      </c>
      <c r="P6" s="81"/>
      <c r="Q6" s="82"/>
      <c r="R6" s="82"/>
      <c r="S6" s="81" t="s">
        <v>46</v>
      </c>
      <c r="T6" s="81"/>
      <c r="W6" s="80"/>
      <c r="X6" s="80"/>
      <c r="Y6" s="79"/>
      <c r="Z6" s="79"/>
      <c r="AA6" s="79"/>
      <c r="AB6" s="79"/>
      <c r="AC6" s="79"/>
      <c r="AD6" s="79"/>
      <c r="AE6" s="79"/>
      <c r="AF6" s="79"/>
      <c r="AG6" s="78"/>
      <c r="AI6" s="77"/>
      <c r="AJ6" s="77"/>
      <c r="AK6" s="78"/>
      <c r="AL6" s="78"/>
      <c r="AM6" s="76"/>
      <c r="AN6" s="76"/>
      <c r="AO6" s="76"/>
      <c r="AP6" s="76"/>
      <c r="AQ6" s="76"/>
      <c r="AR6" s="76"/>
      <c r="AS6" s="76"/>
      <c r="AU6" s="77"/>
      <c r="AV6" s="77"/>
      <c r="AW6" s="78"/>
      <c r="AX6" s="78"/>
      <c r="AY6" s="76"/>
      <c r="AZ6" s="76"/>
      <c r="BA6" s="76"/>
      <c r="BB6" s="76"/>
      <c r="BC6" s="76"/>
      <c r="BD6" s="76"/>
      <c r="BE6" s="76"/>
      <c r="BG6" s="80"/>
      <c r="BH6" s="80"/>
      <c r="BI6" s="79"/>
      <c r="BJ6" s="79"/>
      <c r="BK6" s="79"/>
      <c r="BL6" s="79"/>
      <c r="BM6" s="79"/>
      <c r="BN6" s="79"/>
      <c r="BO6" s="79"/>
      <c r="BP6" s="79"/>
      <c r="BQ6" s="78"/>
      <c r="BR6" s="78"/>
      <c r="BT6" s="77"/>
      <c r="BU6" s="76"/>
    </row>
    <row r="7" spans="1:74" s="18" customFormat="1" ht="127.5" customHeight="1" thickBot="1">
      <c r="A7" s="75"/>
      <c r="B7" s="74"/>
      <c r="C7" s="73"/>
      <c r="D7" s="72"/>
      <c r="E7" s="71" t="s">
        <v>44</v>
      </c>
      <c r="F7" s="71" t="s">
        <v>43</v>
      </c>
      <c r="G7" s="72"/>
      <c r="H7" s="73"/>
      <c r="I7" s="72"/>
      <c r="J7" s="71" t="s">
        <v>44</v>
      </c>
      <c r="K7" s="71" t="s">
        <v>43</v>
      </c>
      <c r="L7" s="72"/>
      <c r="M7" s="73"/>
      <c r="N7" s="72"/>
      <c r="O7" s="71" t="s">
        <v>44</v>
      </c>
      <c r="P7" s="71" t="s">
        <v>43</v>
      </c>
      <c r="Q7" s="72" t="s">
        <v>45</v>
      </c>
      <c r="R7" s="72"/>
      <c r="S7" s="71" t="s">
        <v>44</v>
      </c>
      <c r="T7" s="71" t="s">
        <v>43</v>
      </c>
      <c r="W7" s="70" t="s">
        <v>81</v>
      </c>
      <c r="X7" s="70" t="s">
        <v>80</v>
      </c>
      <c r="Y7" s="70" t="s">
        <v>79</v>
      </c>
      <c r="Z7" s="70" t="s">
        <v>78</v>
      </c>
      <c r="AA7" s="70" t="s">
        <v>68</v>
      </c>
      <c r="AB7" s="70" t="s">
        <v>67</v>
      </c>
      <c r="AC7" s="70" t="s">
        <v>77</v>
      </c>
      <c r="AD7" s="70" t="s">
        <v>58</v>
      </c>
      <c r="AE7" s="70" t="s">
        <v>57</v>
      </c>
      <c r="AF7" s="70" t="s">
        <v>56</v>
      </c>
      <c r="AG7" s="69"/>
      <c r="AI7" s="70" t="s">
        <v>76</v>
      </c>
      <c r="AJ7" s="70" t="s">
        <v>75</v>
      </c>
      <c r="AK7" s="70" t="s">
        <v>74</v>
      </c>
      <c r="AL7" s="70" t="s">
        <v>73</v>
      </c>
      <c r="AM7" s="70" t="s">
        <v>68</v>
      </c>
      <c r="AN7" s="70" t="s">
        <v>67</v>
      </c>
      <c r="AO7" s="70" t="s">
        <v>59</v>
      </c>
      <c r="AP7" s="70" t="s">
        <v>66</v>
      </c>
      <c r="AQ7" s="70" t="s">
        <v>57</v>
      </c>
      <c r="AR7" s="70" t="s">
        <v>56</v>
      </c>
      <c r="AS7" s="69"/>
      <c r="AU7" s="70" t="s">
        <v>72</v>
      </c>
      <c r="AV7" s="70" t="s">
        <v>71</v>
      </c>
      <c r="AW7" s="70" t="s">
        <v>70</v>
      </c>
      <c r="AX7" s="70" t="s">
        <v>69</v>
      </c>
      <c r="AY7" s="70" t="s">
        <v>68</v>
      </c>
      <c r="AZ7" s="70" t="s">
        <v>67</v>
      </c>
      <c r="BA7" s="70" t="s">
        <v>59</v>
      </c>
      <c r="BB7" s="70" t="s">
        <v>66</v>
      </c>
      <c r="BC7" s="70" t="s">
        <v>57</v>
      </c>
      <c r="BD7" s="70" t="s">
        <v>56</v>
      </c>
      <c r="BE7" s="69"/>
      <c r="BG7" s="70" t="s">
        <v>65</v>
      </c>
      <c r="BH7" s="70" t="s">
        <v>64</v>
      </c>
      <c r="BI7" s="70" t="s">
        <v>63</v>
      </c>
      <c r="BJ7" s="70" t="s">
        <v>62</v>
      </c>
      <c r="BK7" s="70" t="s">
        <v>61</v>
      </c>
      <c r="BL7" s="70" t="s">
        <v>60</v>
      </c>
      <c r="BM7" s="70" t="s">
        <v>59</v>
      </c>
      <c r="BN7" s="70" t="s">
        <v>58</v>
      </c>
      <c r="BO7" s="70" t="s">
        <v>57</v>
      </c>
      <c r="BP7" s="70" t="s">
        <v>56</v>
      </c>
      <c r="BQ7" s="69"/>
      <c r="BR7" s="69"/>
      <c r="BT7" s="68" t="s">
        <v>55</v>
      </c>
      <c r="BU7" s="68" t="s">
        <v>54</v>
      </c>
    </row>
    <row r="8" spans="1:74" s="1" customFormat="1" ht="18.75" customHeight="1"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T8" s="66"/>
    </row>
    <row r="9" spans="1:74" s="1" customFormat="1" ht="18.75" customHeight="1"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T9" s="66"/>
    </row>
    <row r="10" spans="1:74" s="1" customFormat="1" ht="27" customHeight="1">
      <c r="A10" s="14" t="s">
        <v>42</v>
      </c>
      <c r="B10" s="2" t="s">
        <v>42</v>
      </c>
      <c r="C10" s="55">
        <f>X10</f>
        <v>1.2512030798845042</v>
      </c>
      <c r="D10" s="55"/>
      <c r="E10" s="56">
        <f>IF(Z10=0,$AF$4,AC10)</f>
        <v>0.52296765402255607</v>
      </c>
      <c r="F10" s="56">
        <f>IF($Z10=0,$AF$4,AD10)</f>
        <v>1.8744798584097104</v>
      </c>
      <c r="G10" s="56"/>
      <c r="H10" s="55">
        <f>AJ10</f>
        <v>0.48123195380173239</v>
      </c>
      <c r="I10" s="55"/>
      <c r="J10" s="54">
        <f>AO10</f>
        <v>0.12858997618954088</v>
      </c>
      <c r="K10" s="54">
        <f>AP10</f>
        <v>1.0438118695724383</v>
      </c>
      <c r="L10" s="54"/>
      <c r="M10" s="55">
        <f>AV10</f>
        <v>7.988450433108758</v>
      </c>
      <c r="N10" s="54"/>
      <c r="O10" s="54">
        <f>BA10</f>
        <v>6.2111460445623212</v>
      </c>
      <c r="P10" s="54">
        <f>BB10</f>
        <v>9.693678203435061</v>
      </c>
      <c r="Q10" s="53">
        <f>BH10</f>
        <v>25.21655437921078</v>
      </c>
      <c r="R10" s="53"/>
      <c r="S10" s="52">
        <f>BM10</f>
        <v>24.978941424113611</v>
      </c>
      <c r="T10" s="52">
        <f>BN10</f>
        <v>31.402010956838772</v>
      </c>
      <c r="U10" s="51">
        <f>Q10-T10</f>
        <v>-6.1854565776279919</v>
      </c>
      <c r="V10" s="1" t="s">
        <v>42</v>
      </c>
      <c r="W10" s="60">
        <v>13</v>
      </c>
      <c r="X10" s="50">
        <f>W10/BT10*100</f>
        <v>1.2512030798845042</v>
      </c>
      <c r="Y10" s="58">
        <v>11.4</v>
      </c>
      <c r="Z10" s="49">
        <f>Y10/BU10*100</f>
        <v>1.0857142857142856</v>
      </c>
      <c r="AA10" s="48">
        <f>IF(Y10&lt;1,0,IF(Y10&gt;100,Y10-(1.96*SQRT(Y10)),CHIINV(0.975,2*Y10)/2))</f>
        <v>5.4911603672368381</v>
      </c>
      <c r="AB10" s="48">
        <f>IF(Y10=0,0,IF(Y10&gt;100,Y10+(1.96*SQRT(Y10)),CHIINV(0.025,2*(Y10+1))/2))</f>
        <v>19.682038513301958</v>
      </c>
      <c r="AC10" s="44">
        <f>(AA10/$BU10)*100</f>
        <v>0.52296765402255607</v>
      </c>
      <c r="AD10" s="44">
        <f>(AB10/$BU10)*100</f>
        <v>1.8744798584097104</v>
      </c>
      <c r="AE10" s="44">
        <f>Z10-AC10</f>
        <v>0.56274663169172956</v>
      </c>
      <c r="AF10" s="44">
        <f>AD10-Z10</f>
        <v>0.7887655726954248</v>
      </c>
      <c r="AG10" s="47"/>
      <c r="AH10" s="1" t="s">
        <v>42</v>
      </c>
      <c r="AI10" s="59">
        <v>5</v>
      </c>
      <c r="AJ10" s="46">
        <f>AI10/BT10*100</f>
        <v>0.48123195380173239</v>
      </c>
      <c r="AK10" s="58">
        <v>4.8</v>
      </c>
      <c r="AL10" s="45">
        <f>AK10/BU10*100</f>
        <v>0.45714285714285707</v>
      </c>
      <c r="AM10" s="38">
        <f>IF(AK10&lt;0.5,0,IF(AK10&gt;100,AK10-(1.96*SQRT(AK10)),CHIINV(0.975,2*AK10)/2))</f>
        <v>1.3501947499901792</v>
      </c>
      <c r="AN10" s="38">
        <f>IF(AK10=0,0,IF(AK10&gt;100,AK10+(1.96*SQRT(AK10)),CHIINV(0.025,2*(AK10+1))/2))</f>
        <v>10.960024630510603</v>
      </c>
      <c r="AO10" s="44">
        <f>(AM10/$BU10)*100</f>
        <v>0.12858997618954088</v>
      </c>
      <c r="AP10" s="44">
        <f>(AN10/$BU10)*100</f>
        <v>1.0438118695724383</v>
      </c>
      <c r="AQ10" s="44">
        <f>AL10-AO10</f>
        <v>0.3285528809533162</v>
      </c>
      <c r="AR10" s="44">
        <f>AP10-AL10</f>
        <v>0.58666901242958125</v>
      </c>
      <c r="AS10" s="43"/>
      <c r="AT10" s="1" t="s">
        <v>42</v>
      </c>
      <c r="AU10" s="59">
        <v>83</v>
      </c>
      <c r="AV10" s="46">
        <f>AU10/BT10*100</f>
        <v>7.988450433108758</v>
      </c>
      <c r="AW10" s="58">
        <v>82.2</v>
      </c>
      <c r="AX10" s="45">
        <f>AW10/BU10*100</f>
        <v>7.8285714285714292</v>
      </c>
      <c r="AY10" s="38">
        <f>IF(AW10=0,0,IF(AW10&gt;100,AW10-(1.96*SQRT(AW10)),CHIINV(0.975,2*AW10)/2))</f>
        <v>65.217033467904372</v>
      </c>
      <c r="AZ10" s="38">
        <f>IF(AW10=0,0,IF(AW10&gt;100,AW10+(1.96*SQRT(AW10)),CHIINV(0.025,2*(AW10+1))/2))</f>
        <v>101.78362113606815</v>
      </c>
      <c r="BA10" s="44">
        <f>(AY10/$BU10)*100</f>
        <v>6.2111460445623212</v>
      </c>
      <c r="BB10" s="44">
        <f>(AZ10/$BU10)*100</f>
        <v>9.693678203435061</v>
      </c>
      <c r="BC10" s="44">
        <f>AX10-BA10</f>
        <v>1.617425384009108</v>
      </c>
      <c r="BD10" s="44">
        <f>BB10-AX10</f>
        <v>1.8651067748636319</v>
      </c>
      <c r="BE10" s="43"/>
      <c r="BF10" s="1" t="s">
        <v>42</v>
      </c>
      <c r="BG10" s="34">
        <v>262</v>
      </c>
      <c r="BH10" s="41">
        <f>BG10/BT10*100</f>
        <v>25.21655437921078</v>
      </c>
      <c r="BI10" s="57">
        <v>296</v>
      </c>
      <c r="BJ10" s="39">
        <f>BI10/BU10*100</f>
        <v>28.19047619047619</v>
      </c>
      <c r="BK10" s="38">
        <f>IF(BI10=0,0,IF(BI10&gt;100,BI10-(1.96*SQRT(BI10)),CHIINV(0.975,2*BI10)/2))</f>
        <v>262.27888495319291</v>
      </c>
      <c r="BL10" s="38">
        <f>IF(BI10=0,0,IF(BI10&gt;100,BI10+(1.96*SQRT(BI10)),CHIINV(0.025,2*(BI10+1))/2))</f>
        <v>329.72111504680709</v>
      </c>
      <c r="BM10" s="37">
        <f>(BK10/$BU10)*100</f>
        <v>24.978941424113611</v>
      </c>
      <c r="BN10" s="37">
        <f>(BL10/$BU10)*100</f>
        <v>31.402010956838772</v>
      </c>
      <c r="BO10" s="37">
        <f>BJ10-BM10</f>
        <v>3.2115347663625791</v>
      </c>
      <c r="BP10" s="37">
        <f>BN10-BJ10</f>
        <v>3.2115347663625826</v>
      </c>
      <c r="BQ10" s="36"/>
      <c r="BR10" s="35"/>
      <c r="BS10" s="1" t="s">
        <v>42</v>
      </c>
      <c r="BT10" s="34">
        <v>1039</v>
      </c>
      <c r="BU10" s="34">
        <v>1050</v>
      </c>
      <c r="BV10" s="65"/>
    </row>
    <row r="11" spans="1:74" s="1" customFormat="1">
      <c r="A11" s="64" t="s">
        <v>41</v>
      </c>
      <c r="B11" s="1" t="s">
        <v>40</v>
      </c>
      <c r="C11" s="55">
        <f>X11</f>
        <v>0.69930069930069927</v>
      </c>
      <c r="D11" s="55"/>
      <c r="E11" s="56">
        <f>IF(Z11=0,$AF$4,AC11)</f>
        <v>0.36936779567789768</v>
      </c>
      <c r="F11" s="56">
        <f>IF($Z11=0,$AF$4,AD11)</f>
        <v>1.1862537843201106</v>
      </c>
      <c r="G11" s="56"/>
      <c r="H11" s="55">
        <f>AJ11</f>
        <v>0.37654653039268426</v>
      </c>
      <c r="I11" s="55"/>
      <c r="J11" s="54">
        <f>AO11</f>
        <v>0.50818200382004042</v>
      </c>
      <c r="K11" s="54">
        <f>AP11</f>
        <v>1.4195130347400347</v>
      </c>
      <c r="L11" s="54"/>
      <c r="M11" s="55">
        <f>AV11</f>
        <v>8.445400753093061</v>
      </c>
      <c r="N11" s="54"/>
      <c r="O11" s="54">
        <f>BA11</f>
        <v>7.5499674189845321</v>
      </c>
      <c r="P11" s="54">
        <f>BB11</f>
        <v>10.251526711218244</v>
      </c>
      <c r="Q11" s="53">
        <f>BH11</f>
        <v>20.441097364174286</v>
      </c>
      <c r="R11" s="53"/>
      <c r="S11" s="52">
        <f>BM11</f>
        <v>21.11237182890769</v>
      </c>
      <c r="T11" s="52">
        <f>BN11</f>
        <v>25.483145780483991</v>
      </c>
      <c r="U11" s="51">
        <f>Q11-T11</f>
        <v>-5.0420484163097044</v>
      </c>
      <c r="V11" s="1" t="s">
        <v>40</v>
      </c>
      <c r="W11" s="60">
        <v>13</v>
      </c>
      <c r="X11" s="50">
        <f>W11/BT11*100</f>
        <v>0.69930069930069927</v>
      </c>
      <c r="Y11" s="58">
        <v>13.2</v>
      </c>
      <c r="Z11" s="49">
        <f>Y11/BU11*100</f>
        <v>0.70437566702241194</v>
      </c>
      <c r="AA11" s="48">
        <f>IF(Y11&lt;1,0,IF(Y11&gt;100,Y11-(1.96*SQRT(Y11)),CHIINV(0.975,2*Y11)/2))</f>
        <v>6.9219524910038031</v>
      </c>
      <c r="AB11" s="48">
        <f>IF(Y11=0,0,IF(Y11&gt;100,Y11+(1.96*SQRT(Y11)),CHIINV(0.025,2*(Y11+1))/2))</f>
        <v>22.230395918158877</v>
      </c>
      <c r="AC11" s="44">
        <f>(AA11/$BU11)*100</f>
        <v>0.36936779567789768</v>
      </c>
      <c r="AD11" s="44">
        <f>(AB11/$BU11)*100</f>
        <v>1.1862537843201106</v>
      </c>
      <c r="AE11" s="44">
        <f>Z11-AC11</f>
        <v>0.33500787134451426</v>
      </c>
      <c r="AF11" s="44">
        <f>AD11-Z11</f>
        <v>0.48187811729769869</v>
      </c>
      <c r="AG11" s="47"/>
      <c r="AH11" s="1" t="s">
        <v>40</v>
      </c>
      <c r="AI11" s="59">
        <v>7</v>
      </c>
      <c r="AJ11" s="46">
        <f>AI11/BT11*100</f>
        <v>0.37654653039268426</v>
      </c>
      <c r="AK11" s="58">
        <v>16.600000000000001</v>
      </c>
      <c r="AL11" s="45">
        <f>AK11/BU11*100</f>
        <v>0.88580576307363923</v>
      </c>
      <c r="AM11" s="38">
        <f>IF(AK11&lt;0.5,0,IF(AK11&gt;100,AK11-(1.96*SQRT(AK11)),CHIINV(0.975,2*AK11)/2))</f>
        <v>9.523330751587558</v>
      </c>
      <c r="AN11" s="38">
        <f>IF(AK11=0,0,IF(AK11&gt;100,AK11+(1.96*SQRT(AK11)),CHIINV(0.025,2*(AK11+1))/2))</f>
        <v>26.601674271028248</v>
      </c>
      <c r="AO11" s="44">
        <f>(AM11/$BU11)*100</f>
        <v>0.50818200382004042</v>
      </c>
      <c r="AP11" s="44">
        <f>(AN11/$BU11)*100</f>
        <v>1.4195130347400347</v>
      </c>
      <c r="AQ11" s="44">
        <f>AL11-AO11</f>
        <v>0.37762375925359881</v>
      </c>
      <c r="AR11" s="44">
        <f>AP11-AL11</f>
        <v>0.53370727166639542</v>
      </c>
      <c r="AS11" s="43"/>
      <c r="AT11" s="1" t="s">
        <v>40</v>
      </c>
      <c r="AU11" s="59">
        <v>157</v>
      </c>
      <c r="AV11" s="46">
        <f>AU11/BT11*100</f>
        <v>8.445400753093061</v>
      </c>
      <c r="AW11" s="58">
        <v>166.8</v>
      </c>
      <c r="AX11" s="45">
        <f>AW11/BU11*100</f>
        <v>8.9007470651013882</v>
      </c>
      <c r="AY11" s="38">
        <f>IF(AW11=0,0,IF(AW11&gt;100,AW11-(1.96*SQRT(AW11)),CHIINV(0.975,2*AW11)/2))</f>
        <v>141.48638943177014</v>
      </c>
      <c r="AZ11" s="38">
        <f>IF(AW11=0,0,IF(AW11&gt;100,AW11+(1.96*SQRT(AW11)),CHIINV(0.025,2*(AW11+1))/2))</f>
        <v>192.11361056822989</v>
      </c>
      <c r="BA11" s="44">
        <f>(AY11/$BU11)*100</f>
        <v>7.5499674189845321</v>
      </c>
      <c r="BB11" s="44">
        <f>(AZ11/$BU11)*100</f>
        <v>10.251526711218244</v>
      </c>
      <c r="BC11" s="44">
        <f>AX11-BA11</f>
        <v>1.3507796461168562</v>
      </c>
      <c r="BD11" s="44">
        <f>BB11-AX11</f>
        <v>1.3507796461168553</v>
      </c>
      <c r="BE11" s="43"/>
      <c r="BF11" s="1" t="s">
        <v>40</v>
      </c>
      <c r="BG11" s="34">
        <v>380</v>
      </c>
      <c r="BH11" s="41">
        <f>BG11/BT11*100</f>
        <v>20.441097364174286</v>
      </c>
      <c r="BI11" s="57">
        <v>436.6</v>
      </c>
      <c r="BJ11" s="39">
        <f>BI11/BU11*100</f>
        <v>23.297758804695839</v>
      </c>
      <c r="BK11" s="38">
        <f>IF(BI11=0,0,IF(BI11&gt;100,BI11-(1.96*SQRT(BI11)),CHIINV(0.975,2*BI11)/2))</f>
        <v>395.64584807373006</v>
      </c>
      <c r="BL11" s="38">
        <f>IF(BI11=0,0,IF(BI11&gt;100,BI11+(1.96*SQRT(BI11)),CHIINV(0.025,2*(BI11+1))/2))</f>
        <v>477.55415192626998</v>
      </c>
      <c r="BM11" s="37">
        <f>(BK11/$BU11)*100</f>
        <v>21.11237182890769</v>
      </c>
      <c r="BN11" s="37">
        <f>(BL11/$BU11)*100</f>
        <v>25.483145780483991</v>
      </c>
      <c r="BO11" s="37">
        <f>BJ11-BM11</f>
        <v>2.1853869757881483</v>
      </c>
      <c r="BP11" s="37">
        <f>BN11-BJ11</f>
        <v>2.1853869757881519</v>
      </c>
      <c r="BQ11" s="63"/>
      <c r="BR11" s="35"/>
      <c r="BS11" s="1" t="s">
        <v>40</v>
      </c>
      <c r="BT11" s="34">
        <v>1859</v>
      </c>
      <c r="BU11" s="34">
        <v>1874</v>
      </c>
    </row>
    <row r="12" spans="1:74" s="1" customFormat="1">
      <c r="B12" s="1" t="s">
        <v>39</v>
      </c>
      <c r="C12" s="55">
        <f>X12</f>
        <v>0.22522522522522523</v>
      </c>
      <c r="D12" s="55"/>
      <c r="E12" s="56">
        <f>IF(Z12=0,$AF$4,AC12)</f>
        <v>9.2356845942962645E-2</v>
      </c>
      <c r="F12" s="56">
        <f>IF($Z12=0,$AF$4,AD12)</f>
        <v>1.7791960305143695</v>
      </c>
      <c r="G12" s="56"/>
      <c r="H12" s="55">
        <f>AJ12</f>
        <v>0.67567567567567566</v>
      </c>
      <c r="I12" s="55"/>
      <c r="J12" s="54">
        <f>AO12</f>
        <v>9.2356845942962645E-2</v>
      </c>
      <c r="K12" s="54">
        <f>AP12</f>
        <v>1.7791960305143695</v>
      </c>
      <c r="L12" s="54"/>
      <c r="M12" s="55">
        <f>AV12</f>
        <v>3.1531531531531529</v>
      </c>
      <c r="N12" s="54"/>
      <c r="O12" s="54">
        <f>BA12</f>
        <v>3.9540378070588389</v>
      </c>
      <c r="P12" s="54">
        <f>BB12</f>
        <v>8.7296849878137994</v>
      </c>
      <c r="Q12" s="53">
        <f>BH12</f>
        <v>23.873873873873876</v>
      </c>
      <c r="R12" s="53"/>
      <c r="S12" s="52">
        <f>BM12</f>
        <v>20.158432246784148</v>
      </c>
      <c r="T12" s="52">
        <f>BN12</f>
        <v>29.352678864326965</v>
      </c>
      <c r="U12" s="51">
        <f>Q12-T12</f>
        <v>-5.4788049904530887</v>
      </c>
      <c r="V12" s="1" t="s">
        <v>39</v>
      </c>
      <c r="W12" s="60">
        <v>1</v>
      </c>
      <c r="X12" s="50">
        <f>W12/BT12*100</f>
        <v>0.22522522522522523</v>
      </c>
      <c r="Y12" s="58">
        <v>2.6</v>
      </c>
      <c r="Z12" s="49">
        <f>Y12/BU12*100</f>
        <v>0.57777777777777783</v>
      </c>
      <c r="AA12" s="48">
        <f>IF(Y12&lt;1,0,IF(Y12&gt;100,Y12-(1.96*SQRT(Y12)),CHIINV(0.975,2*Y12)/2))</f>
        <v>0.41560580674333192</v>
      </c>
      <c r="AB12" s="48">
        <f>IF(Y12=0,0,IF(Y12&gt;100,Y12+(1.96*SQRT(Y12)),CHIINV(0.025,2*(Y12+1))/2))</f>
        <v>8.0063821373146631</v>
      </c>
      <c r="AC12" s="44">
        <f>(AA12/$BU12)*100</f>
        <v>9.2356845942962645E-2</v>
      </c>
      <c r="AD12" s="44">
        <f>(AB12/$BU12)*100</f>
        <v>1.7791960305143695</v>
      </c>
      <c r="AE12" s="44">
        <f>Z12-AC12</f>
        <v>0.48542093183481516</v>
      </c>
      <c r="AF12" s="44">
        <f>AD12-Z12</f>
        <v>1.2014182527365915</v>
      </c>
      <c r="AG12" s="47"/>
      <c r="AH12" s="1" t="s">
        <v>39</v>
      </c>
      <c r="AI12" s="59">
        <v>3</v>
      </c>
      <c r="AJ12" s="46">
        <f>AI12/BT12*100</f>
        <v>0.67567567567567566</v>
      </c>
      <c r="AK12" s="58">
        <v>2.8</v>
      </c>
      <c r="AL12" s="45">
        <f>AK12/BU12*100</f>
        <v>0.62222222222222223</v>
      </c>
      <c r="AM12" s="38">
        <f>IF(AK12&lt;0.5,0,IF(AK12&gt;100,AK12-(1.96*SQRT(AK12)),CHIINV(0.975,2*AK12)/2))</f>
        <v>0.41560580674333192</v>
      </c>
      <c r="AN12" s="38">
        <f>IF(AK12=0,0,IF(AK12&gt;100,AK12+(1.96*SQRT(AK12)),CHIINV(0.025,2*(AK12+1))/2))</f>
        <v>8.0063821373146631</v>
      </c>
      <c r="AO12" s="44">
        <f>(AM12/$BU12)*100</f>
        <v>9.2356845942962645E-2</v>
      </c>
      <c r="AP12" s="44">
        <f>(AN12/$BU12)*100</f>
        <v>1.7791960305143695</v>
      </c>
      <c r="AQ12" s="44">
        <f>AL12-AO12</f>
        <v>0.52986537627925956</v>
      </c>
      <c r="AR12" s="44">
        <f>AP12-AL12</f>
        <v>1.1569738082921472</v>
      </c>
      <c r="AS12" s="43"/>
      <c r="AT12" s="1" t="s">
        <v>39</v>
      </c>
      <c r="AU12" s="59">
        <v>14</v>
      </c>
      <c r="AV12" s="46">
        <f>AU12/BT12*100</f>
        <v>3.1531531531531529</v>
      </c>
      <c r="AW12" s="58">
        <v>27.2</v>
      </c>
      <c r="AX12" s="45">
        <f>AW12/BU12*100</f>
        <v>6.0444444444444443</v>
      </c>
      <c r="AY12" s="38">
        <f>IF(AW12=0,0,IF(AW12&gt;100,AW12-(1.96*SQRT(AW12)),CHIINV(0.975,2*AW12)/2))</f>
        <v>17.793170131764775</v>
      </c>
      <c r="AZ12" s="38">
        <f>IF(AW12=0,0,IF(AW12&gt;100,AW12+(1.96*SQRT(AW12)),CHIINV(0.025,2*(AW12+1))/2))</f>
        <v>39.283582445162097</v>
      </c>
      <c r="BA12" s="44">
        <f>(AY12/$BU12)*100</f>
        <v>3.9540378070588389</v>
      </c>
      <c r="BB12" s="44">
        <f>(AZ12/$BU12)*100</f>
        <v>8.7296849878137994</v>
      </c>
      <c r="BC12" s="44">
        <f>AX12-BA12</f>
        <v>2.0904066373856054</v>
      </c>
      <c r="BD12" s="44">
        <f>BB12-AX12</f>
        <v>2.6852405433693551</v>
      </c>
      <c r="BE12" s="43"/>
      <c r="BF12" s="1" t="s">
        <v>39</v>
      </c>
      <c r="BG12" s="34">
        <v>106</v>
      </c>
      <c r="BH12" s="41">
        <f>BG12/BT12*100</f>
        <v>23.873873873873876</v>
      </c>
      <c r="BI12" s="57">
        <v>111.4</v>
      </c>
      <c r="BJ12" s="39">
        <f>BI12/BU12*100</f>
        <v>24.755555555555556</v>
      </c>
      <c r="BK12" s="38">
        <f>IF(BI12=0,0,IF(BI12&gt;100,BI12-(1.96*SQRT(BI12)),CHIINV(0.975,2*BI12)/2))</f>
        <v>90.712945110528665</v>
      </c>
      <c r="BL12" s="38">
        <f>IF(BI12=0,0,IF(BI12&gt;100,BI12+(1.96*SQRT(BI12)),CHIINV(0.025,2*(BI12+1))/2))</f>
        <v>132.08705488947135</v>
      </c>
      <c r="BM12" s="37">
        <f>(BK12/$BU12)*100</f>
        <v>20.158432246784148</v>
      </c>
      <c r="BN12" s="37">
        <f>(BL12/$BU12)*100</f>
        <v>29.352678864326965</v>
      </c>
      <c r="BO12" s="37">
        <f>BJ12-BM12</f>
        <v>4.5971233087714083</v>
      </c>
      <c r="BP12" s="37">
        <f>BN12-BJ12</f>
        <v>4.5971233087714083</v>
      </c>
      <c r="BQ12" s="36"/>
      <c r="BR12" s="35"/>
      <c r="BS12" s="1" t="s">
        <v>39</v>
      </c>
      <c r="BT12" s="34">
        <v>444</v>
      </c>
      <c r="BU12" s="34">
        <v>450</v>
      </c>
    </row>
    <row r="13" spans="1:74" s="1" customFormat="1">
      <c r="A13" s="14" t="s">
        <v>38</v>
      </c>
      <c r="B13" s="1" t="s">
        <v>37</v>
      </c>
      <c r="C13" s="55">
        <f>X13</f>
        <v>1.5988372093023258</v>
      </c>
      <c r="D13" s="55"/>
      <c r="E13" s="56">
        <f>IF(Z13=0,$AF$4,AC13)</f>
        <v>0.59816469438638586</v>
      </c>
      <c r="F13" s="56">
        <f>IF($Z13=0,$AF$4,AD13)</f>
        <v>2.4832563156132514</v>
      </c>
      <c r="G13" s="56"/>
      <c r="H13" s="55">
        <f>AJ13</f>
        <v>0.29069767441860467</v>
      </c>
      <c r="I13" s="55"/>
      <c r="J13" s="54">
        <f>AO13</f>
        <v>3.5204836997669353E-2</v>
      </c>
      <c r="K13" s="54">
        <f>AP13</f>
        <v>1.0500999517040641</v>
      </c>
      <c r="L13" s="54"/>
      <c r="M13" s="55">
        <f>AV13</f>
        <v>6.8313953488372086</v>
      </c>
      <c r="N13" s="54"/>
      <c r="O13" s="54">
        <f>BA13</f>
        <v>4.5849819394391416</v>
      </c>
      <c r="P13" s="54">
        <f>BB13</f>
        <v>8.502113338923067</v>
      </c>
      <c r="Q13" s="53">
        <f>BH13</f>
        <v>31.976744186046513</v>
      </c>
      <c r="R13" s="53"/>
      <c r="S13" s="52">
        <f>BM13</f>
        <v>25.717597487787547</v>
      </c>
      <c r="T13" s="52">
        <f>BN13</f>
        <v>33.87542576802641</v>
      </c>
      <c r="U13" s="51">
        <f>Q13-T13</f>
        <v>-1.898681581979897</v>
      </c>
      <c r="V13" s="1" t="s">
        <v>37</v>
      </c>
      <c r="W13" s="60">
        <v>11</v>
      </c>
      <c r="X13" s="50">
        <f>W13/BT13*100</f>
        <v>1.5988372093023258</v>
      </c>
      <c r="Y13" s="58">
        <v>9</v>
      </c>
      <c r="Z13" s="49">
        <f>Y13/BU13*100</f>
        <v>1.308139534883721</v>
      </c>
      <c r="AA13" s="48">
        <f>IF(Y13&lt;1,0,IF(Y13&gt;100,Y13-(1.96*SQRT(Y13)),CHIINV(0.975,2*Y13)/2))</f>
        <v>4.1153730973783347</v>
      </c>
      <c r="AB13" s="48">
        <f>IF(Y13=0,0,IF(Y13&gt;100,Y13+(1.96*SQRT(Y13)),CHIINV(0.025,2*(Y13+1))/2))</f>
        <v>17.08480345141917</v>
      </c>
      <c r="AC13" s="44">
        <f>(AA13/$BU13)*100</f>
        <v>0.59816469438638586</v>
      </c>
      <c r="AD13" s="44">
        <f>(AB13/$BU13)*100</f>
        <v>2.4832563156132514</v>
      </c>
      <c r="AE13" s="44">
        <f>Z13-AC13</f>
        <v>0.70997484049733517</v>
      </c>
      <c r="AF13" s="44">
        <f>AD13-Z13</f>
        <v>1.1751167807295304</v>
      </c>
      <c r="AG13" s="47"/>
      <c r="AH13" s="1" t="s">
        <v>37</v>
      </c>
      <c r="AI13" s="59">
        <v>2</v>
      </c>
      <c r="AJ13" s="46">
        <f>AI13/BT13*100</f>
        <v>0.29069767441860467</v>
      </c>
      <c r="AK13" s="58">
        <v>2</v>
      </c>
      <c r="AL13" s="45">
        <f>AK13/BU13*100</f>
        <v>0.29069767441860467</v>
      </c>
      <c r="AM13" s="38">
        <f>IF(AK13&lt;0.5,0,IF(AK13&gt;100,AK13-(1.96*SQRT(AK13)),CHIINV(0.975,2*AK13)/2))</f>
        <v>0.24220927854396515</v>
      </c>
      <c r="AN13" s="38">
        <f>IF(AK13=0,0,IF(AK13&gt;100,AK13+(1.96*SQRT(AK13)),CHIINV(0.025,2*(AK13+1))/2))</f>
        <v>7.2246876677239609</v>
      </c>
      <c r="AO13" s="44">
        <f>(AM13/$BU13)*100</f>
        <v>3.5204836997669353E-2</v>
      </c>
      <c r="AP13" s="44">
        <f>(AN13/$BU13)*100</f>
        <v>1.0500999517040641</v>
      </c>
      <c r="AQ13" s="44">
        <f>AL13-AO13</f>
        <v>0.25549283742093531</v>
      </c>
      <c r="AR13" s="44">
        <f>AP13-AL13</f>
        <v>0.75940227728545939</v>
      </c>
      <c r="AS13" s="43"/>
      <c r="AT13" s="1" t="s">
        <v>37</v>
      </c>
      <c r="AU13" s="59">
        <v>47</v>
      </c>
      <c r="AV13" s="46">
        <f>AU13/BT13*100</f>
        <v>6.8313953488372086</v>
      </c>
      <c r="AW13" s="58">
        <v>43.6</v>
      </c>
      <c r="AX13" s="45">
        <f>AW13/BU13*100</f>
        <v>6.337209302325582</v>
      </c>
      <c r="AY13" s="38">
        <f>IF(AW13=0,0,IF(AW13&gt;100,AW13-(1.96*SQRT(AW13)),CHIINV(0.975,2*AW13)/2))</f>
        <v>31.544675743341294</v>
      </c>
      <c r="AZ13" s="38">
        <f>IF(AW13=0,0,IF(AW13&gt;100,AW13+(1.96*SQRT(AW13)),CHIINV(0.025,2*(AW13+1))/2))</f>
        <v>58.494539771790706</v>
      </c>
      <c r="BA13" s="44">
        <f>(AY13/$BU13)*100</f>
        <v>4.5849819394391416</v>
      </c>
      <c r="BB13" s="44">
        <f>(AZ13/$BU13)*100</f>
        <v>8.502113338923067</v>
      </c>
      <c r="BC13" s="44">
        <f>AX13-BA13</f>
        <v>1.7522273628864404</v>
      </c>
      <c r="BD13" s="44">
        <f>BB13-AX13</f>
        <v>2.164904036597485</v>
      </c>
      <c r="BE13" s="43"/>
      <c r="BF13" s="1" t="s">
        <v>37</v>
      </c>
      <c r="BG13" s="34">
        <v>220</v>
      </c>
      <c r="BH13" s="41">
        <f>BG13/BT13*100</f>
        <v>31.976744186046513</v>
      </c>
      <c r="BI13" s="57">
        <v>205</v>
      </c>
      <c r="BJ13" s="39">
        <f>BI13/BU13*100</f>
        <v>29.796511627906973</v>
      </c>
      <c r="BK13" s="38">
        <f>IF(BI13=0,0,IF(BI13&gt;100,BI13-(1.96*SQRT(BI13)),CHIINV(0.975,2*BI13)/2))</f>
        <v>176.93707071597834</v>
      </c>
      <c r="BL13" s="38">
        <f>IF(BI13=0,0,IF(BI13&gt;100,BI13+(1.96*SQRT(BI13)),CHIINV(0.025,2*(BI13+1))/2))</f>
        <v>233.06292928402166</v>
      </c>
      <c r="BM13" s="37">
        <f>(BK13/$BU13)*100</f>
        <v>25.717597487787547</v>
      </c>
      <c r="BN13" s="37">
        <f>(BL13/$BU13)*100</f>
        <v>33.87542576802641</v>
      </c>
      <c r="BO13" s="37">
        <f>BJ13-BM13</f>
        <v>4.0789141401194264</v>
      </c>
      <c r="BP13" s="37">
        <f>BN13-BJ13</f>
        <v>4.0789141401194371</v>
      </c>
      <c r="BQ13" s="36"/>
      <c r="BR13" s="61"/>
      <c r="BS13" s="1" t="s">
        <v>37</v>
      </c>
      <c r="BT13" s="34">
        <v>688</v>
      </c>
      <c r="BU13" s="34">
        <v>688</v>
      </c>
    </row>
    <row r="14" spans="1:74" s="1" customFormat="1">
      <c r="B14" s="1" t="s">
        <v>36</v>
      </c>
      <c r="C14" s="55">
        <f>X14</f>
        <v>0.82079343365253077</v>
      </c>
      <c r="D14" s="55"/>
      <c r="E14" s="56">
        <f>IF(Z14=0,$AF$4,AC14)</f>
        <v>0.18395023841828054</v>
      </c>
      <c r="F14" s="56">
        <f>IF($Z14=0,$AF$4,AD14)</f>
        <v>1.493191366554578</v>
      </c>
      <c r="G14" s="56"/>
      <c r="H14" s="55">
        <f>AJ14</f>
        <v>0.54719562243502051</v>
      </c>
      <c r="I14" s="55"/>
      <c r="J14" s="54">
        <f>AO14</f>
        <v>0.18395023841828054</v>
      </c>
      <c r="K14" s="54">
        <f>AP14</f>
        <v>1.493191366554578</v>
      </c>
      <c r="L14" s="54"/>
      <c r="M14" s="55">
        <f>AV14</f>
        <v>6.5663474692202461</v>
      </c>
      <c r="N14" s="54"/>
      <c r="O14" s="54">
        <f>BA14</f>
        <v>4.6465412430862658</v>
      </c>
      <c r="P14" s="54">
        <f>BB14</f>
        <v>8.4371911855786816</v>
      </c>
      <c r="Q14" s="53">
        <f>BH14</f>
        <v>27.086183310533517</v>
      </c>
      <c r="R14" s="53"/>
      <c r="S14" s="52">
        <f>BM14</f>
        <v>21.142674023462767</v>
      </c>
      <c r="T14" s="52">
        <f>BN14</f>
        <v>28.339614804875108</v>
      </c>
      <c r="U14" s="51">
        <f>Q14-T14</f>
        <v>-1.2534314943415907</v>
      </c>
      <c r="V14" s="1" t="s">
        <v>36</v>
      </c>
      <c r="W14" s="60">
        <v>6</v>
      </c>
      <c r="X14" s="50">
        <f>W14/BT14*100</f>
        <v>0.82079343365253077</v>
      </c>
      <c r="Y14" s="58">
        <v>4.5999999999999996</v>
      </c>
      <c r="Z14" s="49">
        <f>Y14/BU14*100</f>
        <v>0.62670299727520429</v>
      </c>
      <c r="AA14" s="48">
        <f>IF(Y14&lt;1,0,IF(Y14&gt;100,Y14-(1.96*SQRT(Y14)),CHIINV(0.975,2*Y14)/2))</f>
        <v>1.3501947499901792</v>
      </c>
      <c r="AB14" s="48">
        <f>IF(Y14=0,0,IF(Y14&gt;100,Y14+(1.96*SQRT(Y14)),CHIINV(0.025,2*(Y14+1))/2))</f>
        <v>10.960024630510603</v>
      </c>
      <c r="AC14" s="44">
        <f>(AA14/$BU14)*100</f>
        <v>0.18395023841828054</v>
      </c>
      <c r="AD14" s="44">
        <f>(AB14/$BU14)*100</f>
        <v>1.493191366554578</v>
      </c>
      <c r="AE14" s="44">
        <f>Z14-AC14</f>
        <v>0.44275275885692378</v>
      </c>
      <c r="AF14" s="44">
        <f>AD14-Z14</f>
        <v>0.86648836927937367</v>
      </c>
      <c r="AG14" s="47"/>
      <c r="AH14" s="1" t="s">
        <v>36</v>
      </c>
      <c r="AI14" s="59">
        <v>4</v>
      </c>
      <c r="AJ14" s="46">
        <f>AI14/BT14*100</f>
        <v>0.54719562243502051</v>
      </c>
      <c r="AK14" s="58">
        <v>4.5999999999999996</v>
      </c>
      <c r="AL14" s="45">
        <f>AK14/BU14*100</f>
        <v>0.62670299727520429</v>
      </c>
      <c r="AM14" s="38">
        <f>IF(AK14&lt;0.5,0,IF(AK14&gt;100,AK14-(1.96*SQRT(AK14)),CHIINV(0.975,2*AK14)/2))</f>
        <v>1.3501947499901792</v>
      </c>
      <c r="AN14" s="38">
        <f>IF(AK14=0,0,IF(AK14&gt;100,AK14+(1.96*SQRT(AK14)),CHIINV(0.025,2*(AK14+1))/2))</f>
        <v>10.960024630510603</v>
      </c>
      <c r="AO14" s="44">
        <f>(AM14/$BU14)*100</f>
        <v>0.18395023841828054</v>
      </c>
      <c r="AP14" s="44">
        <f>(AN14/$BU14)*100</f>
        <v>1.493191366554578</v>
      </c>
      <c r="AQ14" s="44">
        <f>AL14-AO14</f>
        <v>0.44275275885692378</v>
      </c>
      <c r="AR14" s="44">
        <f>AP14-AL14</f>
        <v>0.86648836927937367</v>
      </c>
      <c r="AS14" s="43"/>
      <c r="AT14" s="1" t="s">
        <v>36</v>
      </c>
      <c r="AU14" s="59">
        <v>48</v>
      </c>
      <c r="AV14" s="46">
        <f>AU14/BT14*100</f>
        <v>6.5663474692202461</v>
      </c>
      <c r="AW14" s="58">
        <v>46.8</v>
      </c>
      <c r="AX14" s="45">
        <f>AW14/BU14*100</f>
        <v>6.3760217983651222</v>
      </c>
      <c r="AY14" s="38">
        <f>IF(AW14=0,0,IF(AW14&gt;100,AW14-(1.96*SQRT(AW14)),CHIINV(0.975,2*AW14)/2))</f>
        <v>34.105612724253191</v>
      </c>
      <c r="AZ14" s="38">
        <f>IF(AW14=0,0,IF(AW14&gt;100,AW14+(1.96*SQRT(AW14)),CHIINV(0.025,2*(AW14+1))/2))</f>
        <v>61.928983302147529</v>
      </c>
      <c r="BA14" s="44">
        <f>(AY14/$BU14)*100</f>
        <v>4.6465412430862658</v>
      </c>
      <c r="BB14" s="44">
        <f>(AZ14/$BU14)*100</f>
        <v>8.4371911855786816</v>
      </c>
      <c r="BC14" s="44">
        <f>AX14-BA14</f>
        <v>1.7294805552788564</v>
      </c>
      <c r="BD14" s="44">
        <f>BB14-AX14</f>
        <v>2.0611693872135595</v>
      </c>
      <c r="BE14" s="43"/>
      <c r="BF14" s="1" t="s">
        <v>36</v>
      </c>
      <c r="BG14" s="34">
        <v>198</v>
      </c>
      <c r="BH14" s="41">
        <f>BG14/BT14*100</f>
        <v>27.086183310533517</v>
      </c>
      <c r="BI14" s="57">
        <v>181.6</v>
      </c>
      <c r="BJ14" s="39">
        <f>BI14/BU14*100</f>
        <v>24.741144414168936</v>
      </c>
      <c r="BK14" s="38">
        <f>IF(BI14=0,0,IF(BI14&gt;100,BI14-(1.96*SQRT(BI14)),CHIINV(0.975,2*BI14)/2))</f>
        <v>155.18722733221671</v>
      </c>
      <c r="BL14" s="38">
        <f>IF(BI14=0,0,IF(BI14&gt;100,BI14+(1.96*SQRT(BI14)),CHIINV(0.025,2*(BI14+1))/2))</f>
        <v>208.01277266778328</v>
      </c>
      <c r="BM14" s="37">
        <f>(BK14/$BU14)*100</f>
        <v>21.142674023462767</v>
      </c>
      <c r="BN14" s="37">
        <f>(BL14/$BU14)*100</f>
        <v>28.339614804875108</v>
      </c>
      <c r="BO14" s="37">
        <f>BJ14-BM14</f>
        <v>3.5984703907061686</v>
      </c>
      <c r="BP14" s="37">
        <f>BN14-BJ14</f>
        <v>3.5984703907061721</v>
      </c>
      <c r="BR14" s="61"/>
      <c r="BS14" s="1" t="s">
        <v>36</v>
      </c>
      <c r="BT14" s="34">
        <v>731</v>
      </c>
      <c r="BU14" s="34">
        <v>734</v>
      </c>
    </row>
    <row r="15" spans="1:74" s="1" customFormat="1">
      <c r="B15" s="1" t="s">
        <v>35</v>
      </c>
      <c r="C15" s="55">
        <f>X15</f>
        <v>0.21436227224008575</v>
      </c>
      <c r="D15" s="55"/>
      <c r="E15" s="56">
        <f>IF(Z15=0,$AF$4,AC15)</f>
        <v>0.11619033833969353</v>
      </c>
      <c r="F15" s="56">
        <f>IF($Z15=0,$AF$4,AD15)</f>
        <v>1.0918538033479424</v>
      </c>
      <c r="G15" s="56"/>
      <c r="H15" s="55">
        <f>AJ15</f>
        <v>0.857449088960343</v>
      </c>
      <c r="I15" s="55"/>
      <c r="J15" s="54">
        <f>AO15</f>
        <v>0.33380265432000267</v>
      </c>
      <c r="K15" s="54">
        <f>AP15</f>
        <v>1.6093288444370901</v>
      </c>
      <c r="L15" s="54"/>
      <c r="M15" s="55">
        <f>AV15</f>
        <v>5.787781350482315</v>
      </c>
      <c r="N15" s="54"/>
      <c r="O15" s="54">
        <f>BA15</f>
        <v>5.3481479455473631</v>
      </c>
      <c r="P15" s="54">
        <f>BB15</f>
        <v>8.8323918780246888</v>
      </c>
      <c r="Q15" s="53">
        <f>BH15</f>
        <v>20.471596998928188</v>
      </c>
      <c r="R15" s="53"/>
      <c r="S15" s="52">
        <f>BM15</f>
        <v>21.590665719376322</v>
      </c>
      <c r="T15" s="52">
        <f>BN15</f>
        <v>27.961573086593827</v>
      </c>
      <c r="U15" s="51">
        <f>Q15-T15</f>
        <v>-7.4899760876656387</v>
      </c>
      <c r="V15" s="1" t="s">
        <v>35</v>
      </c>
      <c r="W15" s="60">
        <v>2</v>
      </c>
      <c r="X15" s="50">
        <f>W15/BT15*100</f>
        <v>0.21436227224008575</v>
      </c>
      <c r="Y15" s="58">
        <v>4.2</v>
      </c>
      <c r="Z15" s="49">
        <f>Y15/BU15*100</f>
        <v>0.44776119402985076</v>
      </c>
      <c r="AA15" s="48">
        <f>IF(Y15&lt;1,0,IF(Y15&gt;100,Y15-(1.96*SQRT(Y15)),CHIINV(0.975,2*Y15)/2))</f>
        <v>1.0898653736263253</v>
      </c>
      <c r="AB15" s="48">
        <f>IF(Y15=0,0,IF(Y15&gt;100,Y15+(1.96*SQRT(Y15)),CHIINV(0.025,2*(Y15+1))/2))</f>
        <v>10.241588675403698</v>
      </c>
      <c r="AC15" s="44">
        <f>(AA15/$BU15)*100</f>
        <v>0.11619033833969353</v>
      </c>
      <c r="AD15" s="44">
        <f>(AB15/$BU15)*100</f>
        <v>1.0918538033479424</v>
      </c>
      <c r="AE15" s="44">
        <f>Z15-AC15</f>
        <v>0.33157085569015721</v>
      </c>
      <c r="AF15" s="44">
        <f>AD15-Z15</f>
        <v>0.64409260931809165</v>
      </c>
      <c r="AG15" s="47"/>
      <c r="AH15" s="1" t="s">
        <v>35</v>
      </c>
      <c r="AI15" s="59">
        <v>8</v>
      </c>
      <c r="AJ15" s="46">
        <f>AI15/BT15*100</f>
        <v>0.857449088960343</v>
      </c>
      <c r="AK15" s="58">
        <v>7.6</v>
      </c>
      <c r="AL15" s="45">
        <f>AK15/BU15*100</f>
        <v>0.81023454157782504</v>
      </c>
      <c r="AM15" s="38">
        <f>IF(AK15&lt;0.5,0,IF(AK15&gt;100,AK15-(1.96*SQRT(AK15)),CHIINV(0.975,2*AK15)/2))</f>
        <v>3.131068897521625</v>
      </c>
      <c r="AN15" s="38">
        <f>IF(AK15=0,0,IF(AK15&gt;100,AK15+(1.96*SQRT(AK15)),CHIINV(0.025,2*(AK15+1))/2))</f>
        <v>15.095504560819906</v>
      </c>
      <c r="AO15" s="44">
        <f>(AM15/$BU15)*100</f>
        <v>0.33380265432000267</v>
      </c>
      <c r="AP15" s="44">
        <f>(AN15/$BU15)*100</f>
        <v>1.6093288444370901</v>
      </c>
      <c r="AQ15" s="44">
        <f>AL15-AO15</f>
        <v>0.47643188725782237</v>
      </c>
      <c r="AR15" s="44">
        <f>AP15-AL15</f>
        <v>0.79909430285926508</v>
      </c>
      <c r="AS15" s="43"/>
      <c r="AT15" s="1" t="s">
        <v>35</v>
      </c>
      <c r="AU15" s="59">
        <v>54</v>
      </c>
      <c r="AV15" s="46">
        <f>AU15/BT15*100</f>
        <v>5.787781350482315</v>
      </c>
      <c r="AW15" s="58">
        <v>65.400000000000006</v>
      </c>
      <c r="AX15" s="45">
        <f>AW15/BU15*100</f>
        <v>6.9722814498933898</v>
      </c>
      <c r="AY15" s="38">
        <f>IF(AW15=0,0,IF(AW15&gt;100,AW15-(1.96*SQRT(AW15)),CHIINV(0.975,2*AW15)/2))</f>
        <v>50.165627729234266</v>
      </c>
      <c r="AZ15" s="38">
        <f>IF(AW15=0,0,IF(AW15&gt;100,AW15+(1.96*SQRT(AW15)),CHIINV(0.025,2*(AW15+1))/2))</f>
        <v>82.847835815871576</v>
      </c>
      <c r="BA15" s="44">
        <f>(AY15/$BU15)*100</f>
        <v>5.3481479455473631</v>
      </c>
      <c r="BB15" s="44">
        <f>(AZ15/$BU15)*100</f>
        <v>8.8323918780246888</v>
      </c>
      <c r="BC15" s="44">
        <f>AX15-BA15</f>
        <v>1.6241335043460268</v>
      </c>
      <c r="BD15" s="44">
        <f>BB15-AX15</f>
        <v>1.860110428131299</v>
      </c>
      <c r="BE15" s="43"/>
      <c r="BF15" s="1" t="s">
        <v>35</v>
      </c>
      <c r="BG15" s="34">
        <v>191</v>
      </c>
      <c r="BH15" s="41">
        <f>BG15/BT15*100</f>
        <v>20.471596998928188</v>
      </c>
      <c r="BI15" s="57">
        <v>232.4</v>
      </c>
      <c r="BJ15" s="39">
        <f>BI15/BU15*100</f>
        <v>24.776119402985074</v>
      </c>
      <c r="BK15" s="38">
        <f>IF(BI15=0,0,IF(BI15&gt;100,BI15-(1.96*SQRT(BI15)),CHIINV(0.975,2*BI15)/2))</f>
        <v>202.5204444477499</v>
      </c>
      <c r="BL15" s="38">
        <f>IF(BI15=0,0,IF(BI15&gt;100,BI15+(1.96*SQRT(BI15)),CHIINV(0.025,2*(BI15+1))/2))</f>
        <v>262.27955555225009</v>
      </c>
      <c r="BM15" s="37">
        <f>(BK15/$BU15)*100</f>
        <v>21.590665719376322</v>
      </c>
      <c r="BN15" s="37">
        <f>(BL15/$BU15)*100</f>
        <v>27.961573086593827</v>
      </c>
      <c r="BO15" s="37">
        <f>BJ15-BM15</f>
        <v>3.1854536836087526</v>
      </c>
      <c r="BP15" s="37">
        <f>BN15-BJ15</f>
        <v>3.1854536836087526</v>
      </c>
      <c r="BQ15" s="36"/>
      <c r="BR15" s="61"/>
      <c r="BS15" s="1" t="s">
        <v>35</v>
      </c>
      <c r="BT15" s="34">
        <v>933</v>
      </c>
      <c r="BU15" s="34">
        <v>938</v>
      </c>
    </row>
    <row r="16" spans="1:74" s="1" customFormat="1">
      <c r="A16" s="14" t="s">
        <v>34</v>
      </c>
      <c r="B16" s="1" t="s">
        <v>33</v>
      </c>
      <c r="C16" s="55">
        <f>X16</f>
        <v>0.38022813688212925</v>
      </c>
      <c r="D16" s="55"/>
      <c r="E16" s="56">
        <f>IF(Z16=0,$AF$4,AC16)</f>
        <v>4.5872969421205521E-2</v>
      </c>
      <c r="F16" s="56">
        <f>IF($Z16=0,$AF$4,AD16)</f>
        <v>1.3683120582810533</v>
      </c>
      <c r="G16" s="56"/>
      <c r="H16" s="55">
        <f>AJ16</f>
        <v>0</v>
      </c>
      <c r="I16" s="55"/>
      <c r="J16" s="54">
        <f>AO16</f>
        <v>0.20641389652013736</v>
      </c>
      <c r="K16" s="54">
        <f>AP16</f>
        <v>1.939694824887064</v>
      </c>
      <c r="L16" s="54"/>
      <c r="M16" s="55">
        <f>AV16</f>
        <v>4.9429657794676807</v>
      </c>
      <c r="N16" s="54"/>
      <c r="O16" s="54">
        <f>BA16</f>
        <v>4.6962270128485439</v>
      </c>
      <c r="P16" s="54">
        <f>BB16</f>
        <v>9.3291914783681644</v>
      </c>
      <c r="Q16" s="53">
        <f>BH16</f>
        <v>25.285171102661597</v>
      </c>
      <c r="R16" s="53"/>
      <c r="S16" s="52">
        <f>BM16</f>
        <v>28.443729504265384</v>
      </c>
      <c r="T16" s="52">
        <f>BN16</f>
        <v>38.298694738158851</v>
      </c>
      <c r="U16" s="51">
        <f>Q16-T16</f>
        <v>-13.013523635497254</v>
      </c>
      <c r="V16" s="1" t="s">
        <v>33</v>
      </c>
      <c r="W16" s="60">
        <v>2</v>
      </c>
      <c r="X16" s="50">
        <f>W16/BT16*100</f>
        <v>0.38022813688212925</v>
      </c>
      <c r="Y16" s="58">
        <v>2.4</v>
      </c>
      <c r="Z16" s="49">
        <f>Y16/BU16*100</f>
        <v>0.45454545454545453</v>
      </c>
      <c r="AA16" s="48">
        <f>IF(Y16&lt;1,0,IF(Y16&gt;100,Y16-(1.96*SQRT(Y16)),CHIINV(0.975,2*Y16)/2))</f>
        <v>0.24220927854396515</v>
      </c>
      <c r="AB16" s="48">
        <f>IF(Y16=0,0,IF(Y16&gt;100,Y16+(1.96*SQRT(Y16)),CHIINV(0.025,2*(Y16+1))/2))</f>
        <v>7.2246876677239609</v>
      </c>
      <c r="AC16" s="44">
        <f>(AA16/$BU16)*100</f>
        <v>4.5872969421205521E-2</v>
      </c>
      <c r="AD16" s="44">
        <f>(AB16/$BU16)*100</f>
        <v>1.3683120582810533</v>
      </c>
      <c r="AE16" s="44">
        <f>Z16-AC16</f>
        <v>0.40867248512424903</v>
      </c>
      <c r="AF16" s="44">
        <f>AD16-Z16</f>
        <v>0.9137666037355987</v>
      </c>
      <c r="AG16" s="47"/>
      <c r="AH16" s="1" t="s">
        <v>33</v>
      </c>
      <c r="AI16" s="59">
        <v>0</v>
      </c>
      <c r="AJ16" s="46">
        <f>AI16/BT16*100</f>
        <v>0</v>
      </c>
      <c r="AK16" s="58">
        <v>4</v>
      </c>
      <c r="AL16" s="45">
        <f>AK16/BU16*100</f>
        <v>0.75757575757575757</v>
      </c>
      <c r="AM16" s="38">
        <f>IF(AK16&lt;0.5,0,IF(AK16&gt;100,AK16-(1.96*SQRT(AK16)),CHIINV(0.975,2*AK16)/2))</f>
        <v>1.0898653736263253</v>
      </c>
      <c r="AN16" s="38">
        <f>IF(AK16=0,0,IF(AK16&gt;100,AK16+(1.96*SQRT(AK16)),CHIINV(0.025,2*(AK16+1))/2))</f>
        <v>10.241588675403698</v>
      </c>
      <c r="AO16" s="44">
        <f>(AM16/$BU16)*100</f>
        <v>0.20641389652013736</v>
      </c>
      <c r="AP16" s="44">
        <f>(AN16/$BU16)*100</f>
        <v>1.939694824887064</v>
      </c>
      <c r="AQ16" s="44">
        <f>AL16-AO16</f>
        <v>0.55116186105562015</v>
      </c>
      <c r="AR16" s="44">
        <f>AP16-AL16</f>
        <v>1.1821190673113064</v>
      </c>
      <c r="AS16" s="43"/>
      <c r="AT16" s="1" t="s">
        <v>33</v>
      </c>
      <c r="AU16" s="59">
        <v>26</v>
      </c>
      <c r="AV16" s="46">
        <f>AU16/BT16*100</f>
        <v>4.9429657794676807</v>
      </c>
      <c r="AW16" s="58">
        <v>35.6</v>
      </c>
      <c r="AX16" s="45">
        <f>AW16/BU16*100</f>
        <v>6.7424242424242431</v>
      </c>
      <c r="AY16" s="38">
        <f>IF(AW16=0,0,IF(AW16&gt;100,AW16-(1.96*SQRT(AW16)),CHIINV(0.975,2*AW16)/2))</f>
        <v>24.796078627840313</v>
      </c>
      <c r="AZ16" s="38">
        <f>IF(AW16=0,0,IF(AW16&gt;100,AW16+(1.96*SQRT(AW16)),CHIINV(0.025,2*(AW16+1))/2))</f>
        <v>49.258131005783909</v>
      </c>
      <c r="BA16" s="44">
        <f>(AY16/$BU16)*100</f>
        <v>4.6962270128485439</v>
      </c>
      <c r="BB16" s="44">
        <f>(AZ16/$BU16)*100</f>
        <v>9.3291914783681644</v>
      </c>
      <c r="BC16" s="44">
        <f>AX16-BA16</f>
        <v>2.0461972295756992</v>
      </c>
      <c r="BD16" s="44">
        <f>BB16-AX16</f>
        <v>2.5867672359439213</v>
      </c>
      <c r="BE16" s="43"/>
      <c r="BF16" s="1" t="s">
        <v>33</v>
      </c>
      <c r="BG16" s="34">
        <v>133</v>
      </c>
      <c r="BH16" s="41">
        <f>BG16/BT16*100</f>
        <v>25.285171102661597</v>
      </c>
      <c r="BI16" s="57">
        <v>176.2</v>
      </c>
      <c r="BJ16" s="39">
        <f>BI16/BU16*100</f>
        <v>33.371212121212118</v>
      </c>
      <c r="BK16" s="38">
        <f>IF(BI16=0,0,IF(BI16&gt;100,BI16-(1.96*SQRT(BI16)),CHIINV(0.975,2*BI16)/2))</f>
        <v>150.18289178252124</v>
      </c>
      <c r="BL16" s="38">
        <f>IF(BI16=0,0,IF(BI16&gt;100,BI16+(1.96*SQRT(BI16)),CHIINV(0.025,2*(BI16+1))/2))</f>
        <v>202.21710821747874</v>
      </c>
      <c r="BM16" s="37">
        <f>(BK16/$BU16)*100</f>
        <v>28.443729504265384</v>
      </c>
      <c r="BN16" s="37">
        <f>(BL16/$BU16)*100</f>
        <v>38.298694738158851</v>
      </c>
      <c r="BO16" s="37">
        <f>BJ16-BM16</f>
        <v>4.9274826169467332</v>
      </c>
      <c r="BP16" s="37">
        <f>BN16-BJ16</f>
        <v>4.9274826169467332</v>
      </c>
      <c r="BQ16" s="36"/>
      <c r="BR16" s="35"/>
      <c r="BS16" s="1" t="s">
        <v>33</v>
      </c>
      <c r="BT16" s="34">
        <v>526</v>
      </c>
      <c r="BU16" s="34">
        <v>528</v>
      </c>
    </row>
    <row r="17" spans="1:73" s="1" customFormat="1">
      <c r="A17" s="14"/>
      <c r="B17" s="1" t="s">
        <v>32</v>
      </c>
      <c r="C17" s="55">
        <f>X17</f>
        <v>1.160092807424594</v>
      </c>
      <c r="D17" s="55"/>
      <c r="E17" s="56">
        <f>IF(Z17=0,$AF$4,AC17)</f>
        <v>0.37493912011972746</v>
      </c>
      <c r="F17" s="56">
        <f>IF($Z17=0,$AF$4,AD17)</f>
        <v>2.6947649143932257</v>
      </c>
      <c r="G17" s="56"/>
      <c r="H17" s="55">
        <f>AJ17</f>
        <v>0.23201856148491878</v>
      </c>
      <c r="I17" s="55"/>
      <c r="J17" s="54">
        <f>AO17</f>
        <v>5.847068818542701E-3</v>
      </c>
      <c r="K17" s="54">
        <f>AP17</f>
        <v>1.2867536699627942</v>
      </c>
      <c r="L17" s="54"/>
      <c r="M17" s="55">
        <f>AV17</f>
        <v>4.6403712296983759</v>
      </c>
      <c r="N17" s="54"/>
      <c r="O17" s="54">
        <f>BA17</f>
        <v>2.821367109793059</v>
      </c>
      <c r="P17" s="54">
        <f>BB17</f>
        <v>7.1335745733659586</v>
      </c>
      <c r="Q17" s="53">
        <f>BH17</f>
        <v>27.610208816705335</v>
      </c>
      <c r="R17" s="53"/>
      <c r="S17" s="52">
        <f>BM17</f>
        <v>25.199875180893862</v>
      </c>
      <c r="T17" s="52">
        <f>BN17</f>
        <v>35.585344218644245</v>
      </c>
      <c r="U17" s="51">
        <f>Q17-T17</f>
        <v>-7.9751354019389105</v>
      </c>
      <c r="V17" s="1" t="s">
        <v>32</v>
      </c>
      <c r="W17" s="60">
        <v>5</v>
      </c>
      <c r="X17" s="50">
        <f>W17/BT17*100</f>
        <v>1.160092807424594</v>
      </c>
      <c r="Y17" s="58">
        <v>5</v>
      </c>
      <c r="Z17" s="49">
        <f>Y17/BU17*100</f>
        <v>1.1547344110854503</v>
      </c>
      <c r="AA17" s="48">
        <f>IF(Y17&lt;1,0,IF(Y17&gt;100,Y17-(1.96*SQRT(Y17)),CHIINV(0.975,2*Y17)/2))</f>
        <v>1.6234863901184198</v>
      </c>
      <c r="AB17" s="48">
        <f>IF(Y17=0,0,IF(Y17&gt;100,Y17+(1.96*SQRT(Y17)),CHIINV(0.025,2*(Y17+1))/2))</f>
        <v>11.668332079322669</v>
      </c>
      <c r="AC17" s="44">
        <f>(AA17/$BU17)*100</f>
        <v>0.37493912011972746</v>
      </c>
      <c r="AD17" s="44">
        <f>(AB17/$BU17)*100</f>
        <v>2.6947649143932257</v>
      </c>
      <c r="AE17" s="44">
        <f>Z17-AC17</f>
        <v>0.77979529096572286</v>
      </c>
      <c r="AF17" s="44">
        <f>AD17-Z17</f>
        <v>1.5400305033077755</v>
      </c>
      <c r="AG17" s="47"/>
      <c r="AH17" s="1" t="s">
        <v>32</v>
      </c>
      <c r="AI17" s="59">
        <v>1</v>
      </c>
      <c r="AJ17" s="46">
        <f>AI17/BT17*100</f>
        <v>0.23201856148491878</v>
      </c>
      <c r="AK17" s="58">
        <v>1.2</v>
      </c>
      <c r="AL17" s="45">
        <f>AK17/BU17*100</f>
        <v>0.27713625866050806</v>
      </c>
      <c r="AM17" s="38">
        <f>IF(AK17&lt;0.5,0,IF(AK17&gt;100,AK17-(1.96*SQRT(AK17)),CHIINV(0.975,2*AK17)/2))</f>
        <v>2.5317807984289897E-2</v>
      </c>
      <c r="AN17" s="38">
        <f>IF(AK17=0,0,IF(AK17&gt;100,AK17+(1.96*SQRT(AK17)),CHIINV(0.025,2*(AK17+1))/2))</f>
        <v>5.5716433909388989</v>
      </c>
      <c r="AO17" s="44">
        <f>(AM17/$BU17)*100</f>
        <v>5.847068818542701E-3</v>
      </c>
      <c r="AP17" s="44">
        <f>(AN17/$BU17)*100</f>
        <v>1.2867536699627942</v>
      </c>
      <c r="AQ17" s="44">
        <f>AL17-AO17</f>
        <v>0.27128918984196537</v>
      </c>
      <c r="AR17" s="44">
        <f>AP17-AL17</f>
        <v>1.009617411302286</v>
      </c>
      <c r="AS17" s="43"/>
      <c r="AT17" s="1" t="s">
        <v>32</v>
      </c>
      <c r="AU17" s="59">
        <v>20</v>
      </c>
      <c r="AV17" s="46">
        <f>AU17/BT17*100</f>
        <v>4.6403712296983759</v>
      </c>
      <c r="AW17" s="58">
        <v>20.2</v>
      </c>
      <c r="AX17" s="45">
        <f>AW17/BU17*100</f>
        <v>4.6651270207852198</v>
      </c>
      <c r="AY17" s="38">
        <f>IF(AW17=0,0,IF(AW17&gt;100,AW17-(1.96*SQRT(AW17)),CHIINV(0.975,2*AW17)/2))</f>
        <v>12.216519585403946</v>
      </c>
      <c r="AZ17" s="38">
        <f>IF(AW17=0,0,IF(AW17&gt;100,AW17+(1.96*SQRT(AW17)),CHIINV(0.025,2*(AW17+1))/2))</f>
        <v>30.888377902674602</v>
      </c>
      <c r="BA17" s="44">
        <f>(AY17/$BU17)*100</f>
        <v>2.821367109793059</v>
      </c>
      <c r="BB17" s="44">
        <f>(AZ17/$BU17)*100</f>
        <v>7.1335745733659586</v>
      </c>
      <c r="BC17" s="44">
        <f>AX17-BA17</f>
        <v>1.8437599109921607</v>
      </c>
      <c r="BD17" s="44">
        <f>BB17-AX17</f>
        <v>2.4684475525807388</v>
      </c>
      <c r="BE17" s="43"/>
      <c r="BF17" s="1" t="s">
        <v>32</v>
      </c>
      <c r="BG17" s="34">
        <v>119</v>
      </c>
      <c r="BH17" s="41">
        <f>BG17/BT17*100</f>
        <v>27.610208816705335</v>
      </c>
      <c r="BI17" s="57">
        <v>131.6</v>
      </c>
      <c r="BJ17" s="39">
        <f>BI17/BU17*100</f>
        <v>30.392609699769054</v>
      </c>
      <c r="BK17" s="38">
        <f>IF(BI17=0,0,IF(BI17&gt;100,BI17-(1.96*SQRT(BI17)),CHIINV(0.975,2*BI17)/2))</f>
        <v>109.11545953327041</v>
      </c>
      <c r="BL17" s="38">
        <f>IF(BI17=0,0,IF(BI17&gt;100,BI17+(1.96*SQRT(BI17)),CHIINV(0.025,2*(BI17+1))/2))</f>
        <v>154.08454046672958</v>
      </c>
      <c r="BM17" s="37">
        <f>(BK17/$BU17)*100</f>
        <v>25.199875180893862</v>
      </c>
      <c r="BN17" s="37">
        <f>(BL17/$BU17)*100</f>
        <v>35.585344218644245</v>
      </c>
      <c r="BO17" s="37">
        <f>BJ17-BM17</f>
        <v>5.1927345188751914</v>
      </c>
      <c r="BP17" s="37">
        <f>BN17-BJ17</f>
        <v>5.1927345188751914</v>
      </c>
      <c r="BQ17" s="36"/>
      <c r="BR17" s="35"/>
      <c r="BS17" s="1" t="s">
        <v>32</v>
      </c>
      <c r="BT17" s="34">
        <v>431</v>
      </c>
      <c r="BU17" s="34">
        <v>433</v>
      </c>
    </row>
    <row r="18" spans="1:73" s="1" customFormat="1">
      <c r="A18" s="14" t="s">
        <v>31</v>
      </c>
      <c r="B18" s="1" t="s">
        <v>30</v>
      </c>
      <c r="C18" s="55">
        <f>X18</f>
        <v>0.3058103975535168</v>
      </c>
      <c r="D18" s="55"/>
      <c r="E18" s="56">
        <f>IF(Z18=0,$AF$4,AC18)</f>
        <v>7.4525931859681593E-2</v>
      </c>
      <c r="F18" s="56">
        <f>IF($Z18=0,$AF$4,AD18)</f>
        <v>2.2229808208381416</v>
      </c>
      <c r="G18" s="56"/>
      <c r="H18" s="55">
        <f>AJ18</f>
        <v>0.3058103975535168</v>
      </c>
      <c r="I18" s="55"/>
      <c r="J18" s="54">
        <f>AO18</f>
        <v>7.7900947643968921E-3</v>
      </c>
      <c r="K18" s="54">
        <f>AP18</f>
        <v>1.7143518125965842</v>
      </c>
      <c r="L18" s="54"/>
      <c r="M18" s="55">
        <f>AV18</f>
        <v>3.0581039755351682</v>
      </c>
      <c r="N18" s="54"/>
      <c r="O18" s="54">
        <f>BA18</f>
        <v>2.583195733164096</v>
      </c>
      <c r="P18" s="54">
        <f>BB18</f>
        <v>7.612375037380259</v>
      </c>
      <c r="Q18" s="53">
        <f>BH18</f>
        <v>22.324159021406729</v>
      </c>
      <c r="R18" s="53"/>
      <c r="S18" s="52">
        <f>BM18</f>
        <v>18.697598724445086</v>
      </c>
      <c r="T18" s="52">
        <f>BN18</f>
        <v>29.611319538499352</v>
      </c>
      <c r="U18" s="51">
        <f>Q18-T18</f>
        <v>-7.287160517092623</v>
      </c>
      <c r="V18" s="1" t="s">
        <v>30</v>
      </c>
      <c r="W18" s="60">
        <v>1</v>
      </c>
      <c r="X18" s="50">
        <f>W18/BT18*100</f>
        <v>0.3058103975535168</v>
      </c>
      <c r="Y18" s="58">
        <v>2.2000000000000002</v>
      </c>
      <c r="Z18" s="49">
        <f>Y18/BU18*100</f>
        <v>0.67692307692307696</v>
      </c>
      <c r="AA18" s="48">
        <f>IF(Y18&lt;1,0,IF(Y18&gt;100,Y18-(1.96*SQRT(Y18)),CHIINV(0.975,2*Y18)/2))</f>
        <v>0.24220927854396515</v>
      </c>
      <c r="AB18" s="48">
        <f>IF(Y18=0,0,IF(Y18&gt;100,Y18+(1.96*SQRT(Y18)),CHIINV(0.025,2*(Y18+1))/2))</f>
        <v>7.2246876677239609</v>
      </c>
      <c r="AC18" s="44">
        <f>(AA18/$BU18)*100</f>
        <v>7.4525931859681593E-2</v>
      </c>
      <c r="AD18" s="44">
        <f>(AB18/$BU18)*100</f>
        <v>2.2229808208381416</v>
      </c>
      <c r="AE18" s="44">
        <f>Z18-AC18</f>
        <v>0.60239714506339537</v>
      </c>
      <c r="AF18" s="44">
        <f>AD18-Z18</f>
        <v>1.5460577439150647</v>
      </c>
      <c r="AG18" s="47"/>
      <c r="AH18" s="1" t="s">
        <v>30</v>
      </c>
      <c r="AI18" s="59">
        <v>1</v>
      </c>
      <c r="AJ18" s="46">
        <f>AI18/BT18*100</f>
        <v>0.3058103975535168</v>
      </c>
      <c r="AK18" s="58">
        <v>1.2</v>
      </c>
      <c r="AL18" s="45">
        <f>AK18/BU18*100</f>
        <v>0.3692307692307692</v>
      </c>
      <c r="AM18" s="38">
        <f>IF(AK18&lt;0.5,0,IF(AK18&gt;100,AK18-(1.96*SQRT(AK18)),CHIINV(0.975,2*AK18)/2))</f>
        <v>2.5317807984289897E-2</v>
      </c>
      <c r="AN18" s="38">
        <f>IF(AK18=0,0,IF(AK18&gt;100,AK18+(1.96*SQRT(AK18)),CHIINV(0.025,2*(AK18+1))/2))</f>
        <v>5.5716433909388989</v>
      </c>
      <c r="AO18" s="44">
        <f>(AM18/$BU18)*100</f>
        <v>7.7900947643968921E-3</v>
      </c>
      <c r="AP18" s="44">
        <f>(AN18/$BU18)*100</f>
        <v>1.7143518125965842</v>
      </c>
      <c r="AQ18" s="44">
        <f>AL18-AO18</f>
        <v>0.36144067446637229</v>
      </c>
      <c r="AR18" s="44">
        <f>AP18-AL18</f>
        <v>1.345121043365815</v>
      </c>
      <c r="AS18" s="43"/>
      <c r="AT18" s="1" t="s">
        <v>30</v>
      </c>
      <c r="AU18" s="59">
        <v>10</v>
      </c>
      <c r="AV18" s="46">
        <f>AU18/BT18*100</f>
        <v>3.0581039755351682</v>
      </c>
      <c r="AW18" s="58">
        <v>15</v>
      </c>
      <c r="AX18" s="45">
        <f>AW18/BU18*100</f>
        <v>4.6153846153846159</v>
      </c>
      <c r="AY18" s="38">
        <f>IF(AW18=0,0,IF(AW18&gt;100,AW18-(1.96*SQRT(AW18)),CHIINV(0.975,2*AW18)/2))</f>
        <v>8.3953861327833117</v>
      </c>
      <c r="AZ18" s="38">
        <f>IF(AW18=0,0,IF(AW18&gt;100,AW18+(1.96*SQRT(AW18)),CHIINV(0.025,2*(AW18+1))/2))</f>
        <v>24.740218871485844</v>
      </c>
      <c r="BA18" s="44">
        <f>(AY18/$BU18)*100</f>
        <v>2.583195733164096</v>
      </c>
      <c r="BB18" s="44">
        <f>(AZ18/$BU18)*100</f>
        <v>7.612375037380259</v>
      </c>
      <c r="BC18" s="44">
        <f>AX18-BA18</f>
        <v>2.0321888822205199</v>
      </c>
      <c r="BD18" s="44">
        <f>BB18-AX18</f>
        <v>2.9969904219956431</v>
      </c>
      <c r="BE18" s="43"/>
      <c r="BF18" s="1" t="s">
        <v>30</v>
      </c>
      <c r="BG18" s="34">
        <v>73</v>
      </c>
      <c r="BH18" s="41">
        <f>BG18/BT18*100</f>
        <v>22.324159021406729</v>
      </c>
      <c r="BI18" s="57">
        <v>77.2</v>
      </c>
      <c r="BJ18" s="39">
        <f>BI18/BU18*100</f>
        <v>23.753846153846155</v>
      </c>
      <c r="BK18" s="38">
        <f>IF(BI18=0,0,IF(BI18&gt;100,BI18-(1.96*SQRT(BI18)),CHIINV(0.975,2*BI18)/2))</f>
        <v>60.767195854446527</v>
      </c>
      <c r="BL18" s="38">
        <f>IF(BI18=0,0,IF(BI18&gt;100,BI18+(1.96*SQRT(BI18)),CHIINV(0.025,2*(BI18+1))/2))</f>
        <v>96.236788500122898</v>
      </c>
      <c r="BM18" s="37">
        <f>(BK18/$BU18)*100</f>
        <v>18.697598724445086</v>
      </c>
      <c r="BN18" s="37">
        <f>(BL18/$BU18)*100</f>
        <v>29.611319538499352</v>
      </c>
      <c r="BO18" s="37">
        <f>BJ18-BM18</f>
        <v>5.0562474294010684</v>
      </c>
      <c r="BP18" s="37">
        <f>BN18-BJ18</f>
        <v>5.857473384653197</v>
      </c>
      <c r="BQ18" s="36"/>
      <c r="BR18" s="35"/>
      <c r="BS18" s="1" t="s">
        <v>30</v>
      </c>
      <c r="BT18" s="34">
        <v>327</v>
      </c>
      <c r="BU18" s="34">
        <v>325</v>
      </c>
    </row>
    <row r="19" spans="1:73" s="1" customFormat="1">
      <c r="B19" s="1" t="s">
        <v>29</v>
      </c>
      <c r="C19" s="55">
        <f>X19</f>
        <v>0.69444444444444442</v>
      </c>
      <c r="D19" s="55"/>
      <c r="E19" s="56">
        <f>IF(Z19=0,$AF$4,AC19)</f>
        <v>8.6046192335966928E-2</v>
      </c>
      <c r="F19" s="56">
        <f>IF($Z19=0,$AF$4,AD19)</f>
        <v>1.2193703852214639</v>
      </c>
      <c r="G19" s="56"/>
      <c r="H19" s="55">
        <f>AJ19</f>
        <v>0.69444444444444442</v>
      </c>
      <c r="I19" s="55"/>
      <c r="J19" s="54">
        <f>AO19</f>
        <v>0.11751524204988556</v>
      </c>
      <c r="K19" s="54">
        <f>AP19</f>
        <v>1.3228628510877354</v>
      </c>
      <c r="L19" s="54"/>
      <c r="M19" s="55">
        <f>AV19</f>
        <v>5.416666666666667</v>
      </c>
      <c r="N19" s="54"/>
      <c r="O19" s="54">
        <f>BA19</f>
        <v>4.151025941135873</v>
      </c>
      <c r="P19" s="54">
        <f>BB19</f>
        <v>7.8159508772787305</v>
      </c>
      <c r="Q19" s="53">
        <f>BH19</f>
        <v>23.333333333333332</v>
      </c>
      <c r="R19" s="53"/>
      <c r="S19" s="52">
        <f>BM19</f>
        <v>22.823099127211183</v>
      </c>
      <c r="T19" s="52">
        <f>BN19</f>
        <v>30.361880010480053</v>
      </c>
      <c r="U19" s="51">
        <f>Q19-T19</f>
        <v>-7.0285466771467213</v>
      </c>
      <c r="V19" s="1" t="s">
        <v>29</v>
      </c>
      <c r="W19" s="60">
        <v>5</v>
      </c>
      <c r="X19" s="50">
        <f>W19/BT19*100</f>
        <v>0.69444444444444442</v>
      </c>
      <c r="Y19" s="58">
        <v>3</v>
      </c>
      <c r="Z19" s="49">
        <f>Y19/BU19*100</f>
        <v>0.41724617524339358</v>
      </c>
      <c r="AA19" s="48">
        <f>IF(Y19&lt;1,0,IF(Y19&gt;100,Y19-(1.96*SQRT(Y19)),CHIINV(0.975,2*Y19)/2))</f>
        <v>0.61867212289560225</v>
      </c>
      <c r="AB19" s="48">
        <f>IF(Y19=0,0,IF(Y19&gt;100,Y19+(1.96*SQRT(Y19)),CHIINV(0.025,2*(Y19+1))/2))</f>
        <v>8.7672730697423251</v>
      </c>
      <c r="AC19" s="44">
        <f>(AA19/$BU19)*100</f>
        <v>8.6046192335966928E-2</v>
      </c>
      <c r="AD19" s="44">
        <f>(AB19/$BU19)*100</f>
        <v>1.2193703852214639</v>
      </c>
      <c r="AE19" s="44">
        <f>Z19-AC19</f>
        <v>0.33119998290742664</v>
      </c>
      <c r="AF19" s="44">
        <f>AD19-Z19</f>
        <v>0.80212420997807032</v>
      </c>
      <c r="AG19" s="47"/>
      <c r="AH19" s="1" t="s">
        <v>29</v>
      </c>
      <c r="AI19" s="59">
        <v>5</v>
      </c>
      <c r="AJ19" s="46">
        <f>AI19/BT19*100</f>
        <v>0.69444444444444442</v>
      </c>
      <c r="AK19" s="58">
        <v>3.8</v>
      </c>
      <c r="AL19" s="45">
        <f>AK19/BU19*100</f>
        <v>0.52851182197496516</v>
      </c>
      <c r="AM19" s="38">
        <f>IF(AK19&lt;0.5,0,IF(AK19&gt;100,AK19-(1.96*SQRT(AK19)),CHIINV(0.975,2*AK19)/2))</f>
        <v>0.84493459033867713</v>
      </c>
      <c r="AN19" s="38">
        <f>IF(AK19=0,0,IF(AK19&gt;100,AK19+(1.96*SQRT(AK19)),CHIINV(0.025,2*(AK19+1))/2))</f>
        <v>9.5113838993208173</v>
      </c>
      <c r="AO19" s="44">
        <f>(AM19/$BU19)*100</f>
        <v>0.11751524204988556</v>
      </c>
      <c r="AP19" s="44">
        <f>(AN19/$BU19)*100</f>
        <v>1.3228628510877354</v>
      </c>
      <c r="AQ19" s="44">
        <f>AL19-AO19</f>
        <v>0.4109965799250796</v>
      </c>
      <c r="AR19" s="44">
        <f>AP19-AL19</f>
        <v>0.79435102911277022</v>
      </c>
      <c r="AS19" s="43"/>
      <c r="AT19" s="1" t="s">
        <v>29</v>
      </c>
      <c r="AU19" s="59">
        <v>39</v>
      </c>
      <c r="AV19" s="46">
        <f>AU19/BT19*100</f>
        <v>5.416666666666667</v>
      </c>
      <c r="AW19" s="58">
        <v>41.6</v>
      </c>
      <c r="AX19" s="45">
        <f>AW19/BU19*100</f>
        <v>5.7858136300417247</v>
      </c>
      <c r="AY19" s="38">
        <f>IF(AW19=0,0,IF(AW19&gt;100,AW19-(1.96*SQRT(AW19)),CHIINV(0.975,2*AW19)/2))</f>
        <v>29.845876516766921</v>
      </c>
      <c r="AZ19" s="38">
        <f>IF(AW19=0,0,IF(AW19&gt;100,AW19+(1.96*SQRT(AW19)),CHIINV(0.025,2*(AW19+1))/2))</f>
        <v>56.196686807634073</v>
      </c>
      <c r="BA19" s="44">
        <f>(AY19/$BU19)*100</f>
        <v>4.151025941135873</v>
      </c>
      <c r="BB19" s="44">
        <f>(AZ19/$BU19)*100</f>
        <v>7.8159508772787305</v>
      </c>
      <c r="BC19" s="44">
        <f>AX19-BA19</f>
        <v>1.6347876889058517</v>
      </c>
      <c r="BD19" s="44">
        <f>BB19-AX19</f>
        <v>2.0301372472370058</v>
      </c>
      <c r="BE19" s="43"/>
      <c r="BF19" s="1" t="s">
        <v>29</v>
      </c>
      <c r="BG19" s="34">
        <v>168</v>
      </c>
      <c r="BH19" s="41">
        <f>BG19/BT19*100</f>
        <v>23.333333333333332</v>
      </c>
      <c r="BI19" s="57">
        <v>191.2</v>
      </c>
      <c r="BJ19" s="39">
        <f>BI19/BU19*100</f>
        <v>26.592489568845618</v>
      </c>
      <c r="BK19" s="38">
        <f>IF(BI19=0,0,IF(BI19&gt;100,BI19-(1.96*SQRT(BI19)),CHIINV(0.975,2*BI19)/2))</f>
        <v>164.09808272464841</v>
      </c>
      <c r="BL19" s="38">
        <f>IF(BI19=0,0,IF(BI19&gt;100,BI19+(1.96*SQRT(BI19)),CHIINV(0.025,2*(BI19+1))/2))</f>
        <v>218.30191727535157</v>
      </c>
      <c r="BM19" s="37">
        <f>(BK19/$BU19)*100</f>
        <v>22.823099127211183</v>
      </c>
      <c r="BN19" s="37">
        <f>(BL19/$BU19)*100</f>
        <v>30.361880010480053</v>
      </c>
      <c r="BO19" s="37">
        <f>BJ19-BM19</f>
        <v>3.7693904416344353</v>
      </c>
      <c r="BP19" s="37">
        <f>BN19-BJ19</f>
        <v>3.7693904416344353</v>
      </c>
      <c r="BR19" s="35"/>
      <c r="BS19" s="1" t="s">
        <v>29</v>
      </c>
      <c r="BT19" s="34">
        <v>720</v>
      </c>
      <c r="BU19" s="34">
        <v>719</v>
      </c>
    </row>
    <row r="20" spans="1:73" s="1" customFormat="1">
      <c r="B20" s="1" t="s">
        <v>28</v>
      </c>
      <c r="C20" s="55">
        <f>X20</f>
        <v>0.31512605042016806</v>
      </c>
      <c r="D20" s="55"/>
      <c r="E20" s="56">
        <f>IF(Z20=0,$AF$4,AC20)</f>
        <v>0.11484355886473396</v>
      </c>
      <c r="F20" s="56">
        <f>IF($Z20=0,$AF$4,AD20)</f>
        <v>1.0791979636884823</v>
      </c>
      <c r="G20" s="56"/>
      <c r="H20" s="55">
        <f>AJ20</f>
        <v>0</v>
      </c>
      <c r="I20" s="55"/>
      <c r="J20" s="54">
        <f>AO20</f>
        <v>6.5192004520084543E-2</v>
      </c>
      <c r="K20" s="54">
        <f>AP20</f>
        <v>0.92384331609508163</v>
      </c>
      <c r="L20" s="54"/>
      <c r="M20" s="55">
        <f>AV20</f>
        <v>4.0966386554621845</v>
      </c>
      <c r="N20" s="54"/>
      <c r="O20" s="54">
        <f>BA20</f>
        <v>3.2791689369828436</v>
      </c>
      <c r="P20" s="54">
        <f>BB20</f>
        <v>6.1033422350246189</v>
      </c>
      <c r="Q20" s="53">
        <f>BH20</f>
        <v>27.941176470588236</v>
      </c>
      <c r="R20" s="53"/>
      <c r="S20" s="52">
        <f>BM20</f>
        <v>24.680859022512486</v>
      </c>
      <c r="T20" s="52">
        <f>BN20</f>
        <v>31.420300092345254</v>
      </c>
      <c r="U20" s="51">
        <f>Q20-T20</f>
        <v>-3.4791236217570187</v>
      </c>
      <c r="V20" s="1" t="s">
        <v>28</v>
      </c>
      <c r="W20" s="60">
        <v>3</v>
      </c>
      <c r="X20" s="50">
        <f>W20/BT20*100</f>
        <v>0.31512605042016806</v>
      </c>
      <c r="Y20" s="58">
        <v>4</v>
      </c>
      <c r="Z20" s="49">
        <f>Y20/BU20*100</f>
        <v>0.42149631190727077</v>
      </c>
      <c r="AA20" s="48">
        <f>IF(Y20&lt;1,0,IF(Y20&gt;100,Y20-(1.96*SQRT(Y20)),CHIINV(0.975,2*Y20)/2))</f>
        <v>1.0898653736263253</v>
      </c>
      <c r="AB20" s="48">
        <f>IF(Y20=0,0,IF(Y20&gt;100,Y20+(1.96*SQRT(Y20)),CHIINV(0.025,2*(Y20+1))/2))</f>
        <v>10.241588675403698</v>
      </c>
      <c r="AC20" s="44">
        <f>(AA20/$BU20)*100</f>
        <v>0.11484355886473396</v>
      </c>
      <c r="AD20" s="44">
        <f>(AB20/$BU20)*100</f>
        <v>1.0791979636884823</v>
      </c>
      <c r="AE20" s="44">
        <f>Z20-AC20</f>
        <v>0.30665275304253681</v>
      </c>
      <c r="AF20" s="44">
        <f>AD20-Z20</f>
        <v>0.65770165178121154</v>
      </c>
      <c r="AG20" s="47"/>
      <c r="AH20" s="1" t="s">
        <v>28</v>
      </c>
      <c r="AI20" s="59">
        <v>0</v>
      </c>
      <c r="AJ20" s="46">
        <f>AI20/BT20*100</f>
        <v>0</v>
      </c>
      <c r="AK20" s="58">
        <v>3</v>
      </c>
      <c r="AL20" s="45">
        <f>AK20/BU20*100</f>
        <v>0.31612223393045313</v>
      </c>
      <c r="AM20" s="38">
        <f>IF(AK20&lt;0.5,0,IF(AK20&gt;100,AK20-(1.96*SQRT(AK20)),CHIINV(0.975,2*AK20)/2))</f>
        <v>0.61867212289560225</v>
      </c>
      <c r="AN20" s="38">
        <f>IF(AK20=0,0,IF(AK20&gt;100,AK20+(1.96*SQRT(AK20)),CHIINV(0.025,2*(AK20+1))/2))</f>
        <v>8.7672730697423251</v>
      </c>
      <c r="AO20" s="44">
        <f>(AM20/$BU20)*100</f>
        <v>6.5192004520084543E-2</v>
      </c>
      <c r="AP20" s="44">
        <f>(AN20/$BU20)*100</f>
        <v>0.92384331609508163</v>
      </c>
      <c r="AQ20" s="44">
        <f>AL20-AO20</f>
        <v>0.25093022941036858</v>
      </c>
      <c r="AR20" s="44">
        <f>AP20-AL20</f>
        <v>0.6077210821646285</v>
      </c>
      <c r="AS20" s="43"/>
      <c r="AT20" s="1" t="s">
        <v>28</v>
      </c>
      <c r="AU20" s="59">
        <v>39</v>
      </c>
      <c r="AV20" s="46">
        <f>AU20/BT20*100</f>
        <v>4.0966386554621845</v>
      </c>
      <c r="AW20" s="58">
        <v>43</v>
      </c>
      <c r="AX20" s="45">
        <f>AW20/BU20*100</f>
        <v>4.5310853530031618</v>
      </c>
      <c r="AY20" s="38">
        <f>IF(AW20=0,0,IF(AW20&gt;100,AW20-(1.96*SQRT(AW20)),CHIINV(0.975,2*AW20)/2))</f>
        <v>31.119313211967185</v>
      </c>
      <c r="AZ20" s="38">
        <f>IF(AW20=0,0,IF(AW20&gt;100,AW20+(1.96*SQRT(AW20)),CHIINV(0.025,2*(AW20+1))/2))</f>
        <v>57.920717810383636</v>
      </c>
      <c r="BA20" s="44">
        <f>(AY20/$BU20)*100</f>
        <v>3.2791689369828436</v>
      </c>
      <c r="BB20" s="44">
        <f>(AZ20/$BU20)*100</f>
        <v>6.1033422350246189</v>
      </c>
      <c r="BC20" s="44">
        <f>AX20-BA20</f>
        <v>1.2519164160203182</v>
      </c>
      <c r="BD20" s="44">
        <f>BB20-AX20</f>
        <v>1.5722568820214571</v>
      </c>
      <c r="BE20" s="43"/>
      <c r="BF20" s="1" t="s">
        <v>28</v>
      </c>
      <c r="BG20" s="34">
        <v>266</v>
      </c>
      <c r="BH20" s="41">
        <f>BG20/BT20*100</f>
        <v>27.941176470588236</v>
      </c>
      <c r="BI20" s="57">
        <v>266.2</v>
      </c>
      <c r="BJ20" s="39">
        <f>BI20/BU20*100</f>
        <v>28.050579557428872</v>
      </c>
      <c r="BK20" s="38">
        <f>IF(BI20=0,0,IF(BI20&gt;100,BI20-(1.96*SQRT(BI20)),CHIINV(0.975,2*BI20)/2))</f>
        <v>234.2213521236435</v>
      </c>
      <c r="BL20" s="38">
        <f>IF(BI20=0,0,IF(BI20&gt;100,BI20+(1.96*SQRT(BI20)),CHIINV(0.025,2*(BI20+1))/2))</f>
        <v>298.17864787635648</v>
      </c>
      <c r="BM20" s="37">
        <f>(BK20/$BU20)*100</f>
        <v>24.680859022512486</v>
      </c>
      <c r="BN20" s="37">
        <f>(BL20/$BU20)*100</f>
        <v>31.420300092345254</v>
      </c>
      <c r="BO20" s="37">
        <f>BJ20-BM20</f>
        <v>3.3697205349163859</v>
      </c>
      <c r="BP20" s="37">
        <f>BN20-BJ20</f>
        <v>3.3697205349163823</v>
      </c>
      <c r="BQ20" s="36"/>
      <c r="BR20" s="61"/>
      <c r="BS20" s="1" t="s">
        <v>28</v>
      </c>
      <c r="BT20" s="34">
        <v>952</v>
      </c>
      <c r="BU20" s="34">
        <v>949</v>
      </c>
    </row>
    <row r="21" spans="1:73" s="1" customFormat="1" ht="20.25" customHeight="1">
      <c r="A21" s="14" t="s">
        <v>27</v>
      </c>
      <c r="B21" s="1" t="s">
        <v>27</v>
      </c>
      <c r="C21" s="55">
        <f>X21</f>
        <v>0.4329004329004329</v>
      </c>
      <c r="D21" s="55"/>
      <c r="E21" s="56">
        <f>IF(Z21=0,$AF$4,AC21)</f>
        <v>8.9403485967572582E-2</v>
      </c>
      <c r="F21" s="56">
        <f>IF($Z21=0,$AF$4,AD21)</f>
        <v>1.2669469753962899</v>
      </c>
      <c r="G21" s="56"/>
      <c r="H21" s="55">
        <f>AJ21</f>
        <v>0.14430014430014429</v>
      </c>
      <c r="I21" s="55"/>
      <c r="J21" s="54">
        <f>AO21</f>
        <v>0.19511484826447678</v>
      </c>
      <c r="K21" s="54">
        <f>AP21</f>
        <v>1.5838185882240754</v>
      </c>
      <c r="L21" s="54"/>
      <c r="M21" s="55">
        <f>AV21</f>
        <v>8.5137085137085133</v>
      </c>
      <c r="N21" s="54"/>
      <c r="O21" s="54">
        <f>BA21</f>
        <v>6.490395033048185</v>
      </c>
      <c r="P21" s="54">
        <f>BB21</f>
        <v>10.997933722915574</v>
      </c>
      <c r="Q21" s="53">
        <f>BH21</f>
        <v>31.457431457431458</v>
      </c>
      <c r="R21" s="53"/>
      <c r="S21" s="52">
        <f>BM21</f>
        <v>32.598093886981566</v>
      </c>
      <c r="T21" s="52">
        <f>BN21</f>
        <v>41.679362760417277</v>
      </c>
      <c r="U21" s="51">
        <f>Q21-T21</f>
        <v>-10.221931302985819</v>
      </c>
      <c r="V21" s="1" t="s">
        <v>27</v>
      </c>
      <c r="W21" s="60">
        <v>3</v>
      </c>
      <c r="X21" s="50">
        <f>W21/BT21*100</f>
        <v>0.4329004329004329</v>
      </c>
      <c r="Y21" s="58">
        <v>3.4</v>
      </c>
      <c r="Z21" s="49">
        <f>Y21/BU21*100</f>
        <v>0.49132947976878616</v>
      </c>
      <c r="AA21" s="48">
        <f>IF(Y21&lt;1,0,IF(Y21&gt;100,Y21-(1.96*SQRT(Y21)),CHIINV(0.975,2*Y21)/2))</f>
        <v>0.61867212289560225</v>
      </c>
      <c r="AB21" s="48">
        <f>IF(Y21=0,0,IF(Y21&gt;100,Y21+(1.96*SQRT(Y21)),CHIINV(0.025,2*(Y21+1))/2))</f>
        <v>8.7672730697423251</v>
      </c>
      <c r="AC21" s="44">
        <f>(AA21/$BU21)*100</f>
        <v>8.9403485967572582E-2</v>
      </c>
      <c r="AD21" s="44">
        <f>(AB21/$BU21)*100</f>
        <v>1.2669469753962899</v>
      </c>
      <c r="AE21" s="44">
        <f>Z21-AC21</f>
        <v>0.40192599380121358</v>
      </c>
      <c r="AF21" s="44">
        <f>AD21-Z21</f>
        <v>0.77561749562750371</v>
      </c>
      <c r="AG21" s="47"/>
      <c r="AH21" s="1" t="s">
        <v>27</v>
      </c>
      <c r="AI21" s="59">
        <v>1</v>
      </c>
      <c r="AJ21" s="46">
        <f>AI21/BT21*100</f>
        <v>0.14430014430014429</v>
      </c>
      <c r="AK21" s="58">
        <v>4.5999999999999996</v>
      </c>
      <c r="AL21" s="45">
        <f>AK21/BU21*100</f>
        <v>0.66473988439306353</v>
      </c>
      <c r="AM21" s="38">
        <f>IF(AK21&lt;0.5,0,IF(AK21&gt;100,AK21-(1.96*SQRT(AK21)),CHIINV(0.975,2*AK21)/2))</f>
        <v>1.3501947499901792</v>
      </c>
      <c r="AN21" s="38">
        <f>IF(AK21=0,0,IF(AK21&gt;100,AK21+(1.96*SQRT(AK21)),CHIINV(0.025,2*(AK21+1))/2))</f>
        <v>10.960024630510603</v>
      </c>
      <c r="AO21" s="44">
        <f>(AM21/$BU21)*100</f>
        <v>0.19511484826447678</v>
      </c>
      <c r="AP21" s="44">
        <f>(AN21/$BU21)*100</f>
        <v>1.5838185882240754</v>
      </c>
      <c r="AQ21" s="44">
        <f>AL21-AO21</f>
        <v>0.46962503612858675</v>
      </c>
      <c r="AR21" s="44">
        <f>AP21-AL21</f>
        <v>0.91907870383101187</v>
      </c>
      <c r="AS21" s="43"/>
      <c r="AT21" s="1" t="s">
        <v>27</v>
      </c>
      <c r="AU21" s="59">
        <v>59</v>
      </c>
      <c r="AV21" s="46">
        <f>AU21/BT21*100</f>
        <v>8.5137085137085133</v>
      </c>
      <c r="AW21" s="58">
        <v>59.4</v>
      </c>
      <c r="AX21" s="45">
        <f>AW21/BU21*100</f>
        <v>8.5838150289017339</v>
      </c>
      <c r="AY21" s="38">
        <f>IF(AW21=0,0,IF(AW21&gt;100,AW21-(1.96*SQRT(AW21)),CHIINV(0.975,2*AW21)/2))</f>
        <v>44.913533628693443</v>
      </c>
      <c r="AZ21" s="38">
        <f>IF(AW21=0,0,IF(AW21&gt;100,AW21+(1.96*SQRT(AW21)),CHIINV(0.025,2*(AW21+1))/2))</f>
        <v>76.105701362575772</v>
      </c>
      <c r="BA21" s="44">
        <f>(AY21/$BU21)*100</f>
        <v>6.490395033048185</v>
      </c>
      <c r="BB21" s="44">
        <f>(AZ21/$BU21)*100</f>
        <v>10.997933722915574</v>
      </c>
      <c r="BC21" s="44">
        <f>AX21-BA21</f>
        <v>2.0934199958535489</v>
      </c>
      <c r="BD21" s="44">
        <f>BB21-AX21</f>
        <v>2.4141186940138404</v>
      </c>
      <c r="BE21" s="43"/>
      <c r="BF21" s="1" t="s">
        <v>27</v>
      </c>
      <c r="BG21" s="34">
        <v>218</v>
      </c>
      <c r="BH21" s="41">
        <f>BG21/BT21*100</f>
        <v>31.457431457431458</v>
      </c>
      <c r="BI21" s="57">
        <v>257</v>
      </c>
      <c r="BJ21" s="39">
        <f>BI21/BU21*100</f>
        <v>37.138728323699425</v>
      </c>
      <c r="BK21" s="38">
        <f>IF(BI21=0,0,IF(BI21&gt;100,BI21-(1.96*SQRT(BI21)),CHIINV(0.975,2*BI21)/2))</f>
        <v>225.57880969791245</v>
      </c>
      <c r="BL21" s="38">
        <f>IF(BI21=0,0,IF(BI21&gt;100,BI21+(1.96*SQRT(BI21)),CHIINV(0.025,2*(BI21+1))/2))</f>
        <v>288.42119030208755</v>
      </c>
      <c r="BM21" s="37">
        <f>(BK21/$BU21)*100</f>
        <v>32.598093886981566</v>
      </c>
      <c r="BN21" s="37">
        <f>(BL21/$BU21)*100</f>
        <v>41.679362760417277</v>
      </c>
      <c r="BO21" s="37">
        <f>BJ21-BM21</f>
        <v>4.540634436717859</v>
      </c>
      <c r="BP21" s="37">
        <f>BN21-BJ21</f>
        <v>4.5406344367178519</v>
      </c>
      <c r="BS21" s="1" t="s">
        <v>27</v>
      </c>
      <c r="BT21" s="34">
        <v>693</v>
      </c>
      <c r="BU21" s="34">
        <v>692</v>
      </c>
    </row>
    <row r="22" spans="1:73" s="1" customFormat="1">
      <c r="A22" s="14" t="s">
        <v>26</v>
      </c>
      <c r="B22" s="1" t="s">
        <v>25</v>
      </c>
      <c r="C22" s="55">
        <f>X22</f>
        <v>1.3333333333333335</v>
      </c>
      <c r="D22" s="55"/>
      <c r="E22" s="56">
        <f>IF(Z22=0,$AF$4,AC22)</f>
        <v>0.2449135671070394</v>
      </c>
      <c r="F22" s="56">
        <f>IF($Z22=0,$AF$4,AD22)</f>
        <v>2.3014806012143141</v>
      </c>
      <c r="G22" s="56"/>
      <c r="H22" s="55">
        <f>AJ22</f>
        <v>0.88888888888888884</v>
      </c>
      <c r="I22" s="55"/>
      <c r="J22" s="54">
        <f>AO22</f>
        <v>0.13902744334732636</v>
      </c>
      <c r="K22" s="54">
        <f>AP22</f>
        <v>1.9701737235376011</v>
      </c>
      <c r="L22" s="54"/>
      <c r="M22" s="55">
        <f>AV22</f>
        <v>7.333333333333333</v>
      </c>
      <c r="N22" s="54"/>
      <c r="O22" s="54">
        <f>BA22</f>
        <v>4.9186463620864194</v>
      </c>
      <c r="P22" s="54">
        <f>BB22</f>
        <v>10.151562265038306</v>
      </c>
      <c r="Q22" s="53">
        <f>BH22</f>
        <v>38.222222222222221</v>
      </c>
      <c r="R22" s="53"/>
      <c r="S22" s="52">
        <f>BM22</f>
        <v>33.124792737497579</v>
      </c>
      <c r="T22" s="52">
        <f>BN22</f>
        <v>44.717903891715906</v>
      </c>
      <c r="U22" s="51">
        <f>Q22-T22</f>
        <v>-6.4956816694936848</v>
      </c>
      <c r="V22" s="1" t="s">
        <v>25</v>
      </c>
      <c r="W22" s="60">
        <v>6</v>
      </c>
      <c r="X22" s="50">
        <f>W22/BT22*100</f>
        <v>1.3333333333333335</v>
      </c>
      <c r="Y22" s="58">
        <v>4.2</v>
      </c>
      <c r="Z22" s="49">
        <f>Y22/BU22*100</f>
        <v>0.94382022471910121</v>
      </c>
      <c r="AA22" s="48">
        <f>IF(Y22&lt;1,0,IF(Y22&gt;100,Y22-(1.96*SQRT(Y22)),CHIINV(0.975,2*Y22)/2))</f>
        <v>1.0898653736263253</v>
      </c>
      <c r="AB22" s="48">
        <f>IF(Y22=0,0,IF(Y22&gt;100,Y22+(1.96*SQRT(Y22)),CHIINV(0.025,2*(Y22+1))/2))</f>
        <v>10.241588675403698</v>
      </c>
      <c r="AC22" s="44">
        <f>(AA22/$BU22)*100</f>
        <v>0.2449135671070394</v>
      </c>
      <c r="AD22" s="44">
        <f>(AB22/$BU22)*100</f>
        <v>2.3014806012143141</v>
      </c>
      <c r="AE22" s="44">
        <f>Z22-AC22</f>
        <v>0.69890665761206183</v>
      </c>
      <c r="AF22" s="44">
        <f>AD22-Z22</f>
        <v>1.3576603764952129</v>
      </c>
      <c r="AG22" s="47"/>
      <c r="AH22" s="1" t="s">
        <v>25</v>
      </c>
      <c r="AI22" s="59">
        <v>4</v>
      </c>
      <c r="AJ22" s="46">
        <f>AI22/BT22*100</f>
        <v>0.88888888888888884</v>
      </c>
      <c r="AK22" s="58">
        <v>3.2</v>
      </c>
      <c r="AL22" s="45">
        <f>AK22/BU22*100</f>
        <v>0.7191011235955056</v>
      </c>
      <c r="AM22" s="38">
        <f>IF(AK22&lt;0.5,0,IF(AK22&gt;100,AK22-(1.96*SQRT(AK22)),CHIINV(0.975,2*AK22)/2))</f>
        <v>0.61867212289560225</v>
      </c>
      <c r="AN22" s="38">
        <f>IF(AK22=0,0,IF(AK22&gt;100,AK22+(1.96*SQRT(AK22)),CHIINV(0.025,2*(AK22+1))/2))</f>
        <v>8.7672730697423251</v>
      </c>
      <c r="AO22" s="44">
        <f>(AM22/$BU22)*100</f>
        <v>0.13902744334732636</v>
      </c>
      <c r="AP22" s="44">
        <f>(AN22/$BU22)*100</f>
        <v>1.9701737235376011</v>
      </c>
      <c r="AQ22" s="44">
        <f>AL22-AO22</f>
        <v>0.58007368024817918</v>
      </c>
      <c r="AR22" s="44">
        <f>AP22-AL22</f>
        <v>1.2510725999420955</v>
      </c>
      <c r="AS22" s="43"/>
      <c r="AT22" s="1" t="s">
        <v>25</v>
      </c>
      <c r="AU22" s="59">
        <v>33</v>
      </c>
      <c r="AV22" s="46">
        <f>AU22/BT22*100</f>
        <v>7.333333333333333</v>
      </c>
      <c r="AW22" s="58">
        <v>32.200000000000003</v>
      </c>
      <c r="AX22" s="45">
        <f>AW22/BU22*100</f>
        <v>7.2359550561797752</v>
      </c>
      <c r="AY22" s="38">
        <f>IF(AW22=0,0,IF(AW22&gt;100,AW22-(1.96*SQRT(AW22)),CHIINV(0.975,2*AW22)/2))</f>
        <v>21.887976311284564</v>
      </c>
      <c r="AZ22" s="38">
        <f>IF(AW22=0,0,IF(AW22&gt;100,AW22+(1.96*SQRT(AW22)),CHIINV(0.025,2*(AW22+1))/2))</f>
        <v>45.174452079420462</v>
      </c>
      <c r="BA22" s="44">
        <f>(AY22/$BU22)*100</f>
        <v>4.9186463620864194</v>
      </c>
      <c r="BB22" s="44">
        <f>(AZ22/$BU22)*100</f>
        <v>10.151562265038306</v>
      </c>
      <c r="BC22" s="44">
        <f>AX22-BA22</f>
        <v>2.3173086940933558</v>
      </c>
      <c r="BD22" s="44">
        <f>BB22-AX22</f>
        <v>2.915607208858531</v>
      </c>
      <c r="BE22" s="43"/>
      <c r="BF22" s="1" t="s">
        <v>25</v>
      </c>
      <c r="BG22" s="34">
        <v>172</v>
      </c>
      <c r="BH22" s="41">
        <f>BG22/BT22*100</f>
        <v>38.222222222222221</v>
      </c>
      <c r="BI22" s="57">
        <v>173.2</v>
      </c>
      <c r="BJ22" s="39">
        <f>BI22/BU22*100</f>
        <v>38.921348314606739</v>
      </c>
      <c r="BK22" s="38">
        <f>IF(BI22=0,0,IF(BI22&gt;100,BI22-(1.96*SQRT(BI22)),CHIINV(0.975,2*BI22)/2))</f>
        <v>147.40532768186421</v>
      </c>
      <c r="BL22" s="38">
        <f>IF(BI22=0,0,IF(BI22&gt;100,BI22+(1.96*SQRT(BI22)),CHIINV(0.025,2*(BI22+1))/2))</f>
        <v>198.99467231813577</v>
      </c>
      <c r="BM22" s="37">
        <f>(BK22/$BU22)*100</f>
        <v>33.124792737497579</v>
      </c>
      <c r="BN22" s="37">
        <f>(BL22/$BU22)*100</f>
        <v>44.717903891715906</v>
      </c>
      <c r="BO22" s="37">
        <f>BJ22-BM22</f>
        <v>5.7965555771091601</v>
      </c>
      <c r="BP22" s="37">
        <f>BN22-BJ22</f>
        <v>5.7965555771091672</v>
      </c>
      <c r="BQ22" s="36"/>
      <c r="BR22" s="35"/>
      <c r="BS22" s="1" t="s">
        <v>25</v>
      </c>
      <c r="BT22" s="34">
        <v>450</v>
      </c>
      <c r="BU22" s="34">
        <v>445</v>
      </c>
    </row>
    <row r="23" spans="1:73" s="1" customFormat="1">
      <c r="B23" s="1" t="s">
        <v>24</v>
      </c>
      <c r="C23" s="55">
        <f>X23</f>
        <v>0.60606060606060608</v>
      </c>
      <c r="D23" s="55"/>
      <c r="E23" s="56">
        <f>IF(Z23=0,$AF$4,AC23)</f>
        <v>6.3066131524026084E-2</v>
      </c>
      <c r="F23" s="56">
        <f>IF($Z23=0,$AF$4,AD23)</f>
        <v>1.2149290041448653</v>
      </c>
      <c r="G23" s="56"/>
      <c r="H23" s="55">
        <f>AJ23</f>
        <v>0.60606060606060608</v>
      </c>
      <c r="I23" s="55"/>
      <c r="J23" s="54">
        <f>AO23</f>
        <v>9.3880443534992752E-2</v>
      </c>
      <c r="K23" s="54">
        <f>AP23</f>
        <v>1.3303904506437518</v>
      </c>
      <c r="L23" s="54"/>
      <c r="M23" s="55">
        <f>AV23</f>
        <v>5.7575757575757578</v>
      </c>
      <c r="N23" s="54"/>
      <c r="O23" s="54">
        <f>BA23</f>
        <v>3.5729876152613471</v>
      </c>
      <c r="P23" s="54">
        <f>BB23</f>
        <v>7.2096497868289973</v>
      </c>
      <c r="Q23" s="53">
        <f>BH23</f>
        <v>28.787878787878789</v>
      </c>
      <c r="R23" s="53"/>
      <c r="S23" s="52">
        <f>BM23</f>
        <v>22.986302974451345</v>
      </c>
      <c r="T23" s="52">
        <f>BN23</f>
        <v>30.913545280480371</v>
      </c>
      <c r="U23" s="51">
        <f>Q23-T23</f>
        <v>-2.1256664926015816</v>
      </c>
      <c r="V23" s="1" t="s">
        <v>24</v>
      </c>
      <c r="W23" s="60">
        <v>4</v>
      </c>
      <c r="X23" s="50">
        <f>W23/BT23*100</f>
        <v>0.60606060606060608</v>
      </c>
      <c r="Y23" s="58">
        <v>2.6</v>
      </c>
      <c r="Z23" s="49">
        <f>Y23/BU23*100</f>
        <v>0.39453717754172996</v>
      </c>
      <c r="AA23" s="48">
        <f>IF(Y23&lt;1,0,IF(Y23&gt;100,Y23-(1.96*SQRT(Y23)),CHIINV(0.975,2*Y23)/2))</f>
        <v>0.41560580674333192</v>
      </c>
      <c r="AB23" s="48">
        <f>IF(Y23=0,0,IF(Y23&gt;100,Y23+(1.96*SQRT(Y23)),CHIINV(0.025,2*(Y23+1))/2))</f>
        <v>8.0063821373146631</v>
      </c>
      <c r="AC23" s="44">
        <f>(AA23/$BU23)*100</f>
        <v>6.3066131524026084E-2</v>
      </c>
      <c r="AD23" s="44">
        <f>(AB23/$BU23)*100</f>
        <v>1.2149290041448653</v>
      </c>
      <c r="AE23" s="44">
        <f>Z23-AC23</f>
        <v>0.33147104601770389</v>
      </c>
      <c r="AF23" s="44">
        <f>AD23-Z23</f>
        <v>0.82039182660313537</v>
      </c>
      <c r="AG23" s="47"/>
      <c r="AH23" s="1" t="s">
        <v>24</v>
      </c>
      <c r="AI23" s="59">
        <v>4</v>
      </c>
      <c r="AJ23" s="46">
        <f>AI23/BT23*100</f>
        <v>0.60606060606060608</v>
      </c>
      <c r="AK23" s="58">
        <v>3.4</v>
      </c>
      <c r="AL23" s="45">
        <f>AK23/BU23*100</f>
        <v>0.51593323216995446</v>
      </c>
      <c r="AM23" s="38">
        <f>IF(AK23&lt;0.5,0,IF(AK23&gt;100,AK23-(1.96*SQRT(AK23)),CHIINV(0.975,2*AK23)/2))</f>
        <v>0.61867212289560225</v>
      </c>
      <c r="AN23" s="38">
        <f>IF(AK23=0,0,IF(AK23&gt;100,AK23+(1.96*SQRT(AK23)),CHIINV(0.025,2*(AK23+1))/2))</f>
        <v>8.7672730697423251</v>
      </c>
      <c r="AO23" s="44">
        <f>(AM23/$BU23)*100</f>
        <v>9.3880443534992752E-2</v>
      </c>
      <c r="AP23" s="44">
        <f>(AN23/$BU23)*100</f>
        <v>1.3303904506437518</v>
      </c>
      <c r="AQ23" s="44">
        <f>AL23-AO23</f>
        <v>0.42205278863496171</v>
      </c>
      <c r="AR23" s="44">
        <f>AP23-AL23</f>
        <v>0.81445721847379737</v>
      </c>
      <c r="AS23" s="43"/>
      <c r="AT23" s="1" t="s">
        <v>24</v>
      </c>
      <c r="AU23" s="59">
        <v>38</v>
      </c>
      <c r="AV23" s="46">
        <f>AU23/BT23*100</f>
        <v>5.7575757575757578</v>
      </c>
      <c r="AW23" s="58">
        <v>34</v>
      </c>
      <c r="AX23" s="45">
        <f>AW23/BU23*100</f>
        <v>5.1593323216995444</v>
      </c>
      <c r="AY23" s="38">
        <f>IF(AW23=0,0,IF(AW23&gt;100,AW23-(1.96*SQRT(AW23)),CHIINV(0.975,2*AW23)/2))</f>
        <v>23.545988384572276</v>
      </c>
      <c r="AZ23" s="38">
        <f>IF(AW23=0,0,IF(AW23&gt;100,AW23+(1.96*SQRT(AW23)),CHIINV(0.025,2*(AW23+1))/2))</f>
        <v>47.511592095203099</v>
      </c>
      <c r="BA23" s="44">
        <f>(AY23/$BU23)*100</f>
        <v>3.5729876152613471</v>
      </c>
      <c r="BB23" s="44">
        <f>(AZ23/$BU23)*100</f>
        <v>7.2096497868289973</v>
      </c>
      <c r="BC23" s="44">
        <f>AX23-BA23</f>
        <v>1.5863447064381972</v>
      </c>
      <c r="BD23" s="44">
        <f>BB23-AX23</f>
        <v>2.0503174651294529</v>
      </c>
      <c r="BE23" s="43"/>
      <c r="BF23" s="1" t="s">
        <v>24</v>
      </c>
      <c r="BG23" s="34">
        <v>190</v>
      </c>
      <c r="BH23" s="41">
        <f>BG23/BT23*100</f>
        <v>28.787878787878789</v>
      </c>
      <c r="BI23" s="57">
        <v>177.6</v>
      </c>
      <c r="BJ23" s="39">
        <f>BI23/BU23*100</f>
        <v>26.949924127465856</v>
      </c>
      <c r="BK23" s="38">
        <f>IF(BI23=0,0,IF(BI23&gt;100,BI23-(1.96*SQRT(BI23)),CHIINV(0.975,2*BI23)/2))</f>
        <v>151.47973660163436</v>
      </c>
      <c r="BL23" s="38">
        <f>IF(BI23=0,0,IF(BI23&gt;100,BI23+(1.96*SQRT(BI23)),CHIINV(0.025,2*(BI23+1))/2))</f>
        <v>203.72026339836563</v>
      </c>
      <c r="BM23" s="37">
        <f>(BK23/$BU23)*100</f>
        <v>22.986302974451345</v>
      </c>
      <c r="BN23" s="37">
        <f>(BL23/$BU23)*100</f>
        <v>30.913545280480371</v>
      </c>
      <c r="BO23" s="37">
        <f>BJ23-BM23</f>
        <v>3.9636211530145111</v>
      </c>
      <c r="BP23" s="37">
        <f>BN23-BJ23</f>
        <v>3.9636211530145147</v>
      </c>
      <c r="BR23" s="61"/>
      <c r="BS23" s="1" t="s">
        <v>24</v>
      </c>
      <c r="BT23" s="34">
        <v>660</v>
      </c>
      <c r="BU23" s="34">
        <v>659</v>
      </c>
    </row>
    <row r="24" spans="1:73" s="1" customFormat="1">
      <c r="B24" s="4" t="s">
        <v>23</v>
      </c>
      <c r="C24" s="55">
        <f>X24</f>
        <v>0.33898305084745761</v>
      </c>
      <c r="D24" s="55"/>
      <c r="E24" s="56">
        <f>IF(Z24=0,$AF$4,AC24)</f>
        <v>4.1403295477600882E-2</v>
      </c>
      <c r="F24" s="56">
        <f>IF($Z24=0,$AF$4,AD24)</f>
        <v>1.2349893449100788</v>
      </c>
      <c r="G24" s="56"/>
      <c r="H24" s="55">
        <f>AJ24</f>
        <v>0.50847457627118642</v>
      </c>
      <c r="I24" s="55"/>
      <c r="J24" s="54">
        <f>AO24</f>
        <v>0.10575591844369268</v>
      </c>
      <c r="K24" s="54">
        <f>AP24</f>
        <v>1.4986791572209102</v>
      </c>
      <c r="L24" s="54"/>
      <c r="M24" s="55">
        <f>AV24</f>
        <v>4.5762711864406782</v>
      </c>
      <c r="N24" s="54"/>
      <c r="O24" s="54">
        <f>BA24</f>
        <v>3.4599784652001571</v>
      </c>
      <c r="P24" s="54">
        <f>BB24</f>
        <v>7.3208316914201141</v>
      </c>
      <c r="Q24" s="53">
        <f>BH24</f>
        <v>32.20338983050847</v>
      </c>
      <c r="R24" s="53"/>
      <c r="S24" s="52">
        <f>BM24</f>
        <v>28.495787859268223</v>
      </c>
      <c r="T24" s="52">
        <f>BN24</f>
        <v>37.828998465518097</v>
      </c>
      <c r="U24" s="51">
        <f>Q24-T24</f>
        <v>-5.6256086350096268</v>
      </c>
      <c r="V24" s="4" t="s">
        <v>23</v>
      </c>
      <c r="W24" s="60">
        <v>2</v>
      </c>
      <c r="X24" s="50">
        <f>W24/BT24*100</f>
        <v>0.33898305084745761</v>
      </c>
      <c r="Y24" s="58">
        <v>2.2000000000000002</v>
      </c>
      <c r="Z24" s="49">
        <f>Y24/BU24*100</f>
        <v>0.37606837606837612</v>
      </c>
      <c r="AA24" s="48">
        <f>IF(Y24&lt;1,0,IF(Y24&gt;100,Y24-(1.96*SQRT(Y24)),CHIINV(0.975,2*Y24)/2))</f>
        <v>0.24220927854396515</v>
      </c>
      <c r="AB24" s="48">
        <f>IF(Y24=0,0,IF(Y24&gt;100,Y24+(1.96*SQRT(Y24)),CHIINV(0.025,2*(Y24+1))/2))</f>
        <v>7.2246876677239609</v>
      </c>
      <c r="AC24" s="44">
        <f>(AA24/$BU24)*100</f>
        <v>4.1403295477600882E-2</v>
      </c>
      <c r="AD24" s="44">
        <f>(AB24/$BU24)*100</f>
        <v>1.2349893449100788</v>
      </c>
      <c r="AE24" s="44">
        <f>Z24-AC24</f>
        <v>0.33466508059077527</v>
      </c>
      <c r="AF24" s="44">
        <f>AD24-Z24</f>
        <v>0.85892096884170277</v>
      </c>
      <c r="AG24" s="47"/>
      <c r="AH24" s="4" t="s">
        <v>23</v>
      </c>
      <c r="AI24" s="59">
        <v>3</v>
      </c>
      <c r="AJ24" s="46">
        <f>AI24/BT24*100</f>
        <v>0.50847457627118642</v>
      </c>
      <c r="AK24" s="58">
        <v>3.2</v>
      </c>
      <c r="AL24" s="45">
        <f>AK24/BU24*100</f>
        <v>0.54700854700854706</v>
      </c>
      <c r="AM24" s="38">
        <f>IF(AK24&lt;0.5,0,IF(AK24&gt;100,AK24-(1.96*SQRT(AK24)),CHIINV(0.975,2*AK24)/2))</f>
        <v>0.61867212289560225</v>
      </c>
      <c r="AN24" s="38">
        <f>IF(AK24=0,0,IF(AK24&gt;100,AK24+(1.96*SQRT(AK24)),CHIINV(0.025,2*(AK24+1))/2))</f>
        <v>8.7672730697423251</v>
      </c>
      <c r="AO24" s="44">
        <f>(AM24/$BU24)*100</f>
        <v>0.10575591844369268</v>
      </c>
      <c r="AP24" s="44">
        <f>(AN24/$BU24)*100</f>
        <v>1.4986791572209102</v>
      </c>
      <c r="AQ24" s="44">
        <f>AL24-AO24</f>
        <v>0.44125262856485437</v>
      </c>
      <c r="AR24" s="44">
        <f>AP24-AL24</f>
        <v>0.9516706102123631</v>
      </c>
      <c r="AS24" s="43"/>
      <c r="AT24" s="4" t="s">
        <v>23</v>
      </c>
      <c r="AU24" s="59">
        <v>27</v>
      </c>
      <c r="AV24" s="46">
        <f>AU24/BT24*100</f>
        <v>4.5762711864406782</v>
      </c>
      <c r="AW24" s="58">
        <v>30</v>
      </c>
      <c r="AX24" s="45">
        <f>AW24/BU24*100</f>
        <v>5.1282051282051277</v>
      </c>
      <c r="AY24" s="38">
        <f>IF(AW24=0,0,IF(AW24&gt;100,AW24-(1.96*SQRT(AW24)),CHIINV(0.975,2*AW24)/2))</f>
        <v>20.240874021420918</v>
      </c>
      <c r="AZ24" s="38">
        <f>IF(AW24=0,0,IF(AW24&gt;100,AW24+(1.96*SQRT(AW24)),CHIINV(0.025,2*(AW24+1))/2))</f>
        <v>42.826865394807669</v>
      </c>
      <c r="BA24" s="44">
        <f>(AY24/$BU24)*100</f>
        <v>3.4599784652001571</v>
      </c>
      <c r="BB24" s="44">
        <f>(AZ24/$BU24)*100</f>
        <v>7.3208316914201141</v>
      </c>
      <c r="BC24" s="44">
        <f>AX24-BA24</f>
        <v>1.6682266630049707</v>
      </c>
      <c r="BD24" s="44">
        <f>BB24-AX24</f>
        <v>2.1926265632149864</v>
      </c>
      <c r="BE24" s="43"/>
      <c r="BF24" s="4" t="s">
        <v>23</v>
      </c>
      <c r="BG24" s="34">
        <v>190</v>
      </c>
      <c r="BH24" s="41">
        <f>BG24/BT24*100</f>
        <v>32.20338983050847</v>
      </c>
      <c r="BI24" s="57">
        <v>194</v>
      </c>
      <c r="BJ24" s="39">
        <f>BI24/BU24*100</f>
        <v>33.162393162393158</v>
      </c>
      <c r="BK24" s="38">
        <f>IF(BI24=0,0,IF(BI24&gt;100,BI24-(1.96*SQRT(BI24)),CHIINV(0.975,2*BI24)/2))</f>
        <v>166.70035897671912</v>
      </c>
      <c r="BL24" s="38">
        <f>IF(BI24=0,0,IF(BI24&gt;100,BI24+(1.96*SQRT(BI24)),CHIINV(0.025,2*(BI24+1))/2))</f>
        <v>221.29964102328088</v>
      </c>
      <c r="BM24" s="37">
        <f>(BK24/$BU24)*100</f>
        <v>28.495787859268223</v>
      </c>
      <c r="BN24" s="37">
        <f>(BL24/$BU24)*100</f>
        <v>37.828998465518097</v>
      </c>
      <c r="BO24" s="37">
        <f>BJ24-BM24</f>
        <v>4.6666053031249355</v>
      </c>
      <c r="BP24" s="37">
        <f>BN24-BJ24</f>
        <v>4.666605303124939</v>
      </c>
      <c r="BR24" s="61"/>
      <c r="BS24" s="4" t="s">
        <v>23</v>
      </c>
      <c r="BT24" s="34">
        <v>590</v>
      </c>
      <c r="BU24" s="34">
        <v>585</v>
      </c>
    </row>
    <row r="25" spans="1:73" s="14" customFormat="1">
      <c r="A25" s="14" t="s">
        <v>22</v>
      </c>
      <c r="B25" s="1" t="s">
        <v>21</v>
      </c>
      <c r="C25" s="55">
        <f>X25</f>
        <v>1.4713094654242276</v>
      </c>
      <c r="D25" s="55"/>
      <c r="E25" s="56">
        <f>IF(Z25=0,$AF$4,AC25)</f>
        <v>0.92838723037640247</v>
      </c>
      <c r="F25" s="56">
        <f>IF($Z25=0,$AF$4,AD25)</f>
        <v>2.004819480962849</v>
      </c>
      <c r="G25" s="56"/>
      <c r="H25" s="55">
        <f>AJ25</f>
        <v>0.49043648847474253</v>
      </c>
      <c r="I25" s="55"/>
      <c r="J25" s="54">
        <f>AO25</f>
        <v>0.21744425004853454</v>
      </c>
      <c r="K25" s="54">
        <f>AP25</f>
        <v>0.86618349379216941</v>
      </c>
      <c r="L25" s="54"/>
      <c r="M25" s="55">
        <f>AV25</f>
        <v>8.3864639529180973</v>
      </c>
      <c r="N25" s="54"/>
      <c r="O25" s="54">
        <f>BA25</f>
        <v>7.5865569754008195</v>
      </c>
      <c r="P25" s="54">
        <f>BB25</f>
        <v>10.167349274599182</v>
      </c>
      <c r="Q25" s="53">
        <f>BH25</f>
        <v>60.225600784698386</v>
      </c>
      <c r="R25" s="53"/>
      <c r="S25" s="52">
        <f>BM25</f>
        <v>59.227993607235419</v>
      </c>
      <c r="T25" s="52">
        <f>BN25</f>
        <v>66.084506392764581</v>
      </c>
      <c r="U25" s="51">
        <f>Q25-T25</f>
        <v>-5.8589056080661948</v>
      </c>
      <c r="V25" s="1" t="s">
        <v>21</v>
      </c>
      <c r="W25" s="60">
        <v>30</v>
      </c>
      <c r="X25" s="50">
        <f>W25/BT25*100</f>
        <v>1.4713094654242276</v>
      </c>
      <c r="Y25" s="58">
        <v>28.8</v>
      </c>
      <c r="Z25" s="49">
        <f>Y25/BU25*100</f>
        <v>1.40625</v>
      </c>
      <c r="AA25" s="48">
        <f>IF(Y25&lt;1,0,IF(Y25&gt;100,Y25-(1.96*SQRT(Y25)),CHIINV(0.975,2*Y25)/2))</f>
        <v>19.013370478108722</v>
      </c>
      <c r="AB25" s="48">
        <f>IF(Y25=0,0,IF(Y25&gt;100,Y25+(1.96*SQRT(Y25)),CHIINV(0.025,2*(Y25+1))/2))</f>
        <v>41.05870297011915</v>
      </c>
      <c r="AC25" s="44">
        <f>(AA25/$BU25)*100</f>
        <v>0.92838723037640247</v>
      </c>
      <c r="AD25" s="44">
        <f>(AB25/$BU25)*100</f>
        <v>2.004819480962849</v>
      </c>
      <c r="AE25" s="44">
        <f>Z25-AC25</f>
        <v>0.47786276962359753</v>
      </c>
      <c r="AF25" s="44">
        <f>AD25-Z25</f>
        <v>0.59856948096284901</v>
      </c>
      <c r="AG25" s="47"/>
      <c r="AH25" s="1" t="s">
        <v>21</v>
      </c>
      <c r="AI25" s="59">
        <v>10</v>
      </c>
      <c r="AJ25" s="46">
        <f>AI25/BT25*100</f>
        <v>0.49043648847474253</v>
      </c>
      <c r="AK25" s="58">
        <v>9.6</v>
      </c>
      <c r="AL25" s="45">
        <f>AK25/BU25*100</f>
        <v>0.46875</v>
      </c>
      <c r="AM25" s="38">
        <f>IF(AK25&lt;0.5,0,IF(AK25&gt;100,AK25-(1.96*SQRT(AK25)),CHIINV(0.975,2*AK25)/2))</f>
        <v>4.4532582409939874</v>
      </c>
      <c r="AN25" s="38">
        <f>IF(AK25=0,0,IF(AK25&gt;100,AK25+(1.96*SQRT(AK25)),CHIINV(0.025,2*(AK25+1))/2))</f>
        <v>17.739437952863629</v>
      </c>
      <c r="AO25" s="44">
        <f>(AM25/$BU25)*100</f>
        <v>0.21744425004853454</v>
      </c>
      <c r="AP25" s="44">
        <f>(AN25/$BU25)*100</f>
        <v>0.86618349379216941</v>
      </c>
      <c r="AQ25" s="44">
        <f>AL25-AO25</f>
        <v>0.25130574995146548</v>
      </c>
      <c r="AR25" s="44">
        <f>AP25-AL25</f>
        <v>0.39743349379216941</v>
      </c>
      <c r="AS25" s="43"/>
      <c r="AT25" s="1" t="s">
        <v>21</v>
      </c>
      <c r="AU25" s="59">
        <v>171</v>
      </c>
      <c r="AV25" s="46">
        <f>AU25/BT25*100</f>
        <v>8.3864639529180973</v>
      </c>
      <c r="AW25" s="58">
        <v>181.8</v>
      </c>
      <c r="AX25" s="45">
        <f>AW25/BU25*100</f>
        <v>8.876953125</v>
      </c>
      <c r="AY25" s="38">
        <f>IF(AW25=0,0,IF(AW25&gt;100,AW25-(1.96*SQRT(AW25)),CHIINV(0.975,2*AW25)/2))</f>
        <v>155.37268685620879</v>
      </c>
      <c r="AZ25" s="38">
        <f>IF(AW25=0,0,IF(AW25&gt;100,AW25+(1.96*SQRT(AW25)),CHIINV(0.025,2*(AW25+1))/2))</f>
        <v>208.22731314379124</v>
      </c>
      <c r="BA25" s="44">
        <f>(AY25/$BU25)*100</f>
        <v>7.5865569754008195</v>
      </c>
      <c r="BB25" s="44">
        <f>(AZ25/$BU25)*100</f>
        <v>10.167349274599182</v>
      </c>
      <c r="BC25" s="44">
        <f>AX25-BA25</f>
        <v>1.2903961495991805</v>
      </c>
      <c r="BD25" s="44">
        <f>BB25-AX25</f>
        <v>1.2903961495991823</v>
      </c>
      <c r="BE25" s="43"/>
      <c r="BF25" s="1" t="s">
        <v>21</v>
      </c>
      <c r="BG25" s="34">
        <v>1228</v>
      </c>
      <c r="BH25" s="41">
        <f>BG25/BT25*100</f>
        <v>60.225600784698386</v>
      </c>
      <c r="BI25" s="57">
        <v>1283.2</v>
      </c>
      <c r="BJ25" s="39">
        <f>BI25/BU25*100</f>
        <v>62.65625</v>
      </c>
      <c r="BK25" s="38">
        <f>IF(BI25=0,0,IF(BI25&gt;100,BI25-(1.96*SQRT(BI25)),CHIINV(0.975,2*BI25)/2))</f>
        <v>1212.9893090761814</v>
      </c>
      <c r="BL25" s="38">
        <f>IF(BI25=0,0,IF(BI25&gt;100,BI25+(1.96*SQRT(BI25)),CHIINV(0.025,2*(BI25+1))/2))</f>
        <v>1353.4106909238187</v>
      </c>
      <c r="BM25" s="37">
        <f>(BK25/$BU25)*100</f>
        <v>59.227993607235419</v>
      </c>
      <c r="BN25" s="37">
        <f>(BL25/$BU25)*100</f>
        <v>66.084506392764581</v>
      </c>
      <c r="BO25" s="37">
        <f>BJ25-BM25</f>
        <v>3.4282563927645811</v>
      </c>
      <c r="BP25" s="37">
        <f>BN25-BJ25</f>
        <v>3.4282563927645811</v>
      </c>
      <c r="BQ25" s="36"/>
      <c r="BR25" s="61"/>
      <c r="BS25" s="1" t="s">
        <v>21</v>
      </c>
      <c r="BT25" s="34">
        <v>2039</v>
      </c>
      <c r="BU25" s="34">
        <v>2048</v>
      </c>
    </row>
    <row r="26" spans="1:73" s="1" customFormat="1">
      <c r="B26" s="1" t="s">
        <v>20</v>
      </c>
      <c r="C26" s="55">
        <f>X26</f>
        <v>0</v>
      </c>
      <c r="D26" s="55"/>
      <c r="E26" s="56">
        <f>IF(Z26=0,$AF$4,AC26)</f>
        <v>4.5357542798495347E-2</v>
      </c>
      <c r="F26" s="56">
        <f>IF($Z26=0,$AF$4,AD26)</f>
        <v>1.3529377654913786</v>
      </c>
      <c r="G26" s="56"/>
      <c r="H26" s="55">
        <f>AJ26</f>
        <v>0</v>
      </c>
      <c r="I26" s="55"/>
      <c r="J26" s="54">
        <f>AO26</f>
        <v>4.7411625438745124E-3</v>
      </c>
      <c r="K26" s="54">
        <f>AP26</f>
        <v>1.0433789121608426</v>
      </c>
      <c r="L26" s="54"/>
      <c r="M26" s="55">
        <f>AV26</f>
        <v>3.0018761726078798</v>
      </c>
      <c r="N26" s="54"/>
      <c r="O26" s="54">
        <f>BA26</f>
        <v>2.1421799933271037</v>
      </c>
      <c r="P26" s="54">
        <f>BB26</f>
        <v>5.5563396201471162</v>
      </c>
      <c r="Q26" s="53">
        <f>BH26</f>
        <v>30.393996247654787</v>
      </c>
      <c r="R26" s="53"/>
      <c r="S26" s="52">
        <f>BM26</f>
        <v>22.252333758187696</v>
      </c>
      <c r="T26" s="52">
        <f>BN26</f>
        <v>31.006093208104435</v>
      </c>
      <c r="U26" s="51">
        <f>Q26-T26</f>
        <v>-0.61209696044964801</v>
      </c>
      <c r="V26" s="1" t="s">
        <v>20</v>
      </c>
      <c r="W26" s="60">
        <v>0</v>
      </c>
      <c r="X26" s="50">
        <f>W26/BT26*100</f>
        <v>0</v>
      </c>
      <c r="Y26" s="58">
        <v>2.4</v>
      </c>
      <c r="Z26" s="49">
        <f>Y26/BU26*100</f>
        <v>0.44943820224719094</v>
      </c>
      <c r="AA26" s="48">
        <f>IF(Y26&lt;1,0,IF(Y26&gt;100,Y26-(1.96*SQRT(Y26)),CHIINV(0.975,2*Y26)/2))</f>
        <v>0.24220927854396515</v>
      </c>
      <c r="AB26" s="48">
        <f>IF(Y26=0,0,IF(Y26&gt;100,Y26+(1.96*SQRT(Y26)),CHIINV(0.025,2*(Y26+1))/2))</f>
        <v>7.2246876677239609</v>
      </c>
      <c r="AC26" s="44">
        <f>(AA26/$BU26)*100</f>
        <v>4.5357542798495347E-2</v>
      </c>
      <c r="AD26" s="44">
        <f>(AB26/$BU26)*100</f>
        <v>1.3529377654913786</v>
      </c>
      <c r="AE26" s="44">
        <f>Z26-AC26</f>
        <v>0.40408065944869559</v>
      </c>
      <c r="AF26" s="44">
        <f>AD26-Z26</f>
        <v>0.90349956324418756</v>
      </c>
      <c r="AG26" s="47"/>
      <c r="AH26" s="1" t="s">
        <v>20</v>
      </c>
      <c r="AI26" s="59">
        <v>0</v>
      </c>
      <c r="AJ26" s="46">
        <f>AI26/BT26*100</f>
        <v>0</v>
      </c>
      <c r="AK26" s="58">
        <v>1.4</v>
      </c>
      <c r="AL26" s="45">
        <f>AK26/BU26*100</f>
        <v>0.26217228464419473</v>
      </c>
      <c r="AM26" s="38">
        <f>IF(AK26&lt;0.5,0,IF(AK26&gt;100,AK26-(1.96*SQRT(AK26)),CHIINV(0.975,2*AK26)/2))</f>
        <v>2.5317807984289897E-2</v>
      </c>
      <c r="AN26" s="38">
        <f>IF(AK26=0,0,IF(AK26&gt;100,AK26+(1.96*SQRT(AK26)),CHIINV(0.025,2*(AK26+1))/2))</f>
        <v>5.5716433909388989</v>
      </c>
      <c r="AO26" s="44">
        <f>(AM26/$BU26)*100</f>
        <v>4.7411625438745124E-3</v>
      </c>
      <c r="AP26" s="44">
        <f>(AN26/$BU26)*100</f>
        <v>1.0433789121608426</v>
      </c>
      <c r="AQ26" s="44">
        <f>AL26-AO26</f>
        <v>0.25743112210032021</v>
      </c>
      <c r="AR26" s="44">
        <f>AP26-AL26</f>
        <v>0.78120662751664782</v>
      </c>
      <c r="AS26" s="43"/>
      <c r="AT26" s="1" t="s">
        <v>20</v>
      </c>
      <c r="AU26" s="59">
        <v>16</v>
      </c>
      <c r="AV26" s="46">
        <f>AU26/BT26*100</f>
        <v>3.0018761726078798</v>
      </c>
      <c r="AW26" s="58">
        <v>19</v>
      </c>
      <c r="AX26" s="45">
        <f>AW26/BU26*100</f>
        <v>3.5580524344569286</v>
      </c>
      <c r="AY26" s="38">
        <f>IF(AW26=0,0,IF(AW26&gt;100,AW26-(1.96*SQRT(AW26)),CHIINV(0.975,2*AW26)/2))</f>
        <v>11.439241164366733</v>
      </c>
      <c r="AZ26" s="38">
        <f>IF(AW26=0,0,IF(AW26&gt;100,AW26+(1.96*SQRT(AW26)),CHIINV(0.025,2*(AW26+1))/2))</f>
        <v>29.670853571585599</v>
      </c>
      <c r="BA26" s="44">
        <f>(AY26/$BU26)*100</f>
        <v>2.1421799933271037</v>
      </c>
      <c r="BB26" s="44">
        <f>(AZ26/$BU26)*100</f>
        <v>5.5563396201471162</v>
      </c>
      <c r="BC26" s="44">
        <f>AX26-BA26</f>
        <v>1.4158724411298249</v>
      </c>
      <c r="BD26" s="44">
        <f>BB26-AX26</f>
        <v>1.9982871856901876</v>
      </c>
      <c r="BE26" s="43"/>
      <c r="BF26" s="1" t="s">
        <v>20</v>
      </c>
      <c r="BG26" s="34">
        <v>162</v>
      </c>
      <c r="BH26" s="41">
        <f>BG26/BT26*100</f>
        <v>30.393996247654787</v>
      </c>
      <c r="BI26" s="57">
        <v>142.19999999999999</v>
      </c>
      <c r="BJ26" s="39">
        <f>BI26/BU26*100</f>
        <v>26.629213483146064</v>
      </c>
      <c r="BK26" s="38">
        <f>IF(BI26=0,0,IF(BI26&gt;100,BI26-(1.96*SQRT(BI26)),CHIINV(0.975,2*BI26)/2))</f>
        <v>118.82746226872229</v>
      </c>
      <c r="BL26" s="38">
        <f>IF(BI26=0,0,IF(BI26&gt;100,BI26+(1.96*SQRT(BI26)),CHIINV(0.025,2*(BI26+1))/2))</f>
        <v>165.57253773127769</v>
      </c>
      <c r="BM26" s="37">
        <f>(BK26/$BU26)*100</f>
        <v>22.252333758187696</v>
      </c>
      <c r="BN26" s="37">
        <f>(BL26/$BU26)*100</f>
        <v>31.006093208104435</v>
      </c>
      <c r="BO26" s="37">
        <f>BJ26-BM26</f>
        <v>4.3768797249583677</v>
      </c>
      <c r="BP26" s="37">
        <f>BN26-BJ26</f>
        <v>4.3768797249583713</v>
      </c>
      <c r="BR26" s="61"/>
      <c r="BS26" s="1" t="s">
        <v>20</v>
      </c>
      <c r="BT26" s="34">
        <v>533</v>
      </c>
      <c r="BU26" s="34">
        <v>534</v>
      </c>
    </row>
    <row r="27" spans="1:73" s="14" customFormat="1">
      <c r="B27" s="1" t="s">
        <v>19</v>
      </c>
      <c r="C27" s="55">
        <f>X27</f>
        <v>0.36429872495446264</v>
      </c>
      <c r="D27" s="55"/>
      <c r="E27" s="56">
        <f>IF(Z27=0,$AF$4,AC27)</f>
        <v>7.5564692135151254E-2</v>
      </c>
      <c r="F27" s="56">
        <f>IF($Z27=0,$AF$4,AD27)</f>
        <v>1.4557058431481207</v>
      </c>
      <c r="G27" s="56"/>
      <c r="H27" s="55">
        <f>AJ27</f>
        <v>0.36429872495446264</v>
      </c>
      <c r="I27" s="55"/>
      <c r="J27" s="54">
        <f>AO27</f>
        <v>1.9617752965808918E-2</v>
      </c>
      <c r="K27" s="54">
        <f>AP27</f>
        <v>1.1665910903663663</v>
      </c>
      <c r="L27" s="54"/>
      <c r="M27" s="55">
        <f>AV27</f>
        <v>2.1857923497267762</v>
      </c>
      <c r="N27" s="54"/>
      <c r="O27" s="54">
        <f>BA27</f>
        <v>1.3916236866001093</v>
      </c>
      <c r="P27" s="54">
        <f>BB27</f>
        <v>4.2708402039701054</v>
      </c>
      <c r="Q27" s="53">
        <f>BH27</f>
        <v>23.132969034608379</v>
      </c>
      <c r="R27" s="53"/>
      <c r="S27" s="52">
        <f>BM27</f>
        <v>14.913524860940552</v>
      </c>
      <c r="T27" s="52">
        <f>BN27</f>
        <v>22.104656957241264</v>
      </c>
      <c r="U27" s="51">
        <f>Q27-T27</f>
        <v>1.0283120773671151</v>
      </c>
      <c r="V27" s="1" t="s">
        <v>19</v>
      </c>
      <c r="W27" s="60">
        <v>2</v>
      </c>
      <c r="X27" s="50">
        <f>W27/BT27*100</f>
        <v>0.36429872495446264</v>
      </c>
      <c r="Y27" s="58">
        <v>2.6</v>
      </c>
      <c r="Z27" s="49">
        <f>Y27/BU27*100</f>
        <v>0.47272727272727277</v>
      </c>
      <c r="AA27" s="48">
        <f>IF(Y27&lt;1,0,IF(Y27&gt;100,Y27-(1.96*SQRT(Y27)),CHIINV(0.975,2*Y27)/2))</f>
        <v>0.41560580674333192</v>
      </c>
      <c r="AB27" s="48">
        <f>IF(Y27=0,0,IF(Y27&gt;100,Y27+(1.96*SQRT(Y27)),CHIINV(0.025,2*(Y27+1))/2))</f>
        <v>8.0063821373146631</v>
      </c>
      <c r="AC27" s="44">
        <f>(AA27/$BU27)*100</f>
        <v>7.5564692135151254E-2</v>
      </c>
      <c r="AD27" s="44">
        <f>(AB27/$BU27)*100</f>
        <v>1.4557058431481207</v>
      </c>
      <c r="AE27" s="44">
        <f>Z27-AC27</f>
        <v>0.39716258059212151</v>
      </c>
      <c r="AF27" s="44">
        <f>AD27-Z27</f>
        <v>0.98297857042084791</v>
      </c>
      <c r="AG27" s="47"/>
      <c r="AH27" s="1" t="s">
        <v>19</v>
      </c>
      <c r="AI27" s="59">
        <v>2</v>
      </c>
      <c r="AJ27" s="46">
        <f>AI27/BT27*100</f>
        <v>0.36429872495446264</v>
      </c>
      <c r="AK27" s="58">
        <v>1.8</v>
      </c>
      <c r="AL27" s="45">
        <f>AK27/BU27*100</f>
        <v>0.32727272727272727</v>
      </c>
      <c r="AM27" s="38">
        <f>IF(AK27&lt;0.5,0,IF(AK27&gt;100,AK27-(1.96*SQRT(AK27)),CHIINV(0.975,2*AK27)/2))</f>
        <v>0.10789764131194905</v>
      </c>
      <c r="AN27" s="38">
        <f>IF(AK27=0,0,IF(AK27&gt;100,AK27+(1.96*SQRT(AK27)),CHIINV(0.025,2*(AK27+1))/2))</f>
        <v>6.4162509970150143</v>
      </c>
      <c r="AO27" s="44">
        <f>(AM27/$BU27)*100</f>
        <v>1.9617752965808918E-2</v>
      </c>
      <c r="AP27" s="44">
        <f>(AN27/$BU27)*100</f>
        <v>1.1665910903663663</v>
      </c>
      <c r="AQ27" s="44">
        <f>AL27-AO27</f>
        <v>0.30765497430691835</v>
      </c>
      <c r="AR27" s="44">
        <f>AP27-AL27</f>
        <v>0.83931836309363905</v>
      </c>
      <c r="AS27" s="43"/>
      <c r="AT27" s="1" t="s">
        <v>19</v>
      </c>
      <c r="AU27" s="59">
        <v>12</v>
      </c>
      <c r="AV27" s="46">
        <f>AU27/BT27*100</f>
        <v>2.1857923497267762</v>
      </c>
      <c r="AW27" s="58">
        <v>14.2</v>
      </c>
      <c r="AX27" s="45">
        <f>AW27/BU27*100</f>
        <v>2.5818181818181816</v>
      </c>
      <c r="AY27" s="38">
        <f>IF(AW27=0,0,IF(AW27&gt;100,AW27-(1.96*SQRT(AW27)),CHIINV(0.975,2*AW27)/2))</f>
        <v>7.653930276300601</v>
      </c>
      <c r="AZ27" s="38">
        <f>IF(AW27=0,0,IF(AW27&gt;100,AW27+(1.96*SQRT(AW27)),CHIINV(0.025,2*(AW27+1))/2))</f>
        <v>23.489621121835579</v>
      </c>
      <c r="BA27" s="44">
        <f>(AY27/$BU27)*100</f>
        <v>1.3916236866001093</v>
      </c>
      <c r="BB27" s="44">
        <f>(AZ27/$BU27)*100</f>
        <v>4.2708402039701054</v>
      </c>
      <c r="BC27" s="44">
        <f>AX27-BA27</f>
        <v>1.1901944952180723</v>
      </c>
      <c r="BD27" s="44">
        <f>BB27-AX27</f>
        <v>1.6890220221519239</v>
      </c>
      <c r="BE27" s="43"/>
      <c r="BF27" s="1" t="s">
        <v>19</v>
      </c>
      <c r="BG27" s="34">
        <v>127</v>
      </c>
      <c r="BH27" s="41">
        <f>BG27/BT27*100</f>
        <v>23.132969034608379</v>
      </c>
      <c r="BI27" s="57">
        <v>101.8</v>
      </c>
      <c r="BJ27" s="39">
        <f>BI27/BU27*100</f>
        <v>18.509090909090908</v>
      </c>
      <c r="BK27" s="38">
        <f>IF(BI27=0,0,IF(BI27&gt;100,BI27-(1.96*SQRT(BI27)),CHIINV(0.975,2*BI27)/2))</f>
        <v>82.024386735173039</v>
      </c>
      <c r="BL27" s="38">
        <f>IF(BI27=0,0,IF(BI27&gt;100,BI27+(1.96*SQRT(BI27)),CHIINV(0.025,2*(BI27+1))/2))</f>
        <v>121.57561326482696</v>
      </c>
      <c r="BM27" s="37">
        <f>(BK27/$BU27)*100</f>
        <v>14.913524860940552</v>
      </c>
      <c r="BN27" s="37">
        <f>(BL27/$BU27)*100</f>
        <v>22.104656957241264</v>
      </c>
      <c r="BO27" s="37">
        <f>BJ27-BM27</f>
        <v>3.5955660481503564</v>
      </c>
      <c r="BP27" s="37">
        <f>BN27-BJ27</f>
        <v>3.5955660481503564</v>
      </c>
      <c r="BQ27" s="36"/>
      <c r="BR27" s="61"/>
      <c r="BS27" s="1" t="s">
        <v>19</v>
      </c>
      <c r="BT27" s="34">
        <v>549</v>
      </c>
      <c r="BU27" s="34">
        <v>550</v>
      </c>
    </row>
    <row r="28" spans="1:73" s="1" customFormat="1">
      <c r="A28" s="14" t="s">
        <v>18</v>
      </c>
      <c r="B28" s="1" t="s">
        <v>17</v>
      </c>
      <c r="C28" s="55">
        <f>X28</f>
        <v>0.8637236084452975</v>
      </c>
      <c r="D28" s="55"/>
      <c r="E28" s="56">
        <f>IF(Z28=0,$AF$4,AC28)</f>
        <v>0.24080531306780442</v>
      </c>
      <c r="F28" s="56">
        <f>IF($Z28=0,$AF$4,AD28)</f>
        <v>1.3215573492039894</v>
      </c>
      <c r="G28" s="56"/>
      <c r="H28" s="55">
        <f>AJ28</f>
        <v>0.19193857965451055</v>
      </c>
      <c r="I28" s="55"/>
      <c r="J28" s="54">
        <f>AO28</f>
        <v>5.9487704124577143E-2</v>
      </c>
      <c r="K28" s="54">
        <f>AP28</f>
        <v>0.84300702593676202</v>
      </c>
      <c r="L28" s="54"/>
      <c r="M28" s="55">
        <f>AV28</f>
        <v>5.7581573896353166</v>
      </c>
      <c r="N28" s="54"/>
      <c r="O28" s="54">
        <f>BA28</f>
        <v>4.1510810925889174</v>
      </c>
      <c r="P28" s="54">
        <f>BB28</f>
        <v>7.1009722502848867</v>
      </c>
      <c r="Q28" s="53">
        <f>BH28</f>
        <v>36.084452975047988</v>
      </c>
      <c r="R28" s="53"/>
      <c r="S28" s="52">
        <f>BM28</f>
        <v>37.016784091145077</v>
      </c>
      <c r="T28" s="52">
        <f>BN28</f>
        <v>44.790908216547223</v>
      </c>
      <c r="U28" s="51">
        <f>Q28-T28</f>
        <v>-8.7064552414992349</v>
      </c>
      <c r="V28" s="1" t="s">
        <v>17</v>
      </c>
      <c r="W28" s="60">
        <v>9</v>
      </c>
      <c r="X28" s="50">
        <f>W28/BT28*100</f>
        <v>0.8637236084452975</v>
      </c>
      <c r="Y28" s="58">
        <v>6.6</v>
      </c>
      <c r="Z28" s="49">
        <f>Y28/BU28*100</f>
        <v>0.63461538461538458</v>
      </c>
      <c r="AA28" s="48">
        <f>IF(Y28&lt;1,0,IF(Y28&gt;100,Y28-(1.96*SQRT(Y28)),CHIINV(0.975,2*Y28)/2))</f>
        <v>2.504375255905166</v>
      </c>
      <c r="AB28" s="48">
        <f>IF(Y28=0,0,IF(Y28&gt;100,Y28+(1.96*SQRT(Y28)),CHIINV(0.025,2*(Y28+1))/2))</f>
        <v>13.744196431721491</v>
      </c>
      <c r="AC28" s="44">
        <f>(AA28/$BU28)*100</f>
        <v>0.24080531306780442</v>
      </c>
      <c r="AD28" s="44">
        <f>(AB28/$BU28)*100</f>
        <v>1.3215573492039894</v>
      </c>
      <c r="AE28" s="44">
        <f>Z28-AC28</f>
        <v>0.39381007154758019</v>
      </c>
      <c r="AF28" s="44">
        <f>AD28-Z28</f>
        <v>0.68694196458860479</v>
      </c>
      <c r="AG28" s="47"/>
      <c r="AH28" s="1" t="s">
        <v>17</v>
      </c>
      <c r="AI28" s="59">
        <v>2</v>
      </c>
      <c r="AJ28" s="46">
        <f>AI28/BT28*100</f>
        <v>0.19193857965451055</v>
      </c>
      <c r="AK28" s="58">
        <v>3.2</v>
      </c>
      <c r="AL28" s="45">
        <f>AK28/BU28*100</f>
        <v>0.30769230769230771</v>
      </c>
      <c r="AM28" s="38">
        <f>IF(AK28&lt;0.5,0,IF(AK28&gt;100,AK28-(1.96*SQRT(AK28)),CHIINV(0.975,2*AK28)/2))</f>
        <v>0.61867212289560225</v>
      </c>
      <c r="AN28" s="38">
        <f>IF(AK28=0,0,IF(AK28&gt;100,AK28+(1.96*SQRT(AK28)),CHIINV(0.025,2*(AK28+1))/2))</f>
        <v>8.7672730697423251</v>
      </c>
      <c r="AO28" s="44">
        <f>(AM28/$BU28)*100</f>
        <v>5.9487704124577143E-2</v>
      </c>
      <c r="AP28" s="44">
        <f>(AN28/$BU28)*100</f>
        <v>0.84300702593676202</v>
      </c>
      <c r="AQ28" s="44">
        <f>AL28-AO28</f>
        <v>0.24820460356773055</v>
      </c>
      <c r="AR28" s="44">
        <f>AP28-AL28</f>
        <v>0.53531471824445431</v>
      </c>
      <c r="AS28" s="43"/>
      <c r="AT28" s="1" t="s">
        <v>17</v>
      </c>
      <c r="AU28" s="59">
        <v>60</v>
      </c>
      <c r="AV28" s="46">
        <f>AU28/BT28*100</f>
        <v>5.7581573896353166</v>
      </c>
      <c r="AW28" s="58">
        <v>57.4</v>
      </c>
      <c r="AX28" s="45">
        <f>AW28/BU28*100</f>
        <v>5.5192307692307692</v>
      </c>
      <c r="AY28" s="38">
        <f>IF(AW28=0,0,IF(AW28&gt;100,AW28-(1.96*SQRT(AW28)),CHIINV(0.975,2*AW28)/2))</f>
        <v>43.171243362924741</v>
      </c>
      <c r="AZ28" s="38">
        <f>IF(AW28=0,0,IF(AW28&gt;100,AW28+(1.96*SQRT(AW28)),CHIINV(0.025,2*(AW28+1))/2))</f>
        <v>73.850111402962824</v>
      </c>
      <c r="BA28" s="44">
        <f>(AY28/$BU28)*100</f>
        <v>4.1510810925889174</v>
      </c>
      <c r="BB28" s="44">
        <f>(AZ28/$BU28)*100</f>
        <v>7.1009722502848867</v>
      </c>
      <c r="BC28" s="44">
        <f>AX28-BA28</f>
        <v>1.3681496766418517</v>
      </c>
      <c r="BD28" s="44">
        <f>BB28-AX28</f>
        <v>1.5817414810541175</v>
      </c>
      <c r="BE28" s="43"/>
      <c r="BF28" s="1" t="s">
        <v>17</v>
      </c>
      <c r="BG28" s="34">
        <v>376</v>
      </c>
      <c r="BH28" s="41">
        <f>BG28/BT28*100</f>
        <v>36.084452975047988</v>
      </c>
      <c r="BI28" s="57">
        <v>425.4</v>
      </c>
      <c r="BJ28" s="39">
        <f>BI28/BU28*100</f>
        <v>40.903846153846153</v>
      </c>
      <c r="BK28" s="38">
        <f>IF(BI28=0,0,IF(BI28&gt;100,BI28-(1.96*SQRT(BI28)),CHIINV(0.975,2*BI28)/2))</f>
        <v>384.97455454790878</v>
      </c>
      <c r="BL28" s="38">
        <f>IF(BI28=0,0,IF(BI28&gt;100,BI28+(1.96*SQRT(BI28)),CHIINV(0.025,2*(BI28+1))/2))</f>
        <v>465.82544545209117</v>
      </c>
      <c r="BM28" s="37">
        <f>(BK28/$BU28)*100</f>
        <v>37.016784091145077</v>
      </c>
      <c r="BN28" s="37">
        <f>(BL28/$BU28)*100</f>
        <v>44.790908216547223</v>
      </c>
      <c r="BO28" s="37">
        <f>BJ28-BM28</f>
        <v>3.8870620627010766</v>
      </c>
      <c r="BP28" s="37">
        <f>BN28-BJ28</f>
        <v>3.8870620627010695</v>
      </c>
      <c r="BQ28" s="36"/>
      <c r="BR28" s="35"/>
      <c r="BS28" s="1" t="s">
        <v>17</v>
      </c>
      <c r="BT28" s="34">
        <v>1042</v>
      </c>
      <c r="BU28" s="34">
        <v>1040</v>
      </c>
    </row>
    <row r="29" spans="1:73" s="1" customFormat="1">
      <c r="B29" s="1" t="s">
        <v>16</v>
      </c>
      <c r="C29" s="55">
        <f>X29</f>
        <v>0.77369439071566737</v>
      </c>
      <c r="D29" s="55"/>
      <c r="E29" s="56">
        <f>IF(Z29=0,$AF$4,AC29)</f>
        <v>0.26370991210745687</v>
      </c>
      <c r="F29" s="56">
        <f>IF($Z29=0,$AF$4,AD29)</f>
        <v>2.140629810646602</v>
      </c>
      <c r="G29" s="56"/>
      <c r="H29" s="55">
        <f>AJ29</f>
        <v>0.58027079303675055</v>
      </c>
      <c r="I29" s="55"/>
      <c r="J29" s="54">
        <f>AO29</f>
        <v>4.7306499715618192E-2</v>
      </c>
      <c r="K29" s="54">
        <f>AP29</f>
        <v>1.4110718101023361</v>
      </c>
      <c r="L29" s="54"/>
      <c r="M29" s="55">
        <f>AV29</f>
        <v>5.029013539651837</v>
      </c>
      <c r="N29" s="54"/>
      <c r="O29" s="54">
        <f>BA29</f>
        <v>3.0033696981809501</v>
      </c>
      <c r="P29" s="54">
        <f>BB29</f>
        <v>6.9746284362799225</v>
      </c>
      <c r="Q29" s="53">
        <f>BH29</f>
        <v>31.914893617021278</v>
      </c>
      <c r="R29" s="53"/>
      <c r="S29" s="52">
        <f>BM29</f>
        <v>34.01233711114029</v>
      </c>
      <c r="T29" s="52">
        <f>BN29</f>
        <v>44.89391288885971</v>
      </c>
      <c r="U29" s="51">
        <f>Q29-T29</f>
        <v>-12.979019271838432</v>
      </c>
      <c r="V29" s="1" t="s">
        <v>16</v>
      </c>
      <c r="W29" s="60">
        <v>4</v>
      </c>
      <c r="X29" s="50">
        <f>W29/BT29*100</f>
        <v>0.77369439071566737</v>
      </c>
      <c r="Y29" s="58">
        <v>4.8</v>
      </c>
      <c r="Z29" s="49">
        <f>Y29/BU29*100</f>
        <v>0.9375</v>
      </c>
      <c r="AA29" s="48">
        <f>IF(Y29&lt;1,0,IF(Y29&gt;100,Y29-(1.96*SQRT(Y29)),CHIINV(0.975,2*Y29)/2))</f>
        <v>1.3501947499901792</v>
      </c>
      <c r="AB29" s="48">
        <f>IF(Y29=0,0,IF(Y29&gt;100,Y29+(1.96*SQRT(Y29)),CHIINV(0.025,2*(Y29+1))/2))</f>
        <v>10.960024630510603</v>
      </c>
      <c r="AC29" s="44">
        <f>(AA29/$BU29)*100</f>
        <v>0.26370991210745687</v>
      </c>
      <c r="AD29" s="44">
        <f>(AB29/$BU29)*100</f>
        <v>2.140629810646602</v>
      </c>
      <c r="AE29" s="44">
        <f>Z29-AC29</f>
        <v>0.67379008789254313</v>
      </c>
      <c r="AF29" s="44">
        <f>AD29-Z29</f>
        <v>1.203129810646602</v>
      </c>
      <c r="AG29" s="47"/>
      <c r="AH29" s="1" t="s">
        <v>16</v>
      </c>
      <c r="AI29" s="59">
        <v>3</v>
      </c>
      <c r="AJ29" s="46">
        <f>AI29/BT29*100</f>
        <v>0.58027079303675055</v>
      </c>
      <c r="AK29" s="58">
        <v>2.2000000000000002</v>
      </c>
      <c r="AL29" s="45">
        <f>AK29/BU29*100</f>
        <v>0.42968750000000006</v>
      </c>
      <c r="AM29" s="38">
        <f>IF(AK29&lt;0.5,0,IF(AK29&gt;100,AK29-(1.96*SQRT(AK29)),CHIINV(0.975,2*AK29)/2))</f>
        <v>0.24220927854396515</v>
      </c>
      <c r="AN29" s="38">
        <f>IF(AK29=0,0,IF(AK29&gt;100,AK29+(1.96*SQRT(AK29)),CHIINV(0.025,2*(AK29+1))/2))</f>
        <v>7.2246876677239609</v>
      </c>
      <c r="AO29" s="44">
        <f>(AM29/$BU29)*100</f>
        <v>4.7306499715618192E-2</v>
      </c>
      <c r="AP29" s="44">
        <f>(AN29/$BU29)*100</f>
        <v>1.4110718101023361</v>
      </c>
      <c r="AQ29" s="44">
        <f>AL29-AO29</f>
        <v>0.38238100028438188</v>
      </c>
      <c r="AR29" s="44">
        <f>AP29-AL29</f>
        <v>0.98138431010233607</v>
      </c>
      <c r="AS29" s="43"/>
      <c r="AT29" s="1" t="s">
        <v>16</v>
      </c>
      <c r="AU29" s="59">
        <v>26</v>
      </c>
      <c r="AV29" s="46">
        <f>AU29/BT29*100</f>
        <v>5.029013539651837</v>
      </c>
      <c r="AW29" s="58">
        <v>24.2</v>
      </c>
      <c r="AX29" s="45">
        <f>AW29/BU29*100</f>
        <v>4.7265625</v>
      </c>
      <c r="AY29" s="38">
        <f>IF(AW29=0,0,IF(AW29&gt;100,AW29-(1.96*SQRT(AW29)),CHIINV(0.975,2*AW29)/2))</f>
        <v>15.377252854686464</v>
      </c>
      <c r="AZ29" s="38">
        <f>IF(AW29=0,0,IF(AW29&gt;100,AW29+(1.96*SQRT(AW29)),CHIINV(0.025,2*(AW29+1))/2))</f>
        <v>35.710097593753204</v>
      </c>
      <c r="BA29" s="44">
        <f>(AY29/$BU29)*100</f>
        <v>3.0033696981809501</v>
      </c>
      <c r="BB29" s="44">
        <f>(AZ29/$BU29)*100</f>
        <v>6.9746284362799225</v>
      </c>
      <c r="BC29" s="44">
        <f>AX29-BA29</f>
        <v>1.7231928018190499</v>
      </c>
      <c r="BD29" s="44">
        <f>BB29-AX29</f>
        <v>2.2480659362799225</v>
      </c>
      <c r="BE29" s="43"/>
      <c r="BF29" s="1" t="s">
        <v>16</v>
      </c>
      <c r="BG29" s="34">
        <v>165</v>
      </c>
      <c r="BH29" s="41">
        <f>BG29/BT29*100</f>
        <v>31.914893617021278</v>
      </c>
      <c r="BI29" s="57">
        <v>202</v>
      </c>
      <c r="BJ29" s="39">
        <f>BI29/BU29*100</f>
        <v>39.453125</v>
      </c>
      <c r="BK29" s="38">
        <f>IF(BI29=0,0,IF(BI29&gt;100,BI29-(1.96*SQRT(BI29)),CHIINV(0.975,2*BI29)/2))</f>
        <v>174.14316600903828</v>
      </c>
      <c r="BL29" s="38">
        <f>IF(BI29=0,0,IF(BI29&gt;100,BI29+(1.96*SQRT(BI29)),CHIINV(0.025,2*(BI29+1))/2))</f>
        <v>229.85683399096172</v>
      </c>
      <c r="BM29" s="37">
        <f>(BK29/$BU29)*100</f>
        <v>34.01233711114029</v>
      </c>
      <c r="BN29" s="37">
        <f>(BL29/$BU29)*100</f>
        <v>44.89391288885971</v>
      </c>
      <c r="BO29" s="37">
        <f>BJ29-BM29</f>
        <v>5.4407878888597097</v>
      </c>
      <c r="BP29" s="37">
        <f>BN29-BJ29</f>
        <v>5.4407878888597097</v>
      </c>
      <c r="BQ29" s="36"/>
      <c r="BR29" s="35"/>
      <c r="BS29" s="1" t="s">
        <v>16</v>
      </c>
      <c r="BT29" s="34">
        <v>517</v>
      </c>
      <c r="BU29" s="34">
        <v>512</v>
      </c>
    </row>
    <row r="30" spans="1:73" s="1" customFormat="1">
      <c r="B30" s="1" t="s">
        <v>15</v>
      </c>
      <c r="C30" s="55">
        <f>X30</f>
        <v>0.60240963855421692</v>
      </c>
      <c r="D30" s="55"/>
      <c r="E30" s="56">
        <f>IF(Z30=0,$AF$4,AC30)</f>
        <v>8.3960769039056957E-2</v>
      </c>
      <c r="F30" s="56">
        <f>IF($Z30=0,$AF$4,AD30)</f>
        <v>1.6174509368312451</v>
      </c>
      <c r="G30" s="56"/>
      <c r="H30" s="55">
        <f>AJ30</f>
        <v>0.20080321285140559</v>
      </c>
      <c r="I30" s="55"/>
      <c r="J30" s="54">
        <f>AO30</f>
        <v>0.12498426725163683</v>
      </c>
      <c r="K30" s="54">
        <f>AP30</f>
        <v>1.7711662767156213</v>
      </c>
      <c r="L30" s="54"/>
      <c r="M30" s="55">
        <f>AV30</f>
        <v>4.8192771084337354</v>
      </c>
      <c r="N30" s="54"/>
      <c r="O30" s="54">
        <f>BA30</f>
        <v>3.3496753908209018</v>
      </c>
      <c r="P30" s="54">
        <f>BB30</f>
        <v>7.5759458911039008</v>
      </c>
      <c r="Q30" s="53">
        <f>BH30</f>
        <v>29.317269076305219</v>
      </c>
      <c r="R30" s="53"/>
      <c r="S30" s="52">
        <f>BM30</f>
        <v>27.724823898041436</v>
      </c>
      <c r="T30" s="52">
        <f>BN30</f>
        <v>37.810529637312094</v>
      </c>
      <c r="U30" s="51">
        <f>Q30-T30</f>
        <v>-8.4932605610068741</v>
      </c>
      <c r="V30" s="1" t="s">
        <v>15</v>
      </c>
      <c r="W30" s="60">
        <v>3</v>
      </c>
      <c r="X30" s="50">
        <f>W30/BT30*100</f>
        <v>0.60240963855421692</v>
      </c>
      <c r="Y30" s="58">
        <v>2.6</v>
      </c>
      <c r="Z30" s="49">
        <f>Y30/BU30*100</f>
        <v>0.5252525252525253</v>
      </c>
      <c r="AA30" s="48">
        <f>IF(Y30&lt;1,0,IF(Y30&gt;100,Y30-(1.96*SQRT(Y30)),CHIINV(0.975,2*Y30)/2))</f>
        <v>0.41560580674333192</v>
      </c>
      <c r="AB30" s="48">
        <f>IF(Y30=0,0,IF(Y30&gt;100,Y30+(1.96*SQRT(Y30)),CHIINV(0.025,2*(Y30+1))/2))</f>
        <v>8.0063821373146631</v>
      </c>
      <c r="AC30" s="44">
        <f>(AA30/$BU30)*100</f>
        <v>8.3960769039056957E-2</v>
      </c>
      <c r="AD30" s="44">
        <f>(AB30/$BU30)*100</f>
        <v>1.6174509368312451</v>
      </c>
      <c r="AE30" s="44">
        <f>Z30-AC30</f>
        <v>0.44129175621346833</v>
      </c>
      <c r="AF30" s="44">
        <f>AD30-Z30</f>
        <v>1.0921984115787198</v>
      </c>
      <c r="AG30" s="47"/>
      <c r="AH30" s="1" t="s">
        <v>15</v>
      </c>
      <c r="AI30" s="59">
        <v>1</v>
      </c>
      <c r="AJ30" s="46">
        <f>AI30/BT30*100</f>
        <v>0.20080321285140559</v>
      </c>
      <c r="AK30" s="58">
        <v>3</v>
      </c>
      <c r="AL30" s="45">
        <f>AK30/BU30*100</f>
        <v>0.60606060606060608</v>
      </c>
      <c r="AM30" s="38">
        <f>IF(AK30&lt;0.5,0,IF(AK30&gt;100,AK30-(1.96*SQRT(AK30)),CHIINV(0.975,2*AK30)/2))</f>
        <v>0.61867212289560225</v>
      </c>
      <c r="AN30" s="38">
        <f>IF(AK30=0,0,IF(AK30&gt;100,AK30+(1.96*SQRT(AK30)),CHIINV(0.025,2*(AK30+1))/2))</f>
        <v>8.7672730697423251</v>
      </c>
      <c r="AO30" s="44">
        <f>(AM30/$BU30)*100</f>
        <v>0.12498426725163683</v>
      </c>
      <c r="AP30" s="44">
        <f>(AN30/$BU30)*100</f>
        <v>1.7711662767156213</v>
      </c>
      <c r="AQ30" s="44">
        <f>AL30-AO30</f>
        <v>0.48107633880896927</v>
      </c>
      <c r="AR30" s="44">
        <f>AP30-AL30</f>
        <v>1.1651056706550151</v>
      </c>
      <c r="AS30" s="43"/>
      <c r="AT30" s="1" t="s">
        <v>15</v>
      </c>
      <c r="AU30" s="59">
        <v>24</v>
      </c>
      <c r="AV30" s="46">
        <f>AU30/BT30*100</f>
        <v>4.8192771084337354</v>
      </c>
      <c r="AW30" s="58">
        <v>25.6</v>
      </c>
      <c r="AX30" s="45">
        <f>AW30/BU30*100</f>
        <v>5.1717171717171713</v>
      </c>
      <c r="AY30" s="38">
        <f>IF(AW30=0,0,IF(AW30&gt;100,AW30-(1.96*SQRT(AW30)),CHIINV(0.975,2*AW30)/2))</f>
        <v>16.580893184563465</v>
      </c>
      <c r="AZ30" s="38">
        <f>IF(AW30=0,0,IF(AW30&gt;100,AW30+(1.96*SQRT(AW30)),CHIINV(0.025,2*(AW30+1))/2))</f>
        <v>37.500932160964311</v>
      </c>
      <c r="BA30" s="44">
        <f>(AY30/$BU30)*100</f>
        <v>3.3496753908209018</v>
      </c>
      <c r="BB30" s="44">
        <f>(AZ30/$BU30)*100</f>
        <v>7.5759458911039008</v>
      </c>
      <c r="BC30" s="44">
        <f>AX30-BA30</f>
        <v>1.8220417808962694</v>
      </c>
      <c r="BD30" s="44">
        <f>BB30-AX30</f>
        <v>2.4042287193867296</v>
      </c>
      <c r="BE30" s="43"/>
      <c r="BF30" s="1" t="s">
        <v>15</v>
      </c>
      <c r="BG30" s="34">
        <v>146</v>
      </c>
      <c r="BH30" s="41">
        <f>BG30/BT30*100</f>
        <v>29.317269076305219</v>
      </c>
      <c r="BI30" s="57">
        <v>162.19999999999999</v>
      </c>
      <c r="BJ30" s="39">
        <f>BI30/BU30*100</f>
        <v>32.767676767676768</v>
      </c>
      <c r="BK30" s="38">
        <f>IF(BI30=0,0,IF(BI30&gt;100,BI30-(1.96*SQRT(BI30)),CHIINV(0.975,2*BI30)/2))</f>
        <v>137.23787829530511</v>
      </c>
      <c r="BL30" s="38">
        <f>IF(BI30=0,0,IF(BI30&gt;100,BI30+(1.96*SQRT(BI30)),CHIINV(0.025,2*(BI30+1))/2))</f>
        <v>187.16212170469487</v>
      </c>
      <c r="BM30" s="37">
        <f>(BK30/$BU30)*100</f>
        <v>27.724823898041436</v>
      </c>
      <c r="BN30" s="37">
        <f>(BL30/$BU30)*100</f>
        <v>37.810529637312094</v>
      </c>
      <c r="BO30" s="37">
        <f>BJ30-BM30</f>
        <v>5.0428528696353325</v>
      </c>
      <c r="BP30" s="37">
        <f>BN30-BJ30</f>
        <v>5.0428528696353254</v>
      </c>
      <c r="BQ30" s="36"/>
      <c r="BR30" s="35"/>
      <c r="BS30" s="1" t="s">
        <v>15</v>
      </c>
      <c r="BT30" s="34">
        <v>498</v>
      </c>
      <c r="BU30" s="34">
        <v>495</v>
      </c>
    </row>
    <row r="31" spans="1:73" s="1" customFormat="1">
      <c r="B31" s="1" t="s">
        <v>14</v>
      </c>
      <c r="C31" s="55">
        <f>X31</f>
        <v>0.25252525252525254</v>
      </c>
      <c r="D31" s="55"/>
      <c r="E31" s="56">
        <f>IF(Z31=0,$AF$4,AC31)</f>
        <v>0.13743573437910786</v>
      </c>
      <c r="F31" s="56">
        <f>IF($Z31=0,$AF$4,AD31)</f>
        <v>1.2914992024468723</v>
      </c>
      <c r="G31" s="56"/>
      <c r="H31" s="55">
        <f>AJ31</f>
        <v>0.63131313131313127</v>
      </c>
      <c r="I31" s="55"/>
      <c r="J31" s="54">
        <f>AO31</f>
        <v>0.31581024664630086</v>
      </c>
      <c r="K31" s="54">
        <f>AP31</f>
        <v>1.7331899661691665</v>
      </c>
      <c r="L31" s="54"/>
      <c r="M31" s="55">
        <f>AV31</f>
        <v>5.9343434343434343</v>
      </c>
      <c r="N31" s="54"/>
      <c r="O31" s="54">
        <f>BA31</f>
        <v>5.9943309566421918</v>
      </c>
      <c r="P31" s="54">
        <f>BB31</f>
        <v>10.022850173486288</v>
      </c>
      <c r="Q31" s="53">
        <f>BH31</f>
        <v>30.050505050505048</v>
      </c>
      <c r="R31" s="53"/>
      <c r="S31" s="52">
        <f>BM31</f>
        <v>27.688841466754344</v>
      </c>
      <c r="T31" s="52">
        <f>BN31</f>
        <v>35.514185014960667</v>
      </c>
      <c r="U31" s="51">
        <f>Q31-T31</f>
        <v>-5.4636799644556184</v>
      </c>
      <c r="V31" s="1" t="s">
        <v>14</v>
      </c>
      <c r="W31" s="60">
        <v>2</v>
      </c>
      <c r="X31" s="50">
        <f>W31/BT31*100</f>
        <v>0.25252525252525254</v>
      </c>
      <c r="Y31" s="58">
        <v>4</v>
      </c>
      <c r="Z31" s="49">
        <f>Y31/BU31*100</f>
        <v>0.50441361916771754</v>
      </c>
      <c r="AA31" s="48">
        <f>IF(Y31&lt;1,0,IF(Y31&gt;100,Y31-(1.96*SQRT(Y31)),CHIINV(0.975,2*Y31)/2))</f>
        <v>1.0898653736263253</v>
      </c>
      <c r="AB31" s="48">
        <f>IF(Y31=0,0,IF(Y31&gt;100,Y31+(1.96*SQRT(Y31)),CHIINV(0.025,2*(Y31+1))/2))</f>
        <v>10.241588675403698</v>
      </c>
      <c r="AC31" s="44">
        <f>(AA31/$BU31)*100</f>
        <v>0.13743573437910786</v>
      </c>
      <c r="AD31" s="44">
        <f>(AB31/$BU31)*100</f>
        <v>1.2914992024468723</v>
      </c>
      <c r="AE31" s="44">
        <f>Z31-AC31</f>
        <v>0.36697788478860971</v>
      </c>
      <c r="AF31" s="44">
        <f>AD31-Z31</f>
        <v>0.78708558327915479</v>
      </c>
      <c r="AG31" s="47"/>
      <c r="AH31" s="1" t="s">
        <v>14</v>
      </c>
      <c r="AI31" s="59">
        <v>5</v>
      </c>
      <c r="AJ31" s="46">
        <f>AI31/BT31*100</f>
        <v>0.63131313131313127</v>
      </c>
      <c r="AK31" s="58">
        <v>6.6</v>
      </c>
      <c r="AL31" s="45">
        <f>AK31/BU31*100</f>
        <v>0.83228247162673386</v>
      </c>
      <c r="AM31" s="38">
        <f>IF(AK31&lt;0.5,0,IF(AK31&gt;100,AK31-(1.96*SQRT(AK31)),CHIINV(0.975,2*AK31)/2))</f>
        <v>2.504375255905166</v>
      </c>
      <c r="AN31" s="38">
        <f>IF(AK31=0,0,IF(AK31&gt;100,AK31+(1.96*SQRT(AK31)),CHIINV(0.025,2*(AK31+1))/2))</f>
        <v>13.744196431721491</v>
      </c>
      <c r="AO31" s="44">
        <f>(AM31/$BU31)*100</f>
        <v>0.31581024664630086</v>
      </c>
      <c r="AP31" s="44">
        <f>(AN31/$BU31)*100</f>
        <v>1.7331899661691665</v>
      </c>
      <c r="AQ31" s="44">
        <f>AL31-AO31</f>
        <v>0.51647222498043299</v>
      </c>
      <c r="AR31" s="44">
        <f>AP31-AL31</f>
        <v>0.90090749454243269</v>
      </c>
      <c r="AS31" s="43"/>
      <c r="AT31" s="1" t="s">
        <v>14</v>
      </c>
      <c r="AU31" s="59">
        <v>47</v>
      </c>
      <c r="AV31" s="46">
        <f>AU31/BT31*100</f>
        <v>5.9343434343434343</v>
      </c>
      <c r="AW31" s="58">
        <v>62.4</v>
      </c>
      <c r="AX31" s="45">
        <f>AW31/BU31*100</f>
        <v>7.8688524590163924</v>
      </c>
      <c r="AY31" s="38">
        <f>IF(AW31=0,0,IF(AW31&gt;100,AW31-(1.96*SQRT(AW31)),CHIINV(0.975,2*AW31)/2))</f>
        <v>47.53504448617258</v>
      </c>
      <c r="AZ31" s="38">
        <f>IF(AW31=0,0,IF(AW31&gt;100,AW31+(1.96*SQRT(AW31)),CHIINV(0.025,2*(AW31+1))/2))</f>
        <v>79.481201875746265</v>
      </c>
      <c r="BA31" s="44">
        <f>(AY31/$BU31)*100</f>
        <v>5.9943309566421918</v>
      </c>
      <c r="BB31" s="44">
        <f>(AZ31/$BU31)*100</f>
        <v>10.022850173486288</v>
      </c>
      <c r="BC31" s="44">
        <f>AX31-BA31</f>
        <v>1.8745215023742006</v>
      </c>
      <c r="BD31" s="44">
        <f>BB31-AX31</f>
        <v>2.1539977144698961</v>
      </c>
      <c r="BE31" s="43"/>
      <c r="BF31" s="1" t="s">
        <v>14</v>
      </c>
      <c r="BG31" s="34">
        <v>238</v>
      </c>
      <c r="BH31" s="41">
        <f>BG31/BT31*100</f>
        <v>30.050505050505048</v>
      </c>
      <c r="BI31" s="57">
        <v>250.6</v>
      </c>
      <c r="BJ31" s="39">
        <f>BI31/BU31*100</f>
        <v>31.601513240857503</v>
      </c>
      <c r="BK31" s="38">
        <f>IF(BI31=0,0,IF(BI31&gt;100,BI31-(1.96*SQRT(BI31)),CHIINV(0.975,2*BI31)/2))</f>
        <v>219.57251283136193</v>
      </c>
      <c r="BL31" s="38">
        <f>IF(BI31=0,0,IF(BI31&gt;100,BI31+(1.96*SQRT(BI31)),CHIINV(0.025,2*(BI31+1))/2))</f>
        <v>281.62748716863808</v>
      </c>
      <c r="BM31" s="37">
        <f>(BK31/$BU31)*100</f>
        <v>27.688841466754344</v>
      </c>
      <c r="BN31" s="37">
        <f>(BL31/$BU31)*100</f>
        <v>35.514185014960667</v>
      </c>
      <c r="BO31" s="37">
        <f>BJ31-BM31</f>
        <v>3.9126717741031598</v>
      </c>
      <c r="BP31" s="37">
        <f>BN31-BJ31</f>
        <v>3.9126717741031634</v>
      </c>
      <c r="BQ31" s="36"/>
      <c r="BR31" s="61"/>
      <c r="BS31" s="1" t="s">
        <v>14</v>
      </c>
      <c r="BT31" s="34">
        <v>792</v>
      </c>
      <c r="BU31" s="34">
        <v>793</v>
      </c>
    </row>
    <row r="32" spans="1:73" s="1" customFormat="1">
      <c r="A32" s="14" t="s">
        <v>13</v>
      </c>
      <c r="B32" s="1" t="s">
        <v>13</v>
      </c>
      <c r="C32" s="55">
        <f>X32</f>
        <v>0.68493150684931503</v>
      </c>
      <c r="D32" s="55"/>
      <c r="E32" s="56">
        <f>IF(Z32=0,$AF$4,AC32)</f>
        <v>0.38160846058105963</v>
      </c>
      <c r="F32" s="56">
        <f>IF($Z32=0,$AF$4,AD32)</f>
        <v>1.1245554032493565</v>
      </c>
      <c r="G32" s="56"/>
      <c r="H32" s="55">
        <f>AJ32</f>
        <v>0.36529680365296802</v>
      </c>
      <c r="I32" s="55"/>
      <c r="J32" s="54">
        <f>AO32</f>
        <v>0.14232131352371025</v>
      </c>
      <c r="K32" s="54">
        <f>AP32</f>
        <v>0.68615929821908661</v>
      </c>
      <c r="L32" s="54"/>
      <c r="M32" s="55">
        <f>AV32</f>
        <v>7.4429223744292239</v>
      </c>
      <c r="N32" s="54"/>
      <c r="O32" s="54">
        <f>BA32</f>
        <v>5.6434350400559534</v>
      </c>
      <c r="P32" s="54">
        <f>BB32</f>
        <v>7.8111104144895016</v>
      </c>
      <c r="Q32" s="53">
        <f>BH32</f>
        <v>51.506849315068493</v>
      </c>
      <c r="R32" s="53"/>
      <c r="S32" s="52">
        <f>BM32</f>
        <v>49.304477129958791</v>
      </c>
      <c r="T32" s="52">
        <f>BN32</f>
        <v>55.350068324586665</v>
      </c>
      <c r="U32" s="51">
        <f>Q32-T32</f>
        <v>-3.8432190095181724</v>
      </c>
      <c r="V32" s="1" t="s">
        <v>13</v>
      </c>
      <c r="W32" s="60">
        <v>15</v>
      </c>
      <c r="X32" s="50">
        <f>W32/BT32*100</f>
        <v>0.68493150684931503</v>
      </c>
      <c r="Y32" s="58">
        <v>15</v>
      </c>
      <c r="Z32" s="49">
        <f>Y32/BU32*100</f>
        <v>0.68181818181818177</v>
      </c>
      <c r="AA32" s="48">
        <f>IF(Y32&lt;1,0,IF(Y32&gt;100,Y32-(1.96*SQRT(Y32)),CHIINV(0.975,2*Y32)/2))</f>
        <v>8.3953861327833117</v>
      </c>
      <c r="AB32" s="48">
        <f>IF(Y32=0,0,IF(Y32&gt;100,Y32+(1.96*SQRT(Y32)),CHIINV(0.025,2*(Y32+1))/2))</f>
        <v>24.740218871485844</v>
      </c>
      <c r="AC32" s="44">
        <f>(AA32/$BU32)*100</f>
        <v>0.38160846058105963</v>
      </c>
      <c r="AD32" s="44">
        <f>(AB32/$BU32)*100</f>
        <v>1.1245554032493565</v>
      </c>
      <c r="AE32" s="44">
        <f>Z32-AC32</f>
        <v>0.30020972123712214</v>
      </c>
      <c r="AF32" s="44">
        <f>AD32-Z32</f>
        <v>0.44273722143117478</v>
      </c>
      <c r="AG32" s="47"/>
      <c r="AH32" s="1" t="s">
        <v>13</v>
      </c>
      <c r="AI32" s="59">
        <v>8</v>
      </c>
      <c r="AJ32" s="46">
        <f>AI32/BT32*100</f>
        <v>0.36529680365296802</v>
      </c>
      <c r="AK32" s="58">
        <v>7.8</v>
      </c>
      <c r="AL32" s="45">
        <f>AK32/BU32*100</f>
        <v>0.3545454545454545</v>
      </c>
      <c r="AM32" s="38">
        <f>IF(AK32&lt;0.5,0,IF(AK32&gt;100,AK32-(1.96*SQRT(AK32)),CHIINV(0.975,2*AK32)/2))</f>
        <v>3.131068897521625</v>
      </c>
      <c r="AN32" s="38">
        <f>IF(AK32=0,0,IF(AK32&gt;100,AK32+(1.96*SQRT(AK32)),CHIINV(0.025,2*(AK32+1))/2))</f>
        <v>15.095504560819906</v>
      </c>
      <c r="AO32" s="44">
        <f>(AM32/$BU32)*100</f>
        <v>0.14232131352371025</v>
      </c>
      <c r="AP32" s="44">
        <f>(AN32/$BU32)*100</f>
        <v>0.68615929821908661</v>
      </c>
      <c r="AQ32" s="44">
        <f>AL32-AO32</f>
        <v>0.21222414102174425</v>
      </c>
      <c r="AR32" s="44">
        <f>AP32-AL32</f>
        <v>0.33161384367363211</v>
      </c>
      <c r="AS32" s="43"/>
      <c r="AT32" s="1" t="s">
        <v>13</v>
      </c>
      <c r="AU32" s="59">
        <v>163</v>
      </c>
      <c r="AV32" s="46">
        <f>AU32/BT32*100</f>
        <v>7.4429223744292239</v>
      </c>
      <c r="AW32" s="58">
        <v>148</v>
      </c>
      <c r="AX32" s="45">
        <f>AW32/BU32*100</f>
        <v>6.7272727272727275</v>
      </c>
      <c r="AY32" s="38">
        <f>IF(AW32=0,0,IF(AW32&gt;100,AW32-(1.96*SQRT(AW32)),CHIINV(0.975,2*AW32)/2))</f>
        <v>124.15557088123099</v>
      </c>
      <c r="AZ32" s="38">
        <f>IF(AW32=0,0,IF(AW32&gt;100,AW32+(1.96*SQRT(AW32)),CHIINV(0.025,2*(AW32+1))/2))</f>
        <v>171.84442911876903</v>
      </c>
      <c r="BA32" s="44">
        <f>(AY32/$BU32)*100</f>
        <v>5.6434350400559534</v>
      </c>
      <c r="BB32" s="44">
        <f>(AZ32/$BU32)*100</f>
        <v>7.8111104144895016</v>
      </c>
      <c r="BC32" s="44">
        <f>AX32-BA32</f>
        <v>1.0838376872167741</v>
      </c>
      <c r="BD32" s="44">
        <f>BB32-AX32</f>
        <v>1.0838376872167741</v>
      </c>
      <c r="BE32" s="43"/>
      <c r="BF32" s="1" t="s">
        <v>13</v>
      </c>
      <c r="BG32" s="34">
        <v>1128</v>
      </c>
      <c r="BH32" s="41">
        <f>BG32/BT32*100</f>
        <v>51.506849315068493</v>
      </c>
      <c r="BI32" s="57">
        <v>1151.2</v>
      </c>
      <c r="BJ32" s="39">
        <f>BI32/BU32*100</f>
        <v>52.327272727272735</v>
      </c>
      <c r="BK32" s="38">
        <f>IF(BI32=0,0,IF(BI32&gt;100,BI32-(1.96*SQRT(BI32)),CHIINV(0.975,2*BI32)/2))</f>
        <v>1084.6984968590934</v>
      </c>
      <c r="BL32" s="38">
        <f>IF(BI32=0,0,IF(BI32&gt;100,BI32+(1.96*SQRT(BI32)),CHIINV(0.025,2*(BI32+1))/2))</f>
        <v>1217.7015031409067</v>
      </c>
      <c r="BM32" s="37">
        <f>(BK32/$BU32)*100</f>
        <v>49.304477129958791</v>
      </c>
      <c r="BN32" s="37">
        <f>(BL32/$BU32)*100</f>
        <v>55.350068324586665</v>
      </c>
      <c r="BO32" s="37">
        <f>BJ32-BM32</f>
        <v>3.0227955973139444</v>
      </c>
      <c r="BP32" s="37">
        <f>BN32-BJ32</f>
        <v>3.0227955973139302</v>
      </c>
      <c r="BQ32" s="36"/>
      <c r="BR32" s="61"/>
      <c r="BS32" s="1" t="s">
        <v>13</v>
      </c>
      <c r="BT32" s="34">
        <v>2190</v>
      </c>
      <c r="BU32" s="34">
        <v>2200</v>
      </c>
    </row>
    <row r="33" spans="1:73" s="1" customFormat="1">
      <c r="A33" s="14" t="s">
        <v>12</v>
      </c>
      <c r="B33" s="1" t="s">
        <v>11</v>
      </c>
      <c r="C33" s="55">
        <f>X33</f>
        <v>0.19157088122605362</v>
      </c>
      <c r="D33" s="55"/>
      <c r="E33" s="56">
        <f>IF(Z33=0,$AF$4,AC33)</f>
        <v>0.10409411400442459</v>
      </c>
      <c r="F33" s="56">
        <f>IF($Z33=0,$AF$4,AD33)</f>
        <v>0.97818420968516695</v>
      </c>
      <c r="G33" s="56"/>
      <c r="H33" s="55">
        <f>AJ33</f>
        <v>1.053639846743295</v>
      </c>
      <c r="I33" s="55"/>
      <c r="J33" s="54">
        <f>AO33</f>
        <v>0.5244661286759158</v>
      </c>
      <c r="K33" s="54">
        <f>AP33</f>
        <v>1.8798508608693369</v>
      </c>
      <c r="L33" s="54"/>
      <c r="M33" s="55">
        <f>AV33</f>
        <v>5.2681992337164747</v>
      </c>
      <c r="N33" s="54"/>
      <c r="O33" s="54">
        <f>BA33</f>
        <v>4.1233279238705585</v>
      </c>
      <c r="P33" s="54">
        <f>BB33</f>
        <v>7.0534967911139281</v>
      </c>
      <c r="Q33" s="53">
        <f>BH33</f>
        <v>28.831417624521073</v>
      </c>
      <c r="R33" s="53"/>
      <c r="S33" s="52">
        <f>BM33</f>
        <v>32.390982871110907</v>
      </c>
      <c r="T33" s="52">
        <f>BN33</f>
        <v>39.662503279796447</v>
      </c>
      <c r="U33" s="51">
        <f>Q33-T33</f>
        <v>-10.831085655275373</v>
      </c>
      <c r="V33" s="1" t="s">
        <v>11</v>
      </c>
      <c r="W33" s="60">
        <v>2</v>
      </c>
      <c r="X33" s="50">
        <f>W33/BT33*100</f>
        <v>0.19157088122605362</v>
      </c>
      <c r="Y33" s="58">
        <v>4</v>
      </c>
      <c r="Z33" s="49">
        <f>Y33/BU33*100</f>
        <v>0.38204393505253104</v>
      </c>
      <c r="AA33" s="48">
        <f>IF(Y33&lt;1,0,IF(Y33&gt;100,Y33-(1.96*SQRT(Y33)),CHIINV(0.975,2*Y33)/2))</f>
        <v>1.0898653736263253</v>
      </c>
      <c r="AB33" s="48">
        <f>IF(Y33=0,0,IF(Y33&gt;100,Y33+(1.96*SQRT(Y33)),CHIINV(0.025,2*(Y33+1))/2))</f>
        <v>10.241588675403698</v>
      </c>
      <c r="AC33" s="44">
        <f>(AA33/$BU33)*100</f>
        <v>0.10409411400442459</v>
      </c>
      <c r="AD33" s="44">
        <f>(AB33/$BU33)*100</f>
        <v>0.97818420968516695</v>
      </c>
      <c r="AE33" s="44">
        <f>Z33-AC33</f>
        <v>0.27794982104810645</v>
      </c>
      <c r="AF33" s="44">
        <f>AD33-Z33</f>
        <v>0.59614027463263586</v>
      </c>
      <c r="AG33" s="47"/>
      <c r="AH33" s="1" t="s">
        <v>11</v>
      </c>
      <c r="AI33" s="59">
        <v>11</v>
      </c>
      <c r="AJ33" s="46">
        <f>AI33/BT33*100</f>
        <v>1.053639846743295</v>
      </c>
      <c r="AK33" s="58">
        <v>11.4</v>
      </c>
      <c r="AL33" s="45">
        <f>AK33/BU33*100</f>
        <v>1.0888252148997135</v>
      </c>
      <c r="AM33" s="38">
        <f>IF(AK33&lt;0.5,0,IF(AK33&gt;100,AK33-(1.96*SQRT(AK33)),CHIINV(0.975,2*AK33)/2))</f>
        <v>5.4911603672368381</v>
      </c>
      <c r="AN33" s="38">
        <f>IF(AK33=0,0,IF(AK33&gt;100,AK33+(1.96*SQRT(AK33)),CHIINV(0.025,2*(AK33+1))/2))</f>
        <v>19.682038513301958</v>
      </c>
      <c r="AO33" s="44">
        <f>(AM33/$BU33)*100</f>
        <v>0.5244661286759158</v>
      </c>
      <c r="AP33" s="44">
        <f>(AN33/$BU33)*100</f>
        <v>1.8798508608693369</v>
      </c>
      <c r="AQ33" s="44">
        <f>AL33-AO33</f>
        <v>0.56435908622379771</v>
      </c>
      <c r="AR33" s="44">
        <f>AP33-AL33</f>
        <v>0.79102564596962344</v>
      </c>
      <c r="AS33" s="43"/>
      <c r="AT33" s="1" t="s">
        <v>11</v>
      </c>
      <c r="AU33" s="59">
        <v>55</v>
      </c>
      <c r="AV33" s="46">
        <f>AU33/BT33*100</f>
        <v>5.2681992337164747</v>
      </c>
      <c r="AW33" s="58">
        <v>57.4</v>
      </c>
      <c r="AX33" s="45">
        <f>AW33/BU33*100</f>
        <v>5.4823304680038198</v>
      </c>
      <c r="AY33" s="38">
        <f>IF(AW33=0,0,IF(AW33&gt;100,AW33-(1.96*SQRT(AW33)),CHIINV(0.975,2*AW33)/2))</f>
        <v>43.171243362924741</v>
      </c>
      <c r="AZ33" s="38">
        <f>IF(AW33=0,0,IF(AW33&gt;100,AW33+(1.96*SQRT(AW33)),CHIINV(0.025,2*(AW33+1))/2))</f>
        <v>73.850111402962824</v>
      </c>
      <c r="BA33" s="44">
        <f>(AY33/$BU33)*100</f>
        <v>4.1233279238705585</v>
      </c>
      <c r="BB33" s="44">
        <f>(AZ33/$BU33)*100</f>
        <v>7.0534967911139281</v>
      </c>
      <c r="BC33" s="44">
        <f>AX33-BA33</f>
        <v>1.3590025441332614</v>
      </c>
      <c r="BD33" s="44">
        <f>BB33-AX33</f>
        <v>1.5711663231101083</v>
      </c>
      <c r="BE33" s="43"/>
      <c r="BF33" s="1" t="s">
        <v>11</v>
      </c>
      <c r="BG33" s="34">
        <v>301</v>
      </c>
      <c r="BH33" s="41">
        <f>BG33/BT33*100</f>
        <v>28.831417624521073</v>
      </c>
      <c r="BI33" s="57">
        <v>377.2</v>
      </c>
      <c r="BJ33" s="39">
        <f>BI33/BU33*100</f>
        <v>36.026743075453673</v>
      </c>
      <c r="BK33" s="38">
        <f>IF(BI33=0,0,IF(BI33&gt;100,BI33-(1.96*SQRT(BI33)),CHIINV(0.975,2*BI33)/2))</f>
        <v>339.13359066053118</v>
      </c>
      <c r="BL33" s="38">
        <f>IF(BI33=0,0,IF(BI33&gt;100,BI33+(1.96*SQRT(BI33)),CHIINV(0.025,2*(BI33+1))/2))</f>
        <v>415.26640933946879</v>
      </c>
      <c r="BM33" s="37">
        <f>(BK33/$BU33)*100</f>
        <v>32.390982871110907</v>
      </c>
      <c r="BN33" s="37">
        <f>(BL33/$BU33)*100</f>
        <v>39.662503279796447</v>
      </c>
      <c r="BO33" s="37">
        <f>BJ33-BM33</f>
        <v>3.6357602043427661</v>
      </c>
      <c r="BP33" s="37">
        <f>BN33-BJ33</f>
        <v>3.6357602043427732</v>
      </c>
      <c r="BQ33" s="36"/>
      <c r="BR33" s="61"/>
      <c r="BS33" s="1" t="s">
        <v>11</v>
      </c>
      <c r="BT33" s="34">
        <v>1044</v>
      </c>
      <c r="BU33" s="34">
        <v>1047</v>
      </c>
    </row>
    <row r="34" spans="1:73" s="1" customFormat="1">
      <c r="A34" s="14"/>
      <c r="B34" s="1" t="s">
        <v>10</v>
      </c>
      <c r="C34" s="55">
        <f>X34</f>
        <v>0</v>
      </c>
      <c r="D34" s="55"/>
      <c r="E34" s="56">
        <f>IF(Z34=0,$AF$4,AC34)</f>
        <v>0</v>
      </c>
      <c r="F34" s="56">
        <f>IF($Z34=0,$AF$4,AD34)</f>
        <v>2.7528951150104</v>
      </c>
      <c r="G34" s="56"/>
      <c r="H34" s="55">
        <f>AJ34</f>
        <v>0</v>
      </c>
      <c r="I34" s="55"/>
      <c r="J34" s="54">
        <f>AO34</f>
        <v>1.8893886555440224E-2</v>
      </c>
      <c r="K34" s="54">
        <f>AP34</f>
        <v>4.1579428290588796</v>
      </c>
      <c r="L34" s="54"/>
      <c r="M34" s="55">
        <f>AV34</f>
        <v>1.5037593984962405</v>
      </c>
      <c r="N34" s="54"/>
      <c r="O34" s="54">
        <f>BA34</f>
        <v>1.4237866612821271</v>
      </c>
      <c r="P34" s="54">
        <f>BB34</f>
        <v>9.2297033152729622</v>
      </c>
      <c r="Q34" s="53">
        <f>BH34</f>
        <v>18.045112781954884</v>
      </c>
      <c r="R34" s="53"/>
      <c r="S34" s="52">
        <f>BM34</f>
        <v>12.073643170021883</v>
      </c>
      <c r="T34" s="52">
        <f>BN34</f>
        <v>27.540993804127144</v>
      </c>
      <c r="U34" s="51">
        <f>Q34-T34</f>
        <v>-9.4958810221722594</v>
      </c>
      <c r="V34" s="1" t="s">
        <v>10</v>
      </c>
      <c r="W34" s="60">
        <v>0</v>
      </c>
      <c r="X34" s="50">
        <f>W34/BT34*100</f>
        <v>0</v>
      </c>
      <c r="Y34" s="58">
        <v>0.4</v>
      </c>
      <c r="Z34" s="49">
        <f>Y34/BU34*100</f>
        <v>0.29850746268656719</v>
      </c>
      <c r="AA34" s="48">
        <f>IF(Y34&lt;1,0,IF(Y34&gt;100,Y34-(1.96*SQRT(Y34)),CHIINV(0.975,2*Y34)/2))</f>
        <v>0</v>
      </c>
      <c r="AB34" s="48">
        <f>IF(Y34=0,0,IF(Y34&gt;100,Y34+(1.96*SQRT(Y34)),CHIINV(0.025,2*(Y34+1))/2))</f>
        <v>3.6888794541139363</v>
      </c>
      <c r="AC34" s="44">
        <f>(AA34/$BU34)*100</f>
        <v>0</v>
      </c>
      <c r="AD34" s="44">
        <f>(AB34/$BU34)*100</f>
        <v>2.7528951150104</v>
      </c>
      <c r="AE34" s="44">
        <f>Z34-AC34</f>
        <v>0.29850746268656719</v>
      </c>
      <c r="AF34" s="44">
        <f>AD34-Z34</f>
        <v>2.4543876523238328</v>
      </c>
      <c r="AG34" s="47"/>
      <c r="AH34" s="1" t="s">
        <v>10</v>
      </c>
      <c r="AI34" s="59">
        <v>0</v>
      </c>
      <c r="AJ34" s="46">
        <f>AI34/BT34*100</f>
        <v>0</v>
      </c>
      <c r="AK34" s="58">
        <v>1.4</v>
      </c>
      <c r="AL34" s="45">
        <f>AK34/BU34*100</f>
        <v>1.044776119402985</v>
      </c>
      <c r="AM34" s="38">
        <f>IF(AK34&lt;0.5,0,IF(AK34&gt;100,AK34-(1.96*SQRT(AK34)),CHIINV(0.975,2*AK34)/2))</f>
        <v>2.5317807984289897E-2</v>
      </c>
      <c r="AN34" s="38">
        <f>IF(AK34=0,0,IF(AK34&gt;100,AK34+(1.96*SQRT(AK34)),CHIINV(0.025,2*(AK34+1))/2))</f>
        <v>5.5716433909388989</v>
      </c>
      <c r="AO34" s="44">
        <f>(AM34/$BU34)*100</f>
        <v>1.8893886555440224E-2</v>
      </c>
      <c r="AP34" s="44">
        <f>(AN34/$BU34)*100</f>
        <v>4.1579428290588796</v>
      </c>
      <c r="AQ34" s="44">
        <f>AL34-AO34</f>
        <v>1.0258822328475448</v>
      </c>
      <c r="AR34" s="44">
        <f>AP34-AL34</f>
        <v>3.1131667096558946</v>
      </c>
      <c r="AS34" s="43"/>
      <c r="AT34" s="1" t="s">
        <v>10</v>
      </c>
      <c r="AU34" s="59">
        <v>2</v>
      </c>
      <c r="AV34" s="46">
        <f>AU34/BT34*100</f>
        <v>1.5037593984962405</v>
      </c>
      <c r="AW34" s="58">
        <v>5.6</v>
      </c>
      <c r="AX34" s="45">
        <f>AW34/BU34*100</f>
        <v>4.1791044776119399</v>
      </c>
      <c r="AY34" s="38">
        <f>IF(AW34=0,0,IF(AW34&gt;100,AW34-(1.96*SQRT(AW34)),CHIINV(0.975,2*AW34)/2))</f>
        <v>1.9078741261180503</v>
      </c>
      <c r="AZ34" s="38">
        <f>IF(AW34=0,0,IF(AW34&gt;100,AW34+(1.96*SQRT(AW34)),CHIINV(0.025,2*(AW34+1))/2))</f>
        <v>12.36780244246577</v>
      </c>
      <c r="BA34" s="44">
        <f>(AY34/$BU34)*100</f>
        <v>1.4237866612821271</v>
      </c>
      <c r="BB34" s="44">
        <f>(AZ34/$BU34)*100</f>
        <v>9.2297033152729622</v>
      </c>
      <c r="BC34" s="44">
        <f>AX34-BA34</f>
        <v>2.7553178163298129</v>
      </c>
      <c r="BD34" s="44">
        <f>BB34-AX34</f>
        <v>5.0505988376610222</v>
      </c>
      <c r="BE34" s="43"/>
      <c r="BF34" s="1" t="s">
        <v>10</v>
      </c>
      <c r="BG34" s="34">
        <v>24</v>
      </c>
      <c r="BH34" s="41">
        <f>BG34/BT34*100</f>
        <v>18.045112781954884</v>
      </c>
      <c r="BI34" s="57">
        <v>25.4</v>
      </c>
      <c r="BJ34" s="39">
        <f>BI34/BU34*100</f>
        <v>18.955223880597014</v>
      </c>
      <c r="BK34" s="38">
        <f>IF(BI34=0,0,IF(BI34&gt;100,BI34-(1.96*SQRT(BI34)),CHIINV(0.975,2*BI34)/2))</f>
        <v>16.178681847829324</v>
      </c>
      <c r="BL34" s="38">
        <f>IF(BI34=0,0,IF(BI34&gt;100,BI34+(1.96*SQRT(BI34)),CHIINV(0.025,2*(BI34+1))/2))</f>
        <v>36.904931697530373</v>
      </c>
      <c r="BM34" s="37">
        <f>(BK34/$BU34)*100</f>
        <v>12.073643170021883</v>
      </c>
      <c r="BN34" s="37">
        <f>(BL34/$BU34)*100</f>
        <v>27.540993804127144</v>
      </c>
      <c r="BO34" s="37">
        <f>BJ34-BM34</f>
        <v>6.8815807105751308</v>
      </c>
      <c r="BP34" s="37">
        <f>BN34-BJ34</f>
        <v>8.5857699235301297</v>
      </c>
      <c r="BQ34" s="36"/>
      <c r="BR34" s="61"/>
      <c r="BS34" s="1" t="s">
        <v>10</v>
      </c>
      <c r="BT34" s="34">
        <v>133</v>
      </c>
      <c r="BU34" s="34">
        <v>134</v>
      </c>
    </row>
    <row r="35" spans="1:73" s="1" customFormat="1">
      <c r="A35" s="14"/>
      <c r="B35" s="4" t="s">
        <v>9</v>
      </c>
      <c r="C35" s="55">
        <f>X35</f>
        <v>0</v>
      </c>
      <c r="D35" s="55"/>
      <c r="E35" s="56">
        <f>IF(Z35=0,$AF$4,AC35)</f>
        <v>0</v>
      </c>
      <c r="F35" s="56">
        <f>IF($Z35=0,$AF$4,AD35)</f>
        <v>1.8261779475811566</v>
      </c>
      <c r="G35" s="56"/>
      <c r="H35" s="55">
        <f>AJ35</f>
        <v>0</v>
      </c>
      <c r="I35" s="55"/>
      <c r="J35" s="54">
        <f>AO35</f>
        <v>0</v>
      </c>
      <c r="K35" s="54">
        <f>AP35</f>
        <v>1.8261779475811566</v>
      </c>
      <c r="L35" s="54"/>
      <c r="M35" s="55">
        <f>AV35</f>
        <v>2.4752475247524752</v>
      </c>
      <c r="N35" s="54"/>
      <c r="O35" s="54">
        <f>BA35</f>
        <v>0.6684132425693956</v>
      </c>
      <c r="P35" s="54">
        <f>BB35</f>
        <v>5.4257547675795061</v>
      </c>
      <c r="Q35" s="53">
        <f>BH35</f>
        <v>20.297029702970299</v>
      </c>
      <c r="R35" s="53"/>
      <c r="S35" s="52">
        <f>BM35</f>
        <v>17.095956518349382</v>
      </c>
      <c r="T35" s="52">
        <f>BN35</f>
        <v>30.940612049825226</v>
      </c>
      <c r="U35" s="51">
        <f>Q35-T35</f>
        <v>-10.643582346854927</v>
      </c>
      <c r="V35" s="4" t="s">
        <v>9</v>
      </c>
      <c r="W35" s="60">
        <v>0</v>
      </c>
      <c r="X35" s="50">
        <f>W35/BT35*100</f>
        <v>0</v>
      </c>
      <c r="Y35" s="58">
        <v>0.2</v>
      </c>
      <c r="Z35" s="49">
        <f>Y35/BU35*100</f>
        <v>9.9009900990099015E-2</v>
      </c>
      <c r="AA35" s="48">
        <f>IF(Y35&lt;1,0,IF(Y35&gt;100,Y35-(1.96*SQRT(Y35)),CHIINV(0.975,2*Y35)/2))</f>
        <v>0</v>
      </c>
      <c r="AB35" s="48">
        <f>IF(Y35=0,0,IF(Y35&gt;100,Y35+(1.96*SQRT(Y35)),CHIINV(0.025,2*(Y35+1))/2))</f>
        <v>3.6888794541139363</v>
      </c>
      <c r="AC35" s="44">
        <f>(AA35/$BU35)*100</f>
        <v>0</v>
      </c>
      <c r="AD35" s="44">
        <f>(AB35/$BU35)*100</f>
        <v>1.8261779475811566</v>
      </c>
      <c r="AE35" s="44">
        <f>Z35-AC35</f>
        <v>9.9009900990099015E-2</v>
      </c>
      <c r="AF35" s="44">
        <f>AD35-Z35</f>
        <v>1.7271680465910575</v>
      </c>
      <c r="AG35" s="47"/>
      <c r="AH35" s="4" t="s">
        <v>9</v>
      </c>
      <c r="AI35" s="59">
        <v>0</v>
      </c>
      <c r="AJ35" s="46">
        <f>AI35/BT35*100</f>
        <v>0</v>
      </c>
      <c r="AK35" s="58">
        <v>0.4</v>
      </c>
      <c r="AL35" s="45">
        <f>AK35/BU35*100</f>
        <v>0.19801980198019803</v>
      </c>
      <c r="AM35" s="38">
        <f>IF(AK35&lt;0.5,0,IF(AK35&gt;100,AK35-(1.96*SQRT(AK35)),CHIINV(0.975,2*AK35)/2))</f>
        <v>0</v>
      </c>
      <c r="AN35" s="38">
        <f>IF(AK35=0,0,IF(AK35&gt;100,AK35+(1.96*SQRT(AK35)),CHIINV(0.025,2*(AK35+1))/2))</f>
        <v>3.6888794541139363</v>
      </c>
      <c r="AO35" s="44">
        <f>(AM35/$BU35)*100</f>
        <v>0</v>
      </c>
      <c r="AP35" s="44">
        <f>(AN35/$BU35)*100</f>
        <v>1.8261779475811566</v>
      </c>
      <c r="AQ35" s="44">
        <f>AL35-AO35</f>
        <v>0.19801980198019803</v>
      </c>
      <c r="AR35" s="44">
        <f>AP35-AL35</f>
        <v>1.6281581456009586</v>
      </c>
      <c r="AS35" s="43"/>
      <c r="AT35" s="4" t="s">
        <v>9</v>
      </c>
      <c r="AU35" s="59">
        <v>5</v>
      </c>
      <c r="AV35" s="46">
        <f>AU35/BT35*100</f>
        <v>2.4752475247524752</v>
      </c>
      <c r="AW35" s="58">
        <v>4.8</v>
      </c>
      <c r="AX35" s="45">
        <f>AW35/BU35*100</f>
        <v>2.3762376237623761</v>
      </c>
      <c r="AY35" s="38">
        <f>IF(AW35=0,0,IF(AW35&gt;100,AW35-(1.96*SQRT(AW35)),CHIINV(0.975,2*AW35)/2))</f>
        <v>1.3501947499901792</v>
      </c>
      <c r="AZ35" s="38">
        <f>IF(AW35=0,0,IF(AW35&gt;100,AW35+(1.96*SQRT(AW35)),CHIINV(0.025,2*(AW35+1))/2))</f>
        <v>10.960024630510603</v>
      </c>
      <c r="BA35" s="44">
        <f>(AY35/$BU35)*100</f>
        <v>0.6684132425693956</v>
      </c>
      <c r="BB35" s="44">
        <f>(AZ35/$BU35)*100</f>
        <v>5.4257547675795061</v>
      </c>
      <c r="BC35" s="44">
        <f>AX35-BA35</f>
        <v>1.7078243811929805</v>
      </c>
      <c r="BD35" s="44">
        <f>BB35-AX35</f>
        <v>3.04951714381713</v>
      </c>
      <c r="BE35" s="43"/>
      <c r="BF35" s="4" t="s">
        <v>9</v>
      </c>
      <c r="BG35" s="34">
        <v>41</v>
      </c>
      <c r="BH35" s="41">
        <f>BG35/BT35*100</f>
        <v>20.297029702970299</v>
      </c>
      <c r="BI35" s="57">
        <v>47</v>
      </c>
      <c r="BJ35" s="39">
        <f>BI35/BU35*100</f>
        <v>23.267326732673268</v>
      </c>
      <c r="BK35" s="38">
        <f>IF(BI35=0,0,IF(BI35&gt;100,BI35-(1.96*SQRT(BI35)),CHIINV(0.975,2*BI35)/2))</f>
        <v>34.533832167065754</v>
      </c>
      <c r="BL35" s="38">
        <f>IF(BI35=0,0,IF(BI35&gt;100,BI35+(1.96*SQRT(BI35)),CHIINV(0.025,2*(BI35+1))/2))</f>
        <v>62.500036340646965</v>
      </c>
      <c r="BM35" s="37">
        <f>(BK35/$BU35)*100</f>
        <v>17.095956518349382</v>
      </c>
      <c r="BN35" s="37">
        <f>(BL35/$BU35)*100</f>
        <v>30.940612049825226</v>
      </c>
      <c r="BO35" s="37">
        <f>BJ35-BM35</f>
        <v>6.1713702143238862</v>
      </c>
      <c r="BP35" s="37">
        <f>BN35-BJ35</f>
        <v>7.6732853171519579</v>
      </c>
      <c r="BQ35" s="36"/>
      <c r="BR35" s="61"/>
      <c r="BS35" s="4" t="s">
        <v>9</v>
      </c>
      <c r="BT35" s="34">
        <v>202</v>
      </c>
      <c r="BU35" s="34">
        <v>202</v>
      </c>
    </row>
    <row r="36" spans="1:73" s="1" customFormat="1">
      <c r="A36" s="14"/>
      <c r="B36" s="4" t="s">
        <v>8</v>
      </c>
      <c r="C36" s="55">
        <f>X36</f>
        <v>0.49504950495049505</v>
      </c>
      <c r="D36" s="55"/>
      <c r="E36" s="56">
        <f>IF(Z36=0,$AF$4,AC36)</f>
        <v>0</v>
      </c>
      <c r="F36" s="56">
        <f>IF($Z36=0,$AF$4,AD36)</f>
        <v>2.2912753932588599</v>
      </c>
      <c r="G36" s="56"/>
      <c r="H36" s="55">
        <f>AJ36</f>
        <v>0.49504950495049505</v>
      </c>
      <c r="I36" s="55"/>
      <c r="J36" s="54">
        <f>AO36</f>
        <v>1.2410690188377401E-2</v>
      </c>
      <c r="K36" s="54">
        <f>AP36</f>
        <v>2.7311977406563228</v>
      </c>
      <c r="L36" s="54"/>
      <c r="M36" s="55">
        <f>AV36</f>
        <v>2.4752475247524752</v>
      </c>
      <c r="N36" s="54"/>
      <c r="O36" s="54">
        <f>BA36</f>
        <v>1.0793599281817901</v>
      </c>
      <c r="P36" s="54">
        <f>BB36</f>
        <v>6.4017029522150422</v>
      </c>
      <c r="Q36" s="53">
        <f>BH36</f>
        <v>16.831683168316832</v>
      </c>
      <c r="R36" s="53"/>
      <c r="S36" s="52">
        <f>BM36</f>
        <v>11.746118290094827</v>
      </c>
      <c r="T36" s="52">
        <f>BN36</f>
        <v>23.575662646405199</v>
      </c>
      <c r="U36" s="51">
        <f>Q36-T36</f>
        <v>-6.7439794780883666</v>
      </c>
      <c r="V36" s="4" t="s">
        <v>8</v>
      </c>
      <c r="W36" s="60">
        <v>1</v>
      </c>
      <c r="X36" s="50">
        <f>W36/BT36*100</f>
        <v>0.49504950495049505</v>
      </c>
      <c r="Y36" s="58">
        <v>0.8</v>
      </c>
      <c r="Z36" s="49">
        <f>Y36/BU36*100</f>
        <v>0.39215686274509803</v>
      </c>
      <c r="AA36" s="48">
        <f>IF(Y36&lt;1,0,IF(Y36&gt;100,Y36-(1.96*SQRT(Y36)),CHIINV(0.975,2*Y36)/2))</f>
        <v>0</v>
      </c>
      <c r="AB36" s="48">
        <f>IF(Y36=0,0,IF(Y36&gt;100,Y36+(1.96*SQRT(Y36)),CHIINV(0.025,2*(Y36+1))/2))</f>
        <v>4.6742018022480742</v>
      </c>
      <c r="AC36" s="44">
        <f>(AA36/$BU36)*100</f>
        <v>0</v>
      </c>
      <c r="AD36" s="44">
        <f>(AB36/$BU36)*100</f>
        <v>2.2912753932588599</v>
      </c>
      <c r="AE36" s="44">
        <f>Z36-AC36</f>
        <v>0.39215686274509803</v>
      </c>
      <c r="AF36" s="44">
        <f>AD36-Z36</f>
        <v>1.8991185305137619</v>
      </c>
      <c r="AG36" s="47"/>
      <c r="AH36" s="4" t="s">
        <v>8</v>
      </c>
      <c r="AI36" s="59">
        <v>1</v>
      </c>
      <c r="AJ36" s="46">
        <f>AI36/BT36*100</f>
        <v>0.49504950495049505</v>
      </c>
      <c r="AK36" s="58">
        <v>1.2</v>
      </c>
      <c r="AL36" s="45">
        <f>AK36/BU36*100</f>
        <v>0.58823529411764708</v>
      </c>
      <c r="AM36" s="38">
        <f>IF(AK36&lt;0.5,0,IF(AK36&gt;100,AK36-(1.96*SQRT(AK36)),CHIINV(0.975,2*AK36)/2))</f>
        <v>2.5317807984289897E-2</v>
      </c>
      <c r="AN36" s="38">
        <f>IF(AK36=0,0,IF(AK36&gt;100,AK36+(1.96*SQRT(AK36)),CHIINV(0.025,2*(AK36+1))/2))</f>
        <v>5.5716433909388989</v>
      </c>
      <c r="AO36" s="44">
        <f>(AM36/$BU36)*100</f>
        <v>1.2410690188377401E-2</v>
      </c>
      <c r="AP36" s="44">
        <f>(AN36/$BU36)*100</f>
        <v>2.7311977406563228</v>
      </c>
      <c r="AQ36" s="44">
        <f>AL36-AO36</f>
        <v>0.57582460392926971</v>
      </c>
      <c r="AR36" s="44">
        <f>AP36-AL36</f>
        <v>2.1429624465386756</v>
      </c>
      <c r="AS36" s="43"/>
      <c r="AT36" s="4" t="s">
        <v>8</v>
      </c>
      <c r="AU36" s="59">
        <v>5</v>
      </c>
      <c r="AV36" s="46">
        <f>AU36/BT36*100</f>
        <v>2.4752475247524752</v>
      </c>
      <c r="AW36" s="58">
        <v>6.2</v>
      </c>
      <c r="AX36" s="45">
        <f>AW36/BU36*100</f>
        <v>3.0392156862745097</v>
      </c>
      <c r="AY36" s="38">
        <f>IF(AW36=0,0,IF(AW36&gt;100,AW36-(1.96*SQRT(AW36)),CHIINV(0.975,2*AW36)/2))</f>
        <v>2.2018942534908517</v>
      </c>
      <c r="AZ36" s="38">
        <f>IF(AW36=0,0,IF(AW36&gt;100,AW36+(1.96*SQRT(AW36)),CHIINV(0.025,2*(AW36+1))/2))</f>
        <v>13.059474022518685</v>
      </c>
      <c r="BA36" s="44">
        <f>(AY36/$BU36)*100</f>
        <v>1.0793599281817901</v>
      </c>
      <c r="BB36" s="44">
        <f>(AZ36/$BU36)*100</f>
        <v>6.4017029522150422</v>
      </c>
      <c r="BC36" s="44">
        <f>AX36-BA36</f>
        <v>1.9598557580927196</v>
      </c>
      <c r="BD36" s="44">
        <f>BB36-AX36</f>
        <v>3.3624872659405325</v>
      </c>
      <c r="BE36" s="43"/>
      <c r="BF36" s="4" t="s">
        <v>8</v>
      </c>
      <c r="BG36" s="34">
        <v>34</v>
      </c>
      <c r="BH36" s="41">
        <f>BG36/BT36*100</f>
        <v>16.831683168316832</v>
      </c>
      <c r="BI36" s="57">
        <v>34.6</v>
      </c>
      <c r="BJ36" s="39">
        <f>BI36/BU36*100</f>
        <v>16.96078431372549</v>
      </c>
      <c r="BK36" s="38">
        <f>IF(BI36=0,0,IF(BI36&gt;100,BI36-(1.96*SQRT(BI36)),CHIINV(0.975,2*BI36)/2))</f>
        <v>23.962081311793447</v>
      </c>
      <c r="BL36" s="38">
        <f>IF(BI36=0,0,IF(BI36&gt;100,BI36+(1.96*SQRT(BI36)),CHIINV(0.025,2*(BI36+1))/2))</f>
        <v>48.094351798666608</v>
      </c>
      <c r="BM36" s="37">
        <f>(BK36/$BU36)*100</f>
        <v>11.746118290094827</v>
      </c>
      <c r="BN36" s="37">
        <f>(BL36/$BU36)*100</f>
        <v>23.575662646405199</v>
      </c>
      <c r="BO36" s="37">
        <f>BJ36-BM36</f>
        <v>5.214666023630663</v>
      </c>
      <c r="BP36" s="37">
        <f>BN36-BJ36</f>
        <v>6.6148783326797087</v>
      </c>
      <c r="BQ36" s="36"/>
      <c r="BR36" s="61"/>
      <c r="BS36" s="4" t="s">
        <v>8</v>
      </c>
      <c r="BT36" s="34">
        <v>202</v>
      </c>
      <c r="BU36" s="34">
        <v>204</v>
      </c>
    </row>
    <row r="37" spans="1:73" s="1" customFormat="1">
      <c r="A37" s="62" t="s">
        <v>7</v>
      </c>
      <c r="B37" s="1" t="s">
        <v>7</v>
      </c>
      <c r="C37" s="55">
        <f>X37</f>
        <v>0.89999999999999991</v>
      </c>
      <c r="D37" s="55"/>
      <c r="E37" s="56">
        <f>IF(Z37=0,$AF$4,AC37)</f>
        <v>0.29265277722715155</v>
      </c>
      <c r="F37" s="56">
        <f>IF($Z37=0,$AF$4,AD37)</f>
        <v>1.0176882603974762</v>
      </c>
      <c r="G37" s="56"/>
      <c r="H37" s="55">
        <f>AJ37</f>
        <v>0.54999999999999993</v>
      </c>
      <c r="I37" s="55"/>
      <c r="J37" s="54">
        <f>AO37</f>
        <v>0.18938874435597319</v>
      </c>
      <c r="K37" s="54">
        <f>AP37</f>
        <v>0.8225419845200227</v>
      </c>
      <c r="L37" s="54"/>
      <c r="M37" s="55">
        <f>AV37</f>
        <v>4.2</v>
      </c>
      <c r="N37" s="54"/>
      <c r="O37" s="54">
        <f>BA37</f>
        <v>3.6913462181023218</v>
      </c>
      <c r="P37" s="54">
        <f>BB37</f>
        <v>5.6223787191961616</v>
      </c>
      <c r="Q37" s="53">
        <f>BH37</f>
        <v>21.3</v>
      </c>
      <c r="R37" s="53"/>
      <c r="S37" s="52">
        <f>BM37</f>
        <v>21.283220131566605</v>
      </c>
      <c r="T37" s="52">
        <f>BN37</f>
        <v>25.526995191417871</v>
      </c>
      <c r="U37" s="51">
        <f>Q37-T37</f>
        <v>-4.2269951914178705</v>
      </c>
      <c r="V37" s="1" t="s">
        <v>7</v>
      </c>
      <c r="W37" s="60">
        <v>18</v>
      </c>
      <c r="X37" s="50">
        <f>W37/BT37*100</f>
        <v>0.89999999999999991</v>
      </c>
      <c r="Y37" s="58">
        <v>11.8</v>
      </c>
      <c r="Z37" s="49">
        <f>Y37/BU37*100</f>
        <v>0.59088632949424136</v>
      </c>
      <c r="AA37" s="48">
        <f>IF(Y37&lt;1,0,IF(Y37&gt;100,Y37-(1.96*SQRT(Y37)),CHIINV(0.975,2*Y37)/2))</f>
        <v>5.8442759612262174</v>
      </c>
      <c r="AB37" s="48">
        <f>IF(Y37=0,0,IF(Y37&gt;100,Y37+(1.96*SQRT(Y37)),CHIINV(0.025,2*(Y37+1))/2))</f>
        <v>20.3232345601376</v>
      </c>
      <c r="AC37" s="44">
        <f>(AA37/$BU37)*100</f>
        <v>0.29265277722715155</v>
      </c>
      <c r="AD37" s="44">
        <f>(AB37/$BU37)*100</f>
        <v>1.0176882603974762</v>
      </c>
      <c r="AE37" s="44">
        <f>Z37-AC37</f>
        <v>0.29823355226708981</v>
      </c>
      <c r="AF37" s="44">
        <f>AD37-Z37</f>
        <v>0.42680193090323482</v>
      </c>
      <c r="AG37" s="47"/>
      <c r="AH37" s="1" t="s">
        <v>7</v>
      </c>
      <c r="AI37" s="59">
        <v>11</v>
      </c>
      <c r="AJ37" s="46">
        <f>AI37/BT37*100</f>
        <v>0.54999999999999993</v>
      </c>
      <c r="AK37" s="58">
        <v>8.6</v>
      </c>
      <c r="AL37" s="45">
        <f>AK37/BU37*100</f>
        <v>0.43064596895343016</v>
      </c>
      <c r="AM37" s="38">
        <f>IF(AK37&lt;0.5,0,IF(AK37&gt;100,AK37-(1.96*SQRT(AK37)),CHIINV(0.975,2*AK37)/2))</f>
        <v>3.7820932247887846</v>
      </c>
      <c r="AN37" s="38">
        <f>IF(AK37=0,0,IF(AK37&gt;100,AK37+(1.96*SQRT(AK37)),CHIINV(0.025,2*(AK37+1))/2))</f>
        <v>16.426163430864854</v>
      </c>
      <c r="AO37" s="44">
        <f>(AM37/$BU37)*100</f>
        <v>0.18938874435597319</v>
      </c>
      <c r="AP37" s="44">
        <f>(AN37/$BU37)*100</f>
        <v>0.8225419845200227</v>
      </c>
      <c r="AQ37" s="44">
        <f>AL37-AO37</f>
        <v>0.24125722459745697</v>
      </c>
      <c r="AR37" s="44">
        <f>AP37-AL37</f>
        <v>0.39189601556659254</v>
      </c>
      <c r="AS37" s="43"/>
      <c r="AT37" s="1" t="s">
        <v>7</v>
      </c>
      <c r="AU37" s="59">
        <v>84</v>
      </c>
      <c r="AV37" s="46">
        <f>AU37/BT37*100</f>
        <v>4.2</v>
      </c>
      <c r="AW37" s="58">
        <v>91.6</v>
      </c>
      <c r="AX37" s="45">
        <f>AW37/BU37*100</f>
        <v>4.5868803204807209</v>
      </c>
      <c r="AY37" s="38">
        <f>IF(AW37=0,0,IF(AW37&gt;100,AW37-(1.96*SQRT(AW37)),CHIINV(0.975,2*AW37)/2))</f>
        <v>73.71618397550337</v>
      </c>
      <c r="AZ37" s="38">
        <f>IF(AW37=0,0,IF(AW37&gt;100,AW37+(1.96*SQRT(AW37)),CHIINV(0.025,2*(AW37+1))/2))</f>
        <v>112.27890302234735</v>
      </c>
      <c r="BA37" s="44">
        <f>(AY37/$BU37)*100</f>
        <v>3.6913462181023218</v>
      </c>
      <c r="BB37" s="44">
        <f>(AZ37/$BU37)*100</f>
        <v>5.6223787191961616</v>
      </c>
      <c r="BC37" s="44">
        <f>AX37-BA37</f>
        <v>0.89553410237839914</v>
      </c>
      <c r="BD37" s="44">
        <f>BB37-AX37</f>
        <v>1.0354983987154407</v>
      </c>
      <c r="BE37" s="43"/>
      <c r="BF37" s="1" t="s">
        <v>7</v>
      </c>
      <c r="BG37" s="34">
        <v>426</v>
      </c>
      <c r="BH37" s="41">
        <f>BG37/BT37*100</f>
        <v>21.3</v>
      </c>
      <c r="BI37" s="57">
        <v>467.4</v>
      </c>
      <c r="BJ37" s="39">
        <f>BI37/BU37*100</f>
        <v>23.405107661492234</v>
      </c>
      <c r="BK37" s="38">
        <f>IF(BI37=0,0,IF(BI37&gt;100,BI37-(1.96*SQRT(BI37)),CHIINV(0.975,2*BI37)/2))</f>
        <v>425.02590602738508</v>
      </c>
      <c r="BL37" s="38">
        <f>IF(BI37=0,0,IF(BI37&gt;100,BI37+(1.96*SQRT(BI37)),CHIINV(0.025,2*(BI37+1))/2))</f>
        <v>509.77409397261488</v>
      </c>
      <c r="BM37" s="37">
        <f>(BK37/$BU37)*100</f>
        <v>21.283220131566605</v>
      </c>
      <c r="BN37" s="37">
        <f>(BL37/$BU37)*100</f>
        <v>25.526995191417871</v>
      </c>
      <c r="BO37" s="37">
        <f>BJ37-BM37</f>
        <v>2.1218875299256297</v>
      </c>
      <c r="BP37" s="37">
        <f>BN37-BJ37</f>
        <v>2.1218875299256368</v>
      </c>
      <c r="BQ37" s="36"/>
      <c r="BR37" s="61"/>
      <c r="BS37" s="1" t="s">
        <v>7</v>
      </c>
      <c r="BT37" s="34">
        <v>2000</v>
      </c>
      <c r="BU37" s="34">
        <v>1997</v>
      </c>
    </row>
    <row r="38" spans="1:73" s="1" customFormat="1">
      <c r="A38" s="62" t="s">
        <v>6</v>
      </c>
      <c r="B38" s="1" t="s">
        <v>5</v>
      </c>
      <c r="C38" s="55">
        <f>X38</f>
        <v>0.45146726862302478</v>
      </c>
      <c r="D38" s="55"/>
      <c r="E38" s="56">
        <f>IF(Z38=0,$AF$4,AC38)</f>
        <v>9.3394563313108303E-2</v>
      </c>
      <c r="F38" s="56">
        <f>IF($Z38=0,$AF$4,AD38)</f>
        <v>1.7991869971493626</v>
      </c>
      <c r="G38" s="56"/>
      <c r="H38" s="55">
        <f>AJ38</f>
        <v>0.22573363431151239</v>
      </c>
      <c r="I38" s="55"/>
      <c r="J38" s="54">
        <f>AO38</f>
        <v>1.1034484462643349E-4</v>
      </c>
      <c r="K38" s="54">
        <f>AP38</f>
        <v>1.0503824274714773</v>
      </c>
      <c r="L38" s="54"/>
      <c r="M38" s="55">
        <f>AV38</f>
        <v>4.288939051918736</v>
      </c>
      <c r="N38" s="54"/>
      <c r="O38" s="54">
        <f>BA38</f>
        <v>2.3972900630111291</v>
      </c>
      <c r="P38" s="54">
        <f>BB38</f>
        <v>6.3927551162984253</v>
      </c>
      <c r="Q38" s="53">
        <f>BH38</f>
        <v>29.79683972911964</v>
      </c>
      <c r="R38" s="53"/>
      <c r="S38" s="52">
        <f>BM38</f>
        <v>24.232669199430472</v>
      </c>
      <c r="T38" s="52">
        <f>BN38</f>
        <v>34.284184733153786</v>
      </c>
      <c r="U38" s="51">
        <f>Q38-T38</f>
        <v>-4.4873450040341467</v>
      </c>
      <c r="V38" s="1" t="s">
        <v>5</v>
      </c>
      <c r="W38" s="60">
        <v>2</v>
      </c>
      <c r="X38" s="50">
        <f>W38/BT38*100</f>
        <v>0.45146726862302478</v>
      </c>
      <c r="Y38" s="58">
        <v>2.6</v>
      </c>
      <c r="Z38" s="49">
        <f>Y38/BU38*100</f>
        <v>0.5842696629213483</v>
      </c>
      <c r="AA38" s="48">
        <f>IF(Y38&lt;1,0,IF(Y38&gt;100,Y38-(1.96*SQRT(Y38)),CHIINV(0.975,2*Y38)/2))</f>
        <v>0.41560580674333192</v>
      </c>
      <c r="AB38" s="48">
        <f>IF(Y38=0,0,IF(Y38&gt;100,Y38+(1.96*SQRT(Y38)),CHIINV(0.025,2*(Y38+1))/2))</f>
        <v>8.0063821373146631</v>
      </c>
      <c r="AC38" s="44">
        <f>(AA38/$BU38)*100</f>
        <v>9.3394563313108303E-2</v>
      </c>
      <c r="AD38" s="44">
        <f>(AB38/$BU38)*100</f>
        <v>1.7991869971493626</v>
      </c>
      <c r="AE38" s="44">
        <f>Z38-AC38</f>
        <v>0.49087509960824</v>
      </c>
      <c r="AF38" s="44">
        <f>AD38-Z38</f>
        <v>1.2149173342280144</v>
      </c>
      <c r="AG38" s="47"/>
      <c r="AH38" s="1" t="s">
        <v>5</v>
      </c>
      <c r="AI38" s="59">
        <v>1</v>
      </c>
      <c r="AJ38" s="46">
        <f>AI38/BT38*100</f>
        <v>0.22573363431151239</v>
      </c>
      <c r="AK38" s="58">
        <v>0.6</v>
      </c>
      <c r="AL38" s="45">
        <f>AK38/BU38*100</f>
        <v>0.1348314606741573</v>
      </c>
      <c r="AM38" s="38">
        <f>IF(AK38&lt;0.5,0,IF(AK38&gt;100,AK38-(1.96*SQRT(AK38)),CHIINV(0.975,2*AK38)/2))</f>
        <v>4.9103455858762906E-4</v>
      </c>
      <c r="AN38" s="38">
        <f>IF(AK38=0,0,IF(AK38&gt;100,AK38+(1.96*SQRT(AK38)),CHIINV(0.025,2*(AK38+1))/2))</f>
        <v>4.6742018022480742</v>
      </c>
      <c r="AO38" s="44">
        <f>(AM38/$BU38)*100</f>
        <v>1.1034484462643349E-4</v>
      </c>
      <c r="AP38" s="44">
        <f>(AN38/$BU38)*100</f>
        <v>1.0503824274714773</v>
      </c>
      <c r="AQ38" s="44">
        <f>AL38-AO38</f>
        <v>0.13472111582953086</v>
      </c>
      <c r="AR38" s="44">
        <f>AP38-AL38</f>
        <v>0.91555096679731995</v>
      </c>
      <c r="AS38" s="43"/>
      <c r="AT38" s="1" t="s">
        <v>5</v>
      </c>
      <c r="AU38" s="59">
        <v>19</v>
      </c>
      <c r="AV38" s="46">
        <f>AU38/BT38*100</f>
        <v>4.288939051918736</v>
      </c>
      <c r="AW38" s="58">
        <v>18</v>
      </c>
      <c r="AX38" s="45">
        <f>AW38/BU38*100</f>
        <v>4.0449438202247192</v>
      </c>
      <c r="AY38" s="38">
        <f>IF(AW38=0,0,IF(AW38&gt;100,AW38-(1.96*SQRT(AW38)),CHIINV(0.975,2*AW38)/2))</f>
        <v>10.667940780399524</v>
      </c>
      <c r="AZ38" s="38">
        <f>IF(AW38=0,0,IF(AW38&gt;100,AW38+(1.96*SQRT(AW38)),CHIINV(0.025,2*(AW38+1))/2))</f>
        <v>28.44776026752799</v>
      </c>
      <c r="BA38" s="44">
        <f>(AY38/$BU38)*100</f>
        <v>2.3972900630111291</v>
      </c>
      <c r="BB38" s="44">
        <f>(AZ38/$BU38)*100</f>
        <v>6.3927551162984253</v>
      </c>
      <c r="BC38" s="44">
        <f>AX38-BA38</f>
        <v>1.6476537572135901</v>
      </c>
      <c r="BD38" s="44">
        <f>BB38-AX38</f>
        <v>2.3478112960737061</v>
      </c>
      <c r="BE38" s="43"/>
      <c r="BF38" s="1" t="s">
        <v>5</v>
      </c>
      <c r="BG38" s="34">
        <v>132</v>
      </c>
      <c r="BH38" s="41">
        <f>BG38/BT38*100</f>
        <v>29.79683972911964</v>
      </c>
      <c r="BI38" s="57">
        <v>130.19999999999999</v>
      </c>
      <c r="BJ38" s="39">
        <f>BI38/BU38*100</f>
        <v>29.258426966292134</v>
      </c>
      <c r="BK38" s="38">
        <f>IF(BI38=0,0,IF(BI38&gt;100,BI38-(1.96*SQRT(BI38)),CHIINV(0.975,2*BI38)/2))</f>
        <v>107.83537793746559</v>
      </c>
      <c r="BL38" s="38">
        <f>IF(BI38=0,0,IF(BI38&gt;100,BI38+(1.96*SQRT(BI38)),CHIINV(0.025,2*(BI38+1))/2))</f>
        <v>152.56462206253437</v>
      </c>
      <c r="BM38" s="37">
        <f>(BK38/$BU38)*100</f>
        <v>24.232669199430472</v>
      </c>
      <c r="BN38" s="37">
        <f>(BL38/$BU38)*100</f>
        <v>34.284184733153786</v>
      </c>
      <c r="BO38" s="37">
        <f>BJ38-BM38</f>
        <v>5.0257577668616626</v>
      </c>
      <c r="BP38" s="37">
        <f>BN38-BJ38</f>
        <v>5.025757766861652</v>
      </c>
      <c r="BQ38" s="36"/>
      <c r="BR38" s="61"/>
      <c r="BS38" s="1" t="s">
        <v>5</v>
      </c>
      <c r="BT38" s="34">
        <v>443</v>
      </c>
      <c r="BU38" s="34">
        <v>445</v>
      </c>
    </row>
    <row r="39" spans="1:73" s="1" customFormat="1">
      <c r="B39" s="1" t="s">
        <v>3</v>
      </c>
      <c r="C39" s="55">
        <f>X39</f>
        <v>0.26845637583892618</v>
      </c>
      <c r="D39" s="55"/>
      <c r="E39" s="56">
        <f>IF(Z39=0,$AF$4,AC39)</f>
        <v>0.21733418877087277</v>
      </c>
      <c r="F39" s="56">
        <f>IF($Z39=0,$AF$4,AD39)</f>
        <v>1.5620257134300761</v>
      </c>
      <c r="G39" s="56"/>
      <c r="H39" s="55">
        <f>AJ39</f>
        <v>0.67114093959731547</v>
      </c>
      <c r="I39" s="55"/>
      <c r="J39" s="54">
        <f>AO39</f>
        <v>8.2820899986024391E-2</v>
      </c>
      <c r="K39" s="54">
        <f>AP39</f>
        <v>1.173664400233243</v>
      </c>
      <c r="L39" s="54"/>
      <c r="M39" s="55">
        <f>AV39</f>
        <v>6.0402684563758395</v>
      </c>
      <c r="N39" s="54"/>
      <c r="O39" s="54">
        <f>BA39</f>
        <v>4.4511840139354737</v>
      </c>
      <c r="P39" s="54">
        <f>BB39</f>
        <v>8.1373147943913526</v>
      </c>
      <c r="Q39" s="53">
        <f>BH39</f>
        <v>47.114093959731548</v>
      </c>
      <c r="R39" s="53"/>
      <c r="S39" s="52">
        <f>BM39</f>
        <v>35.69181699236502</v>
      </c>
      <c r="T39" s="52">
        <f>BN39</f>
        <v>44.79011071847836</v>
      </c>
      <c r="U39" s="51">
        <f>Q39-T39</f>
        <v>2.3239832412531882</v>
      </c>
      <c r="V39" s="1" t="s">
        <v>3</v>
      </c>
      <c r="W39" s="60">
        <v>2</v>
      </c>
      <c r="X39" s="50">
        <f>W39/BT39*100</f>
        <v>0.26845637583892618</v>
      </c>
      <c r="Y39" s="58">
        <v>5.4</v>
      </c>
      <c r="Z39" s="49">
        <f>Y39/BU39*100</f>
        <v>0.72289156626506024</v>
      </c>
      <c r="AA39" s="48">
        <f>IF(Y39&lt;1,0,IF(Y39&gt;100,Y39-(1.96*SQRT(Y39)),CHIINV(0.975,2*Y39)/2))</f>
        <v>1.6234863901184198</v>
      </c>
      <c r="AB39" s="48">
        <f>IF(Y39=0,0,IF(Y39&gt;100,Y39+(1.96*SQRT(Y39)),CHIINV(0.025,2*(Y39+1))/2))</f>
        <v>11.668332079322669</v>
      </c>
      <c r="AC39" s="44">
        <f>(AA39/$BU39)*100</f>
        <v>0.21733418877087277</v>
      </c>
      <c r="AD39" s="44">
        <f>(AB39/$BU39)*100</f>
        <v>1.5620257134300761</v>
      </c>
      <c r="AE39" s="44">
        <f>Z39-AC39</f>
        <v>0.5055573774941875</v>
      </c>
      <c r="AF39" s="44">
        <f>AD39-Z39</f>
        <v>0.83913414716501589</v>
      </c>
      <c r="AG39" s="47"/>
      <c r="AH39" s="1" t="s">
        <v>3</v>
      </c>
      <c r="AI39" s="59">
        <v>5</v>
      </c>
      <c r="AJ39" s="46">
        <f>AI39/BT39*100</f>
        <v>0.67114093959731547</v>
      </c>
      <c r="AK39" s="58">
        <v>3.4</v>
      </c>
      <c r="AL39" s="45">
        <f>AK39/BU39*100</f>
        <v>0.45515394912985274</v>
      </c>
      <c r="AM39" s="38">
        <f>IF(AK39&lt;0.5,0,IF(AK39&gt;100,AK39-(1.96*SQRT(AK39)),CHIINV(0.975,2*AK39)/2))</f>
        <v>0.61867212289560225</v>
      </c>
      <c r="AN39" s="38">
        <f>IF(AK39=0,0,IF(AK39&gt;100,AK39+(1.96*SQRT(AK39)),CHIINV(0.025,2*(AK39+1))/2))</f>
        <v>8.7672730697423251</v>
      </c>
      <c r="AO39" s="44">
        <f>(AM39/$BU39)*100</f>
        <v>8.2820899986024391E-2</v>
      </c>
      <c r="AP39" s="44">
        <f>(AN39/$BU39)*100</f>
        <v>1.173664400233243</v>
      </c>
      <c r="AQ39" s="44">
        <f>AL39-AO39</f>
        <v>0.37233304914382837</v>
      </c>
      <c r="AR39" s="44">
        <f>AP39-AL39</f>
        <v>0.71851045110339029</v>
      </c>
      <c r="AS39" s="43"/>
      <c r="AT39" s="1" t="s">
        <v>3</v>
      </c>
      <c r="AU39" s="59">
        <v>45</v>
      </c>
      <c r="AV39" s="46">
        <f>AU39/BT39*100</f>
        <v>6.0402684563758395</v>
      </c>
      <c r="AW39" s="58">
        <v>45.8</v>
      </c>
      <c r="AX39" s="45">
        <f>AW39/BU39*100</f>
        <v>6.1311914323962515</v>
      </c>
      <c r="AY39" s="38">
        <f>IF(AW39=0,0,IF(AW39&gt;100,AW39-(1.96*SQRT(AW39)),CHIINV(0.975,2*AW39)/2))</f>
        <v>33.250344584097988</v>
      </c>
      <c r="AZ39" s="38">
        <f>IF(AW39=0,0,IF(AW39&gt;100,AW39+(1.96*SQRT(AW39)),CHIINV(0.025,2*(AW39+1))/2))</f>
        <v>60.7857415141034</v>
      </c>
      <c r="BA39" s="44">
        <f>(AY39/$BU39)*100</f>
        <v>4.4511840139354737</v>
      </c>
      <c r="BB39" s="44">
        <f>(AZ39/$BU39)*100</f>
        <v>8.1373147943913526</v>
      </c>
      <c r="BC39" s="44">
        <f>AX39-BA39</f>
        <v>1.6800074184607778</v>
      </c>
      <c r="BD39" s="44">
        <f>BB39-AX39</f>
        <v>2.0061233619951011</v>
      </c>
      <c r="BE39" s="43"/>
      <c r="BF39" s="1" t="s">
        <v>3</v>
      </c>
      <c r="BG39" s="34">
        <v>351</v>
      </c>
      <c r="BH39" s="41">
        <f>BG39/BT39*100</f>
        <v>47.114093959731548</v>
      </c>
      <c r="BI39" s="57">
        <v>300.60000000000002</v>
      </c>
      <c r="BJ39" s="39">
        <f>BI39/BU39*100</f>
        <v>40.24096385542169</v>
      </c>
      <c r="BK39" s="38">
        <f>IF(BI39=0,0,IF(BI39&gt;100,BI39-(1.96*SQRT(BI39)),CHIINV(0.975,2*BI39)/2))</f>
        <v>266.61787293296669</v>
      </c>
      <c r="BL39" s="38">
        <f>IF(BI39=0,0,IF(BI39&gt;100,BI39+(1.96*SQRT(BI39)),CHIINV(0.025,2*(BI39+1))/2))</f>
        <v>334.58212706703335</v>
      </c>
      <c r="BM39" s="37">
        <f>(BK39/$BU39)*100</f>
        <v>35.69181699236502</v>
      </c>
      <c r="BN39" s="37">
        <f>(BL39/$BU39)*100</f>
        <v>44.79011071847836</v>
      </c>
      <c r="BO39" s="37">
        <f>BJ39-BM39</f>
        <v>4.54914686305667</v>
      </c>
      <c r="BP39" s="37">
        <f>BN39-BJ39</f>
        <v>4.54914686305667</v>
      </c>
      <c r="BQ39" s="36"/>
      <c r="BR39" s="61"/>
      <c r="BS39" s="1" t="s">
        <v>3</v>
      </c>
      <c r="BT39" s="34">
        <v>745</v>
      </c>
      <c r="BU39" s="34">
        <v>747</v>
      </c>
    </row>
    <row r="40" spans="1:73" s="1" customFormat="1">
      <c r="A40" s="62" t="s">
        <v>4</v>
      </c>
      <c r="B40" s="1" t="s">
        <v>2</v>
      </c>
      <c r="C40" s="55">
        <f>X40</f>
        <v>0.65609622744669216</v>
      </c>
      <c r="D40" s="55"/>
      <c r="E40" s="56">
        <f>IF(Z40=0,$AF$4,AC40)</f>
        <v>0.45726503991194511</v>
      </c>
      <c r="F40" s="56">
        <f>IF($Z40=0,$AF$4,AD40)</f>
        <v>1.3475064744817997</v>
      </c>
      <c r="G40" s="56"/>
      <c r="H40" s="55">
        <f>AJ40</f>
        <v>0.54674685620557684</v>
      </c>
      <c r="I40" s="55"/>
      <c r="J40" s="54">
        <f>AO40</f>
        <v>0.11992888090908778</v>
      </c>
      <c r="K40" s="54">
        <f>AP40</f>
        <v>0.71130032802389354</v>
      </c>
      <c r="L40" s="54"/>
      <c r="M40" s="55">
        <f>AV40</f>
        <v>3.0071077091306724</v>
      </c>
      <c r="N40" s="54"/>
      <c r="O40" s="54">
        <f>BA40</f>
        <v>2.9481029562363772</v>
      </c>
      <c r="P40" s="54">
        <f>BB40</f>
        <v>4.7866261636846961</v>
      </c>
      <c r="Q40" s="53">
        <f>BH40</f>
        <v>32.914160743575728</v>
      </c>
      <c r="R40" s="53"/>
      <c r="S40" s="52">
        <f>BM40</f>
        <v>29.792946464856012</v>
      </c>
      <c r="T40" s="52">
        <f>BN40</f>
        <v>35.000081857584071</v>
      </c>
      <c r="U40" s="51">
        <f>Q40-T40</f>
        <v>-2.0859211140083431</v>
      </c>
      <c r="V40" s="1" t="s">
        <v>2</v>
      </c>
      <c r="W40" s="60">
        <v>12</v>
      </c>
      <c r="X40" s="50">
        <f>W40/BT40*100</f>
        <v>0.65609622744669216</v>
      </c>
      <c r="Y40" s="58">
        <v>15.2</v>
      </c>
      <c r="Z40" s="49">
        <f>Y40/BU40*100</f>
        <v>0.82788671023965132</v>
      </c>
      <c r="AA40" s="48">
        <f>IF(Y40&lt;1,0,IF(Y40&gt;100,Y40-(1.96*SQRT(Y40)),CHIINV(0.975,2*Y40)/2))</f>
        <v>8.3953861327833117</v>
      </c>
      <c r="AB40" s="48">
        <f>IF(Y40=0,0,IF(Y40&gt;100,Y40+(1.96*SQRT(Y40)),CHIINV(0.025,2*(Y40+1))/2))</f>
        <v>24.740218871485844</v>
      </c>
      <c r="AC40" s="44">
        <f>(AA40/$BU40)*100</f>
        <v>0.45726503991194511</v>
      </c>
      <c r="AD40" s="44">
        <f>(AB40/$BU40)*100</f>
        <v>1.3475064744817997</v>
      </c>
      <c r="AE40" s="44">
        <f>Z40-AC40</f>
        <v>0.37062167032770621</v>
      </c>
      <c r="AF40" s="44">
        <f>AD40-Z40</f>
        <v>0.5196197642421484</v>
      </c>
      <c r="AG40" s="47"/>
      <c r="AH40" s="1" t="s">
        <v>2</v>
      </c>
      <c r="AI40" s="59">
        <v>10</v>
      </c>
      <c r="AJ40" s="46">
        <f>AI40/BT40*100</f>
        <v>0.54674685620557684</v>
      </c>
      <c r="AK40" s="58">
        <v>6.2</v>
      </c>
      <c r="AL40" s="45">
        <f>AK40/BU40*100</f>
        <v>0.33769063180827885</v>
      </c>
      <c r="AM40" s="38">
        <f>IF(AK40&lt;0.5,0,IF(AK40&gt;100,AK40-(1.96*SQRT(AK40)),CHIINV(0.975,2*AK40)/2))</f>
        <v>2.2018942534908517</v>
      </c>
      <c r="AN40" s="38">
        <f>IF(AK40=0,0,IF(AK40&gt;100,AK40+(1.96*SQRT(AK40)),CHIINV(0.025,2*(AK40+1))/2))</f>
        <v>13.059474022518685</v>
      </c>
      <c r="AO40" s="44">
        <f>(AM40/$BU40)*100</f>
        <v>0.11992888090908778</v>
      </c>
      <c r="AP40" s="44">
        <f>(AN40/$BU40)*100</f>
        <v>0.71130032802389354</v>
      </c>
      <c r="AQ40" s="44">
        <f>AL40-AO40</f>
        <v>0.21776175089919109</v>
      </c>
      <c r="AR40" s="44">
        <f>AP40-AL40</f>
        <v>0.37360969621561468</v>
      </c>
      <c r="AS40" s="43"/>
      <c r="AT40" s="1" t="s">
        <v>2</v>
      </c>
      <c r="AU40" s="59">
        <v>55</v>
      </c>
      <c r="AV40" s="46">
        <f>AU40/BT40*100</f>
        <v>3.0071077091306724</v>
      </c>
      <c r="AW40" s="58">
        <v>69.8</v>
      </c>
      <c r="AX40" s="45">
        <f>AW40/BU40*100</f>
        <v>3.8017429193899783</v>
      </c>
      <c r="AY40" s="38">
        <f>IF(AW40=0,0,IF(AW40&gt;100,AW40-(1.96*SQRT(AW40)),CHIINV(0.975,2*AW40)/2))</f>
        <v>54.127170276499889</v>
      </c>
      <c r="AZ40" s="38">
        <f>IF(AW40=0,0,IF(AW40&gt;100,AW40+(1.96*SQRT(AW40)),CHIINV(0.025,2*(AW40+1))/2))</f>
        <v>87.882456365251016</v>
      </c>
      <c r="BA40" s="44">
        <f>(AY40/$BU40)*100</f>
        <v>2.9481029562363772</v>
      </c>
      <c r="BB40" s="44">
        <f>(AZ40/$BU40)*100</f>
        <v>4.7866261636846961</v>
      </c>
      <c r="BC40" s="44">
        <f>AX40-BA40</f>
        <v>0.85363996315360113</v>
      </c>
      <c r="BD40" s="44">
        <f>BB40-AX40</f>
        <v>0.98488324429471774</v>
      </c>
      <c r="BE40" s="43"/>
      <c r="BF40" s="1" t="s">
        <v>2</v>
      </c>
      <c r="BG40" s="34">
        <v>602</v>
      </c>
      <c r="BH40" s="41">
        <f>BG40/BT40*100</f>
        <v>32.914160743575728</v>
      </c>
      <c r="BI40" s="57">
        <v>594.79999999999995</v>
      </c>
      <c r="BJ40" s="39">
        <f>BI40/BU40*100</f>
        <v>32.39651416122004</v>
      </c>
      <c r="BK40" s="38">
        <f>IF(BI40=0,0,IF(BI40&gt;100,BI40-(1.96*SQRT(BI40)),CHIINV(0.975,2*BI40)/2))</f>
        <v>546.99849709475643</v>
      </c>
      <c r="BL40" s="38">
        <f>IF(BI40=0,0,IF(BI40&gt;100,BI40+(1.96*SQRT(BI40)),CHIINV(0.025,2*(BI40+1))/2))</f>
        <v>642.60150290524348</v>
      </c>
      <c r="BM40" s="37">
        <f>(BK40/$BU40)*100</f>
        <v>29.792946464856012</v>
      </c>
      <c r="BN40" s="37">
        <f>(BL40/$BU40)*100</f>
        <v>35.000081857584071</v>
      </c>
      <c r="BO40" s="37">
        <f>BJ40-BM40</f>
        <v>2.6035676963640277</v>
      </c>
      <c r="BP40" s="37">
        <f>BN40-BJ40</f>
        <v>2.6035676963640313</v>
      </c>
      <c r="BQ40" s="36"/>
      <c r="BR40" s="61"/>
      <c r="BS40" s="1" t="s">
        <v>2</v>
      </c>
      <c r="BT40" s="34">
        <v>1829</v>
      </c>
      <c r="BU40" s="34">
        <v>1836</v>
      </c>
    </row>
    <row r="41" spans="1:73" s="1" customFormat="1">
      <c r="B41" s="1" t="s">
        <v>1</v>
      </c>
      <c r="C41" s="55">
        <f>X41</f>
        <v>1.0997643362136684</v>
      </c>
      <c r="D41" s="55"/>
      <c r="E41" s="56">
        <f>IF(Z41=0,$AF$4,AC41)</f>
        <v>0.43169499742427969</v>
      </c>
      <c r="F41" s="56">
        <f>IF($Z41=0,$AF$4,AD41)</f>
        <v>1.5473300718004683</v>
      </c>
      <c r="G41" s="56"/>
      <c r="H41" s="55">
        <f>AJ41</f>
        <v>0.78554595443833464</v>
      </c>
      <c r="I41" s="55"/>
      <c r="J41" s="54">
        <f>AO41</f>
        <v>0.32353562086307663</v>
      </c>
      <c r="K41" s="54">
        <f>AP41</f>
        <v>1.3431449254260355</v>
      </c>
      <c r="L41" s="54"/>
      <c r="M41" s="55">
        <f>AV41</f>
        <v>5.1846032992930082</v>
      </c>
      <c r="N41" s="54"/>
      <c r="O41" s="54">
        <f>BA41</f>
        <v>4.4288966737569453</v>
      </c>
      <c r="P41" s="54">
        <f>BB41</f>
        <v>7.1283084940768831</v>
      </c>
      <c r="Q41" s="53">
        <f>BH41</f>
        <v>38.334642576590731</v>
      </c>
      <c r="R41" s="53"/>
      <c r="S41" s="52">
        <f>BM41</f>
        <v>35.772460027763337</v>
      </c>
      <c r="T41" s="52">
        <f>BN41</f>
        <v>42.655212928211512</v>
      </c>
      <c r="U41" s="51">
        <f>Q41-T41</f>
        <v>-4.3205703516207805</v>
      </c>
      <c r="V41" s="1" t="s">
        <v>1</v>
      </c>
      <c r="W41" s="60">
        <v>14</v>
      </c>
      <c r="X41" s="50">
        <f>W41/BT41*100</f>
        <v>1.0997643362136684</v>
      </c>
      <c r="Y41" s="58">
        <v>11.2</v>
      </c>
      <c r="Z41" s="49">
        <f>Y41/BU41*100</f>
        <v>0.88050314465408808</v>
      </c>
      <c r="AA41" s="48">
        <f>IF(Y41&lt;1,0,IF(Y41&gt;100,Y41-(1.96*SQRT(Y41)),CHIINV(0.975,2*Y41)/2))</f>
        <v>5.4911603672368381</v>
      </c>
      <c r="AB41" s="48">
        <f>IF(Y41=0,0,IF(Y41&gt;100,Y41+(1.96*SQRT(Y41)),CHIINV(0.025,2*(Y41+1))/2))</f>
        <v>19.682038513301958</v>
      </c>
      <c r="AC41" s="44">
        <f>(AA41/$BU41)*100</f>
        <v>0.43169499742427969</v>
      </c>
      <c r="AD41" s="44">
        <f>(AB41/$BU41)*100</f>
        <v>1.5473300718004683</v>
      </c>
      <c r="AE41" s="44">
        <f>Z41-AC41</f>
        <v>0.44880814722980839</v>
      </c>
      <c r="AF41" s="44">
        <f>AD41-Z41</f>
        <v>0.66682692714638025</v>
      </c>
      <c r="AG41" s="47"/>
      <c r="AH41" s="1" t="s">
        <v>1</v>
      </c>
      <c r="AI41" s="59">
        <v>10</v>
      </c>
      <c r="AJ41" s="46">
        <f>AI41/BT41*100</f>
        <v>0.78554595443833464</v>
      </c>
      <c r="AK41" s="58">
        <v>9.4</v>
      </c>
      <c r="AL41" s="45">
        <f>AK41/BU41*100</f>
        <v>0.73899371069182396</v>
      </c>
      <c r="AM41" s="38">
        <f>IF(AK41&lt;0.5,0,IF(AK41&gt;100,AK41-(1.96*SQRT(AK41)),CHIINV(0.975,2*AK41)/2))</f>
        <v>4.1153730973783347</v>
      </c>
      <c r="AN41" s="38">
        <f>IF(AK41=0,0,IF(AK41&gt;100,AK41+(1.96*SQRT(AK41)),CHIINV(0.025,2*(AK41+1))/2))</f>
        <v>17.08480345141917</v>
      </c>
      <c r="AO41" s="44">
        <f>(AM41/$BU41)*100</f>
        <v>0.32353562086307663</v>
      </c>
      <c r="AP41" s="44">
        <f>(AN41/$BU41)*100</f>
        <v>1.3431449254260355</v>
      </c>
      <c r="AQ41" s="44">
        <f>AL41-AO41</f>
        <v>0.41545808982874732</v>
      </c>
      <c r="AR41" s="44">
        <f>AP41-AL41</f>
        <v>0.60415121473421152</v>
      </c>
      <c r="AS41" s="43"/>
      <c r="AT41" s="1" t="s">
        <v>1</v>
      </c>
      <c r="AU41" s="59">
        <v>66</v>
      </c>
      <c r="AV41" s="46">
        <f>AU41/BT41*100</f>
        <v>5.1846032992930082</v>
      </c>
      <c r="AW41" s="58">
        <v>72.2</v>
      </c>
      <c r="AX41" s="45">
        <f>AW41/BU41*100</f>
        <v>5.6761006289308176</v>
      </c>
      <c r="AY41" s="38">
        <f>IF(AW41=0,0,IF(AW41&gt;100,AW41-(1.96*SQRT(AW41)),CHIINV(0.975,2*AW41)/2))</f>
        <v>56.335565690188346</v>
      </c>
      <c r="AZ41" s="38">
        <f>IF(AW41=0,0,IF(AW41&gt;100,AW41+(1.96*SQRT(AW41)),CHIINV(0.025,2*(AW41+1))/2))</f>
        <v>90.67208404465795</v>
      </c>
      <c r="BA41" s="44">
        <f>(AY41/$BU41)*100</f>
        <v>4.4288966737569453</v>
      </c>
      <c r="BB41" s="44">
        <f>(AZ41/$BU41)*100</f>
        <v>7.1283084940768831</v>
      </c>
      <c r="BC41" s="44">
        <f>AX41-BA41</f>
        <v>1.2472039551738723</v>
      </c>
      <c r="BD41" s="44">
        <f>BB41-AX41</f>
        <v>1.4522078651460655</v>
      </c>
      <c r="BE41" s="43"/>
      <c r="BF41" s="1" t="s">
        <v>1</v>
      </c>
      <c r="BG41" s="34">
        <v>488</v>
      </c>
      <c r="BH41" s="41">
        <f>BG41/BT41*100</f>
        <v>38.334642576590731</v>
      </c>
      <c r="BI41" s="57">
        <v>498.8</v>
      </c>
      <c r="BJ41" s="39">
        <f>BI41/BU41*100</f>
        <v>39.213836477987421</v>
      </c>
      <c r="BK41" s="38">
        <f>IF(BI41=0,0,IF(BI41&gt;100,BI41-(1.96*SQRT(BI41)),CHIINV(0.975,2*BI41)/2))</f>
        <v>455.02569155314961</v>
      </c>
      <c r="BL41" s="38">
        <f>IF(BI41=0,0,IF(BI41&gt;100,BI41+(1.96*SQRT(BI41)),CHIINV(0.025,2*(BI41+1))/2))</f>
        <v>542.57430844685041</v>
      </c>
      <c r="BM41" s="37">
        <f>(BK41/$BU41)*100</f>
        <v>35.772460027763337</v>
      </c>
      <c r="BN41" s="37">
        <f>(BL41/$BU41)*100</f>
        <v>42.655212928211512</v>
      </c>
      <c r="BO41" s="37">
        <f>BJ41-BM41</f>
        <v>3.4413764502240838</v>
      </c>
      <c r="BP41" s="37">
        <f>BN41-BJ41</f>
        <v>3.4413764502240909</v>
      </c>
      <c r="BS41" s="1" t="s">
        <v>1</v>
      </c>
      <c r="BT41" s="34">
        <v>1273</v>
      </c>
      <c r="BU41" s="34">
        <v>1272</v>
      </c>
    </row>
    <row r="42" spans="1:73" s="1" customFormat="1" ht="26.25" customHeight="1">
      <c r="A42" s="14" t="s">
        <v>0</v>
      </c>
      <c r="B42" s="1" t="s">
        <v>0</v>
      </c>
      <c r="C42" s="55">
        <f>X42</f>
        <v>0.7127820659600399</v>
      </c>
      <c r="D42" s="55"/>
      <c r="E42" s="56">
        <f>IF(Z42=0,$AF$4,AC42)</f>
        <v>0.6090763124078763</v>
      </c>
      <c r="F42" s="56">
        <f>IF($Z42=0,$AF$4,AD42)</f>
        <v>0.80953073933736419</v>
      </c>
      <c r="G42" s="56"/>
      <c r="H42" s="55">
        <f>AJ42</f>
        <v>0.47272592975588135</v>
      </c>
      <c r="I42" s="55"/>
      <c r="J42" s="54">
        <f>AO42</f>
        <v>0.4448397517217495</v>
      </c>
      <c r="K42" s="54">
        <f>AP42</f>
        <v>0.6183782153347146</v>
      </c>
      <c r="L42" s="55"/>
      <c r="M42" s="55">
        <f>AV42</f>
        <v>5.7207223843114079</v>
      </c>
      <c r="N42" s="54"/>
      <c r="O42" s="54">
        <f>BA42</f>
        <v>5.7786001001290455</v>
      </c>
      <c r="P42" s="54">
        <f>BB42</f>
        <v>6.3650891629915929</v>
      </c>
      <c r="Q42" s="53">
        <f>BH42</f>
        <v>32.703032093658827</v>
      </c>
      <c r="R42" s="53"/>
      <c r="S42" s="52">
        <f>BM42</f>
        <v>33.595203552938386</v>
      </c>
      <c r="T42" s="52">
        <f>BN42</f>
        <v>34.988991217975723</v>
      </c>
      <c r="U42" s="51">
        <f>Q42-T42</f>
        <v>-2.2859591243168964</v>
      </c>
      <c r="V42" s="14" t="s">
        <v>0</v>
      </c>
      <c r="W42" s="42">
        <f>SUM(W10:W41)</f>
        <v>193</v>
      </c>
      <c r="X42" s="50">
        <f>W42/BT42*100</f>
        <v>0.7127820659600399</v>
      </c>
      <c r="Y42" s="42">
        <f>SUM(Y10:Y41)</f>
        <v>192.4</v>
      </c>
      <c r="Z42" s="49">
        <f>Y42/BU42*100</f>
        <v>0.70930352587262024</v>
      </c>
      <c r="AA42" s="48">
        <f>IF(Y42&lt;1,0,IF(Y42&gt;100,Y42-(1.96*SQRT(Y42)),CHIINV(0.975,2*Y42)/2))</f>
        <v>165.21316789326127</v>
      </c>
      <c r="AB42" s="48">
        <f>IF(Y42=0,0,IF(Y42&gt;100,Y42+(1.96*SQRT(Y42)),CHIINV(0.025,2*(Y42+1))/2))</f>
        <v>219.58683210673874</v>
      </c>
      <c r="AC42" s="44">
        <f>(AA42/$BU42)*100</f>
        <v>0.6090763124078763</v>
      </c>
      <c r="AD42" s="44">
        <f>(AB42/$BU42)*100</f>
        <v>0.80953073933736419</v>
      </c>
      <c r="AE42" s="44">
        <f>Z42-AC42</f>
        <v>0.10022721346474395</v>
      </c>
      <c r="AF42" s="44">
        <f>AD42-Z42</f>
        <v>0.10022721346474395</v>
      </c>
      <c r="AG42" s="47"/>
      <c r="AH42" s="14" t="s">
        <v>0</v>
      </c>
      <c r="AI42" s="42">
        <f>SUM(AI10:AI41)</f>
        <v>128</v>
      </c>
      <c r="AJ42" s="46">
        <f>AI42/BT42*100</f>
        <v>0.47272592975588135</v>
      </c>
      <c r="AK42" s="42">
        <f>SUM(AK10:AK41)</f>
        <v>144.20000000000002</v>
      </c>
      <c r="AL42" s="45">
        <f>AK42/BU42*100</f>
        <v>0.53160898352823216</v>
      </c>
      <c r="AM42" s="38">
        <f>IF(AK42&lt;0.5,0,IF(AK42&gt;100,AK42-(1.96*SQRT(AK42)),CHIINV(0.975,2*AK42)/2))</f>
        <v>120.66367233402799</v>
      </c>
      <c r="AN42" s="38">
        <f>IF(AK42=0,0,IF(AK42&gt;100,AK42+(1.96*SQRT(AK42)),CHIINV(0.025,2*(AK42+1))/2))</f>
        <v>167.73632766597203</v>
      </c>
      <c r="AO42" s="44">
        <f>(AM42/$BU42)*100</f>
        <v>0.4448397517217495</v>
      </c>
      <c r="AP42" s="44">
        <f>(AN42/$BU42)*100</f>
        <v>0.6183782153347146</v>
      </c>
      <c r="AQ42" s="44">
        <f>AL42-AO42</f>
        <v>8.6769231806482661E-2</v>
      </c>
      <c r="AR42" s="44">
        <f>AP42-AL42</f>
        <v>8.6769231806482439E-2</v>
      </c>
      <c r="AS42" s="43"/>
      <c r="AT42" s="14" t="s">
        <v>0</v>
      </c>
      <c r="AU42" s="42">
        <f>SUM(AU10:AU41)</f>
        <v>1549</v>
      </c>
      <c r="AV42" s="46">
        <f>AU42/BT42*100</f>
        <v>5.7207223843114079</v>
      </c>
      <c r="AW42" s="42">
        <f>SUM(AW10:AW41)</f>
        <v>1646.9999999999998</v>
      </c>
      <c r="AX42" s="45">
        <f>AW42/BU42*100</f>
        <v>6.0718446315603192</v>
      </c>
      <c r="AY42" s="38">
        <f>IF(AW42=0,0,IF(AW42&gt;100,AW42-(1.96*SQRT(AW42)),CHIINV(0.975,2*AW42)/2))</f>
        <v>1567.4568343602039</v>
      </c>
      <c r="AZ42" s="38">
        <f>IF(AW42=0,0,IF(AW42&gt;100,AW42+(1.96*SQRT(AW42)),CHIINV(0.025,2*(AW42+1))/2))</f>
        <v>1726.5431656397957</v>
      </c>
      <c r="BA42" s="44">
        <f>(AY42/$BU42)*100</f>
        <v>5.7786001001290455</v>
      </c>
      <c r="BB42" s="44">
        <f>(AZ42/$BU42)*100</f>
        <v>6.3650891629915929</v>
      </c>
      <c r="BC42" s="44">
        <f>AX42-BA42</f>
        <v>0.29324453143127371</v>
      </c>
      <c r="BD42" s="44">
        <f>BB42-AX42</f>
        <v>0.29324453143127371</v>
      </c>
      <c r="BE42" s="43"/>
      <c r="BF42" s="14" t="s">
        <v>0</v>
      </c>
      <c r="BG42" s="42">
        <f>SUM(BG10:BG41)</f>
        <v>8855</v>
      </c>
      <c r="BH42" s="41">
        <f>BG42/BT42*100</f>
        <v>32.703032093658827</v>
      </c>
      <c r="BI42" s="40">
        <f>SUM(BI10:BI41)</f>
        <v>9301.7999999999975</v>
      </c>
      <c r="BJ42" s="39">
        <f>BI42/BU42*100</f>
        <v>34.292097385457055</v>
      </c>
      <c r="BK42" s="38">
        <f>IF(BI42=0,0,IF(BI42&gt;100,BI42-(1.96*SQRT(BI42)),CHIINV(0.975,2*BI42)/2))</f>
        <v>9112.7661541416437</v>
      </c>
      <c r="BL42" s="38">
        <f>IF(BI42=0,0,IF(BI42&gt;100,BI42+(1.96*SQRT(BI42)),CHIINV(0.025,2*(BI42+1))/2))</f>
        <v>9490.8338458583512</v>
      </c>
      <c r="BM42" s="37">
        <f>(BK42/$BU42)*100</f>
        <v>33.595203552938386</v>
      </c>
      <c r="BN42" s="37">
        <f>(BL42/$BU42)*100</f>
        <v>34.988991217975723</v>
      </c>
      <c r="BO42" s="37">
        <f>BJ42-BM42</f>
        <v>0.69689383251866843</v>
      </c>
      <c r="BP42" s="37">
        <f>BN42-BJ42</f>
        <v>0.69689383251866843</v>
      </c>
      <c r="BQ42" s="36"/>
      <c r="BR42" s="35"/>
      <c r="BS42" s="14" t="s">
        <v>0</v>
      </c>
      <c r="BT42" s="34">
        <v>27077</v>
      </c>
      <c r="BU42" s="34">
        <v>27125.200000000001</v>
      </c>
    </row>
    <row r="43" spans="1:73" s="1" customFormat="1" ht="15" customHeight="1" thickBot="1">
      <c r="A43" s="33"/>
      <c r="B43" s="32"/>
      <c r="C43" s="32"/>
      <c r="D43" s="32"/>
      <c r="E43" s="31"/>
      <c r="F43" s="31"/>
      <c r="G43" s="33"/>
      <c r="H43" s="32"/>
      <c r="I43" s="32"/>
      <c r="J43" s="31"/>
      <c r="K43" s="31"/>
      <c r="L43" s="32"/>
      <c r="M43" s="32"/>
      <c r="N43" s="32"/>
      <c r="O43" s="32"/>
      <c r="P43" s="32"/>
      <c r="Q43" s="32"/>
      <c r="R43" s="32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</row>
    <row r="44" spans="1:73" s="1" customFormat="1" ht="23.25" customHeight="1">
      <c r="B44" s="2"/>
      <c r="C44" s="3"/>
      <c r="D44" s="3"/>
      <c r="H44" s="2"/>
      <c r="I44" s="2"/>
      <c r="J44" s="2"/>
      <c r="K44" s="2"/>
      <c r="L44" s="2"/>
      <c r="M44" s="2"/>
      <c r="N44" s="2"/>
      <c r="O44" s="2"/>
      <c r="P44" s="2"/>
      <c r="S44" s="2"/>
      <c r="T44" s="2"/>
      <c r="W44" s="2"/>
      <c r="X44" s="2"/>
      <c r="Y44" s="2"/>
      <c r="Z44" s="2"/>
      <c r="AI44" s="2"/>
      <c r="AJ44" s="2"/>
      <c r="AK44" s="2"/>
      <c r="AL44" s="2"/>
      <c r="AU44" s="2"/>
      <c r="AV44" s="2"/>
      <c r="AW44" s="2"/>
      <c r="AX44" s="2"/>
      <c r="BG44" s="2"/>
      <c r="BH44" s="2"/>
      <c r="BI44" s="2"/>
      <c r="BJ44" s="2"/>
    </row>
    <row r="45" spans="1:73" s="1" customFormat="1">
      <c r="B45" s="4"/>
      <c r="C45" s="3"/>
      <c r="D45" s="3"/>
      <c r="H45" s="2"/>
      <c r="I45" s="2"/>
      <c r="J45" s="2"/>
      <c r="K45" s="2"/>
      <c r="L45" s="2"/>
      <c r="M45" s="2"/>
      <c r="N45" s="2"/>
      <c r="O45" s="2"/>
      <c r="P45" s="2"/>
      <c r="S45" s="2"/>
      <c r="T45" s="2"/>
      <c r="W45" s="2"/>
      <c r="X45" s="2"/>
      <c r="Y45" s="2"/>
      <c r="Z45" s="2"/>
      <c r="AI45" s="2"/>
      <c r="AJ45" s="2"/>
      <c r="AK45" s="2"/>
      <c r="AL45" s="2"/>
      <c r="AU45" s="2"/>
      <c r="AV45" s="2"/>
      <c r="AW45" s="2"/>
      <c r="AX45" s="2"/>
      <c r="BG45" s="2"/>
      <c r="BH45" s="2"/>
      <c r="BI45" s="2"/>
      <c r="BJ45" s="2"/>
    </row>
    <row r="46" spans="1:73" s="1" customFormat="1">
      <c r="B46" s="4"/>
      <c r="C46" s="3"/>
      <c r="D46" s="3"/>
      <c r="H46" s="2"/>
      <c r="I46" s="2"/>
      <c r="J46" s="2"/>
      <c r="K46" s="2"/>
      <c r="L46" s="2"/>
      <c r="M46" s="2"/>
      <c r="N46" s="2"/>
      <c r="O46" s="2"/>
      <c r="P46" s="2"/>
      <c r="S46" s="2"/>
      <c r="T46" s="2"/>
      <c r="W46" s="2"/>
      <c r="X46" s="2"/>
      <c r="Y46" s="2"/>
      <c r="Z46" s="2"/>
      <c r="AI46" s="2"/>
      <c r="AJ46" s="2"/>
      <c r="AK46" s="2"/>
      <c r="AL46" s="2"/>
      <c r="AU46" s="2"/>
      <c r="AV46" s="2"/>
      <c r="AW46" s="2"/>
      <c r="AX46" s="2"/>
      <c r="BG46" s="2"/>
      <c r="BH46" s="2"/>
      <c r="BI46" s="2"/>
      <c r="BJ46" s="2"/>
    </row>
    <row r="47" spans="1:73" s="1" customFormat="1">
      <c r="B47" s="4"/>
      <c r="C47" s="3"/>
      <c r="D47" s="3"/>
      <c r="H47" s="2"/>
      <c r="I47" s="2"/>
      <c r="J47" s="2"/>
      <c r="K47" s="2"/>
      <c r="L47" s="2"/>
      <c r="M47" s="2"/>
      <c r="N47" s="2"/>
      <c r="O47" s="2"/>
      <c r="P47" s="2"/>
      <c r="S47" s="2"/>
      <c r="T47" s="2"/>
      <c r="W47" s="2"/>
      <c r="X47" s="2"/>
      <c r="Y47" s="2"/>
      <c r="Z47" s="2"/>
      <c r="AI47" s="2"/>
      <c r="AJ47" s="2"/>
      <c r="AK47" s="2"/>
      <c r="AL47" s="2"/>
      <c r="AU47" s="2"/>
      <c r="AV47" s="2"/>
      <c r="AW47" s="2"/>
      <c r="AX47" s="2"/>
      <c r="BG47" s="2"/>
      <c r="BH47" s="2"/>
      <c r="BI47" s="2"/>
      <c r="BJ47" s="2"/>
    </row>
    <row r="48" spans="1:73" s="1" customFormat="1">
      <c r="B48" s="4"/>
      <c r="C48" s="3"/>
      <c r="D48" s="3"/>
      <c r="H48" s="2"/>
      <c r="I48" s="2"/>
      <c r="J48" s="2"/>
      <c r="K48" s="2"/>
      <c r="L48" s="2"/>
      <c r="M48" s="2"/>
      <c r="N48" s="2"/>
      <c r="O48" s="2"/>
      <c r="P48" s="2"/>
      <c r="S48" s="2"/>
      <c r="T48" s="2"/>
      <c r="W48" s="2"/>
      <c r="X48" s="2"/>
      <c r="Y48" s="2"/>
      <c r="Z48" s="2"/>
      <c r="AI48" s="2"/>
      <c r="AJ48" s="2"/>
      <c r="AK48" s="2"/>
      <c r="AL48" s="2"/>
      <c r="AU48" s="2"/>
      <c r="AV48" s="2"/>
      <c r="AW48" s="2"/>
      <c r="AX48" s="2"/>
      <c r="BG48" s="2"/>
      <c r="BH48" s="2"/>
      <c r="BI48" s="2"/>
      <c r="BJ48" s="2"/>
    </row>
    <row r="49" spans="2:62" s="1" customFormat="1">
      <c r="B49" s="4"/>
      <c r="C49" s="3"/>
      <c r="D49" s="3"/>
      <c r="H49" s="2"/>
      <c r="I49" s="2"/>
      <c r="J49" s="2"/>
      <c r="K49" s="2"/>
      <c r="L49" s="2"/>
      <c r="M49" s="2"/>
      <c r="N49" s="2"/>
      <c r="O49" s="2"/>
      <c r="P49" s="2"/>
      <c r="S49" s="2"/>
      <c r="T49" s="2"/>
      <c r="W49" s="2"/>
      <c r="X49" s="2"/>
      <c r="Y49" s="2"/>
      <c r="Z49" s="2"/>
      <c r="AI49" s="2"/>
      <c r="AJ49" s="2"/>
      <c r="AK49" s="2"/>
      <c r="AL49" s="2"/>
      <c r="AU49" s="2"/>
      <c r="AV49" s="2"/>
      <c r="AW49" s="2"/>
      <c r="AX49" s="2"/>
      <c r="BG49" s="2"/>
      <c r="BH49" s="2"/>
      <c r="BI49" s="2"/>
      <c r="BJ49" s="2"/>
    </row>
    <row r="50" spans="2:62" s="1" customFormat="1">
      <c r="B50" s="4"/>
      <c r="C50" s="3"/>
      <c r="D50" s="3"/>
      <c r="H50" s="2"/>
      <c r="I50" s="2"/>
      <c r="J50" s="2"/>
      <c r="K50" s="2"/>
      <c r="L50" s="2"/>
      <c r="M50" s="2"/>
      <c r="N50" s="2"/>
      <c r="O50" s="2"/>
      <c r="P50" s="2"/>
      <c r="S50" s="2"/>
      <c r="T50" s="2"/>
      <c r="W50" s="2"/>
      <c r="X50" s="2"/>
      <c r="Y50" s="2"/>
      <c r="Z50" s="2"/>
      <c r="AI50" s="2"/>
      <c r="AJ50" s="2"/>
      <c r="AK50" s="2"/>
      <c r="AL50" s="2"/>
      <c r="AU50" s="2"/>
      <c r="AV50" s="2"/>
      <c r="AW50" s="2"/>
      <c r="AX50" s="2"/>
      <c r="BG50" s="2"/>
      <c r="BH50" s="2"/>
      <c r="BI50" s="2"/>
      <c r="BJ50" s="2"/>
    </row>
    <row r="51" spans="2:62" s="1" customFormat="1">
      <c r="B51" s="4"/>
      <c r="C51" s="3"/>
      <c r="D51" s="3"/>
      <c r="H51" s="2"/>
      <c r="I51" s="2"/>
      <c r="J51" s="2"/>
      <c r="K51" s="2"/>
      <c r="L51" s="2"/>
      <c r="M51" s="2"/>
      <c r="N51" s="2"/>
      <c r="O51" s="2"/>
      <c r="P51" s="2"/>
      <c r="S51" s="2"/>
      <c r="T51" s="2"/>
      <c r="W51" s="2"/>
      <c r="X51" s="2"/>
      <c r="Y51" s="2"/>
      <c r="Z51" s="2"/>
      <c r="AI51" s="2"/>
      <c r="AJ51" s="2"/>
      <c r="AK51" s="2"/>
      <c r="AL51" s="2"/>
      <c r="AU51" s="2"/>
      <c r="AV51" s="2"/>
      <c r="AW51" s="2"/>
      <c r="AX51" s="2"/>
      <c r="BG51" s="2"/>
      <c r="BH51" s="2"/>
      <c r="BI51" s="2"/>
      <c r="BJ51" s="2"/>
    </row>
    <row r="52" spans="2:62" s="1" customFormat="1">
      <c r="B52" s="4"/>
      <c r="C52" s="3"/>
      <c r="D52" s="3"/>
      <c r="H52" s="2"/>
      <c r="I52" s="2"/>
      <c r="J52" s="2"/>
      <c r="K52" s="2"/>
      <c r="L52" s="2"/>
      <c r="M52" s="2"/>
      <c r="N52" s="2"/>
      <c r="O52" s="2"/>
      <c r="P52" s="2"/>
      <c r="S52" s="2"/>
      <c r="T52" s="2"/>
      <c r="W52" s="2"/>
      <c r="X52" s="2"/>
      <c r="Y52" s="2"/>
      <c r="Z52" s="2"/>
      <c r="AI52" s="2"/>
      <c r="AJ52" s="2"/>
      <c r="AK52" s="2"/>
      <c r="AL52" s="2"/>
      <c r="AU52" s="2"/>
      <c r="AV52" s="2"/>
      <c r="AW52" s="2"/>
      <c r="AX52" s="2"/>
      <c r="BG52" s="2"/>
      <c r="BH52" s="2"/>
      <c r="BI52" s="2"/>
      <c r="BJ52" s="2"/>
    </row>
    <row r="53" spans="2:62" s="1" customFormat="1">
      <c r="B53" s="4"/>
      <c r="C53" s="3"/>
      <c r="D53" s="3"/>
      <c r="H53" s="2"/>
      <c r="I53" s="2"/>
      <c r="J53" s="2"/>
      <c r="K53" s="2"/>
      <c r="L53" s="2"/>
      <c r="M53" s="2"/>
      <c r="N53" s="2"/>
      <c r="O53" s="2"/>
      <c r="P53" s="2"/>
      <c r="S53" s="2"/>
      <c r="T53" s="2"/>
      <c r="W53" s="2"/>
      <c r="X53" s="2"/>
      <c r="Y53" s="2"/>
      <c r="Z53" s="2"/>
      <c r="AI53" s="2"/>
      <c r="AJ53" s="2"/>
      <c r="AK53" s="2"/>
      <c r="AL53" s="2"/>
      <c r="AU53" s="2"/>
      <c r="AV53" s="2"/>
      <c r="AW53" s="2"/>
      <c r="AX53" s="2"/>
      <c r="BG53" s="2"/>
      <c r="BH53" s="2"/>
      <c r="BI53" s="2"/>
      <c r="BJ53" s="2"/>
    </row>
    <row r="54" spans="2:62" s="1" customFormat="1">
      <c r="B54" s="4"/>
      <c r="C54" s="3"/>
      <c r="D54" s="3"/>
      <c r="H54" s="2"/>
      <c r="I54" s="2"/>
      <c r="J54" s="2"/>
      <c r="K54" s="2"/>
      <c r="L54" s="2"/>
      <c r="M54" s="2"/>
      <c r="N54" s="2"/>
      <c r="O54" s="2"/>
      <c r="P54" s="2"/>
      <c r="S54" s="2"/>
      <c r="T54" s="2"/>
      <c r="W54" s="2"/>
      <c r="X54" s="2"/>
      <c r="Y54" s="2"/>
      <c r="Z54" s="2"/>
      <c r="AI54" s="2"/>
      <c r="AJ54" s="2"/>
      <c r="AK54" s="2"/>
      <c r="AL54" s="2"/>
      <c r="AU54" s="2"/>
      <c r="AV54" s="2"/>
      <c r="AW54" s="2"/>
      <c r="AX54" s="2"/>
      <c r="BG54" s="2"/>
      <c r="BH54" s="2"/>
      <c r="BI54" s="2"/>
      <c r="BJ54" s="2"/>
    </row>
    <row r="55" spans="2:62" s="1" customFormat="1">
      <c r="B55" s="4"/>
      <c r="C55" s="3"/>
      <c r="D55" s="3"/>
      <c r="H55" s="2"/>
      <c r="I55" s="2"/>
      <c r="J55" s="2"/>
      <c r="K55" s="2"/>
      <c r="L55" s="2"/>
      <c r="M55" s="2"/>
      <c r="N55" s="2"/>
      <c r="O55" s="2"/>
      <c r="P55" s="2"/>
      <c r="S55" s="2"/>
      <c r="T55" s="2"/>
      <c r="W55" s="2"/>
      <c r="X55" s="2"/>
      <c r="Y55" s="2"/>
      <c r="Z55" s="2"/>
      <c r="AI55" s="2"/>
      <c r="AJ55" s="2"/>
      <c r="AK55" s="2"/>
      <c r="AL55" s="2"/>
      <c r="AU55" s="2"/>
      <c r="AV55" s="2"/>
      <c r="AW55" s="2"/>
      <c r="AX55" s="2"/>
      <c r="BG55" s="2"/>
      <c r="BH55" s="2"/>
      <c r="BI55" s="2"/>
      <c r="BJ55" s="2"/>
    </row>
    <row r="56" spans="2:62" s="1" customFormat="1">
      <c r="B56" s="4"/>
      <c r="C56" s="3"/>
      <c r="D56" s="3"/>
      <c r="H56" s="2"/>
      <c r="I56" s="2"/>
      <c r="J56" s="2"/>
      <c r="K56" s="2"/>
      <c r="L56" s="2"/>
      <c r="M56" s="2"/>
      <c r="N56" s="2"/>
      <c r="O56" s="2"/>
      <c r="P56" s="2"/>
      <c r="S56" s="2"/>
      <c r="T56" s="2"/>
      <c r="W56" s="2"/>
      <c r="X56" s="2"/>
      <c r="Y56" s="2"/>
      <c r="Z56" s="2"/>
      <c r="AI56" s="2"/>
      <c r="AJ56" s="2"/>
      <c r="AK56" s="2"/>
      <c r="AL56" s="2"/>
      <c r="AU56" s="2"/>
      <c r="AV56" s="2"/>
      <c r="AW56" s="2"/>
      <c r="AX56" s="2"/>
      <c r="BG56" s="2"/>
      <c r="BH56" s="2"/>
      <c r="BI56" s="2"/>
      <c r="BJ56" s="2"/>
    </row>
    <row r="57" spans="2:62" s="1" customFormat="1">
      <c r="B57" s="4"/>
      <c r="C57" s="3"/>
      <c r="D57" s="3"/>
      <c r="H57" s="2"/>
      <c r="I57" s="2"/>
      <c r="J57" s="2"/>
      <c r="K57" s="2"/>
      <c r="L57" s="2"/>
      <c r="M57" s="2"/>
      <c r="N57" s="2"/>
      <c r="O57" s="2"/>
      <c r="P57" s="2"/>
      <c r="S57" s="2"/>
      <c r="T57" s="2"/>
      <c r="W57" s="2"/>
      <c r="X57" s="2"/>
      <c r="Y57" s="2"/>
      <c r="Z57" s="2"/>
      <c r="AI57" s="2"/>
      <c r="AJ57" s="2"/>
      <c r="AK57" s="2"/>
      <c r="AL57" s="2"/>
      <c r="AU57" s="2"/>
      <c r="AV57" s="2"/>
      <c r="AW57" s="2"/>
      <c r="AX57" s="2"/>
      <c r="BG57" s="2"/>
      <c r="BH57" s="2"/>
      <c r="BI57" s="2"/>
      <c r="BJ57" s="2"/>
    </row>
    <row r="58" spans="2:62" s="1" customFormat="1">
      <c r="B58" s="4"/>
      <c r="C58" s="3"/>
      <c r="D58" s="3"/>
      <c r="H58" s="2"/>
      <c r="I58" s="2"/>
      <c r="J58" s="2"/>
      <c r="K58" s="2"/>
      <c r="L58" s="2"/>
      <c r="M58" s="2"/>
      <c r="N58" s="2"/>
      <c r="O58" s="2"/>
      <c r="P58" s="2"/>
      <c r="S58" s="2"/>
      <c r="T58" s="2"/>
      <c r="W58" s="2"/>
      <c r="X58" s="2"/>
      <c r="Y58" s="2"/>
      <c r="Z58" s="2"/>
      <c r="AI58" s="2"/>
      <c r="AJ58" s="2"/>
      <c r="AK58" s="2"/>
      <c r="AL58" s="2"/>
      <c r="AU58" s="2"/>
      <c r="AV58" s="2"/>
      <c r="AW58" s="2"/>
      <c r="AX58" s="2"/>
      <c r="BG58" s="2"/>
      <c r="BH58" s="2"/>
      <c r="BI58" s="2"/>
      <c r="BJ58" s="2"/>
    </row>
    <row r="59" spans="2:62" s="1" customFormat="1">
      <c r="B59" s="4"/>
      <c r="C59" s="3"/>
      <c r="D59" s="3"/>
      <c r="H59" s="2"/>
      <c r="I59" s="2"/>
      <c r="J59" s="2"/>
      <c r="K59" s="2"/>
      <c r="L59" s="2"/>
      <c r="M59" s="2"/>
      <c r="N59" s="2"/>
      <c r="O59" s="2"/>
      <c r="P59" s="2"/>
      <c r="S59" s="2"/>
      <c r="T59" s="2"/>
      <c r="W59" s="2"/>
      <c r="X59" s="2"/>
      <c r="Y59" s="2"/>
      <c r="Z59" s="2"/>
      <c r="AI59" s="2"/>
      <c r="AJ59" s="2"/>
      <c r="AK59" s="2"/>
      <c r="AL59" s="2"/>
      <c r="AU59" s="2"/>
      <c r="AV59" s="2"/>
      <c r="AW59" s="2"/>
      <c r="AX59" s="2"/>
      <c r="BG59" s="2"/>
      <c r="BH59" s="2"/>
      <c r="BI59" s="2"/>
      <c r="BJ59" s="2"/>
    </row>
    <row r="60" spans="2:62" s="1" customFormat="1">
      <c r="B60" s="4"/>
      <c r="C60" s="3"/>
      <c r="D60" s="3"/>
      <c r="H60" s="2"/>
      <c r="I60" s="2"/>
      <c r="J60" s="2"/>
      <c r="K60" s="2"/>
      <c r="L60" s="2"/>
      <c r="M60" s="2"/>
      <c r="N60" s="2"/>
      <c r="O60" s="2"/>
      <c r="P60" s="2"/>
      <c r="S60" s="2"/>
      <c r="T60" s="2"/>
      <c r="W60" s="2"/>
      <c r="X60" s="2"/>
      <c r="Y60" s="2"/>
      <c r="Z60" s="2"/>
      <c r="AI60" s="2"/>
      <c r="AJ60" s="2"/>
      <c r="AK60" s="2"/>
      <c r="AL60" s="2"/>
      <c r="AU60" s="2"/>
      <c r="AV60" s="2"/>
      <c r="AW60" s="2"/>
      <c r="AX60" s="2"/>
      <c r="BG60" s="2"/>
      <c r="BH60" s="2"/>
      <c r="BI60" s="2"/>
      <c r="BJ60" s="2"/>
    </row>
    <row r="61" spans="2:62" s="1" customFormat="1">
      <c r="B61" s="4"/>
      <c r="C61" s="3"/>
      <c r="D61" s="3"/>
      <c r="H61" s="2"/>
      <c r="I61" s="2"/>
      <c r="J61" s="2"/>
      <c r="K61" s="2"/>
      <c r="L61" s="2"/>
      <c r="M61" s="2"/>
      <c r="N61" s="2"/>
      <c r="O61" s="2"/>
      <c r="P61" s="2"/>
      <c r="S61" s="2"/>
      <c r="T61" s="2"/>
      <c r="W61" s="2"/>
      <c r="X61" s="2"/>
      <c r="Y61" s="2"/>
      <c r="Z61" s="2"/>
      <c r="AI61" s="2"/>
      <c r="AJ61" s="2"/>
      <c r="AK61" s="2"/>
      <c r="AL61" s="2"/>
      <c r="AU61" s="2"/>
      <c r="AV61" s="2"/>
      <c r="AW61" s="2"/>
      <c r="AX61" s="2"/>
      <c r="BG61" s="2"/>
      <c r="BH61" s="2"/>
      <c r="BI61" s="2"/>
      <c r="BJ61" s="2"/>
    </row>
    <row r="62" spans="2:62" s="1" customFormat="1">
      <c r="B62" s="4"/>
      <c r="C62" s="3"/>
      <c r="D62" s="3"/>
      <c r="H62" s="2"/>
      <c r="I62" s="2"/>
      <c r="J62" s="2"/>
      <c r="K62" s="2"/>
      <c r="L62" s="2"/>
      <c r="M62" s="2"/>
      <c r="N62" s="2"/>
      <c r="O62" s="2"/>
      <c r="P62" s="2"/>
      <c r="S62" s="2"/>
      <c r="T62" s="2"/>
      <c r="W62" s="2"/>
      <c r="X62" s="2"/>
      <c r="Y62" s="2"/>
      <c r="Z62" s="2"/>
      <c r="AI62" s="2"/>
      <c r="AJ62" s="2"/>
      <c r="AK62" s="2"/>
      <c r="AL62" s="2"/>
      <c r="AU62" s="2"/>
      <c r="AV62" s="2"/>
      <c r="AW62" s="2"/>
      <c r="AX62" s="2"/>
      <c r="BG62" s="2"/>
      <c r="BH62" s="2"/>
      <c r="BI62" s="2"/>
      <c r="BJ62" s="2"/>
    </row>
    <row r="63" spans="2:62" s="1" customFormat="1">
      <c r="B63" s="4"/>
      <c r="C63" s="3"/>
      <c r="D63" s="3"/>
      <c r="H63" s="2"/>
      <c r="I63" s="2"/>
      <c r="J63" s="2"/>
      <c r="K63" s="2"/>
      <c r="L63" s="2"/>
      <c r="M63" s="2"/>
      <c r="N63" s="2"/>
      <c r="O63" s="2"/>
      <c r="P63" s="2"/>
      <c r="S63" s="2"/>
      <c r="T63" s="2"/>
      <c r="W63" s="2"/>
      <c r="X63" s="2"/>
      <c r="Y63" s="2"/>
      <c r="Z63" s="2"/>
      <c r="AI63" s="2"/>
      <c r="AJ63" s="2"/>
      <c r="AK63" s="2"/>
      <c r="AL63" s="2"/>
      <c r="AU63" s="2"/>
      <c r="AV63" s="2"/>
      <c r="AW63" s="2"/>
      <c r="AX63" s="2"/>
      <c r="BG63" s="2"/>
      <c r="BH63" s="2"/>
      <c r="BI63" s="2"/>
      <c r="BJ63" s="2"/>
    </row>
    <row r="64" spans="2:62" s="1" customFormat="1">
      <c r="B64" s="4"/>
      <c r="C64" s="3"/>
      <c r="D64" s="3"/>
      <c r="H64" s="2"/>
      <c r="I64" s="2"/>
      <c r="J64" s="2"/>
      <c r="K64" s="2"/>
      <c r="L64" s="2"/>
      <c r="M64" s="2"/>
      <c r="N64" s="2"/>
      <c r="O64" s="2"/>
      <c r="P64" s="2"/>
      <c r="S64" s="2"/>
      <c r="T64" s="2"/>
      <c r="W64" s="2"/>
      <c r="X64" s="2"/>
      <c r="Y64" s="2"/>
      <c r="Z64" s="2"/>
      <c r="AI64" s="2"/>
      <c r="AJ64" s="2"/>
      <c r="AK64" s="2"/>
      <c r="AL64" s="2"/>
      <c r="AU64" s="2"/>
      <c r="AV64" s="2"/>
      <c r="AW64" s="2"/>
      <c r="AX64" s="2"/>
      <c r="BG64" s="2"/>
      <c r="BH64" s="2"/>
      <c r="BI64" s="2"/>
      <c r="BJ64" s="2"/>
    </row>
    <row r="65" spans="2:62" s="1" customFormat="1">
      <c r="B65" s="4"/>
      <c r="C65" s="3"/>
      <c r="D65" s="3"/>
      <c r="H65" s="2"/>
      <c r="I65" s="2"/>
      <c r="J65" s="2"/>
      <c r="K65" s="2"/>
      <c r="L65" s="2"/>
      <c r="M65" s="2"/>
      <c r="N65" s="2"/>
      <c r="O65" s="2"/>
      <c r="P65" s="2"/>
      <c r="S65" s="2"/>
      <c r="T65" s="2"/>
      <c r="W65" s="2"/>
      <c r="X65" s="2"/>
      <c r="Y65" s="2"/>
      <c r="Z65" s="2"/>
      <c r="AI65" s="2"/>
      <c r="AJ65" s="2"/>
      <c r="AK65" s="2"/>
      <c r="AL65" s="2"/>
      <c r="AU65" s="2"/>
      <c r="AV65" s="2"/>
      <c r="AW65" s="2"/>
      <c r="AX65" s="2"/>
      <c r="BG65" s="2"/>
      <c r="BH65" s="2"/>
      <c r="BI65" s="2"/>
      <c r="BJ65" s="2"/>
    </row>
    <row r="66" spans="2:62" s="1" customFormat="1">
      <c r="B66" s="4"/>
      <c r="C66" s="3"/>
      <c r="D66" s="3"/>
      <c r="H66" s="2"/>
      <c r="I66" s="2"/>
      <c r="J66" s="2"/>
      <c r="K66" s="2"/>
      <c r="L66" s="2"/>
      <c r="M66" s="2"/>
      <c r="N66" s="2"/>
      <c r="O66" s="2"/>
      <c r="P66" s="2"/>
      <c r="S66" s="2"/>
      <c r="T66" s="2"/>
      <c r="W66" s="2"/>
      <c r="X66" s="2"/>
      <c r="Y66" s="2"/>
      <c r="Z66" s="2"/>
      <c r="AI66" s="2"/>
      <c r="AJ66" s="2"/>
      <c r="AK66" s="2"/>
      <c r="AL66" s="2"/>
      <c r="AU66" s="2"/>
      <c r="AV66" s="2"/>
      <c r="AW66" s="2"/>
      <c r="AX66" s="2"/>
      <c r="BG66" s="2"/>
      <c r="BH66" s="2"/>
      <c r="BI66" s="2"/>
      <c r="BJ66" s="2"/>
    </row>
    <row r="67" spans="2:62" s="1" customFormat="1">
      <c r="B67" s="4"/>
      <c r="C67" s="3"/>
      <c r="D67" s="3"/>
      <c r="H67" s="2"/>
      <c r="I67" s="2"/>
      <c r="J67" s="2"/>
      <c r="K67" s="2"/>
      <c r="L67" s="2"/>
      <c r="M67" s="2"/>
      <c r="N67" s="2"/>
      <c r="O67" s="2"/>
      <c r="P67" s="2"/>
      <c r="S67" s="2"/>
      <c r="T67" s="2"/>
      <c r="W67" s="2"/>
      <c r="X67" s="2"/>
      <c r="Y67" s="2"/>
      <c r="Z67" s="2"/>
      <c r="AI67" s="2"/>
      <c r="AJ67" s="2"/>
      <c r="AK67" s="2"/>
      <c r="AL67" s="2"/>
      <c r="AU67" s="2"/>
      <c r="AV67" s="2"/>
      <c r="AW67" s="2"/>
      <c r="AX67" s="2"/>
      <c r="BG67" s="2"/>
      <c r="BH67" s="2"/>
      <c r="BI67" s="2"/>
      <c r="BJ67" s="2"/>
    </row>
    <row r="68" spans="2:62" s="1" customFormat="1">
      <c r="B68" s="4"/>
      <c r="C68" s="3"/>
      <c r="D68" s="3"/>
      <c r="H68" s="2"/>
      <c r="I68" s="2"/>
      <c r="J68" s="2"/>
      <c r="K68" s="2"/>
      <c r="L68" s="2"/>
      <c r="M68" s="2"/>
      <c r="N68" s="2"/>
      <c r="O68" s="2"/>
      <c r="P68" s="2"/>
      <c r="S68" s="2"/>
      <c r="T68" s="2"/>
      <c r="W68" s="2"/>
      <c r="X68" s="2"/>
      <c r="Y68" s="2"/>
      <c r="Z68" s="2"/>
      <c r="AI68" s="2"/>
      <c r="AJ68" s="2"/>
      <c r="AK68" s="2"/>
      <c r="AL68" s="2"/>
      <c r="AU68" s="2"/>
      <c r="AV68" s="2"/>
      <c r="AW68" s="2"/>
      <c r="AX68" s="2"/>
      <c r="BG68" s="2"/>
      <c r="BH68" s="2"/>
      <c r="BI68" s="2"/>
      <c r="BJ68" s="2"/>
    </row>
    <row r="69" spans="2:62" s="1" customFormat="1">
      <c r="B69" s="4"/>
      <c r="C69" s="3"/>
      <c r="D69" s="3"/>
      <c r="H69" s="2"/>
      <c r="I69" s="2"/>
      <c r="J69" s="2"/>
      <c r="K69" s="2"/>
      <c r="L69" s="2"/>
      <c r="M69" s="2"/>
      <c r="N69" s="2"/>
      <c r="O69" s="2"/>
      <c r="P69" s="2"/>
      <c r="S69" s="2"/>
      <c r="T69" s="2"/>
      <c r="W69" s="2"/>
      <c r="X69" s="2"/>
      <c r="Y69" s="2"/>
      <c r="Z69" s="2"/>
      <c r="AI69" s="2"/>
      <c r="AJ69" s="2"/>
      <c r="AK69" s="2"/>
      <c r="AL69" s="2"/>
      <c r="AU69" s="2"/>
      <c r="AV69" s="2"/>
      <c r="AW69" s="2"/>
      <c r="AX69" s="2"/>
      <c r="BG69" s="2"/>
      <c r="BH69" s="2"/>
      <c r="BI69" s="2"/>
      <c r="BJ69" s="2"/>
    </row>
    <row r="70" spans="2:62" s="1" customFormat="1">
      <c r="B70" s="4"/>
      <c r="C70" s="3"/>
      <c r="D70" s="3"/>
      <c r="H70" s="2"/>
      <c r="I70" s="2"/>
      <c r="J70" s="2"/>
      <c r="K70" s="2"/>
      <c r="L70" s="2"/>
      <c r="M70" s="2"/>
      <c r="N70" s="2"/>
      <c r="O70" s="2"/>
      <c r="P70" s="2"/>
      <c r="S70" s="2"/>
      <c r="T70" s="2"/>
      <c r="W70" s="2"/>
      <c r="X70" s="2"/>
      <c r="Y70" s="2"/>
      <c r="Z70" s="2"/>
      <c r="AI70" s="2"/>
      <c r="AJ70" s="2"/>
      <c r="AK70" s="2"/>
      <c r="AL70" s="2"/>
      <c r="AU70" s="2"/>
      <c r="AV70" s="2"/>
      <c r="AW70" s="2"/>
      <c r="AX70" s="2"/>
      <c r="BG70" s="2"/>
      <c r="BH70" s="2"/>
      <c r="BI70" s="2"/>
      <c r="BJ70" s="2"/>
    </row>
    <row r="71" spans="2:62" s="1" customFormat="1">
      <c r="B71" s="4"/>
      <c r="C71" s="3"/>
      <c r="D71" s="3"/>
      <c r="H71" s="2"/>
      <c r="I71" s="2"/>
      <c r="J71" s="2"/>
      <c r="K71" s="2"/>
      <c r="L71" s="2"/>
      <c r="M71" s="2"/>
      <c r="N71" s="2"/>
      <c r="O71" s="2"/>
      <c r="P71" s="2"/>
      <c r="S71" s="2"/>
      <c r="T71" s="2"/>
      <c r="W71" s="2"/>
      <c r="X71" s="2"/>
      <c r="Y71" s="2"/>
      <c r="Z71" s="2"/>
      <c r="AI71" s="2"/>
      <c r="AJ71" s="2"/>
      <c r="AK71" s="2"/>
      <c r="AL71" s="2"/>
      <c r="AU71" s="2"/>
      <c r="AV71" s="2"/>
      <c r="AW71" s="2"/>
      <c r="AX71" s="2"/>
      <c r="BG71" s="2"/>
      <c r="BH71" s="2"/>
      <c r="BI71" s="2"/>
      <c r="BJ71" s="2"/>
    </row>
    <row r="72" spans="2:62" s="1" customFormat="1">
      <c r="B72" s="4"/>
      <c r="C72" s="3"/>
      <c r="D72" s="3"/>
      <c r="H72" s="2"/>
      <c r="I72" s="2"/>
      <c r="J72" s="2"/>
      <c r="K72" s="2"/>
      <c r="L72" s="2"/>
      <c r="M72" s="2"/>
      <c r="N72" s="2"/>
      <c r="O72" s="2"/>
      <c r="P72" s="2"/>
      <c r="S72" s="2"/>
      <c r="T72" s="2"/>
      <c r="W72" s="2"/>
      <c r="X72" s="2"/>
      <c r="Y72" s="2"/>
      <c r="Z72" s="2"/>
      <c r="AI72" s="2"/>
      <c r="AJ72" s="2"/>
      <c r="AK72" s="2"/>
      <c r="AL72" s="2"/>
      <c r="AU72" s="2"/>
      <c r="AV72" s="2"/>
      <c r="AW72" s="2"/>
      <c r="AX72" s="2"/>
      <c r="BG72" s="2"/>
      <c r="BH72" s="2"/>
      <c r="BI72" s="2"/>
      <c r="BJ72" s="2"/>
    </row>
    <row r="73" spans="2:62" s="1" customFormat="1">
      <c r="B73" s="4"/>
      <c r="C73" s="3"/>
      <c r="D73" s="3"/>
      <c r="H73" s="2"/>
      <c r="I73" s="2"/>
      <c r="J73" s="2"/>
      <c r="K73" s="2"/>
      <c r="L73" s="2"/>
      <c r="M73" s="2"/>
      <c r="N73" s="2"/>
      <c r="O73" s="2"/>
      <c r="P73" s="2"/>
      <c r="S73" s="2"/>
      <c r="T73" s="2"/>
      <c r="W73" s="2"/>
      <c r="X73" s="2"/>
      <c r="Y73" s="2"/>
      <c r="Z73" s="2"/>
      <c r="AI73" s="2"/>
      <c r="AJ73" s="2"/>
      <c r="AK73" s="2"/>
      <c r="AL73" s="2"/>
      <c r="AU73" s="2"/>
      <c r="AV73" s="2"/>
      <c r="AW73" s="2"/>
      <c r="AX73" s="2"/>
      <c r="BG73" s="2"/>
      <c r="BH73" s="2"/>
      <c r="BI73" s="2"/>
      <c r="BJ73" s="2"/>
    </row>
    <row r="74" spans="2:62" s="1" customFormat="1">
      <c r="B74" s="4"/>
      <c r="C74" s="3"/>
      <c r="D74" s="3"/>
      <c r="H74" s="2"/>
      <c r="I74" s="2"/>
      <c r="J74" s="2"/>
      <c r="K74" s="2"/>
      <c r="L74" s="2"/>
      <c r="M74" s="2"/>
      <c r="N74" s="2"/>
      <c r="O74" s="2"/>
      <c r="P74" s="2"/>
      <c r="S74" s="2"/>
      <c r="T74" s="2"/>
      <c r="W74" s="2"/>
      <c r="X74" s="2"/>
      <c r="Y74" s="2"/>
      <c r="Z74" s="2"/>
      <c r="AI74" s="2"/>
      <c r="AJ74" s="2"/>
      <c r="AK74" s="2"/>
      <c r="AL74" s="2"/>
      <c r="AU74" s="2"/>
      <c r="AV74" s="2"/>
      <c r="AW74" s="2"/>
      <c r="AX74" s="2"/>
      <c r="BG74" s="2"/>
      <c r="BH74" s="2"/>
      <c r="BI74" s="2"/>
      <c r="BJ74" s="2"/>
    </row>
    <row r="75" spans="2:62" s="1" customFormat="1">
      <c r="B75" s="4"/>
      <c r="C75" s="3"/>
      <c r="D75" s="3"/>
      <c r="H75" s="2"/>
      <c r="I75" s="2"/>
      <c r="J75" s="2"/>
      <c r="K75" s="2"/>
      <c r="L75" s="2"/>
      <c r="M75" s="2"/>
      <c r="N75" s="2"/>
      <c r="O75" s="2"/>
      <c r="P75" s="2"/>
      <c r="S75" s="2"/>
      <c r="T75" s="2"/>
      <c r="W75" s="2"/>
      <c r="X75" s="2"/>
      <c r="Y75" s="2"/>
      <c r="Z75" s="2"/>
      <c r="AI75" s="2"/>
      <c r="AJ75" s="2"/>
      <c r="AK75" s="2"/>
      <c r="AL75" s="2"/>
      <c r="AU75" s="2"/>
      <c r="AV75" s="2"/>
      <c r="AW75" s="2"/>
      <c r="AX75" s="2"/>
      <c r="BG75" s="2"/>
      <c r="BH75" s="2"/>
      <c r="BI75" s="2"/>
      <c r="BJ75" s="2"/>
    </row>
    <row r="76" spans="2:62" s="1" customFormat="1">
      <c r="B76" s="4"/>
      <c r="C76" s="3"/>
      <c r="D76" s="3"/>
      <c r="H76" s="2"/>
      <c r="I76" s="2"/>
      <c r="J76" s="2"/>
      <c r="K76" s="2"/>
      <c r="L76" s="2"/>
      <c r="M76" s="2"/>
      <c r="N76" s="2"/>
      <c r="O76" s="2"/>
      <c r="P76" s="2"/>
      <c r="S76" s="2"/>
      <c r="T76" s="2"/>
      <c r="W76" s="2"/>
      <c r="X76" s="2"/>
      <c r="Y76" s="2"/>
      <c r="Z76" s="2"/>
      <c r="AI76" s="2"/>
      <c r="AJ76" s="2"/>
      <c r="AK76" s="2"/>
      <c r="AL76" s="2"/>
      <c r="AU76" s="2"/>
      <c r="AV76" s="2"/>
      <c r="AW76" s="2"/>
      <c r="AX76" s="2"/>
      <c r="BG76" s="2"/>
      <c r="BH76" s="2"/>
      <c r="BI76" s="2"/>
      <c r="BJ76" s="2"/>
    </row>
    <row r="92" spans="2:62" s="1" customFormat="1" ht="6.75" customHeight="1">
      <c r="B92" s="2"/>
      <c r="C92" s="3"/>
      <c r="D92" s="3"/>
      <c r="H92" s="2"/>
      <c r="I92" s="2"/>
      <c r="J92" s="2"/>
      <c r="K92" s="2"/>
      <c r="L92" s="2"/>
      <c r="M92" s="2"/>
      <c r="N92" s="2"/>
      <c r="O92" s="2"/>
      <c r="P92" s="2"/>
      <c r="S92" s="2"/>
      <c r="T92" s="2"/>
      <c r="W92" s="2"/>
      <c r="X92" s="2"/>
      <c r="Y92" s="2"/>
      <c r="Z92" s="2"/>
      <c r="AI92" s="2"/>
      <c r="AJ92" s="2"/>
      <c r="AK92" s="2"/>
      <c r="AL92" s="2"/>
      <c r="AU92" s="2"/>
      <c r="AV92" s="2"/>
      <c r="AW92" s="2"/>
      <c r="AX92" s="2"/>
      <c r="BG92" s="2"/>
      <c r="BH92" s="2"/>
      <c r="BI92" s="2"/>
      <c r="BJ92" s="2"/>
    </row>
    <row r="96" spans="2:62" s="1" customFormat="1" ht="9" customHeight="1">
      <c r="B96" s="2"/>
      <c r="C96" s="3"/>
      <c r="D96" s="3"/>
      <c r="H96" s="2"/>
      <c r="I96" s="2"/>
      <c r="J96" s="2"/>
      <c r="K96" s="2"/>
      <c r="L96" s="2"/>
      <c r="M96" s="2"/>
      <c r="N96" s="2"/>
      <c r="O96" s="2"/>
      <c r="P96" s="2"/>
      <c r="S96" s="2"/>
      <c r="T96" s="2"/>
      <c r="W96" s="2"/>
      <c r="X96" s="2"/>
      <c r="Y96" s="2"/>
      <c r="Z96" s="2"/>
      <c r="AI96" s="2"/>
      <c r="AJ96" s="2"/>
      <c r="AK96" s="2"/>
      <c r="AL96" s="2"/>
      <c r="AU96" s="2"/>
      <c r="AV96" s="2"/>
      <c r="AW96" s="2"/>
      <c r="AX96" s="2"/>
      <c r="BG96" s="2"/>
      <c r="BH96" s="2"/>
      <c r="BI96" s="2"/>
      <c r="BJ96" s="2"/>
    </row>
  </sheetData>
  <mergeCells count="7">
    <mergeCell ref="C6:C7"/>
    <mergeCell ref="E6:F6"/>
    <mergeCell ref="J6:K6"/>
    <mergeCell ref="S6:T6"/>
    <mergeCell ref="H6:H7"/>
    <mergeCell ref="O6:P6"/>
    <mergeCell ref="M6:M7"/>
  </mergeCells>
  <pageMargins left="0.74803149606299213" right="0.74803149606299213" top="0.47244094488188981" bottom="0.43307086614173229" header="0.51181102362204722" footer="0.19685039370078741"/>
  <pageSetup paperSize="9" scale="41" fitToWidth="6" fitToHeight="7" orientation="landscape" horizontalDpi="300" verticalDpi="300" r:id="rId1"/>
  <headerFooter alignWithMargins="0"/>
  <colBreaks count="2" manualBreakCount="2">
    <brk id="20" max="42" man="1"/>
    <brk id="44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Appendix H</vt:lpstr>
      <vt:lpstr>Appendix H Working</vt:lpstr>
      <vt:lpstr>AppendixH_Child KSI chart </vt:lpstr>
      <vt:lpstr>AppendixH_All Killed chart</vt:lpstr>
      <vt:lpstr>AppendixH_All SI chart</vt:lpstr>
      <vt:lpstr>AppendixH_Slight casualty chart</vt:lpstr>
      <vt:lpstr>'Appendix H Working'!Print_Area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2014-10-16T07:40:20Z</dcterms:created>
  <dcterms:modified xsi:type="dcterms:W3CDTF">2014-10-16T07:41:25Z</dcterms:modified>
</cp:coreProperties>
</file>