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65521" windowWidth="11475" windowHeight="8955" tabRatio="430" firstSheet="1" activeTab="1"/>
  </bookViews>
  <sheets>
    <sheet name="comments" sheetId="1" r:id="rId1"/>
    <sheet name="Contents" sheetId="2" r:id="rId2"/>
    <sheet name="T3.1-3.3" sheetId="3" r:id="rId3"/>
    <sheet name="T3.4" sheetId="4" r:id="rId4"/>
    <sheet name="T3.5" sheetId="5" r:id="rId5"/>
    <sheet name="T3.8 SEcalc" sheetId="6" state="hidden" r:id="rId6"/>
    <sheet name="T3.6-3.8 " sheetId="7" r:id="rId7"/>
    <sheet name="T3.8 RTPs" sheetId="8" state="hidden" r:id="rId8"/>
    <sheet name="2000" sheetId="9" state="hidden" r:id="rId9"/>
    <sheet name="1999" sheetId="10" state="hidden" r:id="rId10"/>
    <sheet name="1998" sheetId="11" state="hidden" r:id="rId11"/>
    <sheet name="1997" sheetId="12" state="hidden" r:id="rId12"/>
    <sheet name="1996" sheetId="13" state="hidden" r:id="rId13"/>
    <sheet name="1995" sheetId="14" state="hidden" r:id="rId14"/>
    <sheet name="1994" sheetId="15" state="hidden" r:id="rId15"/>
    <sheet name="1993" sheetId="16" state="hidden" r:id="rId16"/>
    <sheet name="average" sheetId="17" state="hidden" r:id="rId17"/>
    <sheet name="Table" sheetId="18" state="hidden" r:id="rId18"/>
  </sheets>
  <definedNames>
    <definedName name="_xlnm.Print_Area" localSheetId="9">'1999'!$A$13:$N$31</definedName>
    <definedName name="_xlnm.Print_Area" localSheetId="8">'2000'!$A$13:$N$31</definedName>
    <definedName name="_xlnm.Print_Area" localSheetId="16">'average'!$A$1:$N$19</definedName>
    <definedName name="_xlnm.Print_Area" localSheetId="2">'T3.1-3.3'!$A$1:$AE$91</definedName>
    <definedName name="_xlnm.Print_Area" localSheetId="3">'T3.4'!$A$1:$M$87</definedName>
    <definedName name="_xlnm.Print_Area" localSheetId="4">'T3.5'!$A$1:$O$90</definedName>
    <definedName name="_xlnm.Print_Area" localSheetId="6">'T3.6-3.8 '!$A$1:$K$90</definedName>
    <definedName name="_xlnm.Print_Area" localSheetId="5">'T3.8 SEcalc'!$A$1:$H$51</definedName>
    <definedName name="_xlnm.Print_Area" localSheetId="17">'Table'!$A$5:$N$21</definedName>
  </definedNames>
  <calcPr fullCalcOnLoad="1"/>
</workbook>
</file>

<file path=xl/sharedStrings.xml><?xml version="1.0" encoding="utf-8"?>
<sst xmlns="http://schemas.openxmlformats.org/spreadsheetml/2006/main" count="1538" uniqueCount="339">
  <si>
    <t>million tonnes</t>
  </si>
  <si>
    <t xml:space="preserve">a) </t>
  </si>
  <si>
    <t>On journeys originating in Scotland</t>
  </si>
  <si>
    <t>by destination:</t>
  </si>
  <si>
    <t>Scotland</t>
  </si>
  <si>
    <t>Elsewhere in UK</t>
  </si>
  <si>
    <t>England</t>
  </si>
  <si>
    <t>Wales</t>
  </si>
  <si>
    <t>Northern Ireland</t>
  </si>
  <si>
    <t>Total elsewhere in UK</t>
  </si>
  <si>
    <t xml:space="preserve">Total </t>
  </si>
  <si>
    <t>b)</t>
  </si>
  <si>
    <t>On journeys with Scottish destinations</t>
  </si>
  <si>
    <t>by origin of journey:</t>
  </si>
  <si>
    <t>All</t>
  </si>
  <si>
    <t>Tonnes</t>
  </si>
  <si>
    <t>millions</t>
  </si>
  <si>
    <t>percentage</t>
  </si>
  <si>
    <t>Tonne-kilometres</t>
  </si>
  <si>
    <t>Goods entering</t>
  </si>
  <si>
    <t>Goods leaving</t>
  </si>
  <si>
    <t>thousand tonnes</t>
  </si>
  <si>
    <t>Origin / destination of journey</t>
  </si>
  <si>
    <t>North West</t>
  </si>
  <si>
    <t>East Midlands</t>
  </si>
  <si>
    <t>West Midlands</t>
  </si>
  <si>
    <t>South West</t>
  </si>
  <si>
    <t>Total England</t>
  </si>
  <si>
    <t>Goods</t>
  </si>
  <si>
    <t>remaining</t>
  </si>
  <si>
    <t>entering</t>
  </si>
  <si>
    <t>leaving</t>
  </si>
  <si>
    <t>in Scotland</t>
  </si>
  <si>
    <t>from rest</t>
  </si>
  <si>
    <t>for rest</t>
  </si>
  <si>
    <t>of UK</t>
  </si>
  <si>
    <t>Metal products</t>
  </si>
  <si>
    <t>EU countries</t>
  </si>
  <si>
    <t>Austria</t>
  </si>
  <si>
    <t>Belgium &amp; Luxembourg</t>
  </si>
  <si>
    <t>Denmark</t>
  </si>
  <si>
    <t>Finland</t>
  </si>
  <si>
    <t>-</t>
  </si>
  <si>
    <t>France</t>
  </si>
  <si>
    <t>Germany</t>
  </si>
  <si>
    <t>Greece</t>
  </si>
  <si>
    <t>Italy</t>
  </si>
  <si>
    <t>Ireland</t>
  </si>
  <si>
    <t>Netherlands</t>
  </si>
  <si>
    <t>Portugal</t>
  </si>
  <si>
    <t>Spain</t>
  </si>
  <si>
    <t>Sweden</t>
  </si>
  <si>
    <t>Total EU countries</t>
  </si>
  <si>
    <t>Other countries</t>
  </si>
  <si>
    <t>Total outwith UK</t>
  </si>
  <si>
    <t>Goods entering UK</t>
  </si>
  <si>
    <t>Goods leaving UK</t>
  </si>
  <si>
    <t>Total</t>
  </si>
  <si>
    <t>of which:</t>
  </si>
  <si>
    <t>UK</t>
  </si>
  <si>
    <t>Total for journeys outwith UK</t>
  </si>
  <si>
    <t>Journey Ended In:</t>
  </si>
  <si>
    <t>difference</t>
  </si>
  <si>
    <t>Borders</t>
  </si>
  <si>
    <t>Central</t>
  </si>
  <si>
    <t>Dumfries</t>
  </si>
  <si>
    <t>Fife</t>
  </si>
  <si>
    <t>Grampian</t>
  </si>
  <si>
    <t>Highlands</t>
  </si>
  <si>
    <t>Islands</t>
  </si>
  <si>
    <t>Lothian</t>
  </si>
  <si>
    <t>Strathclyde</t>
  </si>
  <si>
    <t>Tayside</t>
  </si>
  <si>
    <t>SCOTLAND</t>
  </si>
  <si>
    <t>Elsewhere</t>
  </si>
  <si>
    <t>TOTAL</t>
  </si>
  <si>
    <t>in UK</t>
  </si>
  <si>
    <t>Journey Started In:</t>
  </si>
  <si>
    <t>Thousand tonnes</t>
  </si>
  <si>
    <t>Total in DETR print</t>
  </si>
  <si>
    <t>_x000C_Continuing Survey</t>
  </si>
  <si>
    <t>of Road Goo</t>
  </si>
  <si>
    <t>ds Transpor</t>
  </si>
  <si>
    <t>t 1997: DETR</t>
  </si>
  <si>
    <t>: TSF4</t>
  </si>
  <si>
    <t>Page 1 of 2</t>
  </si>
  <si>
    <t>Page 2 of 2</t>
  </si>
  <si>
    <t>Chunk 1 of 2</t>
  </si>
  <si>
    <t>Chunk 2 of 2</t>
  </si>
  <si>
    <t>Origin and destina</t>
  </si>
  <si>
    <t>tion of good</t>
  </si>
  <si>
    <t>s: 1997, ('</t>
  </si>
  <si>
    <t>000 tonnes)</t>
  </si>
  <si>
    <t>------------------</t>
  </si>
  <si>
    <t>------------</t>
  </si>
  <si>
    <t>-----------</t>
  </si>
  <si>
    <t>-------------</t>
  </si>
  <si>
    <t>Scottish</t>
  </si>
  <si>
    <t>Rest of UK</t>
  </si>
  <si>
    <t>Border</t>
  </si>
  <si>
    <t>and</t>
  </si>
  <si>
    <t>Galloway</t>
  </si>
  <si>
    <t>Origin county</t>
  </si>
  <si>
    <t>Destination</t>
  </si>
  <si>
    <t>Des</t>
  </si>
  <si>
    <t>tination cou</t>
  </si>
  <si>
    <t>nty</t>
  </si>
  <si>
    <t>county</t>
  </si>
  <si>
    <t>Central Scotland</t>
  </si>
  <si>
    <t>Dumfries and</t>
  </si>
  <si>
    <t>Scottish Islands</t>
  </si>
  <si>
    <t>of Road Go</t>
  </si>
  <si>
    <t>ods Transpor</t>
  </si>
  <si>
    <t>t 1996: DETR</t>
  </si>
  <si>
    <t>tion of goo</t>
  </si>
  <si>
    <t>ds: 1996, ('</t>
  </si>
  <si>
    <t>t 1995: DETR</t>
  </si>
  <si>
    <t>ds: 1995, ('</t>
  </si>
  <si>
    <t>t 1994: DETR</t>
  </si>
  <si>
    <t>ds: 1994, ('</t>
  </si>
  <si>
    <t>t 1993: DETR</t>
  </si>
  <si>
    <t>s: 1993, ('</t>
  </si>
  <si>
    <t>Dumfries and Galloway</t>
  </si>
  <si>
    <t>s: 1998, ('</t>
  </si>
  <si>
    <t>t 1998: DETR</t>
  </si>
  <si>
    <t>North East</t>
  </si>
  <si>
    <t>Yorkshire &amp; the Humber</t>
  </si>
  <si>
    <t>London</t>
  </si>
  <si>
    <t>South East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</si>
  <si>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</si>
  <si>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</si>
  <si>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</si>
  <si>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</si>
  <si>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Journey Ended in:</t>
  </si>
  <si>
    <r>
      <t xml:space="preserve"> with U.K. origins and destinations which either </t>
    </r>
    <r>
      <rPr>
        <b/>
        <u val="single"/>
        <sz val="14"/>
        <rFont val="Arial"/>
        <family val="2"/>
      </rPr>
      <t>started</t>
    </r>
    <r>
      <rPr>
        <b/>
        <sz val="14"/>
        <rFont val="Arial"/>
        <family val="2"/>
      </rPr>
      <t xml:space="preserve"> or </t>
    </r>
    <r>
      <rPr>
        <b/>
        <u val="single"/>
        <sz val="14"/>
        <rFont val="Arial"/>
        <family val="2"/>
      </rPr>
      <t>ended</t>
    </r>
    <r>
      <rPr>
        <b/>
        <sz val="14"/>
        <rFont val="Arial"/>
        <family val="2"/>
      </rPr>
      <t xml:space="preserve"> in Scotland</t>
    </r>
  </si>
  <si>
    <t>Total all commodities</t>
  </si>
  <si>
    <t xml:space="preserve">East </t>
  </si>
  <si>
    <t xml:space="preserve">Freight lifted by UK HGVs per year 1999:  Journeys </t>
  </si>
  <si>
    <t>Destination county</t>
  </si>
  <si>
    <t>Rest of</t>
  </si>
  <si>
    <t>Origin and destination of goods</t>
  </si>
  <si>
    <t>Dumfries &amp; Galloway</t>
  </si>
  <si>
    <t>Dumfries &amp;</t>
  </si>
  <si>
    <t>N/A</t>
  </si>
  <si>
    <t>Also note that sheets for the previous years are hidden</t>
  </si>
  <si>
    <t>This is currently the average for years 1995 to 1999</t>
  </si>
  <si>
    <t>million tonne-kilometres</t>
  </si>
  <si>
    <t xml:space="preserve">Freight lifted by UK HGVs per year 2000:  Journeys </t>
  </si>
  <si>
    <t>n/a</t>
  </si>
  <si>
    <r>
      <t>Table 3.8</t>
    </r>
    <r>
      <rPr>
        <b/>
        <sz val="14"/>
        <rFont val="Arial"/>
        <family val="2"/>
      </rPr>
      <t xml:space="preserve">  Average Freight lifted by UK HGVs per year (1996-2000):  Journeys </t>
    </r>
  </si>
  <si>
    <t>..</t>
  </si>
  <si>
    <t>(Table 3.8 Continued)</t>
  </si>
  <si>
    <t>&gt;500</t>
  </si>
  <si>
    <t>&gt;25-</t>
  </si>
  <si>
    <t>&gt; 50-</t>
  </si>
  <si>
    <t>&gt;100-</t>
  </si>
  <si>
    <t>&gt;150-</t>
  </si>
  <si>
    <t>&gt;200-</t>
  </si>
  <si>
    <t>&gt;300-</t>
  </si>
  <si>
    <t>&gt;400-</t>
  </si>
  <si>
    <t xml:space="preserve"> </t>
  </si>
  <si>
    <t>c)</t>
  </si>
  <si>
    <t xml:space="preserve">Road freight moved by UK HGVs on journeys originating in Scotland </t>
  </si>
  <si>
    <t>volume</t>
  </si>
  <si>
    <t>Road freight intensity</t>
  </si>
  <si>
    <t xml:space="preserve">Length of haul (kilometres) </t>
  </si>
  <si>
    <t>&gt;0-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</si>
  <si>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</si>
  <si>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</si>
  <si>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</si>
  <si>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</si>
  <si>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</si>
  <si>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</si>
  <si>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</si>
  <si>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</si>
  <si>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Slovakia</t>
  </si>
  <si>
    <t>Slovenia</t>
  </si>
  <si>
    <t>1. The 'Outwith UK' figures include an element of doublecounting as figures include both the domestic and international legs of the journey.</t>
  </si>
  <si>
    <t>thousand tonne kms</t>
  </si>
  <si>
    <t>million tonne kms</t>
  </si>
  <si>
    <t>2. Due to changes in the methodology and processing system used by the Department for Transport, 2004 and post-2004 figures are not comparable with pre-2004 figures. These figures</t>
  </si>
  <si>
    <t xml:space="preserve">1. These figures include vehicles travelling between Northern Ireland and Ireland, so are higher than those </t>
  </si>
  <si>
    <t xml:space="preserve">     include goods lifted by Northern Irish-based HGVs, so are slightly higher than those appearing in DfT's Road Freight Statisics.</t>
  </si>
  <si>
    <r>
      <t>Scottish Gross Domestic Product (Gross Value Added for all industries)</t>
    </r>
    <r>
      <rPr>
        <vertAlign val="superscript"/>
        <sz val="12"/>
        <rFont val="Arial"/>
        <family val="2"/>
      </rPr>
      <t xml:space="preserve">1 </t>
    </r>
  </si>
  <si>
    <t>The road freight intensity of the Scottish economy - an index of the ratio of the index of road freight tonne-kilometres to the index of Gross Domestic Product</t>
  </si>
  <si>
    <t xml:space="preserve">    appearing in DfT's Road Freight Statisics</t>
  </si>
  <si>
    <t>Journey Ended In</t>
  </si>
  <si>
    <r>
      <t>Outwith UK</t>
    </r>
    <r>
      <rPr>
        <vertAlign val="superscript"/>
        <sz val="12"/>
        <rFont val="Arial"/>
        <family val="2"/>
      </rPr>
      <t>1,3</t>
    </r>
  </si>
  <si>
    <r>
      <t xml:space="preserve">Outwith UK </t>
    </r>
    <r>
      <rPr>
        <vertAlign val="superscript"/>
        <sz val="12"/>
        <rFont val="Arial"/>
        <family val="2"/>
      </rPr>
      <t>2</t>
    </r>
  </si>
  <si>
    <t>* = Sample too small for a reliable estimate</t>
  </si>
  <si>
    <t>*</t>
  </si>
  <si>
    <r>
      <t>Table 3.1  Goods lifted by UK HGVs by origin and destination of journey</t>
    </r>
    <r>
      <rPr>
        <b/>
        <vertAlign val="superscript"/>
        <sz val="12"/>
        <rFont val="Arial"/>
        <family val="2"/>
      </rPr>
      <t xml:space="preserve"> 2   </t>
    </r>
  </si>
  <si>
    <t xml:space="preserve">Table 3.3  Goods moved by UK HGVs by destination, and the economy's road freight intensity  </t>
  </si>
  <si>
    <r>
      <t xml:space="preserve"> with U.K. origins and destinations which either  </t>
    </r>
    <r>
      <rPr>
        <b/>
        <u val="single"/>
        <sz val="12"/>
        <rFont val="Arial"/>
        <family val="2"/>
      </rPr>
      <t>started</t>
    </r>
    <r>
      <rPr>
        <b/>
        <sz val="12"/>
        <rFont val="Arial"/>
        <family val="2"/>
      </rPr>
      <t xml:space="preserve">  or </t>
    </r>
    <r>
      <rPr>
        <b/>
        <u val="single"/>
        <sz val="12"/>
        <rFont val="Arial"/>
        <family val="2"/>
      </rPr>
      <t>ended</t>
    </r>
    <r>
      <rPr>
        <b/>
        <sz val="12"/>
        <rFont val="Arial"/>
        <family val="2"/>
      </rPr>
      <t xml:space="preserve"> in Scotland</t>
    </r>
  </si>
  <si>
    <t>Narrow this row to hide the figures when updated.</t>
  </si>
  <si>
    <t>Source: DfT Road Freight Statistics</t>
  </si>
  <si>
    <t>ZetTrans</t>
  </si>
  <si>
    <t>HITRANS</t>
  </si>
  <si>
    <t>NESTRANS</t>
  </si>
  <si>
    <t>TACTRAN</t>
  </si>
  <si>
    <t>SESTRAN</t>
  </si>
  <si>
    <t>SPT</t>
  </si>
  <si>
    <t>SWestrans</t>
  </si>
  <si>
    <r>
      <t xml:space="preserve">Labels (version 2010 except in </t>
    </r>
    <r>
      <rPr>
        <b/>
        <i/>
        <sz val="9"/>
        <rFont val="Arial"/>
        <family val="2"/>
      </rPr>
      <t>italics = version 2006</t>
    </r>
    <r>
      <rPr>
        <b/>
        <sz val="10"/>
        <rFont val="Arial"/>
        <family val="2"/>
      </rPr>
      <t>)</t>
    </r>
  </si>
  <si>
    <t xml:space="preserve">NUTS </t>
  </si>
  <si>
    <t xml:space="preserve">Sorting order </t>
  </si>
  <si>
    <t>Code 2006</t>
  </si>
  <si>
    <t>Code 2010</t>
  </si>
  <si>
    <t>Country</t>
  </si>
  <si>
    <t>NUTS level 1</t>
  </si>
  <si>
    <t>NUTS level 2</t>
  </si>
  <si>
    <t>Regional Transport Partnerships</t>
  </si>
  <si>
    <t>NUTS level 3</t>
  </si>
  <si>
    <t>Change</t>
  </si>
  <si>
    <t>level</t>
  </si>
  <si>
    <t>of countries</t>
  </si>
  <si>
    <t>NUTS 2006</t>
  </si>
  <si>
    <t>NUTS 2010</t>
  </si>
  <si>
    <t>UKM66</t>
  </si>
  <si>
    <t/>
  </si>
  <si>
    <t>Shetland Islands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</si>
  <si>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</si>
  <si>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</si>
  <si>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</si>
  <si>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</si>
  <si>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</si>
  <si>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</si>
  <si>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</si>
  <si>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Eilean Siar (Western Isles)</t>
  </si>
  <si>
    <t>UKM65</t>
  </si>
  <si>
    <t>Orkney Islands</t>
  </si>
  <si>
    <t>UKM50</t>
  </si>
  <si>
    <t>Aberdeen City and Aberdeenshire</t>
  </si>
  <si>
    <t>UKM21</t>
  </si>
  <si>
    <t>Angus and Dundee City</t>
  </si>
  <si>
    <t>UKM27</t>
  </si>
  <si>
    <t>Perth &amp; Kinross and Stirling</t>
  </si>
  <si>
    <t>UKM22</t>
  </si>
  <si>
    <t>Clackmannanshire and Fife</t>
  </si>
  <si>
    <t>UKM23</t>
  </si>
  <si>
    <t>East Lothian and Midlothian</t>
  </si>
  <si>
    <t>UKM24</t>
  </si>
  <si>
    <t>Scottish Borders</t>
  </si>
  <si>
    <t>UKM25</t>
  </si>
  <si>
    <t>Edinburgh, City of</t>
  </si>
  <si>
    <t>UKM26</t>
  </si>
  <si>
    <t>Falkirk</t>
  </si>
  <si>
    <t>UKM28</t>
  </si>
  <si>
    <t>West Lothian</t>
  </si>
  <si>
    <t>UKM31</t>
  </si>
  <si>
    <t>East Dunbartonshire, West Dunbartonshire and Helensburgh &amp; Lomond</t>
  </si>
  <si>
    <t>UKM33</t>
  </si>
  <si>
    <t>East Ayrshire and North Ayrshire mainland</t>
  </si>
  <si>
    <t>UKM34</t>
  </si>
  <si>
    <t>Glasgow City</t>
  </si>
  <si>
    <t>UKM35</t>
  </si>
  <si>
    <t>Inverclyde, East Renfrewshire and Renfrewshire</t>
  </si>
  <si>
    <t>UKM36</t>
  </si>
  <si>
    <t>North Lanarkshire</t>
  </si>
  <si>
    <t>UKM37</t>
  </si>
  <si>
    <t>South Ayrshire</t>
  </si>
  <si>
    <t>UKM38</t>
  </si>
  <si>
    <t>South Lanarkshire</t>
  </si>
  <si>
    <t>UKM32</t>
  </si>
  <si>
    <t>UKM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</si>
  <si>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</si>
  <si>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</si>
  <si>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</si>
  <si>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</si>
  <si>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</si>
  <si>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</si>
  <si>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</si>
  <si>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</si>
  <si>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t>Products of agriculture, forestry, raw materials</t>
  </si>
  <si>
    <t>Agricultural products</t>
  </si>
  <si>
    <t>Coal and lignite</t>
  </si>
  <si>
    <t>Metal ore and other mining and quarrying</t>
  </si>
  <si>
    <t>Subtotal</t>
  </si>
  <si>
    <t>Food products, including beverages and tobacco</t>
  </si>
  <si>
    <t>Food products</t>
  </si>
  <si>
    <t>Textile, leather and wood products</t>
  </si>
  <si>
    <t>Textiles and textile products; leather and leather products</t>
  </si>
  <si>
    <t>Wood products</t>
  </si>
  <si>
    <t>Metal, mineral and chemical products</t>
  </si>
  <si>
    <t>Coke and refined petroleum products</t>
  </si>
  <si>
    <t>Chemical products</t>
  </si>
  <si>
    <t>Glass, cement and other non-metallic mineral products</t>
  </si>
  <si>
    <t>Machinery and equipment, consumer durables</t>
  </si>
  <si>
    <t>Machinery and equipment</t>
  </si>
  <si>
    <t>Transport equipment</t>
  </si>
  <si>
    <t>Furniture</t>
  </si>
  <si>
    <t>Other products</t>
  </si>
  <si>
    <t>Waste related products</t>
  </si>
  <si>
    <t>Mail, parcels</t>
  </si>
  <si>
    <t>Empty containers, pallets and other packaging</t>
  </si>
  <si>
    <t>Household and office removals</t>
  </si>
  <si>
    <t>Grouped goods</t>
  </si>
  <si>
    <t>Unidentifiable goods</t>
  </si>
  <si>
    <t>Other goods</t>
  </si>
  <si>
    <t>Bulgaria</t>
  </si>
  <si>
    <t>Croatia</t>
  </si>
  <si>
    <t>Romania</t>
  </si>
  <si>
    <t>Contents</t>
  </si>
  <si>
    <t>Table 3.1</t>
  </si>
  <si>
    <t>Table 3.2</t>
  </si>
  <si>
    <t>Table 3.3</t>
  </si>
  <si>
    <t>Table 3.4</t>
  </si>
  <si>
    <t>Table 3.5</t>
  </si>
  <si>
    <t>Table 3.6</t>
  </si>
  <si>
    <t>Table 3.7</t>
  </si>
  <si>
    <t>Table 3.8</t>
  </si>
  <si>
    <t>Goods lifted by UK HGVs by origin and destination of journey</t>
  </si>
  <si>
    <t>Goods lifted by UK HGVs in Scotland, with destinations within the UK, by length of haul, 2013</t>
  </si>
  <si>
    <t xml:space="preserve">Goods moved by UK HGVs by destination, and the economy's road freight intensity </t>
  </si>
  <si>
    <t>Goods lifted or moved by UK HGVs, entering or leaving Scotland, to or from rest of UK, by origins and destinations of journeys, 2013</t>
  </si>
  <si>
    <t>Goods lifted or moved by UK HGVs, for journeys within the UK with a Scottish origin or destination, by commodity, 2013</t>
  </si>
  <si>
    <t>Goods lifted or moved by UK HGVs, entering or leaving Scotland, to or from outwith UK, by origins and destinations of journeys, 2013</t>
  </si>
  <si>
    <t>Goods lifted or moved by UK HGVs, for journeys entering or leaving the UK by commodity, 2013</t>
  </si>
  <si>
    <t xml:space="preserve"> Average Freight lifted by UK HGVs per year (2009-2013):  Journeys with U.K. origins and destinations which either  started  or ended in Scotland</t>
  </si>
  <si>
    <t xml:space="preserve">Table 3.4 Goods lifted or moved by UK HGVs, for journeys within the UK with a Scottish </t>
  </si>
  <si>
    <t>Table 3.5   Goods lifted or moved by UK HGVs, for journeys entering or leaving the UK</t>
  </si>
  <si>
    <t>Table 3.6     Goods lifted or moved by UK HGVs, entering or leaving Scotland, to or</t>
  </si>
  <si>
    <t xml:space="preserve">Table 3.7    Goods lifted or moved by UK HGVs, entering or leaving Scotland, to or from  </t>
  </si>
  <si>
    <t>Index: 2013 = 100</t>
  </si>
  <si>
    <t>Note: discontinuities in the series (denoted by lines) are described in detail within the methodology note; comparisons across years where</t>
  </si>
  <si>
    <t xml:space="preserve"> methodological changes have occurred should be treated with caution.</t>
  </si>
  <si>
    <t>Methodology note</t>
  </si>
  <si>
    <r>
      <t xml:space="preserve">Note: GDP figures available table 5 here </t>
    </r>
    <r>
      <rPr>
        <b/>
        <sz val="11"/>
        <color indexed="12"/>
        <rFont val="Arial"/>
        <family val="2"/>
      </rPr>
      <t>http://www.scotland.gov.uk/Topics/Statistics/Browse/Economy/GDP/Findings</t>
    </r>
  </si>
  <si>
    <t>origin or destination, by commodity, 2016</t>
  </si>
  <si>
    <t>Table 3.2  Goods lifted by UK HGVs in Scotland, with destinations within the UK, by length of haul, 2016</t>
  </si>
  <si>
    <r>
      <t xml:space="preserve">by commodity, 2016 </t>
    </r>
    <r>
      <rPr>
        <b/>
        <vertAlign val="superscript"/>
        <sz val="14"/>
        <rFont val="Arial"/>
        <family val="2"/>
      </rPr>
      <t xml:space="preserve">1   </t>
    </r>
  </si>
  <si>
    <t>from rest of UK, by origins and destinations of journeys, 2016</t>
  </si>
  <si>
    <t>outwith UK, by origins and destinations of journeys, 2016</t>
  </si>
  <si>
    <t xml:space="preserve">Table 3.8  Average Freight lifted by UK HGVs per year (2012-2016):  Journeys </t>
  </si>
  <si>
    <t>Index: 2006=100</t>
  </si>
  <si>
    <t>Index: 2006 = 100</t>
  </si>
  <si>
    <t>index, 2006 = 100</t>
  </si>
  <si>
    <r>
      <t xml:space="preserve">1.  Scottish GDP figures are as published </t>
    </r>
    <r>
      <rPr>
        <b/>
        <sz val="11"/>
        <rFont val="Arial"/>
        <family val="2"/>
      </rPr>
      <t>5 July 2017</t>
    </r>
    <r>
      <rPr>
        <sz val="11"/>
        <rFont val="Arial"/>
        <family val="2"/>
      </rPr>
      <t>.</t>
    </r>
  </si>
  <si>
    <t>Note: Expand above row to see index used as basis for 2006=100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</si>
</sst>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*;0"/>
    <numFmt numFmtId="166" formatCode="#,##0.0"/>
    <numFmt numFmtId="167" formatCode="_-* #,##0_-;\-* #,##0_-;_-* &quot;-&quot;??_-;_-@_-"/>
    <numFmt numFmtId="168" formatCode="0.000"/>
    <numFmt numFmtId="169" formatCode="0.0000"/>
    <numFmt numFmtId="170" formatCode="0.00000000"/>
    <numFmt numFmtId="171" formatCode="0.0000000"/>
    <numFmt numFmtId="172" formatCode="0.000000"/>
    <numFmt numFmtId="173" formatCode="0.00000"/>
    <numFmt numFmtId="174" formatCode="0.000000000"/>
    <numFmt numFmtId="175" formatCode="0.0000000000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_-;\-* #,##0.0_-;_-* &quot;-&quot;??_-;_-@_-"/>
    <numFmt numFmtId="180" formatCode="#,##0.000"/>
    <numFmt numFmtId="181" formatCode="General_)"/>
    <numFmt numFmtId="182" formatCode="_-* #,##0.0_-;\-* #,##0.0_-;_-* &quot;-&quot;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_)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i/>
      <sz val="12"/>
      <color indexed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b/>
      <vertAlign val="superscript"/>
      <sz val="12"/>
      <name val="Arial"/>
      <family val="2"/>
    </font>
    <font>
      <b/>
      <u val="single"/>
      <sz val="12"/>
      <name val="Arial"/>
      <family val="2"/>
    </font>
    <font>
      <sz val="11.5"/>
      <name val="Arial"/>
      <family val="2"/>
    </font>
    <font>
      <b/>
      <i/>
      <sz val="9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vertAlign val="superscript"/>
      <sz val="14"/>
      <name val="Arial"/>
      <family val="2"/>
    </font>
    <font>
      <sz val="10"/>
      <name val="Tms Rmn"/>
      <family val="0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6" fillId="0" borderId="0">
      <alignment/>
      <protection/>
    </xf>
    <xf numFmtId="187" fontId="3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11" fillId="0" borderId="0" xfId="0" applyFont="1" applyAlignment="1" quotePrefix="1">
      <alignment horizontal="left"/>
    </xf>
    <xf numFmtId="0" fontId="12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6" fontId="0" fillId="0" borderId="0" xfId="0" applyNumberFormat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13" fillId="0" borderId="0" xfId="0" applyFont="1" applyAlignment="1" quotePrefix="1">
      <alignment horizontal="left"/>
    </xf>
    <xf numFmtId="0" fontId="15" fillId="0" borderId="0" xfId="0" applyFont="1" applyAlignment="1" quotePrefix="1">
      <alignment horizontal="left"/>
    </xf>
    <xf numFmtId="164" fontId="7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Alignment="1">
      <alignment horizontal="left" indent="1"/>
    </xf>
    <xf numFmtId="164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7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41" fontId="7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0" fontId="1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Border="1" applyAlignment="1" quotePrefix="1">
      <alignment horizontal="left" vertical="center"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right"/>
    </xf>
    <xf numFmtId="0" fontId="15" fillId="0" borderId="13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0" xfId="0" applyFont="1" applyFill="1" applyAlignment="1">
      <alignment/>
    </xf>
    <xf numFmtId="164" fontId="7" fillId="0" borderId="13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13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/>
    </xf>
    <xf numFmtId="164" fontId="7" fillId="0" borderId="14" xfId="0" applyNumberFormat="1" applyFont="1" applyFill="1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 quotePrefix="1">
      <alignment horizontal="right"/>
    </xf>
    <xf numFmtId="0" fontId="5" fillId="0" borderId="15" xfId="0" applyFont="1" applyBorder="1" applyAlignment="1" quotePrefix="1">
      <alignment horizontal="right"/>
    </xf>
    <xf numFmtId="0" fontId="7" fillId="0" borderId="17" xfId="0" applyFont="1" applyBorder="1" applyAlignment="1">
      <alignment/>
    </xf>
    <xf numFmtId="164" fontId="7" fillId="0" borderId="17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0" fontId="5" fillId="0" borderId="0" xfId="0" applyFont="1" applyAlignment="1" quotePrefix="1">
      <alignment horizontal="left" vertical="center"/>
    </xf>
    <xf numFmtId="0" fontId="7" fillId="0" borderId="19" xfId="0" applyFont="1" applyBorder="1" applyAlignment="1" quotePrefix="1">
      <alignment horizontal="left" vertical="center"/>
    </xf>
    <xf numFmtId="0" fontId="7" fillId="0" borderId="19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7" fillId="0" borderId="15" xfId="0" applyFont="1" applyBorder="1" applyAlignment="1">
      <alignment/>
    </xf>
    <xf numFmtId="167" fontId="7" fillId="0" borderId="0" xfId="42" applyNumberFormat="1" applyFont="1" applyFill="1" applyAlignment="1">
      <alignment/>
    </xf>
    <xf numFmtId="167" fontId="7" fillId="0" borderId="14" xfId="42" applyNumberFormat="1" applyFont="1" applyFill="1" applyBorder="1" applyAlignment="1">
      <alignment/>
    </xf>
    <xf numFmtId="167" fontId="7" fillId="0" borderId="0" xfId="42" applyNumberFormat="1" applyFont="1" applyFill="1" applyBorder="1" applyAlignment="1">
      <alignment/>
    </xf>
    <xf numFmtId="167" fontId="7" fillId="0" borderId="0" xfId="42" applyNumberFormat="1" applyFont="1" applyAlignment="1">
      <alignment/>
    </xf>
    <xf numFmtId="167" fontId="15" fillId="0" borderId="0" xfId="42" applyNumberFormat="1" applyFont="1" applyAlignment="1">
      <alignment horizontal="right"/>
    </xf>
    <xf numFmtId="0" fontId="7" fillId="0" borderId="0" xfId="0" applyFont="1" applyFill="1" applyBorder="1" applyAlignment="1">
      <alignment/>
    </xf>
    <xf numFmtId="167" fontId="10" fillId="0" borderId="0" xfId="42" applyNumberFormat="1" applyFont="1" applyFill="1" applyAlignment="1">
      <alignment/>
    </xf>
    <xf numFmtId="167" fontId="10" fillId="0" borderId="0" xfId="42" applyNumberFormat="1" applyFont="1" applyFill="1" applyBorder="1" applyAlignment="1">
      <alignment/>
    </xf>
    <xf numFmtId="179" fontId="10" fillId="0" borderId="0" xfId="42" applyNumberFormat="1" applyFont="1" applyFill="1" applyBorder="1" applyAlignment="1">
      <alignment/>
    </xf>
    <xf numFmtId="179" fontId="10" fillId="0" borderId="0" xfId="0" applyNumberFormat="1" applyFont="1" applyAlignment="1">
      <alignment/>
    </xf>
    <xf numFmtId="0" fontId="21" fillId="0" borderId="0" xfId="0" applyFont="1" applyAlignment="1" quotePrefix="1">
      <alignment horizontal="left"/>
    </xf>
    <xf numFmtId="0" fontId="7" fillId="0" borderId="19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17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21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0" fontId="5" fillId="0" borderId="19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4" xfId="0" applyFont="1" applyFill="1" applyBorder="1" applyAlignment="1">
      <alignment/>
    </xf>
    <xf numFmtId="167" fontId="7" fillId="0" borderId="0" xfId="42" applyNumberFormat="1" applyFont="1" applyFill="1" applyAlignment="1">
      <alignment horizontal="right"/>
    </xf>
    <xf numFmtId="0" fontId="7" fillId="0" borderId="0" xfId="0" applyFont="1" applyBorder="1" applyAlignment="1" quotePrefix="1">
      <alignment horizontal="left" vertical="center"/>
    </xf>
    <xf numFmtId="0" fontId="5" fillId="0" borderId="0" xfId="0" applyFont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5" fillId="0" borderId="15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5" fillId="0" borderId="22" xfId="0" applyFont="1" applyBorder="1" applyAlignment="1">
      <alignment/>
    </xf>
    <xf numFmtId="0" fontId="15" fillId="0" borderId="14" xfId="0" applyFont="1" applyBorder="1" applyAlignment="1">
      <alignment horizontal="right"/>
    </xf>
    <xf numFmtId="167" fontId="10" fillId="0" borderId="13" xfId="42" applyNumberFormat="1" applyFont="1" applyFill="1" applyBorder="1" applyAlignment="1">
      <alignment/>
    </xf>
    <xf numFmtId="164" fontId="7" fillId="0" borderId="1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167" fontId="7" fillId="0" borderId="0" xfId="42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179" fontId="22" fillId="0" borderId="0" xfId="0" applyNumberFormat="1" applyFont="1" applyFill="1" applyAlignment="1">
      <alignment/>
    </xf>
    <xf numFmtId="179" fontId="22" fillId="0" borderId="0" xfId="0" applyNumberFormat="1" applyFont="1" applyFill="1" applyBorder="1" applyAlignment="1">
      <alignment/>
    </xf>
    <xf numFmtId="179" fontId="10" fillId="0" borderId="14" xfId="0" applyNumberFormat="1" applyFont="1" applyBorder="1" applyAlignment="1">
      <alignment/>
    </xf>
    <xf numFmtId="0" fontId="23" fillId="0" borderId="0" xfId="0" applyFont="1" applyAlignment="1">
      <alignment/>
    </xf>
    <xf numFmtId="179" fontId="10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7" fillId="0" borderId="0" xfId="0" applyFont="1" applyBorder="1" applyAlignment="1">
      <alignment horizontal="right"/>
    </xf>
    <xf numFmtId="0" fontId="5" fillId="0" borderId="15" xfId="59" applyFont="1" applyBorder="1" applyAlignment="1">
      <alignment horizontal="right"/>
    </xf>
    <xf numFmtId="3" fontId="7" fillId="0" borderId="0" xfId="59" applyNumberFormat="1" applyFont="1" applyAlignment="1">
      <alignment/>
    </xf>
    <xf numFmtId="0" fontId="68" fillId="0" borderId="0" xfId="0" applyFont="1" applyAlignment="1">
      <alignment/>
    </xf>
    <xf numFmtId="0" fontId="15" fillId="0" borderId="0" xfId="0" applyFont="1" applyBorder="1" applyAlignment="1">
      <alignment/>
    </xf>
    <xf numFmtId="1" fontId="20" fillId="0" borderId="0" xfId="0" applyNumberFormat="1" applyFont="1" applyBorder="1" applyAlignment="1">
      <alignment/>
    </xf>
    <xf numFmtId="0" fontId="26" fillId="0" borderId="0" xfId="0" applyFont="1" applyBorder="1" applyAlignment="1" quotePrefix="1">
      <alignment/>
    </xf>
    <xf numFmtId="0" fontId="3" fillId="0" borderId="0" xfId="0" applyFont="1" applyAlignment="1" quotePrefix="1">
      <alignment horizontal="left"/>
    </xf>
    <xf numFmtId="0" fontId="5" fillId="0" borderId="0" xfId="58" applyFont="1" applyAlignment="1" quotePrefix="1">
      <alignment horizontal="left"/>
      <protection/>
    </xf>
    <xf numFmtId="0" fontId="7" fillId="0" borderId="0" xfId="58" applyFont="1">
      <alignment/>
      <protection/>
    </xf>
    <xf numFmtId="0" fontId="5" fillId="0" borderId="0" xfId="58" applyFont="1" applyBorder="1" applyAlignment="1">
      <alignment horizontal="left"/>
      <protection/>
    </xf>
    <xf numFmtId="0" fontId="7" fillId="0" borderId="0" xfId="58" applyFont="1" applyBorder="1">
      <alignment/>
      <protection/>
    </xf>
    <xf numFmtId="0" fontId="12" fillId="0" borderId="0" xfId="58" applyFont="1" applyBorder="1" applyAlignment="1">
      <alignment horizontal="left"/>
      <protection/>
    </xf>
    <xf numFmtId="0" fontId="11" fillId="0" borderId="0" xfId="58" applyFont="1" applyBorder="1">
      <alignment/>
      <protection/>
    </xf>
    <xf numFmtId="0" fontId="11" fillId="0" borderId="17" xfId="58" applyFont="1" applyBorder="1">
      <alignment/>
      <protection/>
    </xf>
    <xf numFmtId="0" fontId="11" fillId="0" borderId="0" xfId="58" applyFont="1">
      <alignment/>
      <protection/>
    </xf>
    <xf numFmtId="0" fontId="7" fillId="0" borderId="15" xfId="58" applyFont="1" applyBorder="1">
      <alignment/>
      <protection/>
    </xf>
    <xf numFmtId="0" fontId="5" fillId="0" borderId="15" xfId="58" applyFont="1" applyBorder="1" applyAlignment="1">
      <alignment horizontal="center" vertical="center"/>
      <protection/>
    </xf>
    <xf numFmtId="0" fontId="5" fillId="0" borderId="0" xfId="58" applyFont="1" applyBorder="1" applyAlignment="1">
      <alignment horizontal="center" wrapText="1"/>
      <protection/>
    </xf>
    <xf numFmtId="0" fontId="5" fillId="0" borderId="0" xfId="58" applyFont="1" applyBorder="1" applyAlignment="1">
      <alignment horizontal="center"/>
      <protection/>
    </xf>
    <xf numFmtId="0" fontId="5" fillId="0" borderId="0" xfId="58" applyFont="1" applyBorder="1" applyAlignment="1">
      <alignment horizontal="right"/>
      <protection/>
    </xf>
    <xf numFmtId="0" fontId="0" fillId="0" borderId="0" xfId="58" applyFont="1" applyBorder="1">
      <alignment/>
      <protection/>
    </xf>
    <xf numFmtId="0" fontId="0" fillId="0" borderId="0" xfId="58" applyFont="1">
      <alignment/>
      <protection/>
    </xf>
    <xf numFmtId="0" fontId="2" fillId="0" borderId="0" xfId="58" applyFont="1" applyBorder="1" applyAlignment="1">
      <alignment horizontal="right"/>
      <protection/>
    </xf>
    <xf numFmtId="0" fontId="4" fillId="0" borderId="0" xfId="58" applyFont="1" applyBorder="1">
      <alignment/>
      <protection/>
    </xf>
    <xf numFmtId="4" fontId="2" fillId="0" borderId="0" xfId="58" applyNumberFormat="1" applyFont="1">
      <alignment/>
      <protection/>
    </xf>
    <xf numFmtId="0" fontId="0" fillId="0" borderId="0" xfId="58" applyFont="1" applyFill="1">
      <alignment/>
      <protection/>
    </xf>
    <xf numFmtId="0" fontId="26" fillId="0" borderId="0" xfId="58" applyFont="1" applyBorder="1" applyAlignment="1">
      <alignment horizontal="center" wrapText="1"/>
      <protection/>
    </xf>
    <xf numFmtId="0" fontId="5" fillId="0" borderId="17" xfId="58" applyFont="1" applyBorder="1">
      <alignment/>
      <protection/>
    </xf>
    <xf numFmtId="3" fontId="0" fillId="0" borderId="0" xfId="58" applyNumberFormat="1" applyFont="1">
      <alignment/>
      <protection/>
    </xf>
    <xf numFmtId="0" fontId="1" fillId="33" borderId="2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1" fillId="33" borderId="13" xfId="0" applyFon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0" fillId="33" borderId="14" xfId="0" applyFill="1" applyBorder="1" applyAlignment="1">
      <alignment horizontal="centerContinuous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1" fillId="33" borderId="2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 quotePrefix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7" fontId="7" fillId="0" borderId="17" xfId="42" applyNumberFormat="1" applyFont="1" applyFill="1" applyBorder="1" applyAlignment="1">
      <alignment horizontal="right"/>
    </xf>
    <xf numFmtId="167" fontId="7" fillId="0" borderId="21" xfId="42" applyNumberFormat="1" applyFont="1" applyFill="1" applyBorder="1" applyAlignment="1">
      <alignment horizontal="right"/>
    </xf>
    <xf numFmtId="167" fontId="7" fillId="0" borderId="0" xfId="42" applyNumberFormat="1" applyFont="1" applyFill="1" applyAlignment="1">
      <alignment horizontal="right"/>
    </xf>
    <xf numFmtId="167" fontId="7" fillId="0" borderId="14" xfId="42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0" fontId="13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4" xfId="0" applyFont="1" applyBorder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 quotePrefix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left"/>
    </xf>
    <xf numFmtId="0" fontId="7" fillId="0" borderId="17" xfId="0" applyFont="1" applyFill="1" applyBorder="1" applyAlignment="1">
      <alignment horizontal="right"/>
    </xf>
    <xf numFmtId="1" fontId="20" fillId="0" borderId="0" xfId="58" applyNumberFormat="1" applyFont="1" applyFill="1">
      <alignment/>
      <protection/>
    </xf>
    <xf numFmtId="0" fontId="7" fillId="0" borderId="0" xfId="58" applyFont="1" applyFill="1">
      <alignment/>
      <protection/>
    </xf>
    <xf numFmtId="3" fontId="7" fillId="0" borderId="0" xfId="58" applyNumberFormat="1" applyFont="1" applyFill="1" applyBorder="1" applyAlignment="1">
      <alignment horizontal="right"/>
      <protection/>
    </xf>
    <xf numFmtId="1" fontId="20" fillId="0" borderId="17" xfId="58" applyNumberFormat="1" applyFont="1" applyBorder="1">
      <alignment/>
      <protection/>
    </xf>
    <xf numFmtId="0" fontId="5" fillId="0" borderId="0" xfId="58" applyFont="1">
      <alignment/>
      <protection/>
    </xf>
    <xf numFmtId="0" fontId="0" fillId="0" borderId="0" xfId="58">
      <alignment/>
      <protection/>
    </xf>
    <xf numFmtId="0" fontId="7" fillId="0" borderId="0" xfId="58" applyFont="1" applyAlignment="1">
      <alignment/>
      <protection/>
    </xf>
    <xf numFmtId="0" fontId="7" fillId="0" borderId="0" xfId="58" applyFont="1" applyFill="1" applyAlignment="1">
      <alignment/>
      <protection/>
    </xf>
    <xf numFmtId="0" fontId="0" fillId="0" borderId="0" xfId="58" applyFill="1">
      <alignment/>
      <protection/>
    </xf>
    <xf numFmtId="0" fontId="5" fillId="0" borderId="0" xfId="58" applyFont="1" applyBorder="1" applyAlignment="1" quotePrefix="1">
      <alignment horizontal="left"/>
      <protection/>
    </xf>
    <xf numFmtId="0" fontId="5" fillId="0" borderId="0" xfId="58" applyFont="1" applyBorder="1">
      <alignment/>
      <protection/>
    </xf>
    <xf numFmtId="0" fontId="1" fillId="0" borderId="0" xfId="58" applyFont="1" applyBorder="1">
      <alignment/>
      <protection/>
    </xf>
    <xf numFmtId="0" fontId="0" fillId="0" borderId="0" xfId="58" applyFont="1" applyFill="1" applyBorder="1" applyAlignment="1">
      <alignment horizontal="right"/>
      <protection/>
    </xf>
    <xf numFmtId="0" fontId="5" fillId="0" borderId="17" xfId="58" applyFont="1" applyBorder="1" applyAlignment="1" quotePrefix="1">
      <alignment horizontal="left"/>
      <protection/>
    </xf>
    <xf numFmtId="0" fontId="0" fillId="0" borderId="17" xfId="58" applyBorder="1">
      <alignment/>
      <protection/>
    </xf>
    <xf numFmtId="0" fontId="7" fillId="0" borderId="17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29" fillId="0" borderId="0" xfId="54" applyFont="1" applyAlignment="1" applyProtection="1">
      <alignment vertical="center"/>
      <protection/>
    </xf>
    <xf numFmtId="0" fontId="7" fillId="0" borderId="0" xfId="0" applyFont="1" applyAlignment="1">
      <alignment/>
    </xf>
    <xf numFmtId="164" fontId="7" fillId="0" borderId="0" xfId="58" applyNumberFormat="1" applyFont="1" applyFill="1" applyBorder="1" applyAlignment="1">
      <alignment horizontal="right"/>
      <protection/>
    </xf>
    <xf numFmtId="0" fontId="7" fillId="0" borderId="17" xfId="0" applyFont="1" applyFill="1" applyBorder="1" applyAlignment="1">
      <alignment/>
    </xf>
    <xf numFmtId="0" fontId="7" fillId="0" borderId="0" xfId="60" applyFont="1" applyAlignment="1">
      <alignment horizontal="left" indent="3"/>
      <protection/>
    </xf>
    <xf numFmtId="0" fontId="7" fillId="0" borderId="0" xfId="0" applyFont="1" applyAlignment="1">
      <alignment horizontal="left" indent="3"/>
    </xf>
    <xf numFmtId="0" fontId="7" fillId="0" borderId="0" xfId="0" applyFont="1" applyAlignment="1" quotePrefix="1">
      <alignment horizontal="left" indent="3"/>
    </xf>
    <xf numFmtId="0" fontId="7" fillId="0" borderId="19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Alignment="1">
      <alignment horizontal="centerContinuous"/>
    </xf>
    <xf numFmtId="41" fontId="7" fillId="0" borderId="0" xfId="0" applyNumberFormat="1" applyFont="1" applyFill="1" applyAlignment="1">
      <alignment horizontal="right"/>
    </xf>
    <xf numFmtId="0" fontId="7" fillId="0" borderId="13" xfId="0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41" fontId="7" fillId="0" borderId="17" xfId="0" applyNumberFormat="1" applyFont="1" applyFill="1" applyBorder="1" applyAlignment="1">
      <alignment horizontal="right"/>
    </xf>
    <xf numFmtId="41" fontId="7" fillId="0" borderId="18" xfId="0" applyNumberFormat="1" applyFont="1" applyFill="1" applyBorder="1" applyAlignment="1">
      <alignment/>
    </xf>
    <xf numFmtId="0" fontId="7" fillId="0" borderId="0" xfId="0" applyFont="1" applyBorder="1" applyAlignment="1">
      <alignment horizontal="left" indent="3"/>
    </xf>
    <xf numFmtId="0" fontId="15" fillId="0" borderId="0" xfId="0" applyFont="1" applyAlignment="1">
      <alignment/>
    </xf>
    <xf numFmtId="0" fontId="5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15" fillId="0" borderId="1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0" fillId="0" borderId="17" xfId="58" applyFont="1" applyBorder="1">
      <alignment/>
      <protection/>
    </xf>
    <xf numFmtId="0" fontId="7" fillId="0" borderId="0" xfId="0" applyFont="1" applyFill="1" applyBorder="1" applyAlignment="1">
      <alignment horizontal="centerContinuous"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2" fillId="0" borderId="0" xfId="0" applyFont="1" applyBorder="1" applyAlignment="1" quotePrefix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center"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 horizontal="left"/>
    </xf>
    <xf numFmtId="0" fontId="7" fillId="0" borderId="21" xfId="0" applyFont="1" applyBorder="1" applyAlignment="1">
      <alignment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21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1" fontId="1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 quotePrefix="1">
      <alignment horizontal="left"/>
    </xf>
    <xf numFmtId="0" fontId="7" fillId="0" borderId="0" xfId="0" applyFont="1" applyFill="1" applyBorder="1" applyAlignment="1" quotePrefix="1">
      <alignment horizontal="left"/>
    </xf>
    <xf numFmtId="3" fontId="21" fillId="0" borderId="0" xfId="0" applyNumberFormat="1" applyFont="1" applyFill="1" applyAlignment="1">
      <alignment horizontal="right"/>
    </xf>
    <xf numFmtId="1" fontId="7" fillId="0" borderId="17" xfId="0" applyNumberFormat="1" applyFont="1" applyFill="1" applyBorder="1" applyAlignment="1">
      <alignment horizontal="right"/>
    </xf>
    <xf numFmtId="3" fontId="7" fillId="0" borderId="0" xfId="59" applyNumberFormat="1" applyFont="1" applyFill="1" applyAlignment="1">
      <alignment/>
    </xf>
    <xf numFmtId="0" fontId="1" fillId="0" borderId="0" xfId="58" applyFont="1" applyFill="1">
      <alignment/>
      <protection/>
    </xf>
    <xf numFmtId="0" fontId="0" fillId="0" borderId="17" xfId="58" applyFill="1" applyBorder="1">
      <alignment/>
      <protection/>
    </xf>
    <xf numFmtId="0" fontId="7" fillId="0" borderId="0" xfId="0" applyFont="1" applyFill="1" applyAlignment="1">
      <alignment horizontal="right"/>
    </xf>
    <xf numFmtId="0" fontId="15" fillId="0" borderId="20" xfId="0" applyFont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7" fillId="0" borderId="14" xfId="59" applyNumberFormat="1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3" xfId="0" applyFont="1" applyBorder="1" applyAlignment="1">
      <alignment/>
    </xf>
    <xf numFmtId="3" fontId="7" fillId="0" borderId="23" xfId="0" applyNumberFormat="1" applyFont="1" applyFill="1" applyBorder="1" applyAlignment="1">
      <alignment horizontal="right"/>
    </xf>
    <xf numFmtId="3" fontId="7" fillId="0" borderId="23" xfId="59" applyNumberFormat="1" applyFont="1" applyBorder="1" applyAlignment="1">
      <alignment/>
    </xf>
    <xf numFmtId="1" fontId="32" fillId="35" borderId="0" xfId="61" applyNumberFormat="1" applyFont="1" applyFill="1" applyBorder="1" applyAlignment="1" applyProtection="1">
      <alignment horizontal="left"/>
      <protection/>
    </xf>
    <xf numFmtId="0" fontId="33" fillId="35" borderId="0" xfId="54" applyFont="1" applyFill="1" applyAlignment="1" applyProtection="1">
      <alignment/>
      <protection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2" fillId="0" borderId="20" xfId="0" applyFont="1" applyBorder="1" applyAlignment="1">
      <alignment horizontal="right"/>
    </xf>
    <xf numFmtId="164" fontId="7" fillId="0" borderId="14" xfId="0" applyNumberFormat="1" applyFont="1" applyFill="1" applyBorder="1" applyAlignment="1">
      <alignment horizontal="right"/>
    </xf>
    <xf numFmtId="0" fontId="7" fillId="0" borderId="14" xfId="59" applyFont="1" applyBorder="1" applyAlignment="1">
      <alignment/>
    </xf>
    <xf numFmtId="164" fontId="7" fillId="0" borderId="21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164" fontId="7" fillId="0" borderId="23" xfId="0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 horizontal="right"/>
    </xf>
    <xf numFmtId="164" fontId="68" fillId="0" borderId="0" xfId="0" applyNumberFormat="1" applyFont="1" applyFill="1" applyAlignment="1">
      <alignment/>
    </xf>
    <xf numFmtId="164" fontId="68" fillId="0" borderId="0" xfId="0" applyNumberFormat="1" applyFont="1" applyAlignment="1">
      <alignment/>
    </xf>
    <xf numFmtId="0" fontId="32" fillId="0" borderId="0" xfId="0" applyFont="1" applyFill="1" applyAlignment="1">
      <alignment/>
    </xf>
    <xf numFmtId="167" fontId="7" fillId="0" borderId="0" xfId="44" applyNumberFormat="1" applyFont="1" applyFill="1" applyAlignment="1">
      <alignment horizontal="right"/>
    </xf>
    <xf numFmtId="167" fontId="7" fillId="0" borderId="17" xfId="44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3" fontId="7" fillId="0" borderId="17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0" fontId="0" fillId="0" borderId="14" xfId="58" applyFont="1" applyFill="1" applyBorder="1">
      <alignment/>
      <protection/>
    </xf>
    <xf numFmtId="0" fontId="0" fillId="0" borderId="21" xfId="58" applyFont="1" applyFill="1" applyBorder="1">
      <alignment/>
      <protection/>
    </xf>
    <xf numFmtId="0" fontId="0" fillId="0" borderId="17" xfId="58" applyFont="1" applyFill="1" applyBorder="1">
      <alignment/>
      <protection/>
    </xf>
    <xf numFmtId="167" fontId="7" fillId="0" borderId="0" xfId="42" applyNumberFormat="1" applyFont="1" applyFill="1" applyBorder="1" applyAlignment="1">
      <alignment horizontal="right"/>
    </xf>
    <xf numFmtId="167" fontId="15" fillId="0" borderId="0" xfId="42" applyNumberFormat="1" applyFont="1" applyFill="1" applyAlignment="1">
      <alignment horizontal="right"/>
    </xf>
    <xf numFmtId="167" fontId="5" fillId="0" borderId="17" xfId="42" applyNumberFormat="1" applyFont="1" applyFill="1" applyBorder="1" applyAlignment="1">
      <alignment horizontal="right"/>
    </xf>
    <xf numFmtId="0" fontId="5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22" xfId="0" applyFont="1" applyBorder="1" applyAlignment="1">
      <alignment/>
    </xf>
    <xf numFmtId="0" fontId="5" fillId="0" borderId="15" xfId="0" applyFont="1" applyBorder="1" applyAlignment="1" quotePrefix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3.1 to 3.5 2010" xfId="59"/>
    <cellStyle name="Normal_SCOTLAND" xfId="60"/>
    <cellStyle name="Normal_TAB129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uploads/system/uploads/attachment_data/file/405241/road-freight-statistics-methodology-note.pdf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3.5" thickBot="1">
      <c r="A1" s="12">
        <v>-999</v>
      </c>
      <c r="B1" s="13" t="s">
        <v>129</v>
      </c>
    </row>
    <row r="2" ht="12.75">
      <c r="B2" s="14" t="s">
        <v>130</v>
      </c>
    </row>
    <row r="3" ht="12.75">
      <c r="B3" t="s">
        <v>131</v>
      </c>
    </row>
    <row r="4" ht="12.75">
      <c r="B4" t="s">
        <v>132</v>
      </c>
    </row>
    <row r="6" ht="12.75">
      <c r="E6" s="13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Z60"/>
  <sheetViews>
    <sheetView zoomScale="75" zoomScaleNormal="75" zoomScalePageLayoutView="0" workbookViewId="0" topLeftCell="A21">
      <selection activeCell="D36" sqref="D36"/>
    </sheetView>
  </sheetViews>
  <sheetFormatPr defaultColWidth="9.140625" defaultRowHeight="12.75"/>
  <cols>
    <col min="1" max="1" width="16.28125" style="0" customWidth="1"/>
    <col min="2" max="2" width="9.7109375" style="0" customWidth="1"/>
    <col min="3" max="3" width="10.421875" style="0" customWidth="1"/>
    <col min="4" max="4" width="9.7109375" style="0" customWidth="1"/>
    <col min="5" max="5" width="9.421875" style="0" customWidth="1"/>
    <col min="6" max="6" width="9.8515625" style="0" customWidth="1"/>
    <col min="7" max="7" width="7.7109375" style="0" customWidth="1"/>
    <col min="8" max="8" width="8.7109375" style="0" customWidth="1"/>
    <col min="10" max="10" width="10.7109375" style="0" customWidth="1"/>
    <col min="11" max="11" width="9.28125" style="0" customWidth="1"/>
    <col min="12" max="12" width="11.57421875" style="0" customWidth="1"/>
    <col min="13" max="13" width="11.8515625" style="0" customWidth="1"/>
    <col min="14" max="14" width="14.00390625" style="0" customWidth="1"/>
    <col min="15" max="15" width="10.8515625" style="0" hidden="1" customWidth="1"/>
    <col min="16" max="16" width="0" style="0" hidden="1" customWidth="1"/>
    <col min="21" max="21" width="10.421875" style="0" customWidth="1"/>
  </cols>
  <sheetData>
    <row r="13" s="18" customFormat="1" ht="18">
      <c r="A13" s="46" t="s">
        <v>137</v>
      </c>
    </row>
    <row r="14" spans="1:14" s="18" customFormat="1" ht="19.5" customHeight="1" thickBot="1">
      <c r="A14" s="27" t="s">
        <v>134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26" s="9" customFormat="1" ht="21" customHeight="1">
      <c r="A15" s="35" t="s">
        <v>61</v>
      </c>
      <c r="B15" s="35"/>
      <c r="C15" s="35"/>
      <c r="D15" s="32"/>
      <c r="E15" s="32"/>
      <c r="F15" s="32"/>
      <c r="G15" s="32"/>
      <c r="H15" s="32"/>
      <c r="I15" s="10"/>
      <c r="J15" s="10"/>
      <c r="K15" s="10"/>
      <c r="L15" s="10"/>
      <c r="M15" s="10"/>
      <c r="N15" s="10"/>
      <c r="O15" s="10"/>
      <c r="P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s="9" customFormat="1" ht="15.75">
      <c r="A16" s="28" t="s">
        <v>77</v>
      </c>
      <c r="B16" s="23" t="s">
        <v>63</v>
      </c>
      <c r="C16" s="23" t="s">
        <v>64</v>
      </c>
      <c r="D16" s="23" t="s">
        <v>65</v>
      </c>
      <c r="E16" s="23" t="s">
        <v>66</v>
      </c>
      <c r="F16" s="23" t="s">
        <v>67</v>
      </c>
      <c r="G16" s="23" t="s">
        <v>68</v>
      </c>
      <c r="H16" s="23" t="s">
        <v>69</v>
      </c>
      <c r="I16" s="23" t="s">
        <v>70</v>
      </c>
      <c r="J16" s="23" t="s">
        <v>71</v>
      </c>
      <c r="K16" s="23" t="s">
        <v>72</v>
      </c>
      <c r="L16" s="23" t="s">
        <v>73</v>
      </c>
      <c r="M16" s="23" t="s">
        <v>74</v>
      </c>
      <c r="N16" s="23" t="s">
        <v>75</v>
      </c>
      <c r="O16" s="10"/>
      <c r="P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s="9" customFormat="1" ht="16.5" thickBot="1">
      <c r="A17" s="8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0" t="s">
        <v>76</v>
      </c>
      <c r="N17" s="25"/>
      <c r="O17" s="10"/>
      <c r="P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6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47" t="s">
        <v>63</v>
      </c>
      <c r="B19" s="29">
        <v>991</v>
      </c>
      <c r="C19" s="29">
        <v>22</v>
      </c>
      <c r="D19" s="29">
        <v>17</v>
      </c>
      <c r="E19" s="29">
        <v>15</v>
      </c>
      <c r="F19" s="30">
        <v>0</v>
      </c>
      <c r="G19" s="30">
        <v>0</v>
      </c>
      <c r="H19" s="31">
        <v>0</v>
      </c>
      <c r="I19" s="29">
        <v>413</v>
      </c>
      <c r="J19" s="29">
        <v>123</v>
      </c>
      <c r="K19" s="29">
        <v>87</v>
      </c>
      <c r="L19" s="29">
        <v>1668</v>
      </c>
      <c r="M19" s="29">
        <v>843</v>
      </c>
      <c r="N19" s="29">
        <v>2511</v>
      </c>
      <c r="O19" s="3"/>
      <c r="P19" s="3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47" t="s">
        <v>64</v>
      </c>
      <c r="B20" s="29">
        <v>242</v>
      </c>
      <c r="C20" s="29">
        <v>3556</v>
      </c>
      <c r="D20" s="29">
        <v>321</v>
      </c>
      <c r="E20" s="29">
        <v>527</v>
      </c>
      <c r="F20" s="29">
        <v>504</v>
      </c>
      <c r="G20" s="29">
        <v>192</v>
      </c>
      <c r="H20" s="30">
        <v>0</v>
      </c>
      <c r="I20" s="29">
        <v>674</v>
      </c>
      <c r="J20" s="29">
        <v>3536</v>
      </c>
      <c r="K20" s="29">
        <v>674</v>
      </c>
      <c r="L20" s="29">
        <v>10226</v>
      </c>
      <c r="M20" s="29">
        <v>1352</v>
      </c>
      <c r="N20" s="29">
        <v>11578</v>
      </c>
      <c r="O20" s="3"/>
      <c r="P20" s="3"/>
      <c r="R20" s="1"/>
      <c r="S20" s="1"/>
      <c r="T20" s="1"/>
      <c r="U20" s="1"/>
      <c r="V20" s="1"/>
      <c r="W20" s="1"/>
      <c r="X20" s="1"/>
      <c r="Y20" s="1"/>
      <c r="Z20" s="1"/>
    </row>
    <row r="21" spans="1:16" ht="15">
      <c r="A21" s="47" t="s">
        <v>65</v>
      </c>
      <c r="B21" s="29">
        <v>34</v>
      </c>
      <c r="C21" s="29">
        <v>6</v>
      </c>
      <c r="D21" s="29">
        <v>4125</v>
      </c>
      <c r="E21" s="29">
        <v>15</v>
      </c>
      <c r="F21" s="29">
        <v>19</v>
      </c>
      <c r="G21" s="29">
        <v>16</v>
      </c>
      <c r="H21" s="30">
        <v>0</v>
      </c>
      <c r="I21" s="29">
        <v>97</v>
      </c>
      <c r="J21" s="29">
        <v>921</v>
      </c>
      <c r="K21" s="29">
        <v>23</v>
      </c>
      <c r="L21" s="29">
        <v>5256</v>
      </c>
      <c r="M21" s="29">
        <v>1956</v>
      </c>
      <c r="N21" s="29">
        <v>7212</v>
      </c>
      <c r="O21" s="2">
        <v>7048.2</v>
      </c>
      <c r="P21" s="2" t="e">
        <f>O21-#REF!</f>
        <v>#REF!</v>
      </c>
    </row>
    <row r="22" spans="1:16" ht="15">
      <c r="A22" s="47" t="s">
        <v>66</v>
      </c>
      <c r="B22" s="29">
        <v>45</v>
      </c>
      <c r="C22" s="29">
        <v>663</v>
      </c>
      <c r="D22" s="29">
        <v>14</v>
      </c>
      <c r="E22" s="29">
        <v>5467</v>
      </c>
      <c r="F22" s="29">
        <v>95</v>
      </c>
      <c r="G22" s="29">
        <v>35</v>
      </c>
      <c r="H22" s="30">
        <v>0</v>
      </c>
      <c r="I22" s="29">
        <v>684</v>
      </c>
      <c r="J22" s="29">
        <v>805</v>
      </c>
      <c r="K22" s="29">
        <v>587</v>
      </c>
      <c r="L22" s="29">
        <v>8395</v>
      </c>
      <c r="M22" s="29">
        <v>708</v>
      </c>
      <c r="N22" s="29">
        <v>9103</v>
      </c>
      <c r="O22" s="2">
        <v>8843</v>
      </c>
      <c r="P22" s="2" t="e">
        <f>O22-#REF!</f>
        <v>#REF!</v>
      </c>
    </row>
    <row r="23" spans="1:16" ht="15">
      <c r="A23" s="47" t="s">
        <v>67</v>
      </c>
      <c r="B23" s="29">
        <v>1</v>
      </c>
      <c r="C23" s="29">
        <v>274</v>
      </c>
      <c r="D23" s="29">
        <v>6</v>
      </c>
      <c r="E23" s="29">
        <v>156</v>
      </c>
      <c r="F23" s="29">
        <v>15780</v>
      </c>
      <c r="G23" s="29">
        <v>429</v>
      </c>
      <c r="H23" s="29">
        <v>12</v>
      </c>
      <c r="I23" s="29">
        <v>175</v>
      </c>
      <c r="J23" s="29">
        <v>429</v>
      </c>
      <c r="K23" s="29">
        <v>825</v>
      </c>
      <c r="L23" s="29">
        <v>18087</v>
      </c>
      <c r="M23" s="29">
        <v>992</v>
      </c>
      <c r="N23" s="29">
        <v>19079</v>
      </c>
      <c r="O23" s="2">
        <v>21032.8</v>
      </c>
      <c r="P23" s="2" t="e">
        <f>O23-#REF!</f>
        <v>#REF!</v>
      </c>
    </row>
    <row r="24" spans="1:16" ht="15">
      <c r="A24" s="47" t="s">
        <v>68</v>
      </c>
      <c r="B24" s="30">
        <v>0</v>
      </c>
      <c r="C24" s="29">
        <v>190</v>
      </c>
      <c r="D24" s="30">
        <v>0</v>
      </c>
      <c r="E24" s="29">
        <v>32</v>
      </c>
      <c r="F24" s="29">
        <v>521</v>
      </c>
      <c r="G24" s="29">
        <v>6196</v>
      </c>
      <c r="H24" s="29">
        <v>30</v>
      </c>
      <c r="I24" s="29">
        <v>176</v>
      </c>
      <c r="J24" s="29">
        <v>306</v>
      </c>
      <c r="K24" s="29">
        <v>77</v>
      </c>
      <c r="L24" s="29">
        <v>7528</v>
      </c>
      <c r="M24" s="29">
        <v>233</v>
      </c>
      <c r="N24" s="29">
        <v>7761</v>
      </c>
      <c r="O24" s="2">
        <v>7846.4</v>
      </c>
      <c r="P24" s="2" t="e">
        <f>O24-#REF!</f>
        <v>#REF!</v>
      </c>
    </row>
    <row r="25" spans="1:16" ht="15">
      <c r="A25" s="47" t="s">
        <v>69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18</v>
      </c>
      <c r="H25" s="30">
        <v>1264</v>
      </c>
      <c r="I25" s="29">
        <v>0</v>
      </c>
      <c r="J25" s="29">
        <v>3</v>
      </c>
      <c r="K25" s="29">
        <v>0</v>
      </c>
      <c r="L25" s="29">
        <v>1285</v>
      </c>
      <c r="M25" s="29">
        <v>6</v>
      </c>
      <c r="N25" s="29">
        <v>1291</v>
      </c>
      <c r="O25" s="2">
        <v>19363.8</v>
      </c>
      <c r="P25" s="2" t="e">
        <f>O25-#REF!</f>
        <v>#REF!</v>
      </c>
    </row>
    <row r="26" spans="1:16" ht="15">
      <c r="A26" s="1" t="s">
        <v>70</v>
      </c>
      <c r="B26" s="31">
        <v>88</v>
      </c>
      <c r="C26" s="30">
        <v>685</v>
      </c>
      <c r="D26" s="31">
        <v>72</v>
      </c>
      <c r="E26" s="31">
        <v>863</v>
      </c>
      <c r="F26" s="29">
        <v>367</v>
      </c>
      <c r="G26" s="29">
        <v>211</v>
      </c>
      <c r="H26" s="29">
        <v>0</v>
      </c>
      <c r="I26" s="30">
        <v>10320</v>
      </c>
      <c r="J26" s="29">
        <v>2116</v>
      </c>
      <c r="K26" s="29">
        <v>754</v>
      </c>
      <c r="L26" s="29">
        <v>15476</v>
      </c>
      <c r="M26" s="29">
        <v>2238</v>
      </c>
      <c r="N26" s="29">
        <v>17714</v>
      </c>
      <c r="O26" s="2">
        <v>2007.8</v>
      </c>
      <c r="P26" s="2" t="e">
        <f>O26-#REF!</f>
        <v>#REF!</v>
      </c>
    </row>
    <row r="27" spans="1:16" ht="15">
      <c r="A27" s="1" t="s">
        <v>71</v>
      </c>
      <c r="B27" s="29">
        <v>99</v>
      </c>
      <c r="C27" s="29">
        <v>2509</v>
      </c>
      <c r="D27" s="29">
        <v>678</v>
      </c>
      <c r="E27" s="29">
        <v>1231</v>
      </c>
      <c r="F27" s="29">
        <v>943</v>
      </c>
      <c r="G27" s="29">
        <v>716</v>
      </c>
      <c r="H27" s="29">
        <v>0</v>
      </c>
      <c r="I27" s="29">
        <v>3324</v>
      </c>
      <c r="J27" s="29">
        <v>49590</v>
      </c>
      <c r="K27" s="29">
        <v>602</v>
      </c>
      <c r="L27" s="29">
        <v>59692</v>
      </c>
      <c r="M27" s="29">
        <v>6388</v>
      </c>
      <c r="N27" s="29">
        <v>66080</v>
      </c>
      <c r="O27" s="2">
        <v>61536.2</v>
      </c>
      <c r="P27" s="2" t="e">
        <f>O27-#REF!</f>
        <v>#REF!</v>
      </c>
    </row>
    <row r="28" spans="1:16" ht="15">
      <c r="A28" s="1" t="s">
        <v>72</v>
      </c>
      <c r="B28" s="29">
        <v>20</v>
      </c>
      <c r="C28" s="29">
        <v>410</v>
      </c>
      <c r="D28" s="29">
        <v>72</v>
      </c>
      <c r="E28" s="29">
        <v>851</v>
      </c>
      <c r="F28" s="29">
        <v>923</v>
      </c>
      <c r="G28" s="29">
        <v>261</v>
      </c>
      <c r="H28" s="29">
        <v>15</v>
      </c>
      <c r="I28" s="29">
        <v>464</v>
      </c>
      <c r="J28" s="29">
        <v>800</v>
      </c>
      <c r="K28" s="29">
        <v>7999</v>
      </c>
      <c r="L28" s="29">
        <v>11815</v>
      </c>
      <c r="M28" s="29">
        <v>847</v>
      </c>
      <c r="N28" s="29">
        <v>12662</v>
      </c>
      <c r="O28" s="2">
        <v>12214.8</v>
      </c>
      <c r="P28" s="2" t="e">
        <f>O28-#REF!</f>
        <v>#REF!</v>
      </c>
    </row>
    <row r="29" spans="1:16" ht="15">
      <c r="A29" s="1" t="s">
        <v>73</v>
      </c>
      <c r="B29" s="29">
        <v>1520</v>
      </c>
      <c r="C29" s="29">
        <v>8315</v>
      </c>
      <c r="D29" s="29">
        <v>5305</v>
      </c>
      <c r="E29" s="29">
        <v>9157</v>
      </c>
      <c r="F29" s="29">
        <v>19152</v>
      </c>
      <c r="G29" s="29">
        <v>8074</v>
      </c>
      <c r="H29" s="29">
        <v>1321</v>
      </c>
      <c r="I29" s="29">
        <v>16327</v>
      </c>
      <c r="J29" s="29">
        <v>58629</v>
      </c>
      <c r="K29" s="29">
        <v>11628</v>
      </c>
      <c r="L29" s="29">
        <v>139428</v>
      </c>
      <c r="M29" s="29">
        <v>15563.2</v>
      </c>
      <c r="N29" s="29">
        <v>154991.2</v>
      </c>
      <c r="O29" s="5">
        <f>SUM(O19:O28)</f>
        <v>139893</v>
      </c>
      <c r="P29" s="2" t="e">
        <f>O29-#REF!</f>
        <v>#REF!</v>
      </c>
    </row>
    <row r="30" spans="1:14" s="1" customFormat="1" ht="15">
      <c r="A30" s="47" t="s">
        <v>5</v>
      </c>
      <c r="B30" s="29">
        <v>659</v>
      </c>
      <c r="C30" s="29">
        <v>1436</v>
      </c>
      <c r="D30" s="29">
        <v>2423</v>
      </c>
      <c r="E30" s="29">
        <v>943</v>
      </c>
      <c r="F30" s="29">
        <v>940</v>
      </c>
      <c r="G30" s="29">
        <v>325</v>
      </c>
      <c r="H30" s="29">
        <v>4</v>
      </c>
      <c r="I30" s="29">
        <v>2996</v>
      </c>
      <c r="J30" s="29">
        <v>8662</v>
      </c>
      <c r="K30" s="30">
        <v>817</v>
      </c>
      <c r="L30" s="30">
        <v>19205</v>
      </c>
      <c r="M30" s="29">
        <v>1446944</v>
      </c>
      <c r="N30" s="29">
        <v>1466148</v>
      </c>
    </row>
    <row r="31" spans="1:14" ht="15">
      <c r="A31" s="47" t="s">
        <v>75</v>
      </c>
      <c r="B31" s="29">
        <v>2179</v>
      </c>
      <c r="C31" s="29">
        <v>9751</v>
      </c>
      <c r="D31" s="29">
        <v>7728</v>
      </c>
      <c r="E31" s="29">
        <v>10100</v>
      </c>
      <c r="F31" s="29">
        <v>20092</v>
      </c>
      <c r="G31" s="29">
        <v>8399</v>
      </c>
      <c r="H31" s="29">
        <v>1325</v>
      </c>
      <c r="I31" s="29">
        <v>19323</v>
      </c>
      <c r="J31" s="29">
        <v>67291</v>
      </c>
      <c r="K31" s="29">
        <v>12445</v>
      </c>
      <c r="L31" s="29">
        <v>158633</v>
      </c>
      <c r="M31" s="30">
        <v>1462509</v>
      </c>
      <c r="N31" s="30">
        <v>1621143</v>
      </c>
    </row>
    <row r="32" spans="2:12" s="1" customFormat="1" ht="1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4" spans="1:12" ht="12.75" hidden="1">
      <c r="A34" s="1" t="s">
        <v>79</v>
      </c>
      <c r="B34" s="2">
        <v>2532.8</v>
      </c>
      <c r="C34" s="2">
        <v>12055</v>
      </c>
      <c r="D34" s="2">
        <v>7729.6</v>
      </c>
      <c r="E34" s="2">
        <v>9735.8</v>
      </c>
      <c r="F34" s="2">
        <v>21926.2</v>
      </c>
      <c r="G34" s="2">
        <v>7924</v>
      </c>
      <c r="H34" s="2">
        <v>2074</v>
      </c>
      <c r="I34" s="2">
        <v>20938.8</v>
      </c>
      <c r="J34" s="2">
        <v>65044.2</v>
      </c>
      <c r="K34" s="2">
        <v>11765.2</v>
      </c>
      <c r="L34" s="5">
        <f>SUM(B34:K34)</f>
        <v>161725.6</v>
      </c>
    </row>
    <row r="35" spans="1:12" ht="12.75" hidden="1">
      <c r="A35" s="1" t="s">
        <v>62</v>
      </c>
      <c r="B35" s="2">
        <f aca="true" t="shared" si="0" ref="B35:H35">B34-B31</f>
        <v>353.8000000000002</v>
      </c>
      <c r="C35" s="2">
        <f t="shared" si="0"/>
        <v>2304</v>
      </c>
      <c r="D35" s="2">
        <f t="shared" si="0"/>
        <v>1.6000000000003638</v>
      </c>
      <c r="E35" s="2">
        <f t="shared" si="0"/>
        <v>-364.2000000000007</v>
      </c>
      <c r="F35" s="2">
        <f t="shared" si="0"/>
        <v>1834.2000000000007</v>
      </c>
      <c r="G35" s="2">
        <f t="shared" si="0"/>
        <v>-475</v>
      </c>
      <c r="H35" s="2">
        <f t="shared" si="0"/>
        <v>749</v>
      </c>
      <c r="I35" s="2" t="e">
        <f>I34-#REF!</f>
        <v>#REF!</v>
      </c>
      <c r="J35" s="2" t="e">
        <f>J34-#REF!</f>
        <v>#REF!</v>
      </c>
      <c r="K35" s="2" t="e">
        <f>K34-#REF!</f>
        <v>#REF!</v>
      </c>
      <c r="L35" s="2" t="e">
        <f>L34-#REF!</f>
        <v>#REF!</v>
      </c>
    </row>
    <row r="36" spans="1:3" ht="12.75">
      <c r="A36" s="1"/>
      <c r="C36" s="2"/>
    </row>
    <row r="37" ht="12.75">
      <c r="A37" s="1"/>
    </row>
    <row r="38" s="38" customFormat="1" ht="12.75"/>
    <row r="39" s="38" customFormat="1" ht="12.75"/>
    <row r="40" spans="2:8" s="39" customFormat="1" ht="15.75">
      <c r="B40" s="40"/>
      <c r="C40" s="40"/>
      <c r="D40" s="40"/>
      <c r="E40" s="40"/>
      <c r="F40" s="40"/>
      <c r="G40" s="40"/>
      <c r="H40" s="40"/>
    </row>
    <row r="41" s="39" customFormat="1" ht="15.75">
      <c r="A41" s="41"/>
    </row>
    <row r="42" spans="1:7" s="39" customFormat="1" ht="15.75">
      <c r="A42" s="44"/>
      <c r="B42" s="45"/>
      <c r="C42" s="45"/>
      <c r="D42" s="45"/>
      <c r="E42" s="45"/>
      <c r="G42" s="45"/>
    </row>
    <row r="43" s="38" customFormat="1" ht="6" customHeight="1"/>
    <row r="44" s="38" customFormat="1" ht="12.75">
      <c r="G44" s="42"/>
    </row>
    <row r="45" s="38" customFormat="1" ht="6" customHeight="1">
      <c r="F45" s="43"/>
    </row>
    <row r="46" spans="2:7" s="38" customFormat="1" ht="15">
      <c r="B46" s="36"/>
      <c r="C46" s="36"/>
      <c r="D46" s="36"/>
      <c r="E46" s="36"/>
      <c r="F46" s="36"/>
      <c r="G46" s="36"/>
    </row>
    <row r="47" spans="2:7" s="38" customFormat="1" ht="15">
      <c r="B47" s="36"/>
      <c r="C47" s="36"/>
      <c r="D47" s="36"/>
      <c r="E47" s="36"/>
      <c r="F47" s="36"/>
      <c r="G47" s="36"/>
    </row>
    <row r="48" spans="2:7" s="38" customFormat="1" ht="15">
      <c r="B48" s="36"/>
      <c r="C48" s="36"/>
      <c r="D48" s="36"/>
      <c r="E48" s="36"/>
      <c r="F48" s="36"/>
      <c r="G48" s="36"/>
    </row>
    <row r="49" spans="2:7" s="38" customFormat="1" ht="15">
      <c r="B49" s="36"/>
      <c r="C49" s="36"/>
      <c r="D49" s="36"/>
      <c r="E49" s="36"/>
      <c r="F49" s="36"/>
      <c r="G49" s="36"/>
    </row>
    <row r="50" spans="2:7" s="38" customFormat="1" ht="15">
      <c r="B50" s="36"/>
      <c r="C50" s="36"/>
      <c r="D50" s="36"/>
      <c r="E50" s="36"/>
      <c r="F50" s="36"/>
      <c r="G50" s="36"/>
    </row>
    <row r="51" spans="2:7" s="38" customFormat="1" ht="15">
      <c r="B51" s="36"/>
      <c r="C51" s="36"/>
      <c r="D51" s="36"/>
      <c r="E51" s="36"/>
      <c r="F51" s="36"/>
      <c r="G51" s="36"/>
    </row>
    <row r="52" spans="2:7" s="38" customFormat="1" ht="15">
      <c r="B52" s="30"/>
      <c r="C52" s="36"/>
      <c r="D52" s="36"/>
      <c r="E52" s="36"/>
      <c r="F52" s="36"/>
      <c r="G52" s="36"/>
    </row>
    <row r="53" spans="2:7" s="38" customFormat="1" ht="15">
      <c r="B53" s="36"/>
      <c r="C53" s="36"/>
      <c r="D53" s="36"/>
      <c r="E53" s="36"/>
      <c r="F53" s="36"/>
      <c r="G53" s="36"/>
    </row>
    <row r="54" spans="2:7" s="38" customFormat="1" ht="15">
      <c r="B54" s="36"/>
      <c r="C54" s="36"/>
      <c r="D54" s="36"/>
      <c r="E54" s="36"/>
      <c r="F54" s="36"/>
      <c r="G54" s="36"/>
    </row>
    <row r="55" spans="2:7" s="38" customFormat="1" ht="15">
      <c r="B55" s="36"/>
      <c r="C55" s="36"/>
      <c r="D55" s="36"/>
      <c r="E55" s="36"/>
      <c r="F55" s="36"/>
      <c r="G55" s="36"/>
    </row>
    <row r="56" spans="2:7" s="38" customFormat="1" ht="15">
      <c r="B56" s="36"/>
      <c r="C56" s="36"/>
      <c r="D56" s="36"/>
      <c r="E56" s="36"/>
      <c r="F56" s="36"/>
      <c r="G56" s="36"/>
    </row>
    <row r="57" spans="2:7" s="38" customFormat="1" ht="15">
      <c r="B57" s="37"/>
      <c r="C57" s="37"/>
      <c r="D57" s="37"/>
      <c r="E57" s="37"/>
      <c r="F57" s="37"/>
      <c r="G57" s="37"/>
    </row>
    <row r="58" spans="2:7" s="38" customFormat="1" ht="15">
      <c r="B58" s="36"/>
      <c r="C58" s="36"/>
      <c r="D58" s="36"/>
      <c r="E58" s="36"/>
      <c r="F58" s="30"/>
      <c r="G58" s="30"/>
    </row>
    <row r="59" spans="2:7" s="38" customFormat="1" ht="15">
      <c r="B59" s="36"/>
      <c r="C59" s="36"/>
      <c r="D59" s="36"/>
      <c r="E59" s="36"/>
      <c r="F59" s="30"/>
      <c r="G59" s="30"/>
    </row>
    <row r="60" spans="2:7" s="38" customFormat="1" ht="15">
      <c r="B60" s="36"/>
      <c r="C60" s="36"/>
      <c r="D60" s="36"/>
      <c r="E60" s="36"/>
      <c r="F60" s="30"/>
      <c r="G60" s="30"/>
    </row>
    <row r="61" s="38" customFormat="1" ht="12.75"/>
    <row r="62" s="38" customFormat="1" ht="12.75"/>
    <row r="63" s="38" customFormat="1" ht="12.75"/>
    <row r="64" s="38" customFormat="1" ht="12.75"/>
    <row r="65" s="38" customFormat="1" ht="12.75"/>
    <row r="66" s="38" customFormat="1" ht="12.75"/>
    <row r="67" s="38" customFormat="1" ht="12.75"/>
    <row r="68" s="38" customFormat="1" ht="12.75"/>
    <row r="69" s="38" customFormat="1" ht="12.75"/>
    <row r="70" s="38" customFormat="1" ht="12.75"/>
    <row r="71" s="38" customFormat="1" ht="12.75"/>
    <row r="72" s="38" customFormat="1" ht="12.75"/>
    <row r="73" s="38" customFormat="1" ht="12.75"/>
    <row r="74" s="38" customFormat="1" ht="12.75"/>
    <row r="75" s="38" customFormat="1" ht="12.75"/>
    <row r="76" s="38" customFormat="1" ht="12.75"/>
    <row r="77" s="38" customFormat="1" ht="12.75"/>
    <row r="78" s="38" customFormat="1" ht="12.75"/>
  </sheetData>
  <sheetProtection/>
  <printOptions/>
  <pageMargins left="0.7480314960629921" right="0.35433070866141736" top="0.984251968503937" bottom="0.984251968503937" header="0.5118110236220472" footer="0.5118110236220472"/>
  <pageSetup fitToHeight="1" fitToWidth="1" horizontalDpi="300" verticalDpi="300" orientation="landscape" paperSize="9" scale="90" r:id="rId1"/>
  <headerFooter alignWithMargins="0">
    <oddHeader>&amp;L&amp;"Arial,Bold"&amp;16ROAD FREIGHT</oddHeader>
    <oddFooter>&amp;C&amp;14 50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3">
      <selection activeCell="C25" sqref="C25"/>
    </sheetView>
  </sheetViews>
  <sheetFormatPr defaultColWidth="9.140625" defaultRowHeight="12.75"/>
  <cols>
    <col min="2" max="2" width="10.8515625" style="0" customWidth="1"/>
  </cols>
  <sheetData>
    <row r="1" spans="1:14" ht="12.75">
      <c r="A1" t="s">
        <v>80</v>
      </c>
      <c r="B1" t="s">
        <v>124</v>
      </c>
      <c r="C1" t="s">
        <v>84</v>
      </c>
      <c r="I1" t="s">
        <v>85</v>
      </c>
      <c r="J1" t="s">
        <v>81</v>
      </c>
      <c r="K1" t="s">
        <v>82</v>
      </c>
      <c r="L1" t="s">
        <v>84</v>
      </c>
      <c r="M1" t="s">
        <v>81</v>
      </c>
      <c r="N1" t="s">
        <v>82</v>
      </c>
    </row>
    <row r="2" ht="12.75">
      <c r="I2" t="s">
        <v>87</v>
      </c>
    </row>
    <row r="4" spans="1:14" ht="12.75">
      <c r="A4" t="s">
        <v>89</v>
      </c>
      <c r="B4" t="s">
        <v>92</v>
      </c>
      <c r="J4" t="s">
        <v>90</v>
      </c>
      <c r="K4" t="s">
        <v>123</v>
      </c>
      <c r="M4" t="s">
        <v>90</v>
      </c>
      <c r="N4" t="s">
        <v>123</v>
      </c>
    </row>
    <row r="6" spans="1:14" ht="12.75">
      <c r="A6" t="s">
        <v>93</v>
      </c>
      <c r="B6" t="s">
        <v>94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I6" t="s">
        <v>96</v>
      </c>
      <c r="J6" t="s">
        <v>94</v>
      </c>
      <c r="K6" t="s">
        <v>95</v>
      </c>
      <c r="L6" t="s">
        <v>42</v>
      </c>
      <c r="M6" t="s">
        <v>94</v>
      </c>
      <c r="N6" t="s">
        <v>95</v>
      </c>
    </row>
    <row r="12" spans="1:14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I12" t="s">
        <v>95</v>
      </c>
      <c r="J12" t="s">
        <v>95</v>
      </c>
      <c r="K12" t="s">
        <v>95</v>
      </c>
      <c r="M12" t="s">
        <v>95</v>
      </c>
      <c r="N12" t="s">
        <v>95</v>
      </c>
    </row>
    <row r="14" spans="5:13" ht="12.75">
      <c r="E14" t="s">
        <v>104</v>
      </c>
      <c r="F14" t="s">
        <v>105</v>
      </c>
      <c r="G14" t="s">
        <v>106</v>
      </c>
      <c r="M14" t="s">
        <v>103</v>
      </c>
    </row>
    <row r="15" spans="4:13" ht="12.75">
      <c r="D15" t="s">
        <v>65</v>
      </c>
      <c r="M15" t="s">
        <v>107</v>
      </c>
    </row>
    <row r="16" spans="3:8" ht="12.75">
      <c r="C16" t="s">
        <v>64</v>
      </c>
      <c r="D16" t="s">
        <v>100</v>
      </c>
      <c r="H16" t="s">
        <v>97</v>
      </c>
    </row>
    <row r="17" spans="1:14" ht="12.75">
      <c r="A17" t="s">
        <v>93</v>
      </c>
      <c r="B17" t="s">
        <v>99</v>
      </c>
      <c r="C17" t="s">
        <v>4</v>
      </c>
      <c r="D17" t="s">
        <v>101</v>
      </c>
      <c r="E17" t="s">
        <v>66</v>
      </c>
      <c r="F17" t="s">
        <v>67</v>
      </c>
      <c r="G17" t="s">
        <v>68</v>
      </c>
      <c r="H17" t="s">
        <v>69</v>
      </c>
      <c r="I17" t="s">
        <v>70</v>
      </c>
      <c r="J17" t="s">
        <v>71</v>
      </c>
      <c r="K17" t="s">
        <v>72</v>
      </c>
      <c r="L17" t="s">
        <v>73</v>
      </c>
      <c r="M17" t="s">
        <v>98</v>
      </c>
      <c r="N17" t="s">
        <v>75</v>
      </c>
    </row>
    <row r="19" spans="1:14" ht="12.75">
      <c r="A19" t="s">
        <v>99</v>
      </c>
      <c r="B19">
        <v>1547</v>
      </c>
      <c r="C19">
        <v>28</v>
      </c>
      <c r="D19">
        <v>1</v>
      </c>
      <c r="E19">
        <v>40</v>
      </c>
      <c r="F19">
        <v>8</v>
      </c>
      <c r="G19">
        <v>35</v>
      </c>
      <c r="H19">
        <v>0</v>
      </c>
      <c r="I19">
        <v>715</v>
      </c>
      <c r="J19">
        <v>141</v>
      </c>
      <c r="K19">
        <v>24</v>
      </c>
      <c r="L19">
        <f aca="true" t="shared" si="0" ref="L19:L28">SUM(B19:K19)</f>
        <v>2539</v>
      </c>
      <c r="M19">
        <v>729</v>
      </c>
      <c r="N19">
        <v>3268</v>
      </c>
    </row>
    <row r="20" spans="1:14" ht="12.75">
      <c r="A20" t="s">
        <v>108</v>
      </c>
      <c r="B20">
        <v>59</v>
      </c>
      <c r="C20">
        <v>6433</v>
      </c>
      <c r="D20">
        <v>178</v>
      </c>
      <c r="E20">
        <v>422</v>
      </c>
      <c r="F20">
        <v>663</v>
      </c>
      <c r="G20">
        <v>109</v>
      </c>
      <c r="H20">
        <v>0</v>
      </c>
      <c r="I20">
        <v>609</v>
      </c>
      <c r="J20">
        <v>2938</v>
      </c>
      <c r="K20">
        <v>342</v>
      </c>
      <c r="L20">
        <f t="shared" si="0"/>
        <v>11753</v>
      </c>
      <c r="M20">
        <v>1706</v>
      </c>
      <c r="N20">
        <v>13460</v>
      </c>
    </row>
    <row r="21" spans="1:14" ht="12.75">
      <c r="A21" t="s">
        <v>65</v>
      </c>
      <c r="B21">
        <v>12</v>
      </c>
      <c r="C21">
        <v>138</v>
      </c>
      <c r="D21">
        <v>7934</v>
      </c>
      <c r="E21">
        <v>13</v>
      </c>
      <c r="F21">
        <v>18</v>
      </c>
      <c r="G21">
        <v>0</v>
      </c>
      <c r="H21">
        <v>0</v>
      </c>
      <c r="I21">
        <v>243</v>
      </c>
      <c r="J21">
        <v>659</v>
      </c>
      <c r="K21">
        <v>43</v>
      </c>
      <c r="L21">
        <f t="shared" si="0"/>
        <v>9060</v>
      </c>
      <c r="M21">
        <v>1690</v>
      </c>
      <c r="N21">
        <v>10750</v>
      </c>
    </row>
    <row r="22" spans="1:14" ht="12.75">
      <c r="A22" t="s">
        <v>66</v>
      </c>
      <c r="B22">
        <v>72</v>
      </c>
      <c r="C22">
        <v>621</v>
      </c>
      <c r="D22">
        <v>10</v>
      </c>
      <c r="E22">
        <v>5569</v>
      </c>
      <c r="F22">
        <v>155</v>
      </c>
      <c r="G22">
        <v>37</v>
      </c>
      <c r="H22">
        <v>0</v>
      </c>
      <c r="I22">
        <v>571</v>
      </c>
      <c r="J22">
        <v>914</v>
      </c>
      <c r="K22">
        <v>655</v>
      </c>
      <c r="L22">
        <f t="shared" si="0"/>
        <v>8604</v>
      </c>
      <c r="M22">
        <v>905</v>
      </c>
      <c r="N22">
        <v>9511</v>
      </c>
    </row>
    <row r="23" spans="1:14" ht="12.75">
      <c r="A23" t="s">
        <v>67</v>
      </c>
      <c r="B23">
        <v>63</v>
      </c>
      <c r="C23">
        <v>683</v>
      </c>
      <c r="D23">
        <v>1</v>
      </c>
      <c r="E23">
        <v>122</v>
      </c>
      <c r="F23">
        <v>15233</v>
      </c>
      <c r="G23">
        <v>601</v>
      </c>
      <c r="H23">
        <v>5</v>
      </c>
      <c r="I23">
        <v>241</v>
      </c>
      <c r="J23">
        <v>810</v>
      </c>
      <c r="K23">
        <v>647</v>
      </c>
      <c r="L23">
        <f t="shared" si="0"/>
        <v>18406</v>
      </c>
      <c r="M23">
        <v>990</v>
      </c>
      <c r="N23">
        <v>19412</v>
      </c>
    </row>
    <row r="24" spans="1:14" ht="12.75">
      <c r="A24" t="s">
        <v>68</v>
      </c>
      <c r="B24">
        <v>50</v>
      </c>
      <c r="C24">
        <v>205</v>
      </c>
      <c r="D24">
        <v>44</v>
      </c>
      <c r="E24">
        <v>16</v>
      </c>
      <c r="F24">
        <v>623</v>
      </c>
      <c r="G24">
        <v>4053</v>
      </c>
      <c r="H24">
        <v>25</v>
      </c>
      <c r="I24">
        <v>56</v>
      </c>
      <c r="J24">
        <v>270</v>
      </c>
      <c r="K24">
        <v>147</v>
      </c>
      <c r="L24">
        <f t="shared" si="0"/>
        <v>5489</v>
      </c>
      <c r="M24">
        <v>310</v>
      </c>
      <c r="N24">
        <v>5798</v>
      </c>
    </row>
    <row r="25" spans="1:14" ht="12.75">
      <c r="A25" t="s">
        <v>110</v>
      </c>
      <c r="B25">
        <v>0</v>
      </c>
      <c r="C25">
        <v>0</v>
      </c>
      <c r="D25">
        <v>0</v>
      </c>
      <c r="E25">
        <v>0</v>
      </c>
      <c r="F25">
        <v>13</v>
      </c>
      <c r="G25">
        <v>9</v>
      </c>
      <c r="H25">
        <v>1500</v>
      </c>
      <c r="I25">
        <v>0</v>
      </c>
      <c r="J25">
        <v>18</v>
      </c>
      <c r="K25">
        <v>0</v>
      </c>
      <c r="L25">
        <f t="shared" si="0"/>
        <v>1540</v>
      </c>
      <c r="M25">
        <v>0</v>
      </c>
      <c r="N25">
        <v>1539</v>
      </c>
    </row>
    <row r="26" spans="1:14" ht="12.75">
      <c r="A26" t="s">
        <v>70</v>
      </c>
      <c r="B26">
        <v>247</v>
      </c>
      <c r="C26">
        <v>1662</v>
      </c>
      <c r="D26">
        <v>177</v>
      </c>
      <c r="E26">
        <v>693</v>
      </c>
      <c r="F26">
        <v>445</v>
      </c>
      <c r="G26">
        <v>126</v>
      </c>
      <c r="H26">
        <v>0</v>
      </c>
      <c r="I26">
        <v>10788</v>
      </c>
      <c r="J26">
        <v>2114</v>
      </c>
      <c r="K26">
        <v>647</v>
      </c>
      <c r="L26">
        <f t="shared" si="0"/>
        <v>16899</v>
      </c>
      <c r="M26">
        <v>2189</v>
      </c>
      <c r="N26">
        <v>19087</v>
      </c>
    </row>
    <row r="27" spans="1:14" ht="12.75">
      <c r="A27" t="s">
        <v>71</v>
      </c>
      <c r="B27">
        <v>121</v>
      </c>
      <c r="C27">
        <v>1434</v>
      </c>
      <c r="D27">
        <v>645</v>
      </c>
      <c r="E27">
        <v>1080</v>
      </c>
      <c r="F27">
        <v>990</v>
      </c>
      <c r="G27">
        <v>473</v>
      </c>
      <c r="H27">
        <v>24</v>
      </c>
      <c r="I27">
        <v>2966</v>
      </c>
      <c r="J27">
        <v>46881</v>
      </c>
      <c r="K27">
        <v>889</v>
      </c>
      <c r="L27">
        <f t="shared" si="0"/>
        <v>55503</v>
      </c>
      <c r="M27">
        <v>5879</v>
      </c>
      <c r="N27">
        <v>61386</v>
      </c>
    </row>
    <row r="28" spans="1:14" ht="12.75">
      <c r="A28" t="s">
        <v>72</v>
      </c>
      <c r="B28">
        <v>30</v>
      </c>
      <c r="C28">
        <v>511</v>
      </c>
      <c r="D28">
        <v>71</v>
      </c>
      <c r="E28">
        <v>552</v>
      </c>
      <c r="F28">
        <v>861</v>
      </c>
      <c r="G28">
        <v>152</v>
      </c>
      <c r="H28">
        <v>8</v>
      </c>
      <c r="I28">
        <v>499</v>
      </c>
      <c r="J28">
        <v>908</v>
      </c>
      <c r="K28">
        <v>5396</v>
      </c>
      <c r="L28">
        <f t="shared" si="0"/>
        <v>8988</v>
      </c>
      <c r="M28">
        <v>1110</v>
      </c>
      <c r="N28">
        <v>10099</v>
      </c>
    </row>
    <row r="29" spans="1:14" ht="12.75">
      <c r="A29" t="s">
        <v>4</v>
      </c>
      <c r="B29">
        <f aca="true" t="shared" si="1" ref="B29:L29">SUM(B19:B28)</f>
        <v>2201</v>
      </c>
      <c r="C29">
        <f t="shared" si="1"/>
        <v>11715</v>
      </c>
      <c r="D29">
        <f t="shared" si="1"/>
        <v>9061</v>
      </c>
      <c r="E29">
        <f t="shared" si="1"/>
        <v>8507</v>
      </c>
      <c r="F29">
        <f t="shared" si="1"/>
        <v>19009</v>
      </c>
      <c r="G29">
        <f t="shared" si="1"/>
        <v>5595</v>
      </c>
      <c r="H29">
        <f>SUM(H19:H28)</f>
        <v>1562</v>
      </c>
      <c r="I29">
        <f t="shared" si="1"/>
        <v>16688</v>
      </c>
      <c r="J29">
        <f t="shared" si="1"/>
        <v>55653</v>
      </c>
      <c r="K29">
        <f t="shared" si="1"/>
        <v>8790</v>
      </c>
      <c r="L29">
        <f t="shared" si="1"/>
        <v>138781</v>
      </c>
      <c r="M29">
        <f>SUM(M19:M28)</f>
        <v>15508</v>
      </c>
      <c r="N29">
        <f>SUM(N19:N28)</f>
        <v>154310</v>
      </c>
    </row>
    <row r="30" spans="1:14" ht="12.75">
      <c r="A30" t="s">
        <v>98</v>
      </c>
      <c r="B30">
        <v>615</v>
      </c>
      <c r="C30">
        <v>1285</v>
      </c>
      <c r="D30">
        <v>1912</v>
      </c>
      <c r="E30">
        <v>848</v>
      </c>
      <c r="F30">
        <v>851</v>
      </c>
      <c r="G30">
        <v>406</v>
      </c>
      <c r="H30">
        <v>11</v>
      </c>
      <c r="I30">
        <v>2790</v>
      </c>
      <c r="J30">
        <v>8808</v>
      </c>
      <c r="K30">
        <v>1068</v>
      </c>
      <c r="L30">
        <f>SUM(B30:K30)</f>
        <v>18594</v>
      </c>
      <c r="M30">
        <v>1456602</v>
      </c>
      <c r="N30">
        <v>1475276</v>
      </c>
    </row>
    <row r="31" spans="1:14" ht="12.75">
      <c r="A31" t="s">
        <v>75</v>
      </c>
      <c r="B31">
        <v>2817</v>
      </c>
      <c r="C31">
        <v>12998</v>
      </c>
      <c r="D31">
        <v>10973</v>
      </c>
      <c r="E31">
        <v>9355</v>
      </c>
      <c r="F31">
        <v>19861</v>
      </c>
      <c r="G31">
        <v>6001</v>
      </c>
      <c r="H31">
        <v>1572</v>
      </c>
      <c r="I31">
        <v>19479</v>
      </c>
      <c r="J31">
        <v>64461</v>
      </c>
      <c r="K31">
        <v>9860</v>
      </c>
      <c r="L31">
        <f>SUM(B31:K31)</f>
        <v>157377</v>
      </c>
      <c r="M31">
        <v>1472143</v>
      </c>
      <c r="N31">
        <v>1629622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F14">
      <selection activeCell="C25" sqref="C25"/>
    </sheetView>
  </sheetViews>
  <sheetFormatPr defaultColWidth="9.140625" defaultRowHeight="12.75"/>
  <cols>
    <col min="1" max="16384" width="9.140625" style="4" customWidth="1"/>
  </cols>
  <sheetData>
    <row r="1" spans="1:17" ht="12.75">
      <c r="A1" t="s">
        <v>80</v>
      </c>
      <c r="B1" t="s">
        <v>83</v>
      </c>
      <c r="C1" t="s">
        <v>84</v>
      </c>
      <c r="D1"/>
      <c r="E1"/>
      <c r="F1"/>
      <c r="G1"/>
      <c r="H1"/>
      <c r="I1" t="s">
        <v>85</v>
      </c>
      <c r="J1" t="s">
        <v>81</v>
      </c>
      <c r="K1" t="s">
        <v>82</v>
      </c>
      <c r="L1" t="s">
        <v>84</v>
      </c>
      <c r="M1"/>
      <c r="N1"/>
      <c r="O1"/>
      <c r="P1"/>
      <c r="Q1" t="s">
        <v>86</v>
      </c>
    </row>
    <row r="2" spans="1:17" ht="12.75">
      <c r="A2"/>
      <c r="B2"/>
      <c r="C2"/>
      <c r="D2"/>
      <c r="E2"/>
      <c r="F2"/>
      <c r="G2"/>
      <c r="H2"/>
      <c r="I2" t="s">
        <v>87</v>
      </c>
      <c r="J2"/>
      <c r="K2"/>
      <c r="L2"/>
      <c r="M2"/>
      <c r="N2"/>
      <c r="O2"/>
      <c r="P2"/>
      <c r="Q2" t="s">
        <v>88</v>
      </c>
    </row>
    <row r="3" spans="1:17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2.75">
      <c r="A4" t="s">
        <v>89</v>
      </c>
      <c r="B4" t="s">
        <v>92</v>
      </c>
      <c r="C4"/>
      <c r="D4"/>
      <c r="E4"/>
      <c r="F4"/>
      <c r="G4"/>
      <c r="H4"/>
      <c r="I4"/>
      <c r="J4" t="s">
        <v>90</v>
      </c>
      <c r="K4" t="s">
        <v>91</v>
      </c>
      <c r="L4"/>
      <c r="M4"/>
      <c r="N4"/>
      <c r="O4"/>
      <c r="P4"/>
      <c r="Q4"/>
    </row>
    <row r="5" spans="1:17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2.75">
      <c r="A6" t="s">
        <v>93</v>
      </c>
      <c r="B6" t="s">
        <v>94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H6"/>
      <c r="I6" t="s">
        <v>96</v>
      </c>
      <c r="J6" t="s">
        <v>94</v>
      </c>
      <c r="K6" t="s">
        <v>95</v>
      </c>
      <c r="L6" t="s">
        <v>42</v>
      </c>
      <c r="M6"/>
      <c r="N6"/>
      <c r="O6"/>
      <c r="P6"/>
      <c r="Q6"/>
    </row>
    <row r="7" spans="1:17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2.75">
      <c r="A8"/>
      <c r="M8"/>
      <c r="N8"/>
      <c r="O8"/>
      <c r="P8"/>
      <c r="Q8"/>
    </row>
    <row r="9" spans="1:17" ht="12.75">
      <c r="A9"/>
      <c r="M9"/>
      <c r="N9"/>
      <c r="O9"/>
      <c r="P9"/>
      <c r="Q9"/>
    </row>
    <row r="10" spans="1:17" ht="12.75">
      <c r="A10"/>
      <c r="M10"/>
      <c r="N10"/>
      <c r="O10"/>
      <c r="P10"/>
      <c r="Q10"/>
    </row>
    <row r="11" spans="1:17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H12"/>
      <c r="I12" t="s">
        <v>95</v>
      </c>
      <c r="J12" t="s">
        <v>95</v>
      </c>
      <c r="K12" t="s">
        <v>95</v>
      </c>
      <c r="L12"/>
      <c r="M12"/>
      <c r="N12"/>
      <c r="O12"/>
      <c r="P12"/>
      <c r="Q12"/>
    </row>
    <row r="13" spans="1:17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2.75">
      <c r="A14"/>
      <c r="B14"/>
      <c r="C14"/>
      <c r="D14"/>
      <c r="E14" t="s">
        <v>104</v>
      </c>
      <c r="F14" t="s">
        <v>105</v>
      </c>
      <c r="G14" t="s">
        <v>106</v>
      </c>
      <c r="H14"/>
      <c r="I14"/>
      <c r="J14"/>
      <c r="K14"/>
      <c r="L14"/>
      <c r="M14"/>
      <c r="N14"/>
      <c r="O14"/>
      <c r="P14"/>
      <c r="Q14"/>
    </row>
    <row r="15" spans="1:17" ht="12.75">
      <c r="A15"/>
      <c r="B15"/>
      <c r="C15" t="s">
        <v>64</v>
      </c>
      <c r="D15" t="s">
        <v>65</v>
      </c>
      <c r="E15"/>
      <c r="F15"/>
      <c r="G15"/>
      <c r="H15" t="s">
        <v>97</v>
      </c>
      <c r="I15"/>
      <c r="J15"/>
      <c r="K15"/>
      <c r="L15"/>
      <c r="M15" t="s">
        <v>107</v>
      </c>
      <c r="N15"/>
      <c r="O15"/>
      <c r="P15"/>
      <c r="Q15"/>
    </row>
    <row r="16" spans="1:17" ht="12.75">
      <c r="A16"/>
      <c r="B16" t="s">
        <v>99</v>
      </c>
      <c r="C16" t="s">
        <v>4</v>
      </c>
      <c r="D16" t="s">
        <v>100</v>
      </c>
      <c r="E16" t="s">
        <v>66</v>
      </c>
      <c r="F16" t="s">
        <v>67</v>
      </c>
      <c r="G16" t="s">
        <v>68</v>
      </c>
      <c r="H16" t="s">
        <v>69</v>
      </c>
      <c r="I16" t="s">
        <v>70</v>
      </c>
      <c r="J16" t="s">
        <v>71</v>
      </c>
      <c r="K16" t="s">
        <v>72</v>
      </c>
      <c r="L16" t="s">
        <v>73</v>
      </c>
      <c r="M16"/>
      <c r="N16"/>
      <c r="O16"/>
      <c r="P16"/>
      <c r="Q16"/>
    </row>
    <row r="17" spans="1:17" ht="12.75">
      <c r="A17" t="s">
        <v>93</v>
      </c>
      <c r="B17"/>
      <c r="C17"/>
      <c r="D17" t="s">
        <v>101</v>
      </c>
      <c r="E17"/>
      <c r="F17"/>
      <c r="G17"/>
      <c r="H17"/>
      <c r="I17"/>
      <c r="J17"/>
      <c r="K17"/>
      <c r="L17"/>
      <c r="M17" t="s">
        <v>94</v>
      </c>
      <c r="N17" t="s">
        <v>95</v>
      </c>
      <c r="O17"/>
      <c r="P17"/>
      <c r="Q17"/>
    </row>
    <row r="18" spans="1:17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12.75">
      <c r="A19" t="s">
        <v>99</v>
      </c>
      <c r="B19">
        <v>2530</v>
      </c>
      <c r="C19">
        <v>28</v>
      </c>
      <c r="D19">
        <v>59</v>
      </c>
      <c r="E19">
        <v>86</v>
      </c>
      <c r="F19">
        <v>57</v>
      </c>
      <c r="G19">
        <v>29</v>
      </c>
      <c r="H19">
        <v>0</v>
      </c>
      <c r="I19">
        <v>818</v>
      </c>
      <c r="J19">
        <v>247</v>
      </c>
      <c r="K19">
        <v>4</v>
      </c>
      <c r="L19">
        <f aca="true" t="shared" si="0" ref="L19:L28">SUM(B19:K19)</f>
        <v>3858</v>
      </c>
      <c r="M19">
        <v>1268</v>
      </c>
      <c r="N19">
        <v>5127</v>
      </c>
      <c r="P19"/>
      <c r="Q19"/>
    </row>
    <row r="20" spans="1:17" ht="12.75">
      <c r="A20" t="s">
        <v>108</v>
      </c>
      <c r="B20">
        <v>100</v>
      </c>
      <c r="C20">
        <v>4828</v>
      </c>
      <c r="D20">
        <v>207</v>
      </c>
      <c r="E20">
        <v>857</v>
      </c>
      <c r="F20">
        <v>354</v>
      </c>
      <c r="G20">
        <v>138</v>
      </c>
      <c r="H20">
        <v>0</v>
      </c>
      <c r="I20">
        <v>1644</v>
      </c>
      <c r="J20">
        <v>4187</v>
      </c>
      <c r="K20">
        <v>697</v>
      </c>
      <c r="L20">
        <f t="shared" si="0"/>
        <v>13012</v>
      </c>
      <c r="M20">
        <v>1402</v>
      </c>
      <c r="N20">
        <v>14415</v>
      </c>
      <c r="P20"/>
      <c r="Q20"/>
    </row>
    <row r="21" spans="1:17" ht="12.75">
      <c r="A21" t="s">
        <v>65</v>
      </c>
      <c r="B21">
        <v>0</v>
      </c>
      <c r="C21">
        <v>159</v>
      </c>
      <c r="D21">
        <v>3860</v>
      </c>
      <c r="E21">
        <v>4</v>
      </c>
      <c r="F21">
        <v>38</v>
      </c>
      <c r="G21">
        <v>15</v>
      </c>
      <c r="H21">
        <v>0</v>
      </c>
      <c r="I21">
        <v>72</v>
      </c>
      <c r="J21">
        <v>624</v>
      </c>
      <c r="K21">
        <v>16</v>
      </c>
      <c r="L21">
        <f t="shared" si="0"/>
        <v>4788</v>
      </c>
      <c r="M21">
        <v>1842</v>
      </c>
      <c r="N21">
        <v>6630</v>
      </c>
      <c r="P21"/>
      <c r="Q21"/>
    </row>
    <row r="22" spans="1:17" ht="12.75">
      <c r="A22" t="s">
        <v>66</v>
      </c>
      <c r="B22">
        <v>14</v>
      </c>
      <c r="C22">
        <v>1432</v>
      </c>
      <c r="D22">
        <v>31</v>
      </c>
      <c r="E22">
        <v>7240</v>
      </c>
      <c r="F22">
        <v>193</v>
      </c>
      <c r="G22">
        <v>36</v>
      </c>
      <c r="H22">
        <v>0</v>
      </c>
      <c r="I22">
        <v>525</v>
      </c>
      <c r="J22">
        <v>1090</v>
      </c>
      <c r="K22">
        <v>577</v>
      </c>
      <c r="L22">
        <f t="shared" si="0"/>
        <v>11138</v>
      </c>
      <c r="M22">
        <v>709</v>
      </c>
      <c r="N22">
        <v>11847</v>
      </c>
      <c r="P22"/>
      <c r="Q22"/>
    </row>
    <row r="23" spans="1:17" ht="12.75">
      <c r="A23" t="s">
        <v>67</v>
      </c>
      <c r="B23">
        <v>20</v>
      </c>
      <c r="C23">
        <v>457</v>
      </c>
      <c r="D23">
        <v>16</v>
      </c>
      <c r="E23">
        <v>95</v>
      </c>
      <c r="F23">
        <v>12921</v>
      </c>
      <c r="G23">
        <v>663</v>
      </c>
      <c r="H23">
        <v>0</v>
      </c>
      <c r="I23">
        <v>212</v>
      </c>
      <c r="J23">
        <v>567</v>
      </c>
      <c r="K23">
        <v>555</v>
      </c>
      <c r="L23">
        <f t="shared" si="0"/>
        <v>15506</v>
      </c>
      <c r="M23">
        <v>1040</v>
      </c>
      <c r="N23">
        <v>16547</v>
      </c>
      <c r="P23"/>
      <c r="Q23"/>
    </row>
    <row r="24" spans="1:17" ht="12.75">
      <c r="A24" t="s">
        <v>68</v>
      </c>
      <c r="B24">
        <v>10</v>
      </c>
      <c r="C24">
        <v>159</v>
      </c>
      <c r="D24">
        <v>4</v>
      </c>
      <c r="E24">
        <v>32</v>
      </c>
      <c r="F24">
        <v>649</v>
      </c>
      <c r="G24">
        <v>5826</v>
      </c>
      <c r="H24">
        <v>52</v>
      </c>
      <c r="I24">
        <v>48</v>
      </c>
      <c r="J24">
        <v>277</v>
      </c>
      <c r="K24">
        <v>249</v>
      </c>
      <c r="L24">
        <f t="shared" si="0"/>
        <v>7306</v>
      </c>
      <c r="M24">
        <v>275</v>
      </c>
      <c r="N24">
        <v>7581</v>
      </c>
      <c r="P24"/>
      <c r="Q24"/>
    </row>
    <row r="25" spans="1:17" ht="12.75">
      <c r="A25" t="s">
        <v>110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819</v>
      </c>
      <c r="I25">
        <v>0</v>
      </c>
      <c r="J25">
        <v>2</v>
      </c>
      <c r="K25">
        <v>0</v>
      </c>
      <c r="L25">
        <f t="shared" si="0"/>
        <v>821</v>
      </c>
      <c r="M25">
        <v>0</v>
      </c>
      <c r="N25">
        <v>821</v>
      </c>
      <c r="P25"/>
      <c r="Q25"/>
    </row>
    <row r="26" spans="1:17" ht="12.75">
      <c r="A26" t="s">
        <v>70</v>
      </c>
      <c r="B26">
        <v>598</v>
      </c>
      <c r="C26">
        <v>821</v>
      </c>
      <c r="D26">
        <v>93</v>
      </c>
      <c r="E26">
        <v>819</v>
      </c>
      <c r="F26">
        <v>376</v>
      </c>
      <c r="G26">
        <v>191</v>
      </c>
      <c r="H26">
        <v>0</v>
      </c>
      <c r="I26">
        <v>12893</v>
      </c>
      <c r="J26">
        <v>2092</v>
      </c>
      <c r="K26">
        <v>545</v>
      </c>
      <c r="L26">
        <f t="shared" si="0"/>
        <v>18428</v>
      </c>
      <c r="M26">
        <v>1618</v>
      </c>
      <c r="N26">
        <v>20045</v>
      </c>
      <c r="P26"/>
      <c r="Q26"/>
    </row>
    <row r="27" spans="1:17" ht="12.75">
      <c r="A27" t="s">
        <v>71</v>
      </c>
      <c r="B27">
        <v>87</v>
      </c>
      <c r="C27">
        <v>1466</v>
      </c>
      <c r="D27">
        <v>670</v>
      </c>
      <c r="E27">
        <v>1080</v>
      </c>
      <c r="F27">
        <v>941</v>
      </c>
      <c r="G27">
        <v>645</v>
      </c>
      <c r="H27">
        <v>19</v>
      </c>
      <c r="I27">
        <v>2653</v>
      </c>
      <c r="J27">
        <v>48171</v>
      </c>
      <c r="K27">
        <v>618</v>
      </c>
      <c r="L27">
        <f t="shared" si="0"/>
        <v>56350</v>
      </c>
      <c r="M27">
        <v>7271</v>
      </c>
      <c r="N27">
        <v>63621</v>
      </c>
      <c r="P27"/>
      <c r="Q27"/>
    </row>
    <row r="28" spans="1:17" ht="12.75">
      <c r="A28" t="s">
        <v>72</v>
      </c>
      <c r="B28">
        <v>125</v>
      </c>
      <c r="C28">
        <v>503</v>
      </c>
      <c r="D28">
        <v>147</v>
      </c>
      <c r="E28">
        <v>425</v>
      </c>
      <c r="F28">
        <v>1037</v>
      </c>
      <c r="G28">
        <v>279</v>
      </c>
      <c r="H28">
        <v>0</v>
      </c>
      <c r="I28">
        <v>496</v>
      </c>
      <c r="J28">
        <v>742</v>
      </c>
      <c r="K28">
        <v>5546</v>
      </c>
      <c r="L28">
        <f t="shared" si="0"/>
        <v>9300</v>
      </c>
      <c r="M28">
        <v>827</v>
      </c>
      <c r="N28">
        <v>10126</v>
      </c>
      <c r="P28"/>
      <c r="Q28"/>
    </row>
    <row r="29" spans="1:17" ht="12.75">
      <c r="A29" t="s">
        <v>4</v>
      </c>
      <c r="B29">
        <f aca="true" t="shared" si="1" ref="B29:L29">SUM(B19:B28)</f>
        <v>3484</v>
      </c>
      <c r="C29">
        <f t="shared" si="1"/>
        <v>9853</v>
      </c>
      <c r="D29">
        <f t="shared" si="1"/>
        <v>5087</v>
      </c>
      <c r="E29">
        <f t="shared" si="1"/>
        <v>10638</v>
      </c>
      <c r="F29">
        <f t="shared" si="1"/>
        <v>16566</v>
      </c>
      <c r="G29">
        <f t="shared" si="1"/>
        <v>7822</v>
      </c>
      <c r="H29">
        <f>SUM(H19:H28)</f>
        <v>890</v>
      </c>
      <c r="I29">
        <f t="shared" si="1"/>
        <v>19361</v>
      </c>
      <c r="J29">
        <f t="shared" si="1"/>
        <v>57999</v>
      </c>
      <c r="K29">
        <f t="shared" si="1"/>
        <v>8807</v>
      </c>
      <c r="L29">
        <f t="shared" si="1"/>
        <v>140507</v>
      </c>
      <c r="M29">
        <f>SUM(M19:M28)</f>
        <v>16252</v>
      </c>
      <c r="N29">
        <f>SUM(N19:N28)</f>
        <v>156760</v>
      </c>
      <c r="P29"/>
      <c r="Q29"/>
    </row>
    <row r="30" spans="1:17" ht="12.75">
      <c r="A30" t="s">
        <v>98</v>
      </c>
      <c r="B30">
        <v>723</v>
      </c>
      <c r="C30">
        <v>1657</v>
      </c>
      <c r="D30">
        <v>2558</v>
      </c>
      <c r="E30">
        <v>966</v>
      </c>
      <c r="F30">
        <v>969</v>
      </c>
      <c r="G30">
        <v>289</v>
      </c>
      <c r="H30">
        <v>0</v>
      </c>
      <c r="I30">
        <v>2847</v>
      </c>
      <c r="J30">
        <v>9773</v>
      </c>
      <c r="K30">
        <v>803</v>
      </c>
      <c r="L30">
        <f>SUM(B30:K30)</f>
        <v>20585</v>
      </c>
      <c r="M30">
        <v>1515531</v>
      </c>
      <c r="N30">
        <v>1536116</v>
      </c>
      <c r="P30"/>
      <c r="Q30"/>
    </row>
    <row r="31" spans="1:17" ht="12.75">
      <c r="A31" t="s">
        <v>75</v>
      </c>
      <c r="B31">
        <v>4207</v>
      </c>
      <c r="C31">
        <v>11510</v>
      </c>
      <c r="D31">
        <v>7646</v>
      </c>
      <c r="E31">
        <v>11606</v>
      </c>
      <c r="F31">
        <v>17535</v>
      </c>
      <c r="G31">
        <v>8111</v>
      </c>
      <c r="H31">
        <v>890</v>
      </c>
      <c r="I31">
        <v>22208</v>
      </c>
      <c r="J31">
        <v>67771</v>
      </c>
      <c r="K31">
        <v>9610</v>
      </c>
      <c r="L31">
        <f>SUM(B31:K31)</f>
        <v>161094</v>
      </c>
      <c r="M31">
        <v>1531782</v>
      </c>
      <c r="N31">
        <v>1692876</v>
      </c>
      <c r="P31"/>
      <c r="Q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F13">
      <selection activeCell="C25" sqref="C25"/>
    </sheetView>
  </sheetViews>
  <sheetFormatPr defaultColWidth="9.140625" defaultRowHeight="12.75"/>
  <sheetData>
    <row r="1" spans="1:17" ht="12.75">
      <c r="A1" t="s">
        <v>80</v>
      </c>
      <c r="B1" t="s">
        <v>113</v>
      </c>
      <c r="C1" t="s">
        <v>84</v>
      </c>
      <c r="I1" t="s">
        <v>85</v>
      </c>
      <c r="J1" t="s">
        <v>111</v>
      </c>
      <c r="K1" t="s">
        <v>112</v>
      </c>
      <c r="L1" t="s">
        <v>84</v>
      </c>
      <c r="Q1" t="s">
        <v>86</v>
      </c>
    </row>
    <row r="2" spans="9:17" ht="12.75">
      <c r="I2" t="s">
        <v>87</v>
      </c>
      <c r="Q2" t="s">
        <v>88</v>
      </c>
    </row>
    <row r="4" spans="1:11" ht="12.75">
      <c r="A4" t="s">
        <v>89</v>
      </c>
      <c r="B4" t="s">
        <v>92</v>
      </c>
      <c r="J4" t="s">
        <v>114</v>
      </c>
      <c r="K4" t="s">
        <v>115</v>
      </c>
    </row>
    <row r="6" spans="1:12" ht="12.75">
      <c r="A6" t="s">
        <v>93</v>
      </c>
      <c r="B6" t="s">
        <v>94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I6" t="s">
        <v>96</v>
      </c>
      <c r="J6" t="s">
        <v>95</v>
      </c>
      <c r="K6" t="s">
        <v>94</v>
      </c>
      <c r="L6" t="s">
        <v>42</v>
      </c>
    </row>
    <row r="12" spans="1:14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I12" t="s">
        <v>95</v>
      </c>
      <c r="J12" t="s">
        <v>95</v>
      </c>
      <c r="K12" t="s">
        <v>95</v>
      </c>
      <c r="M12" t="s">
        <v>95</v>
      </c>
      <c r="N12" t="s">
        <v>95</v>
      </c>
    </row>
    <row r="14" spans="5:13" ht="12.75">
      <c r="E14" t="s">
        <v>104</v>
      </c>
      <c r="F14" t="s">
        <v>105</v>
      </c>
      <c r="G14" t="s">
        <v>106</v>
      </c>
      <c r="M14" t="s">
        <v>103</v>
      </c>
    </row>
    <row r="15" spans="3:13" ht="12.75">
      <c r="C15" t="s">
        <v>64</v>
      </c>
      <c r="D15" t="s">
        <v>65</v>
      </c>
      <c r="H15" t="s">
        <v>97</v>
      </c>
      <c r="M15" t="s">
        <v>107</v>
      </c>
    </row>
    <row r="16" spans="2:12" ht="12.75">
      <c r="B16" t="s">
        <v>99</v>
      </c>
      <c r="C16" t="s">
        <v>4</v>
      </c>
      <c r="D16" t="s">
        <v>100</v>
      </c>
      <c r="E16" t="s">
        <v>66</v>
      </c>
      <c r="F16" t="s">
        <v>67</v>
      </c>
      <c r="G16" t="s">
        <v>68</v>
      </c>
      <c r="H16" t="s">
        <v>69</v>
      </c>
      <c r="I16" t="s">
        <v>70</v>
      </c>
      <c r="J16" t="s">
        <v>71</v>
      </c>
      <c r="K16" t="s">
        <v>72</v>
      </c>
      <c r="L16" t="s">
        <v>73</v>
      </c>
    </row>
    <row r="17" spans="1:14" ht="12.75">
      <c r="A17" t="s">
        <v>93</v>
      </c>
      <c r="D17" t="s">
        <v>101</v>
      </c>
      <c r="M17" t="s">
        <v>95</v>
      </c>
      <c r="N17" t="s">
        <v>94</v>
      </c>
    </row>
    <row r="19" spans="1:14" ht="12.75">
      <c r="A19" t="s">
        <v>99</v>
      </c>
      <c r="B19">
        <v>1374</v>
      </c>
      <c r="C19">
        <v>6</v>
      </c>
      <c r="D19">
        <v>40</v>
      </c>
      <c r="E19">
        <v>41</v>
      </c>
      <c r="F19">
        <v>9</v>
      </c>
      <c r="G19">
        <v>0</v>
      </c>
      <c r="H19">
        <v>0</v>
      </c>
      <c r="I19">
        <v>533</v>
      </c>
      <c r="J19">
        <v>312</v>
      </c>
      <c r="K19">
        <v>23</v>
      </c>
      <c r="L19">
        <f aca="true" t="shared" si="0" ref="L19:L28">SUM(B19:K19)</f>
        <v>2338</v>
      </c>
      <c r="M19">
        <v>751</v>
      </c>
      <c r="N19">
        <v>3090</v>
      </c>
    </row>
    <row r="20" spans="1:14" ht="12.75">
      <c r="A20" t="s">
        <v>108</v>
      </c>
      <c r="B20">
        <v>149</v>
      </c>
      <c r="C20">
        <v>5518</v>
      </c>
      <c r="D20">
        <v>374</v>
      </c>
      <c r="E20">
        <v>761</v>
      </c>
      <c r="F20">
        <v>412</v>
      </c>
      <c r="G20">
        <v>234</v>
      </c>
      <c r="H20">
        <v>14</v>
      </c>
      <c r="I20">
        <v>1562</v>
      </c>
      <c r="J20">
        <v>3913</v>
      </c>
      <c r="K20">
        <v>349</v>
      </c>
      <c r="L20">
        <f t="shared" si="0"/>
        <v>13286</v>
      </c>
      <c r="M20">
        <v>1666</v>
      </c>
      <c r="N20">
        <v>14951</v>
      </c>
    </row>
    <row r="21" spans="1:14" ht="12.75">
      <c r="A21" t="s">
        <v>65</v>
      </c>
      <c r="B21">
        <v>68</v>
      </c>
      <c r="C21">
        <v>318</v>
      </c>
      <c r="D21">
        <v>4123</v>
      </c>
      <c r="E21">
        <v>69</v>
      </c>
      <c r="F21">
        <v>35</v>
      </c>
      <c r="G21">
        <v>0</v>
      </c>
      <c r="H21">
        <v>1</v>
      </c>
      <c r="I21">
        <v>106</v>
      </c>
      <c r="J21">
        <v>618</v>
      </c>
      <c r="K21">
        <v>11</v>
      </c>
      <c r="L21">
        <f t="shared" si="0"/>
        <v>5349</v>
      </c>
      <c r="M21">
        <v>1453</v>
      </c>
      <c r="N21">
        <v>6802</v>
      </c>
    </row>
    <row r="22" spans="1:14" ht="12.75">
      <c r="A22" t="s">
        <v>66</v>
      </c>
      <c r="B22">
        <v>42</v>
      </c>
      <c r="C22">
        <v>599</v>
      </c>
      <c r="D22">
        <v>10</v>
      </c>
      <c r="E22">
        <v>6062</v>
      </c>
      <c r="F22">
        <v>237</v>
      </c>
      <c r="G22">
        <v>40</v>
      </c>
      <c r="H22">
        <v>0</v>
      </c>
      <c r="I22">
        <v>386</v>
      </c>
      <c r="J22">
        <v>912</v>
      </c>
      <c r="K22">
        <v>533</v>
      </c>
      <c r="L22">
        <f t="shared" si="0"/>
        <v>8821</v>
      </c>
      <c r="M22">
        <v>715</v>
      </c>
      <c r="N22">
        <v>9535</v>
      </c>
    </row>
    <row r="23" spans="1:14" ht="12.75">
      <c r="A23" t="s">
        <v>67</v>
      </c>
      <c r="B23">
        <v>10</v>
      </c>
      <c r="C23">
        <v>389</v>
      </c>
      <c r="D23">
        <v>31</v>
      </c>
      <c r="E23">
        <v>152</v>
      </c>
      <c r="F23">
        <v>19099</v>
      </c>
      <c r="G23">
        <v>353</v>
      </c>
      <c r="H23">
        <v>0</v>
      </c>
      <c r="I23">
        <v>170</v>
      </c>
      <c r="J23">
        <v>721</v>
      </c>
      <c r="K23">
        <v>540</v>
      </c>
      <c r="L23">
        <f t="shared" si="0"/>
        <v>21465</v>
      </c>
      <c r="M23">
        <v>1140</v>
      </c>
      <c r="N23">
        <v>22605</v>
      </c>
    </row>
    <row r="24" spans="1:14" ht="12.75">
      <c r="A24" t="s">
        <v>68</v>
      </c>
      <c r="B24">
        <v>9</v>
      </c>
      <c r="C24">
        <v>303</v>
      </c>
      <c r="D24">
        <v>36</v>
      </c>
      <c r="E24">
        <v>9</v>
      </c>
      <c r="F24">
        <v>415</v>
      </c>
      <c r="G24">
        <v>6164</v>
      </c>
      <c r="H24">
        <v>11</v>
      </c>
      <c r="I24">
        <v>34</v>
      </c>
      <c r="J24">
        <v>280</v>
      </c>
      <c r="K24">
        <v>166</v>
      </c>
      <c r="L24">
        <f t="shared" si="0"/>
        <v>7427</v>
      </c>
      <c r="M24">
        <v>322</v>
      </c>
      <c r="N24">
        <v>7748</v>
      </c>
    </row>
    <row r="25" spans="1:14" ht="12" customHeight="1">
      <c r="A25" t="s">
        <v>110</v>
      </c>
      <c r="B25">
        <v>0</v>
      </c>
      <c r="C25">
        <v>3</v>
      </c>
      <c r="D25">
        <v>0</v>
      </c>
      <c r="E25">
        <v>0</v>
      </c>
      <c r="F25">
        <v>0</v>
      </c>
      <c r="G25">
        <v>5</v>
      </c>
      <c r="H25">
        <v>2059</v>
      </c>
      <c r="I25">
        <v>0</v>
      </c>
      <c r="J25">
        <v>24</v>
      </c>
      <c r="K25">
        <v>0</v>
      </c>
      <c r="L25">
        <f t="shared" si="0"/>
        <v>2091</v>
      </c>
      <c r="M25">
        <v>18</v>
      </c>
      <c r="N25">
        <v>2109</v>
      </c>
    </row>
    <row r="26" spans="1:14" ht="12.75">
      <c r="A26" t="s">
        <v>70</v>
      </c>
      <c r="B26">
        <v>356</v>
      </c>
      <c r="C26">
        <v>1075</v>
      </c>
      <c r="D26">
        <v>204</v>
      </c>
      <c r="E26">
        <v>406</v>
      </c>
      <c r="F26">
        <v>453</v>
      </c>
      <c r="G26">
        <v>172</v>
      </c>
      <c r="H26">
        <v>0</v>
      </c>
      <c r="I26">
        <v>12170</v>
      </c>
      <c r="J26">
        <v>2248</v>
      </c>
      <c r="K26">
        <v>665</v>
      </c>
      <c r="L26">
        <f t="shared" si="0"/>
        <v>17749</v>
      </c>
      <c r="M26">
        <v>1687</v>
      </c>
      <c r="N26">
        <v>19436</v>
      </c>
    </row>
    <row r="27" spans="1:14" ht="12.75">
      <c r="A27" t="s">
        <v>71</v>
      </c>
      <c r="B27">
        <v>139</v>
      </c>
      <c r="C27">
        <v>2305</v>
      </c>
      <c r="D27">
        <v>701</v>
      </c>
      <c r="E27">
        <v>1141</v>
      </c>
      <c r="F27">
        <v>923</v>
      </c>
      <c r="G27">
        <v>477</v>
      </c>
      <c r="H27">
        <v>37</v>
      </c>
      <c r="I27">
        <v>2100</v>
      </c>
      <c r="J27">
        <v>49315</v>
      </c>
      <c r="K27">
        <v>748</v>
      </c>
      <c r="L27">
        <f t="shared" si="0"/>
        <v>57886</v>
      </c>
      <c r="M27">
        <v>6094</v>
      </c>
      <c r="N27">
        <v>63979</v>
      </c>
    </row>
    <row r="28" spans="1:14" ht="12.75">
      <c r="A28" t="s">
        <v>72</v>
      </c>
      <c r="B28">
        <v>20</v>
      </c>
      <c r="C28">
        <v>374</v>
      </c>
      <c r="D28">
        <v>69</v>
      </c>
      <c r="E28">
        <v>740</v>
      </c>
      <c r="F28">
        <v>1098</v>
      </c>
      <c r="G28">
        <v>209</v>
      </c>
      <c r="H28">
        <v>10</v>
      </c>
      <c r="I28">
        <v>389</v>
      </c>
      <c r="J28">
        <v>988</v>
      </c>
      <c r="K28">
        <v>6728</v>
      </c>
      <c r="L28">
        <f t="shared" si="0"/>
        <v>10625</v>
      </c>
      <c r="M28">
        <v>901</v>
      </c>
      <c r="N28">
        <v>11527</v>
      </c>
    </row>
    <row r="29" spans="1:14" ht="12.75">
      <c r="A29" t="s">
        <v>4</v>
      </c>
      <c r="B29">
        <f aca="true" t="shared" si="1" ref="B29:L29">SUM(B19:B28)</f>
        <v>2167</v>
      </c>
      <c r="C29">
        <f t="shared" si="1"/>
        <v>10890</v>
      </c>
      <c r="D29">
        <f t="shared" si="1"/>
        <v>5588</v>
      </c>
      <c r="E29">
        <f t="shared" si="1"/>
        <v>9381</v>
      </c>
      <c r="F29">
        <f t="shared" si="1"/>
        <v>22681</v>
      </c>
      <c r="G29">
        <f t="shared" si="1"/>
        <v>7654</v>
      </c>
      <c r="H29">
        <f>SUM(H19:H28)</f>
        <v>2132</v>
      </c>
      <c r="I29">
        <f t="shared" si="1"/>
        <v>17450</v>
      </c>
      <c r="J29">
        <f t="shared" si="1"/>
        <v>59331</v>
      </c>
      <c r="K29">
        <f t="shared" si="1"/>
        <v>9763</v>
      </c>
      <c r="L29">
        <f t="shared" si="1"/>
        <v>147037</v>
      </c>
      <c r="M29">
        <f>SUM(M19:M28)</f>
        <v>14747</v>
      </c>
      <c r="N29">
        <f>SUM(N19:N28)</f>
        <v>161782</v>
      </c>
    </row>
    <row r="30" spans="1:14" ht="12.75">
      <c r="A30" t="s">
        <v>98</v>
      </c>
      <c r="B30">
        <v>708</v>
      </c>
      <c r="C30">
        <v>1719</v>
      </c>
      <c r="D30">
        <v>2517</v>
      </c>
      <c r="E30">
        <v>1099</v>
      </c>
      <c r="F30">
        <v>958</v>
      </c>
      <c r="G30">
        <v>271</v>
      </c>
      <c r="H30">
        <v>17</v>
      </c>
      <c r="I30">
        <v>2406</v>
      </c>
      <c r="J30">
        <v>8638</v>
      </c>
      <c r="K30">
        <v>1243</v>
      </c>
      <c r="L30">
        <f>SUM(B30:K30)</f>
        <v>19576</v>
      </c>
      <c r="M30">
        <v>1503409</v>
      </c>
      <c r="N30">
        <v>1522985</v>
      </c>
    </row>
    <row r="31" spans="1:14" ht="12.75">
      <c r="A31" t="s">
        <v>75</v>
      </c>
      <c r="B31">
        <v>2874</v>
      </c>
      <c r="C31">
        <v>12609</v>
      </c>
      <c r="D31">
        <v>8106</v>
      </c>
      <c r="E31">
        <v>10479</v>
      </c>
      <c r="F31">
        <v>23637</v>
      </c>
      <c r="G31">
        <v>7924</v>
      </c>
      <c r="H31">
        <v>2149</v>
      </c>
      <c r="I31">
        <v>19858</v>
      </c>
      <c r="J31">
        <v>67968</v>
      </c>
      <c r="K31">
        <v>11007</v>
      </c>
      <c r="L31">
        <f>SUM(B31:K31)</f>
        <v>166611</v>
      </c>
      <c r="M31">
        <v>1518157</v>
      </c>
      <c r="N31">
        <v>1684767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8">
      <selection activeCell="C25" sqref="C25"/>
    </sheetView>
  </sheetViews>
  <sheetFormatPr defaultColWidth="9.140625" defaultRowHeight="12.75"/>
  <sheetData>
    <row r="1" spans="1:17" ht="12.75">
      <c r="A1" t="s">
        <v>80</v>
      </c>
      <c r="B1" t="s">
        <v>116</v>
      </c>
      <c r="C1" t="s">
        <v>84</v>
      </c>
      <c r="I1" t="s">
        <v>85</v>
      </c>
      <c r="J1" t="s">
        <v>111</v>
      </c>
      <c r="K1" t="s">
        <v>112</v>
      </c>
      <c r="L1" t="s">
        <v>84</v>
      </c>
      <c r="Q1" t="s">
        <v>86</v>
      </c>
    </row>
    <row r="2" spans="9:17" ht="12.75">
      <c r="I2" t="s">
        <v>87</v>
      </c>
      <c r="Q2" t="s">
        <v>88</v>
      </c>
    </row>
    <row r="4" spans="1:11" ht="12.75">
      <c r="A4" t="s">
        <v>89</v>
      </c>
      <c r="B4" t="s">
        <v>92</v>
      </c>
      <c r="J4" t="s">
        <v>114</v>
      </c>
      <c r="K4" t="s">
        <v>117</v>
      </c>
    </row>
    <row r="6" spans="1:12" ht="12.75">
      <c r="A6" t="s">
        <v>93</v>
      </c>
      <c r="B6" t="s">
        <v>94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I6" t="s">
        <v>96</v>
      </c>
      <c r="J6" t="s">
        <v>95</v>
      </c>
      <c r="K6" t="s">
        <v>94</v>
      </c>
      <c r="L6" t="s">
        <v>42</v>
      </c>
    </row>
    <row r="8" spans="3:8" ht="12.75">
      <c r="C8" t="s">
        <v>64</v>
      </c>
      <c r="D8" t="s">
        <v>65</v>
      </c>
      <c r="H8" t="s">
        <v>97</v>
      </c>
    </row>
    <row r="9" spans="2:12" ht="12.75">
      <c r="B9" t="s">
        <v>99</v>
      </c>
      <c r="C9" t="s">
        <v>4</v>
      </c>
      <c r="D9" t="s">
        <v>100</v>
      </c>
      <c r="E9" t="s">
        <v>66</v>
      </c>
      <c r="F9" t="s">
        <v>67</v>
      </c>
      <c r="G9" t="s">
        <v>68</v>
      </c>
      <c r="H9" t="s">
        <v>69</v>
      </c>
      <c r="I9" t="s">
        <v>70</v>
      </c>
      <c r="J9" t="s">
        <v>71</v>
      </c>
      <c r="K9" t="s">
        <v>72</v>
      </c>
      <c r="L9" t="s">
        <v>73</v>
      </c>
    </row>
    <row r="10" ht="12.75">
      <c r="D10" t="s">
        <v>101</v>
      </c>
    </row>
    <row r="12" spans="1:14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H12" t="s">
        <v>95</v>
      </c>
      <c r="I12" t="s">
        <v>95</v>
      </c>
      <c r="J12" t="s">
        <v>95</v>
      </c>
      <c r="K12" t="s">
        <v>95</v>
      </c>
      <c r="M12" t="s">
        <v>95</v>
      </c>
      <c r="N12" t="s">
        <v>95</v>
      </c>
    </row>
    <row r="14" spans="5:13" ht="12.75">
      <c r="E14" t="s">
        <v>104</v>
      </c>
      <c r="F14" t="s">
        <v>105</v>
      </c>
      <c r="G14" t="s">
        <v>106</v>
      </c>
      <c r="M14" t="s">
        <v>103</v>
      </c>
    </row>
    <row r="15" ht="12.75">
      <c r="M15" t="s">
        <v>107</v>
      </c>
    </row>
    <row r="17" spans="1:14" ht="12.75">
      <c r="A17" t="s">
        <v>93</v>
      </c>
      <c r="B17" t="s">
        <v>94</v>
      </c>
      <c r="C17" t="s">
        <v>94</v>
      </c>
      <c r="D17" t="s">
        <v>94</v>
      </c>
      <c r="E17" t="s">
        <v>94</v>
      </c>
      <c r="F17" t="s">
        <v>94</v>
      </c>
      <c r="G17" t="s">
        <v>94</v>
      </c>
      <c r="H17" t="s">
        <v>94</v>
      </c>
      <c r="I17" t="s">
        <v>96</v>
      </c>
      <c r="J17" t="s">
        <v>95</v>
      </c>
      <c r="K17" t="s">
        <v>94</v>
      </c>
      <c r="L17" t="s">
        <v>42</v>
      </c>
      <c r="M17" t="s">
        <v>95</v>
      </c>
      <c r="N17" t="s">
        <v>94</v>
      </c>
    </row>
    <row r="19" spans="1:14" ht="12.75">
      <c r="A19" t="s">
        <v>99</v>
      </c>
      <c r="B19">
        <v>1604</v>
      </c>
      <c r="C19">
        <v>43</v>
      </c>
      <c r="D19">
        <v>21</v>
      </c>
      <c r="E19">
        <v>116</v>
      </c>
      <c r="F19">
        <v>6</v>
      </c>
      <c r="G19">
        <v>13</v>
      </c>
      <c r="H19">
        <v>0</v>
      </c>
      <c r="I19">
        <v>1056</v>
      </c>
      <c r="J19">
        <v>268</v>
      </c>
      <c r="K19">
        <v>49</v>
      </c>
      <c r="L19">
        <f aca="true" t="shared" si="0" ref="L19:L28">SUM(B19:K19)</f>
        <v>3176</v>
      </c>
      <c r="M19">
        <v>972</v>
      </c>
      <c r="N19">
        <v>4148</v>
      </c>
    </row>
    <row r="20" spans="1:14" ht="12.75">
      <c r="A20" t="s">
        <v>108</v>
      </c>
      <c r="B20">
        <v>302</v>
      </c>
      <c r="C20">
        <v>6526</v>
      </c>
      <c r="D20">
        <v>162</v>
      </c>
      <c r="E20">
        <v>678</v>
      </c>
      <c r="F20">
        <v>474</v>
      </c>
      <c r="G20">
        <v>123</v>
      </c>
      <c r="H20">
        <v>0</v>
      </c>
      <c r="I20">
        <v>1476</v>
      </c>
      <c r="J20">
        <v>4013</v>
      </c>
      <c r="K20">
        <v>665</v>
      </c>
      <c r="L20">
        <f t="shared" si="0"/>
        <v>14419</v>
      </c>
      <c r="M20">
        <v>1445</v>
      </c>
      <c r="N20">
        <v>15865</v>
      </c>
    </row>
    <row r="21" spans="1:14" ht="12.75">
      <c r="A21" t="s">
        <v>65</v>
      </c>
      <c r="B21">
        <v>13</v>
      </c>
      <c r="C21">
        <v>132</v>
      </c>
      <c r="D21">
        <v>4931</v>
      </c>
      <c r="E21">
        <v>10</v>
      </c>
      <c r="F21">
        <v>83</v>
      </c>
      <c r="G21">
        <v>37</v>
      </c>
      <c r="H21">
        <v>0</v>
      </c>
      <c r="I21">
        <v>78</v>
      </c>
      <c r="J21">
        <v>410</v>
      </c>
      <c r="K21">
        <v>6</v>
      </c>
      <c r="L21">
        <f t="shared" si="0"/>
        <v>5700</v>
      </c>
      <c r="M21">
        <v>1375</v>
      </c>
      <c r="N21">
        <v>7076</v>
      </c>
    </row>
    <row r="22" spans="1:14" ht="12.75">
      <c r="A22" t="s">
        <v>66</v>
      </c>
      <c r="B22">
        <v>41</v>
      </c>
      <c r="C22">
        <v>715</v>
      </c>
      <c r="D22">
        <v>27</v>
      </c>
      <c r="E22">
        <v>5743</v>
      </c>
      <c r="F22">
        <v>329</v>
      </c>
      <c r="G22">
        <v>92</v>
      </c>
      <c r="H22">
        <v>9</v>
      </c>
      <c r="I22">
        <v>423</v>
      </c>
      <c r="J22">
        <v>557</v>
      </c>
      <c r="K22">
        <v>645</v>
      </c>
      <c r="L22">
        <f t="shared" si="0"/>
        <v>8581</v>
      </c>
      <c r="M22">
        <v>612</v>
      </c>
      <c r="N22">
        <v>9192</v>
      </c>
    </row>
    <row r="23" spans="1:14" ht="12.75">
      <c r="A23" t="s">
        <v>67</v>
      </c>
      <c r="B23">
        <v>10</v>
      </c>
      <c r="C23">
        <v>510</v>
      </c>
      <c r="D23">
        <v>72</v>
      </c>
      <c r="E23">
        <v>304</v>
      </c>
      <c r="F23">
        <v>13784</v>
      </c>
      <c r="G23">
        <v>582</v>
      </c>
      <c r="H23">
        <v>3</v>
      </c>
      <c r="I23">
        <v>102</v>
      </c>
      <c r="J23">
        <v>589</v>
      </c>
      <c r="K23">
        <v>470</v>
      </c>
      <c r="L23">
        <f t="shared" si="0"/>
        <v>16426</v>
      </c>
      <c r="M23">
        <v>1070</v>
      </c>
      <c r="N23">
        <v>17497</v>
      </c>
    </row>
    <row r="24" spans="1:14" ht="12.75">
      <c r="A24" t="s">
        <v>68</v>
      </c>
      <c r="B24">
        <v>2</v>
      </c>
      <c r="C24">
        <v>286</v>
      </c>
      <c r="D24">
        <v>20</v>
      </c>
      <c r="E24">
        <v>29</v>
      </c>
      <c r="F24">
        <v>770</v>
      </c>
      <c r="G24">
        <v>5742</v>
      </c>
      <c r="H24">
        <v>0</v>
      </c>
      <c r="I24">
        <v>88</v>
      </c>
      <c r="J24">
        <v>268</v>
      </c>
      <c r="K24">
        <v>51</v>
      </c>
      <c r="L24">
        <f t="shared" si="0"/>
        <v>7256</v>
      </c>
      <c r="M24">
        <v>446</v>
      </c>
      <c r="N24">
        <v>7702</v>
      </c>
    </row>
    <row r="25" spans="1:14" ht="12.75">
      <c r="A25" t="s">
        <v>110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1469</v>
      </c>
      <c r="I25">
        <v>0</v>
      </c>
      <c r="J25">
        <v>13</v>
      </c>
      <c r="K25">
        <v>0</v>
      </c>
      <c r="L25">
        <f t="shared" si="0"/>
        <v>1482</v>
      </c>
      <c r="M25">
        <v>0</v>
      </c>
      <c r="N25">
        <v>1482</v>
      </c>
    </row>
    <row r="26" spans="1:14" ht="12.75">
      <c r="A26" t="s">
        <v>70</v>
      </c>
      <c r="B26">
        <v>229</v>
      </c>
      <c r="C26">
        <v>1162</v>
      </c>
      <c r="D26">
        <v>104</v>
      </c>
      <c r="E26">
        <v>389</v>
      </c>
      <c r="F26">
        <v>310</v>
      </c>
      <c r="G26">
        <v>174</v>
      </c>
      <c r="H26">
        <v>0</v>
      </c>
      <c r="I26">
        <v>13217</v>
      </c>
      <c r="J26">
        <v>2509</v>
      </c>
      <c r="K26">
        <v>513</v>
      </c>
      <c r="L26">
        <f t="shared" si="0"/>
        <v>18607</v>
      </c>
      <c r="M26">
        <v>1929</v>
      </c>
      <c r="N26">
        <v>20536</v>
      </c>
    </row>
    <row r="27" spans="1:14" ht="12.75">
      <c r="A27" t="s">
        <v>71</v>
      </c>
      <c r="B27">
        <v>238</v>
      </c>
      <c r="C27">
        <v>1886</v>
      </c>
      <c r="D27">
        <v>619</v>
      </c>
      <c r="E27">
        <v>997</v>
      </c>
      <c r="F27">
        <v>1009</v>
      </c>
      <c r="G27">
        <v>560</v>
      </c>
      <c r="H27">
        <v>20</v>
      </c>
      <c r="I27">
        <v>3101</v>
      </c>
      <c r="J27">
        <v>46349</v>
      </c>
      <c r="K27">
        <v>952</v>
      </c>
      <c r="L27">
        <f t="shared" si="0"/>
        <v>55731</v>
      </c>
      <c r="M27">
        <v>5911</v>
      </c>
      <c r="N27">
        <v>61641</v>
      </c>
    </row>
    <row r="28" spans="1:14" ht="12.75">
      <c r="A28" t="s">
        <v>72</v>
      </c>
      <c r="B28">
        <v>58</v>
      </c>
      <c r="C28">
        <v>790</v>
      </c>
      <c r="D28">
        <v>83</v>
      </c>
      <c r="E28">
        <v>1469</v>
      </c>
      <c r="F28">
        <v>922</v>
      </c>
      <c r="G28">
        <v>132</v>
      </c>
      <c r="H28">
        <v>0</v>
      </c>
      <c r="I28">
        <v>560</v>
      </c>
      <c r="J28">
        <v>1149</v>
      </c>
      <c r="K28">
        <v>6072</v>
      </c>
      <c r="L28">
        <f t="shared" si="0"/>
        <v>11235</v>
      </c>
      <c r="M28">
        <v>748</v>
      </c>
      <c r="N28">
        <v>11983</v>
      </c>
    </row>
    <row r="29" spans="1:14" ht="12.75">
      <c r="A29" t="s">
        <v>4</v>
      </c>
      <c r="B29">
        <f aca="true" t="shared" si="1" ref="B29:L29">SUM(B19:B28)</f>
        <v>2497</v>
      </c>
      <c r="C29">
        <f t="shared" si="1"/>
        <v>12050</v>
      </c>
      <c r="D29">
        <f t="shared" si="1"/>
        <v>6039</v>
      </c>
      <c r="E29">
        <f t="shared" si="1"/>
        <v>9735</v>
      </c>
      <c r="F29">
        <f t="shared" si="1"/>
        <v>17687</v>
      </c>
      <c r="G29">
        <f t="shared" si="1"/>
        <v>7455</v>
      </c>
      <c r="H29">
        <f>SUM(H19:H28)</f>
        <v>1501</v>
      </c>
      <c r="I29">
        <f t="shared" si="1"/>
        <v>20101</v>
      </c>
      <c r="J29">
        <f t="shared" si="1"/>
        <v>56125</v>
      </c>
      <c r="K29">
        <f t="shared" si="1"/>
        <v>9423</v>
      </c>
      <c r="L29">
        <f t="shared" si="1"/>
        <v>142613</v>
      </c>
      <c r="M29">
        <f>SUM(M19:M28)</f>
        <v>14508</v>
      </c>
      <c r="N29">
        <f>SUM(N19:N28)</f>
        <v>157122</v>
      </c>
    </row>
    <row r="30" spans="1:14" ht="12.75">
      <c r="A30" t="s">
        <v>98</v>
      </c>
      <c r="B30">
        <v>565</v>
      </c>
      <c r="C30">
        <v>1253</v>
      </c>
      <c r="D30">
        <v>1976</v>
      </c>
      <c r="E30">
        <v>745</v>
      </c>
      <c r="F30">
        <v>1123</v>
      </c>
      <c r="G30">
        <v>213</v>
      </c>
      <c r="H30">
        <v>0</v>
      </c>
      <c r="I30">
        <v>3009</v>
      </c>
      <c r="J30">
        <v>8931</v>
      </c>
      <c r="K30">
        <v>1122</v>
      </c>
      <c r="L30">
        <f>SUM(B30:K30)</f>
        <v>18937</v>
      </c>
      <c r="M30">
        <v>1482349</v>
      </c>
      <c r="N30">
        <v>1501287</v>
      </c>
    </row>
    <row r="31" spans="1:14" ht="12.75">
      <c r="A31" t="s">
        <v>75</v>
      </c>
      <c r="B31">
        <v>3062</v>
      </c>
      <c r="C31">
        <v>13303</v>
      </c>
      <c r="D31">
        <v>8017</v>
      </c>
      <c r="E31">
        <v>10480</v>
      </c>
      <c r="F31">
        <v>18810</v>
      </c>
      <c r="G31">
        <v>7668</v>
      </c>
      <c r="H31">
        <v>1501</v>
      </c>
      <c r="I31">
        <v>23111</v>
      </c>
      <c r="J31">
        <v>65055</v>
      </c>
      <c r="K31">
        <v>10546</v>
      </c>
      <c r="L31">
        <f>SUM(B31:K31)</f>
        <v>161553</v>
      </c>
      <c r="M31">
        <v>1496856</v>
      </c>
      <c r="N31">
        <v>1658409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D10">
      <selection activeCell="G46" sqref="G46"/>
    </sheetView>
  </sheetViews>
  <sheetFormatPr defaultColWidth="9.140625" defaultRowHeight="12.75"/>
  <sheetData>
    <row r="1" spans="1:19" ht="12.75">
      <c r="A1" t="s">
        <v>80</v>
      </c>
      <c r="B1" t="s">
        <v>111</v>
      </c>
      <c r="C1" t="s">
        <v>112</v>
      </c>
      <c r="D1" t="s">
        <v>118</v>
      </c>
      <c r="E1" t="s">
        <v>84</v>
      </c>
      <c r="J1" t="s">
        <v>85</v>
      </c>
      <c r="K1" t="s">
        <v>111</v>
      </c>
      <c r="L1" t="s">
        <v>112</v>
      </c>
      <c r="M1" t="s">
        <v>118</v>
      </c>
      <c r="N1" t="s">
        <v>84</v>
      </c>
      <c r="S1" t="s">
        <v>86</v>
      </c>
    </row>
    <row r="2" spans="10:19" ht="12.75">
      <c r="J2" t="s">
        <v>87</v>
      </c>
      <c r="S2" t="s">
        <v>88</v>
      </c>
    </row>
    <row r="4" spans="1:13" ht="12.75">
      <c r="A4" t="s">
        <v>89</v>
      </c>
      <c r="B4" t="s">
        <v>114</v>
      </c>
      <c r="C4" t="s">
        <v>119</v>
      </c>
      <c r="D4" t="s">
        <v>92</v>
      </c>
      <c r="K4" t="s">
        <v>114</v>
      </c>
      <c r="L4" t="s">
        <v>119</v>
      </c>
      <c r="M4" t="s">
        <v>92</v>
      </c>
    </row>
    <row r="6" spans="1:14" ht="12.75">
      <c r="A6" t="s">
        <v>93</v>
      </c>
      <c r="B6" t="s">
        <v>95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H6" t="s">
        <v>94</v>
      </c>
      <c r="I6" t="s">
        <v>94</v>
      </c>
      <c r="J6" t="s">
        <v>96</v>
      </c>
      <c r="K6" t="s">
        <v>95</v>
      </c>
      <c r="L6" t="s">
        <v>94</v>
      </c>
      <c r="M6" t="s">
        <v>94</v>
      </c>
      <c r="N6" t="s">
        <v>42</v>
      </c>
    </row>
    <row r="8" spans="5:13" ht="12.75">
      <c r="E8" t="s">
        <v>64</v>
      </c>
      <c r="F8" t="s">
        <v>65</v>
      </c>
      <c r="M8" t="s">
        <v>97</v>
      </c>
    </row>
    <row r="9" spans="2:14" ht="12.75">
      <c r="B9" t="s">
        <v>75</v>
      </c>
      <c r="C9" t="s">
        <v>98</v>
      </c>
      <c r="D9" t="s">
        <v>99</v>
      </c>
      <c r="E9" t="s">
        <v>4</v>
      </c>
      <c r="F9" t="s">
        <v>100</v>
      </c>
      <c r="G9" t="s">
        <v>66</v>
      </c>
      <c r="H9" t="s">
        <v>67</v>
      </c>
      <c r="I9" t="s">
        <v>68</v>
      </c>
      <c r="J9" t="s">
        <v>70</v>
      </c>
      <c r="K9" t="s">
        <v>71</v>
      </c>
      <c r="L9" t="s">
        <v>72</v>
      </c>
      <c r="M9" t="s">
        <v>69</v>
      </c>
      <c r="N9" t="s">
        <v>73</v>
      </c>
    </row>
    <row r="10" ht="12.75">
      <c r="F10" t="s">
        <v>101</v>
      </c>
    </row>
    <row r="12" spans="1:13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H12" t="s">
        <v>95</v>
      </c>
      <c r="I12" t="s">
        <v>95</v>
      </c>
      <c r="J12" t="s">
        <v>95</v>
      </c>
      <c r="K12" t="s">
        <v>95</v>
      </c>
      <c r="L12" t="s">
        <v>95</v>
      </c>
      <c r="M12" t="s">
        <v>95</v>
      </c>
    </row>
    <row r="14" spans="2:9" ht="12.75">
      <c r="B14" t="s">
        <v>103</v>
      </c>
      <c r="G14" t="s">
        <v>104</v>
      </c>
      <c r="H14" t="s">
        <v>105</v>
      </c>
      <c r="I14" t="s">
        <v>106</v>
      </c>
    </row>
    <row r="15" ht="12.75">
      <c r="B15" t="s">
        <v>107</v>
      </c>
    </row>
    <row r="17" spans="1:14" ht="12.75">
      <c r="A17" t="s">
        <v>93</v>
      </c>
      <c r="B17" t="s">
        <v>95</v>
      </c>
      <c r="C17" t="s">
        <v>94</v>
      </c>
      <c r="D17" t="s">
        <v>94</v>
      </c>
      <c r="E17" t="s">
        <v>94</v>
      </c>
      <c r="F17" t="s">
        <v>94</v>
      </c>
      <c r="G17" t="s">
        <v>94</v>
      </c>
      <c r="H17" t="s">
        <v>94</v>
      </c>
      <c r="I17" t="s">
        <v>94</v>
      </c>
      <c r="J17" t="s">
        <v>96</v>
      </c>
      <c r="K17" t="s">
        <v>95</v>
      </c>
      <c r="L17" t="s">
        <v>94</v>
      </c>
      <c r="M17" t="s">
        <v>94</v>
      </c>
      <c r="N17" t="s">
        <v>42</v>
      </c>
    </row>
    <row r="19" spans="1:14" ht="12.75">
      <c r="A19" t="s">
        <v>75</v>
      </c>
      <c r="B19">
        <v>1641471</v>
      </c>
      <c r="C19">
        <v>1481180</v>
      </c>
      <c r="D19">
        <v>1909</v>
      </c>
      <c r="E19">
        <v>11099</v>
      </c>
      <c r="F19">
        <v>7412</v>
      </c>
      <c r="G19">
        <v>7696</v>
      </c>
      <c r="H19">
        <v>20681</v>
      </c>
      <c r="I19">
        <v>7779</v>
      </c>
      <c r="J19">
        <v>20185</v>
      </c>
      <c r="K19">
        <v>68491</v>
      </c>
      <c r="L19">
        <v>13075</v>
      </c>
      <c r="M19">
        <v>1964</v>
      </c>
      <c r="N19">
        <f>SUM(D19:M19)</f>
        <v>160291</v>
      </c>
    </row>
    <row r="20" spans="1:14" ht="12.75">
      <c r="A20" t="s">
        <v>98</v>
      </c>
      <c r="B20">
        <v>1486321</v>
      </c>
      <c r="C20">
        <v>1468124</v>
      </c>
      <c r="D20">
        <v>516</v>
      </c>
      <c r="E20">
        <v>1255</v>
      </c>
      <c r="F20">
        <v>2137</v>
      </c>
      <c r="G20">
        <v>950</v>
      </c>
      <c r="H20">
        <v>1071</v>
      </c>
      <c r="I20">
        <v>159</v>
      </c>
      <c r="J20">
        <v>2704</v>
      </c>
      <c r="K20">
        <v>8532</v>
      </c>
      <c r="L20">
        <v>873</v>
      </c>
      <c r="M20">
        <v>0</v>
      </c>
      <c r="N20">
        <f aca="true" t="shared" si="0" ref="N20:N31">SUM(D20:M20)</f>
        <v>18197</v>
      </c>
    </row>
    <row r="21" spans="1:14" ht="12.75">
      <c r="A21" t="s">
        <v>99</v>
      </c>
      <c r="B21">
        <v>2131</v>
      </c>
      <c r="C21">
        <v>496</v>
      </c>
      <c r="D21">
        <v>857</v>
      </c>
      <c r="E21">
        <v>46</v>
      </c>
      <c r="F21">
        <v>29</v>
      </c>
      <c r="G21">
        <v>21</v>
      </c>
      <c r="H21">
        <v>22</v>
      </c>
      <c r="I21">
        <v>0</v>
      </c>
      <c r="J21">
        <v>636</v>
      </c>
      <c r="K21">
        <v>23</v>
      </c>
      <c r="L21">
        <v>0</v>
      </c>
      <c r="M21">
        <v>0</v>
      </c>
      <c r="N21">
        <f t="shared" si="0"/>
        <v>1634</v>
      </c>
    </row>
    <row r="22" spans="1:14" ht="12.75">
      <c r="A22" t="s">
        <v>108</v>
      </c>
      <c r="B22">
        <v>11755</v>
      </c>
      <c r="C22">
        <v>1327</v>
      </c>
      <c r="D22">
        <v>54</v>
      </c>
      <c r="E22">
        <v>4302</v>
      </c>
      <c r="F22">
        <v>146</v>
      </c>
      <c r="G22">
        <v>453</v>
      </c>
      <c r="H22">
        <v>313</v>
      </c>
      <c r="I22">
        <v>116</v>
      </c>
      <c r="J22">
        <v>1303</v>
      </c>
      <c r="K22">
        <v>3336</v>
      </c>
      <c r="L22">
        <v>405</v>
      </c>
      <c r="M22">
        <v>0</v>
      </c>
      <c r="N22">
        <f t="shared" si="0"/>
        <v>10428</v>
      </c>
    </row>
    <row r="23" spans="1:14" ht="12.75">
      <c r="A23" t="s">
        <v>109</v>
      </c>
      <c r="N23">
        <f t="shared" si="0"/>
        <v>0</v>
      </c>
    </row>
    <row r="24" spans="1:14" ht="12.75">
      <c r="A24" t="s">
        <v>101</v>
      </c>
      <c r="B24">
        <v>7044</v>
      </c>
      <c r="C24">
        <v>1529</v>
      </c>
      <c r="D24">
        <v>23</v>
      </c>
      <c r="E24">
        <v>87</v>
      </c>
      <c r="F24">
        <v>4208</v>
      </c>
      <c r="G24">
        <v>22</v>
      </c>
      <c r="H24">
        <v>18</v>
      </c>
      <c r="I24">
        <v>2</v>
      </c>
      <c r="J24">
        <v>257</v>
      </c>
      <c r="K24">
        <v>895</v>
      </c>
      <c r="L24">
        <v>2</v>
      </c>
      <c r="M24">
        <v>0</v>
      </c>
      <c r="N24">
        <f t="shared" si="0"/>
        <v>5514</v>
      </c>
    </row>
    <row r="25" spans="1:14" ht="12.75">
      <c r="A25" t="s">
        <v>66</v>
      </c>
      <c r="B25">
        <v>7989</v>
      </c>
      <c r="C25">
        <v>724</v>
      </c>
      <c r="D25">
        <v>10</v>
      </c>
      <c r="E25">
        <v>690</v>
      </c>
      <c r="F25">
        <v>90</v>
      </c>
      <c r="G25">
        <v>4061</v>
      </c>
      <c r="H25">
        <v>130</v>
      </c>
      <c r="I25">
        <v>33</v>
      </c>
      <c r="J25">
        <v>891</v>
      </c>
      <c r="K25">
        <v>719</v>
      </c>
      <c r="L25">
        <v>643</v>
      </c>
      <c r="M25">
        <v>0</v>
      </c>
      <c r="N25">
        <f t="shared" si="0"/>
        <v>7267</v>
      </c>
    </row>
    <row r="26" spans="1:14" ht="12.75">
      <c r="A26" t="s">
        <v>67</v>
      </c>
      <c r="B26">
        <v>20280</v>
      </c>
      <c r="C26">
        <v>1167</v>
      </c>
      <c r="D26">
        <v>21</v>
      </c>
      <c r="E26">
        <v>430</v>
      </c>
      <c r="F26">
        <v>9</v>
      </c>
      <c r="G26">
        <v>159</v>
      </c>
      <c r="H26">
        <v>16075</v>
      </c>
      <c r="I26">
        <v>543</v>
      </c>
      <c r="J26">
        <v>233</v>
      </c>
      <c r="K26">
        <v>919</v>
      </c>
      <c r="L26">
        <v>714</v>
      </c>
      <c r="M26">
        <v>9</v>
      </c>
      <c r="N26">
        <f t="shared" si="0"/>
        <v>19112</v>
      </c>
    </row>
    <row r="27" spans="1:14" ht="12.75">
      <c r="A27" t="s">
        <v>68</v>
      </c>
      <c r="B27">
        <v>7823</v>
      </c>
      <c r="C27">
        <v>179</v>
      </c>
      <c r="D27">
        <v>10</v>
      </c>
      <c r="E27">
        <v>241</v>
      </c>
      <c r="F27">
        <v>2</v>
      </c>
      <c r="G27">
        <v>10</v>
      </c>
      <c r="H27">
        <v>509</v>
      </c>
      <c r="I27">
        <v>6204</v>
      </c>
      <c r="J27">
        <v>41</v>
      </c>
      <c r="K27">
        <v>375</v>
      </c>
      <c r="L27">
        <v>90</v>
      </c>
      <c r="M27">
        <v>162</v>
      </c>
      <c r="N27">
        <f t="shared" si="0"/>
        <v>7644</v>
      </c>
    </row>
    <row r="28" spans="1:14" ht="12.75">
      <c r="A28" t="s">
        <v>70</v>
      </c>
      <c r="B28">
        <v>18297</v>
      </c>
      <c r="C28">
        <v>1565</v>
      </c>
      <c r="D28">
        <v>331</v>
      </c>
      <c r="E28">
        <v>1064</v>
      </c>
      <c r="F28">
        <v>178</v>
      </c>
      <c r="G28">
        <v>604</v>
      </c>
      <c r="H28">
        <v>432</v>
      </c>
      <c r="I28">
        <v>72</v>
      </c>
      <c r="J28">
        <v>11065</v>
      </c>
      <c r="K28">
        <v>2497</v>
      </c>
      <c r="L28">
        <v>480</v>
      </c>
      <c r="M28">
        <v>8</v>
      </c>
      <c r="N28">
        <f t="shared" si="0"/>
        <v>16731</v>
      </c>
    </row>
    <row r="29" spans="1:14" ht="12.75">
      <c r="A29" t="s">
        <v>71</v>
      </c>
      <c r="B29">
        <v>64816</v>
      </c>
      <c r="C29">
        <v>5272</v>
      </c>
      <c r="D29">
        <v>79</v>
      </c>
      <c r="E29">
        <v>2591</v>
      </c>
      <c r="F29">
        <v>565</v>
      </c>
      <c r="G29">
        <v>751</v>
      </c>
      <c r="H29">
        <v>1149</v>
      </c>
      <c r="I29">
        <v>498</v>
      </c>
      <c r="J29">
        <v>2703</v>
      </c>
      <c r="K29">
        <v>50421</v>
      </c>
      <c r="L29">
        <v>779</v>
      </c>
      <c r="M29">
        <v>8</v>
      </c>
      <c r="N29">
        <f t="shared" si="0"/>
        <v>59544</v>
      </c>
    </row>
    <row r="30" spans="1:14" ht="12.75">
      <c r="A30" t="s">
        <v>72</v>
      </c>
      <c r="B30">
        <v>13215</v>
      </c>
      <c r="C30">
        <v>789</v>
      </c>
      <c r="D30">
        <v>7</v>
      </c>
      <c r="E30">
        <v>391</v>
      </c>
      <c r="F30">
        <v>48</v>
      </c>
      <c r="G30">
        <v>666</v>
      </c>
      <c r="H30">
        <v>954</v>
      </c>
      <c r="I30">
        <v>152</v>
      </c>
      <c r="J30">
        <v>346</v>
      </c>
      <c r="K30">
        <v>771</v>
      </c>
      <c r="L30">
        <v>9089</v>
      </c>
      <c r="M30">
        <v>0</v>
      </c>
      <c r="N30">
        <f t="shared" si="0"/>
        <v>12424</v>
      </c>
    </row>
    <row r="31" spans="1:14" ht="12.75">
      <c r="A31" t="s">
        <v>110</v>
      </c>
      <c r="B31">
        <v>1800</v>
      </c>
      <c r="C31">
        <v>8</v>
      </c>
      <c r="D31">
        <v>0</v>
      </c>
      <c r="E31">
        <v>0</v>
      </c>
      <c r="F31">
        <v>0</v>
      </c>
      <c r="G31">
        <v>0</v>
      </c>
      <c r="H31">
        <v>7</v>
      </c>
      <c r="I31">
        <v>0</v>
      </c>
      <c r="J31">
        <v>5</v>
      </c>
      <c r="K31">
        <v>3</v>
      </c>
      <c r="L31">
        <v>0</v>
      </c>
      <c r="M31">
        <v>1777</v>
      </c>
      <c r="N31">
        <f t="shared" si="0"/>
        <v>1792</v>
      </c>
    </row>
    <row r="32" spans="1:14" ht="12.75">
      <c r="A32" t="s">
        <v>4</v>
      </c>
      <c r="B32">
        <f>SUM(B21:B31)</f>
        <v>155150</v>
      </c>
      <c r="C32">
        <f aca="true" t="shared" si="1" ref="C32:N32">SUM(C21:C31)</f>
        <v>13056</v>
      </c>
      <c r="D32">
        <f t="shared" si="1"/>
        <v>1392</v>
      </c>
      <c r="E32">
        <f t="shared" si="1"/>
        <v>9842</v>
      </c>
      <c r="F32">
        <f t="shared" si="1"/>
        <v>5275</v>
      </c>
      <c r="G32">
        <f t="shared" si="1"/>
        <v>6747</v>
      </c>
      <c r="H32">
        <f t="shared" si="1"/>
        <v>19609</v>
      </c>
      <c r="I32">
        <f t="shared" si="1"/>
        <v>7620</v>
      </c>
      <c r="J32">
        <f t="shared" si="1"/>
        <v>17480</v>
      </c>
      <c r="K32">
        <f t="shared" si="1"/>
        <v>59959</v>
      </c>
      <c r="L32">
        <f t="shared" si="1"/>
        <v>12202</v>
      </c>
      <c r="M32">
        <f t="shared" si="1"/>
        <v>1964</v>
      </c>
      <c r="N32">
        <f t="shared" si="1"/>
        <v>142090</v>
      </c>
    </row>
    <row r="33" spans="1:14" ht="12.75">
      <c r="A33" t="s">
        <v>93</v>
      </c>
      <c r="B33" t="s">
        <v>95</v>
      </c>
      <c r="C33" t="s">
        <v>94</v>
      </c>
      <c r="D33" t="s">
        <v>94</v>
      </c>
      <c r="E33" t="s">
        <v>94</v>
      </c>
      <c r="F33" t="s">
        <v>94</v>
      </c>
      <c r="G33" t="s">
        <v>94</v>
      </c>
      <c r="H33" t="s">
        <v>94</v>
      </c>
      <c r="I33" t="s">
        <v>94</v>
      </c>
      <c r="J33" t="s">
        <v>96</v>
      </c>
      <c r="K33" t="s">
        <v>95</v>
      </c>
      <c r="L33" t="s">
        <v>94</v>
      </c>
      <c r="M33" t="s">
        <v>94</v>
      </c>
      <c r="N33" t="s">
        <v>42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9">
      <selection activeCell="O1" sqref="O1"/>
    </sheetView>
  </sheetViews>
  <sheetFormatPr defaultColWidth="9.140625" defaultRowHeight="12.75"/>
  <sheetData>
    <row r="1" spans="1:19" ht="12.75">
      <c r="A1" t="s">
        <v>80</v>
      </c>
      <c r="B1" t="s">
        <v>81</v>
      </c>
      <c r="C1" t="s">
        <v>82</v>
      </c>
      <c r="D1" t="s">
        <v>120</v>
      </c>
      <c r="E1" t="s">
        <v>84</v>
      </c>
      <c r="J1" t="s">
        <v>85</v>
      </c>
      <c r="K1" t="s">
        <v>81</v>
      </c>
      <c r="L1" t="s">
        <v>82</v>
      </c>
      <c r="M1" t="s">
        <v>120</v>
      </c>
      <c r="N1" t="s">
        <v>84</v>
      </c>
      <c r="S1" t="s">
        <v>86</v>
      </c>
    </row>
    <row r="2" spans="10:19" ht="12.75">
      <c r="J2" t="s">
        <v>87</v>
      </c>
      <c r="S2" t="s">
        <v>88</v>
      </c>
    </row>
    <row r="4" spans="1:13" ht="12.75">
      <c r="A4" t="s">
        <v>89</v>
      </c>
      <c r="B4" t="s">
        <v>90</v>
      </c>
      <c r="C4" t="s">
        <v>121</v>
      </c>
      <c r="D4" t="s">
        <v>92</v>
      </c>
      <c r="K4" t="s">
        <v>90</v>
      </c>
      <c r="L4" t="s">
        <v>121</v>
      </c>
      <c r="M4" t="s">
        <v>92</v>
      </c>
    </row>
    <row r="6" spans="1:14" ht="12.75">
      <c r="A6" t="s">
        <v>93</v>
      </c>
      <c r="B6" t="s">
        <v>94</v>
      </c>
      <c r="C6" t="s">
        <v>95</v>
      </c>
      <c r="D6" t="s">
        <v>94</v>
      </c>
      <c r="E6" t="s">
        <v>94</v>
      </c>
      <c r="F6" t="s">
        <v>94</v>
      </c>
      <c r="G6" t="s">
        <v>94</v>
      </c>
      <c r="H6" t="s">
        <v>94</v>
      </c>
      <c r="I6" t="s">
        <v>94</v>
      </c>
      <c r="J6" t="s">
        <v>96</v>
      </c>
      <c r="K6" t="s">
        <v>94</v>
      </c>
      <c r="L6" t="s">
        <v>95</v>
      </c>
      <c r="M6" t="s">
        <v>94</v>
      </c>
      <c r="N6" t="s">
        <v>42</v>
      </c>
    </row>
    <row r="8" spans="5:13" ht="12.75">
      <c r="E8" t="s">
        <v>64</v>
      </c>
      <c r="F8" t="s">
        <v>65</v>
      </c>
      <c r="M8" t="s">
        <v>97</v>
      </c>
    </row>
    <row r="9" spans="2:13" ht="12.75">
      <c r="B9" t="s">
        <v>75</v>
      </c>
      <c r="C9" t="s">
        <v>98</v>
      </c>
      <c r="D9" t="s">
        <v>99</v>
      </c>
      <c r="E9" t="s">
        <v>4</v>
      </c>
      <c r="F9" t="s">
        <v>100</v>
      </c>
      <c r="G9" t="s">
        <v>66</v>
      </c>
      <c r="H9" t="s">
        <v>67</v>
      </c>
      <c r="I9" t="s">
        <v>68</v>
      </c>
      <c r="J9" t="s">
        <v>70</v>
      </c>
      <c r="K9" t="s">
        <v>71</v>
      </c>
      <c r="L9" t="s">
        <v>72</v>
      </c>
      <c r="M9" t="s">
        <v>69</v>
      </c>
    </row>
    <row r="10" ht="12.75">
      <c r="F10" t="s">
        <v>101</v>
      </c>
    </row>
    <row r="12" spans="1:13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H12" t="s">
        <v>95</v>
      </c>
      <c r="I12" t="s">
        <v>95</v>
      </c>
      <c r="J12" t="s">
        <v>95</v>
      </c>
      <c r="K12" t="s">
        <v>95</v>
      </c>
      <c r="L12" t="s">
        <v>95</v>
      </c>
      <c r="M12" t="s">
        <v>95</v>
      </c>
    </row>
    <row r="14" spans="2:9" ht="12.75">
      <c r="B14" t="s">
        <v>103</v>
      </c>
      <c r="G14" t="s">
        <v>104</v>
      </c>
      <c r="H14" t="s">
        <v>105</v>
      </c>
      <c r="I14" t="s">
        <v>106</v>
      </c>
    </row>
    <row r="15" ht="12.75">
      <c r="B15" t="s">
        <v>107</v>
      </c>
    </row>
    <row r="17" spans="1:14" ht="12.75">
      <c r="A17" t="s">
        <v>93</v>
      </c>
      <c r="B17" t="s">
        <v>94</v>
      </c>
      <c r="C17" t="s">
        <v>95</v>
      </c>
      <c r="D17" t="s">
        <v>94</v>
      </c>
      <c r="E17" t="s">
        <v>94</v>
      </c>
      <c r="F17" t="s">
        <v>94</v>
      </c>
      <c r="G17" t="s">
        <v>94</v>
      </c>
      <c r="H17" t="s">
        <v>94</v>
      </c>
      <c r="I17" t="s">
        <v>94</v>
      </c>
      <c r="J17" t="s">
        <v>96</v>
      </c>
      <c r="K17" t="s">
        <v>94</v>
      </c>
      <c r="L17" t="s">
        <v>95</v>
      </c>
      <c r="M17" t="s">
        <v>94</v>
      </c>
      <c r="N17" t="s">
        <v>42</v>
      </c>
    </row>
    <row r="19" spans="1:13" ht="12.75">
      <c r="A19" t="s">
        <v>75</v>
      </c>
      <c r="B19">
        <v>1574708</v>
      </c>
      <c r="C19">
        <v>1412711</v>
      </c>
      <c r="D19">
        <v>2561</v>
      </c>
      <c r="E19">
        <v>11339</v>
      </c>
      <c r="F19">
        <v>10260</v>
      </c>
      <c r="G19">
        <v>9500</v>
      </c>
      <c r="H19">
        <v>22348</v>
      </c>
      <c r="I19">
        <v>9414</v>
      </c>
      <c r="J19">
        <v>20475</v>
      </c>
      <c r="K19">
        <v>61856</v>
      </c>
      <c r="L19">
        <v>12548</v>
      </c>
      <c r="M19">
        <v>1696</v>
      </c>
    </row>
    <row r="20" spans="1:13" ht="12.75">
      <c r="A20" t="s">
        <v>98</v>
      </c>
      <c r="B20">
        <v>1416340</v>
      </c>
      <c r="C20">
        <v>1399093</v>
      </c>
      <c r="D20">
        <v>842</v>
      </c>
      <c r="E20">
        <v>957</v>
      </c>
      <c r="F20">
        <v>2158</v>
      </c>
      <c r="G20">
        <v>613</v>
      </c>
      <c r="H20">
        <v>1310</v>
      </c>
      <c r="I20">
        <v>155</v>
      </c>
      <c r="J20">
        <v>2774</v>
      </c>
      <c r="K20">
        <v>7357</v>
      </c>
      <c r="L20">
        <v>1056</v>
      </c>
      <c r="M20">
        <v>26</v>
      </c>
    </row>
    <row r="21" spans="1:13" ht="12.75">
      <c r="A21" t="s">
        <v>99</v>
      </c>
      <c r="B21">
        <v>3243</v>
      </c>
      <c r="C21">
        <v>699</v>
      </c>
      <c r="D21">
        <v>1103</v>
      </c>
      <c r="E21">
        <v>11</v>
      </c>
      <c r="F21">
        <v>45</v>
      </c>
      <c r="G21">
        <v>35</v>
      </c>
      <c r="H21">
        <v>33</v>
      </c>
      <c r="I21">
        <v>0</v>
      </c>
      <c r="J21">
        <v>1146</v>
      </c>
      <c r="K21">
        <v>113</v>
      </c>
      <c r="L21">
        <v>57</v>
      </c>
      <c r="M21">
        <v>0</v>
      </c>
    </row>
    <row r="22" spans="1:13" ht="12.75">
      <c r="A22" t="s">
        <v>108</v>
      </c>
      <c r="B22">
        <v>14342</v>
      </c>
      <c r="C22">
        <v>1350</v>
      </c>
      <c r="D22">
        <v>37</v>
      </c>
      <c r="E22">
        <v>5922</v>
      </c>
      <c r="F22">
        <v>278</v>
      </c>
      <c r="G22">
        <v>922</v>
      </c>
      <c r="H22">
        <v>373</v>
      </c>
      <c r="I22">
        <v>146</v>
      </c>
      <c r="J22">
        <v>1220</v>
      </c>
      <c r="K22">
        <v>3306</v>
      </c>
      <c r="L22">
        <v>786</v>
      </c>
      <c r="M22">
        <v>2</v>
      </c>
    </row>
    <row r="23" ht="12.75">
      <c r="A23" t="s">
        <v>109</v>
      </c>
    </row>
    <row r="24" spans="1:13" ht="12.75">
      <c r="A24" t="s">
        <v>101</v>
      </c>
      <c r="B24">
        <v>9462</v>
      </c>
      <c r="C24">
        <v>1624</v>
      </c>
      <c r="D24">
        <v>39</v>
      </c>
      <c r="E24">
        <v>121</v>
      </c>
      <c r="F24">
        <v>6869</v>
      </c>
      <c r="G24">
        <v>26</v>
      </c>
      <c r="H24">
        <v>44</v>
      </c>
      <c r="I24">
        <v>10</v>
      </c>
      <c r="J24">
        <v>196</v>
      </c>
      <c r="K24">
        <v>492</v>
      </c>
      <c r="L24">
        <v>40</v>
      </c>
      <c r="M24">
        <v>0</v>
      </c>
    </row>
    <row r="25" spans="1:13" ht="12.75">
      <c r="A25" t="s">
        <v>66</v>
      </c>
      <c r="B25">
        <v>8835</v>
      </c>
      <c r="C25">
        <v>621</v>
      </c>
      <c r="D25">
        <v>8</v>
      </c>
      <c r="E25">
        <v>651</v>
      </c>
      <c r="F25">
        <v>9</v>
      </c>
      <c r="G25">
        <v>5732</v>
      </c>
      <c r="H25">
        <v>167</v>
      </c>
      <c r="I25">
        <v>23</v>
      </c>
      <c r="J25">
        <v>411</v>
      </c>
      <c r="K25">
        <v>342</v>
      </c>
      <c r="L25">
        <v>872</v>
      </c>
      <c r="M25">
        <v>0</v>
      </c>
    </row>
    <row r="26" spans="1:13" ht="12.75">
      <c r="A26" t="s">
        <v>67</v>
      </c>
      <c r="B26">
        <v>21576</v>
      </c>
      <c r="C26">
        <v>1412</v>
      </c>
      <c r="D26">
        <v>22</v>
      </c>
      <c r="E26">
        <v>301</v>
      </c>
      <c r="F26">
        <v>44</v>
      </c>
      <c r="G26">
        <v>161</v>
      </c>
      <c r="H26">
        <v>17600</v>
      </c>
      <c r="I26">
        <v>629</v>
      </c>
      <c r="J26">
        <v>182</v>
      </c>
      <c r="K26">
        <v>728</v>
      </c>
      <c r="L26">
        <v>470</v>
      </c>
      <c r="M26">
        <v>25</v>
      </c>
    </row>
    <row r="27" spans="1:13" ht="12.75">
      <c r="A27" t="s">
        <v>68</v>
      </c>
      <c r="B27">
        <v>9154</v>
      </c>
      <c r="C27">
        <v>283</v>
      </c>
      <c r="D27">
        <v>0</v>
      </c>
      <c r="E27">
        <v>304</v>
      </c>
      <c r="F27">
        <v>0</v>
      </c>
      <c r="G27">
        <v>6</v>
      </c>
      <c r="H27">
        <v>405</v>
      </c>
      <c r="I27">
        <v>7771</v>
      </c>
      <c r="J27">
        <v>39</v>
      </c>
      <c r="K27">
        <v>232</v>
      </c>
      <c r="L27">
        <v>101</v>
      </c>
      <c r="M27">
        <v>13</v>
      </c>
    </row>
    <row r="28" spans="1:13" ht="12.75">
      <c r="A28" t="s">
        <v>70</v>
      </c>
      <c r="B28">
        <v>18561</v>
      </c>
      <c r="C28">
        <v>1607</v>
      </c>
      <c r="D28">
        <v>340</v>
      </c>
      <c r="E28">
        <v>1112</v>
      </c>
      <c r="F28">
        <v>140</v>
      </c>
      <c r="G28">
        <v>594</v>
      </c>
      <c r="H28">
        <v>242</v>
      </c>
      <c r="I28">
        <v>132</v>
      </c>
      <c r="J28">
        <v>12195</v>
      </c>
      <c r="K28">
        <v>1948</v>
      </c>
      <c r="L28">
        <v>250</v>
      </c>
      <c r="M28">
        <v>0</v>
      </c>
    </row>
    <row r="29" spans="1:13" ht="12.75">
      <c r="A29" t="s">
        <v>71</v>
      </c>
      <c r="B29">
        <v>58618</v>
      </c>
      <c r="C29">
        <v>5062</v>
      </c>
      <c r="D29">
        <v>161</v>
      </c>
      <c r="E29">
        <v>1544</v>
      </c>
      <c r="F29">
        <v>602</v>
      </c>
      <c r="G29">
        <v>585</v>
      </c>
      <c r="H29">
        <v>1100</v>
      </c>
      <c r="I29">
        <v>388</v>
      </c>
      <c r="J29">
        <v>1914</v>
      </c>
      <c r="K29">
        <v>46530</v>
      </c>
      <c r="L29">
        <v>690</v>
      </c>
      <c r="M29">
        <v>42</v>
      </c>
    </row>
    <row r="30" spans="1:13" ht="12.75">
      <c r="A30" t="s">
        <v>72</v>
      </c>
      <c r="B30">
        <v>12889</v>
      </c>
      <c r="C30">
        <v>929</v>
      </c>
      <c r="D30">
        <v>10</v>
      </c>
      <c r="E30">
        <v>409</v>
      </c>
      <c r="F30">
        <v>117</v>
      </c>
      <c r="G30">
        <v>824</v>
      </c>
      <c r="H30">
        <v>1044</v>
      </c>
      <c r="I30">
        <v>156</v>
      </c>
      <c r="J30">
        <v>397</v>
      </c>
      <c r="K30">
        <v>795</v>
      </c>
      <c r="L30">
        <v>8207</v>
      </c>
      <c r="M30">
        <v>0</v>
      </c>
    </row>
    <row r="31" spans="1:13" ht="12.75">
      <c r="A31" t="s">
        <v>110</v>
      </c>
      <c r="B31">
        <v>1658</v>
      </c>
      <c r="C31">
        <v>0</v>
      </c>
      <c r="D31">
        <v>0</v>
      </c>
      <c r="E31">
        <v>6</v>
      </c>
      <c r="F31">
        <v>0</v>
      </c>
      <c r="G31">
        <v>0</v>
      </c>
      <c r="H31">
        <v>30</v>
      </c>
      <c r="I31">
        <v>3</v>
      </c>
      <c r="J31">
        <v>0</v>
      </c>
      <c r="K31">
        <v>13</v>
      </c>
      <c r="L31">
        <v>19</v>
      </c>
      <c r="M31">
        <v>1587</v>
      </c>
    </row>
    <row r="33" spans="1:14" ht="12.75">
      <c r="A33" t="s">
        <v>93</v>
      </c>
      <c r="B33" t="s">
        <v>94</v>
      </c>
      <c r="C33" t="s">
        <v>95</v>
      </c>
      <c r="D33" t="s">
        <v>94</v>
      </c>
      <c r="E33" t="s">
        <v>94</v>
      </c>
      <c r="F33" t="s">
        <v>94</v>
      </c>
      <c r="G33" t="s">
        <v>94</v>
      </c>
      <c r="H33" t="s">
        <v>94</v>
      </c>
      <c r="I33" t="s">
        <v>94</v>
      </c>
      <c r="J33" t="s">
        <v>96</v>
      </c>
      <c r="K33" t="s">
        <v>94</v>
      </c>
      <c r="L33" t="s">
        <v>95</v>
      </c>
      <c r="M33" t="s">
        <v>94</v>
      </c>
      <c r="N33" t="s">
        <v>42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="75" zoomScaleNormal="75" zoomScalePageLayoutView="0" workbookViewId="0" topLeftCell="A1">
      <selection activeCell="B6" sqref="B6"/>
    </sheetView>
  </sheetViews>
  <sheetFormatPr defaultColWidth="9.140625" defaultRowHeight="12.75"/>
  <cols>
    <col min="1" max="1" width="16.140625" style="0" customWidth="1"/>
    <col min="2" max="7" width="9.28125" style="0" bestFit="1" customWidth="1"/>
    <col min="8" max="8" width="9.28125" style="0" customWidth="1"/>
    <col min="9" max="9" width="9.28125" style="0" bestFit="1" customWidth="1"/>
    <col min="10" max="10" width="11.8515625" style="0" customWidth="1"/>
    <col min="11" max="11" width="9.28125" style="0" bestFit="1" customWidth="1"/>
    <col min="12" max="12" width="12.00390625" style="0" customWidth="1"/>
    <col min="13" max="13" width="12.140625" style="0" customWidth="1"/>
    <col min="14" max="14" width="11.57421875" style="0" customWidth="1"/>
  </cols>
  <sheetData>
    <row r="1" spans="1:14" ht="12.75">
      <c r="A1" s="53" t="s">
        <v>144</v>
      </c>
      <c r="M1" s="1"/>
      <c r="N1" s="1"/>
    </row>
    <row r="2" spans="1:14" ht="12.75">
      <c r="A2" s="53" t="s">
        <v>145</v>
      </c>
      <c r="M2" s="1"/>
      <c r="N2" s="1"/>
    </row>
    <row r="3" spans="1:14" ht="12.75">
      <c r="A3" t="s">
        <v>102</v>
      </c>
      <c r="B3" s="1" t="s">
        <v>138</v>
      </c>
      <c r="D3" t="s">
        <v>65</v>
      </c>
      <c r="M3" s="1"/>
      <c r="N3" s="1"/>
    </row>
    <row r="4" spans="2:14" ht="12.75">
      <c r="B4" t="s">
        <v>99</v>
      </c>
      <c r="C4" t="s">
        <v>64</v>
      </c>
      <c r="D4" t="s">
        <v>100</v>
      </c>
      <c r="E4" t="s">
        <v>66</v>
      </c>
      <c r="F4" t="s">
        <v>67</v>
      </c>
      <c r="G4" t="s">
        <v>68</v>
      </c>
      <c r="H4" t="s">
        <v>69</v>
      </c>
      <c r="I4" t="s">
        <v>70</v>
      </c>
      <c r="J4" t="s">
        <v>71</v>
      </c>
      <c r="K4" t="s">
        <v>72</v>
      </c>
      <c r="L4" t="s">
        <v>73</v>
      </c>
      <c r="M4" s="1" t="s">
        <v>98</v>
      </c>
      <c r="N4" s="1" t="s">
        <v>75</v>
      </c>
    </row>
    <row r="5" spans="1:14" ht="13.5" thickBot="1">
      <c r="A5" s="6"/>
      <c r="B5" s="6"/>
      <c r="C5" s="6" t="s">
        <v>4</v>
      </c>
      <c r="D5" s="6" t="s">
        <v>101</v>
      </c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t="s">
        <v>99</v>
      </c>
      <c r="B6" s="54">
        <f>('2000'!B19+'1999'!B19+'1998'!B19+'1997'!B19+'1996'!B19)/5</f>
        <v>1486</v>
      </c>
      <c r="C6" s="54">
        <f>('2000'!C19+'1999'!C19+'1998'!C19+'1997'!C19+'1996'!C19)/5</f>
        <v>18.2</v>
      </c>
      <c r="D6" s="54">
        <f>('2000'!D19+'1999'!D19+'1998'!D19+'1997'!D19+'1996'!D19)/5</f>
        <v>50.2</v>
      </c>
      <c r="E6" s="54">
        <f>('2000'!E19+'1999'!E19+'1998'!E19+'1997'!E19+'1996'!E19)/5</f>
        <v>41.4</v>
      </c>
      <c r="F6" s="54">
        <f>('2000'!F19+'1999'!F19+'1998'!F19+'1997'!F19+'1996'!F19)/5</f>
        <v>14.8</v>
      </c>
      <c r="G6" s="54">
        <f>('2000'!G19+'1999'!G19+'1998'!G19+'1997'!G19+'1996'!G19)/5</f>
        <v>12.8</v>
      </c>
      <c r="H6" s="54">
        <f>('2000'!H19+'1999'!H19+'1998'!H19+'1997'!H19+'1996'!H19)/5</f>
        <v>0</v>
      </c>
      <c r="I6" s="54">
        <f>('2000'!I19+'1999'!I19+'1998'!I19+'1997'!I19+'1996'!I19)/5</f>
        <v>654.8</v>
      </c>
      <c r="J6" s="54">
        <f>('2000'!J19+'1999'!J19+'1998'!J19+'1997'!J19+'1996'!J19)/5</f>
        <v>202.4</v>
      </c>
      <c r="K6" s="54">
        <f>('2000'!K19+'1999'!K19+'1998'!K19+'1997'!K19+'1996'!K19)/5</f>
        <v>30.6</v>
      </c>
      <c r="L6" s="54">
        <f>('2000'!L19+'1999'!L19+'1998'!L19+'1997'!L19+'1996'!L19)/5</f>
        <v>2511.2</v>
      </c>
      <c r="M6" s="54">
        <f>('2000'!M19+'1999'!M19+'1998'!M19+'1997'!M19+'1996'!M19)/5</f>
        <v>831.8</v>
      </c>
      <c r="N6" s="54">
        <f>('2000'!N19+'1999'!N19+'1998'!N19+'1997'!N19+'1996'!N19)/5</f>
        <v>3343.4</v>
      </c>
    </row>
    <row r="7" spans="1:14" ht="12.75">
      <c r="A7" t="s">
        <v>108</v>
      </c>
      <c r="B7" s="54">
        <f>('2000'!B20+'1999'!B20+'1998'!B20+'1997'!B20+'1996'!B20)/5</f>
        <v>119.6</v>
      </c>
      <c r="C7" s="54">
        <f>('2000'!C20+'1999'!C20+'1998'!C20+'1997'!C20+'1996'!C20)/5</f>
        <v>4982.2</v>
      </c>
      <c r="D7" s="54">
        <f>('2000'!D20+'1999'!D20+'1998'!D20+'1997'!D20+'1996'!D20)/5</f>
        <v>272.8</v>
      </c>
      <c r="E7" s="54">
        <f>('2000'!E20+'1999'!E20+'1998'!E20+'1997'!E20+'1996'!E20)/5</f>
        <v>658.6</v>
      </c>
      <c r="F7" s="54">
        <f>('2000'!F20+'1999'!F20+'1998'!F20+'1997'!F20+'1996'!F20)/5</f>
        <v>481.6</v>
      </c>
      <c r="G7" s="54">
        <f>('2000'!G20+'1999'!G20+'1998'!G20+'1997'!G20+'1996'!G20)/5</f>
        <v>163.6</v>
      </c>
      <c r="H7" s="54">
        <f>('2000'!H20+'1999'!H20+'1998'!H20+'1997'!H20+'1996'!H20)/5</f>
        <v>2.8</v>
      </c>
      <c r="I7" s="54">
        <f>('2000'!I20+'1999'!I20+'1998'!I20+'1997'!I20+'1996'!I20)/5</f>
        <v>1100.6</v>
      </c>
      <c r="J7" s="54">
        <f>('2000'!J20+'1999'!J20+'1998'!J20+'1997'!J20+'1996'!J20)/5</f>
        <v>3698.4</v>
      </c>
      <c r="K7" s="54">
        <f>('2000'!K20+'1999'!K20+'1998'!K20+'1997'!K20+'1996'!K20)/5</f>
        <v>512</v>
      </c>
      <c r="L7" s="54">
        <f>('2000'!L20+'1999'!L20+'1998'!L20+'1997'!L20+'1996'!L20)/5</f>
        <v>11992.2</v>
      </c>
      <c r="M7" s="54">
        <f>('2000'!M20+'1999'!M20+'1998'!M20+'1997'!M20+'1996'!M20)/5</f>
        <v>1463.8</v>
      </c>
      <c r="N7" s="54">
        <f>('2000'!N20+'1999'!N20+'1998'!N20+'1997'!N20+'1996'!N20)/5</f>
        <v>13456</v>
      </c>
    </row>
    <row r="8" spans="1:14" ht="12.75">
      <c r="A8" t="s">
        <v>65</v>
      </c>
      <c r="B8" s="54">
        <f>('2000'!B21+'1999'!B21+'1998'!B21+'1997'!B21+'1996'!B21)/5</f>
        <v>28.2</v>
      </c>
      <c r="C8" s="54">
        <f>('2000'!C21+'1999'!C21+'1998'!C21+'1997'!C21+'1996'!C21)/5</f>
        <v>151.6</v>
      </c>
      <c r="D8" s="54">
        <f>('2000'!D21+'1999'!D21+'1998'!D21+'1997'!D21+'1996'!D21)/5</f>
        <v>4715.6</v>
      </c>
      <c r="E8" s="54">
        <f>('2000'!E21+'1999'!E21+'1998'!E21+'1997'!E21+'1996'!E21)/5</f>
        <v>57</v>
      </c>
      <c r="F8" s="54">
        <f>('2000'!F21+'1999'!F21+'1998'!F21+'1997'!F21+'1996'!F21)/5</f>
        <v>30.2</v>
      </c>
      <c r="G8" s="54">
        <f>('2000'!G21+'1999'!G21+'1998'!G21+'1997'!G21+'1996'!G21)/5</f>
        <v>6.2</v>
      </c>
      <c r="H8" s="54">
        <f>('2000'!H21+'1999'!H21+'1998'!H21+'1997'!H21+'1996'!H21)/5</f>
        <v>0.2</v>
      </c>
      <c r="I8" s="54">
        <f>('2000'!I21+'1999'!I21+'1998'!I21+'1997'!I21+'1996'!I21)/5</f>
        <v>119.2</v>
      </c>
      <c r="J8" s="54">
        <f>('2000'!J21+'1999'!J21+'1998'!J21+'1997'!J21+'1996'!J21)/5</f>
        <v>746.8</v>
      </c>
      <c r="K8" s="54">
        <f>('2000'!K21+'1999'!K21+'1998'!K21+'1997'!K21+'1996'!K21)/5</f>
        <v>32.8</v>
      </c>
      <c r="L8" s="54">
        <f>('2000'!L21+'1999'!L21+'1998'!L21+'1997'!L21+'1996'!L21)/5</f>
        <v>5887.8</v>
      </c>
      <c r="M8" s="54">
        <f>('2000'!M21+'1999'!M21+'1998'!M21+'1997'!M21+'1996'!M21)/5</f>
        <v>1856.8</v>
      </c>
      <c r="N8" s="54">
        <f>('2000'!N21+'1999'!N21+'1998'!N21+'1997'!N21+'1996'!N21)/5</f>
        <v>7745</v>
      </c>
    </row>
    <row r="9" spans="1:14" ht="12.75">
      <c r="A9" t="s">
        <v>66</v>
      </c>
      <c r="B9" s="54">
        <f>('2000'!B22+'1999'!B22+'1998'!B22+'1997'!B22+'1996'!B22)/5</f>
        <v>39.8</v>
      </c>
      <c r="C9" s="54">
        <f>('2000'!C22+'1999'!C22+'1998'!C22+'1997'!C22+'1996'!C22)/5</f>
        <v>852.4</v>
      </c>
      <c r="D9" s="54">
        <f>('2000'!D22+'1999'!D22+'1998'!D22+'1997'!D22+'1996'!D22)/5</f>
        <v>19.6</v>
      </c>
      <c r="E9" s="54">
        <f>('2000'!E22+'1999'!E22+'1998'!E22+'1997'!E22+'1996'!E22)/5</f>
        <v>6050.6</v>
      </c>
      <c r="F9" s="54">
        <f>('2000'!F22+'1999'!F22+'1998'!F22+'1997'!F22+'1996'!F22)/5</f>
        <v>165.2</v>
      </c>
      <c r="G9" s="54">
        <f>('2000'!G22+'1999'!G22+'1998'!G22+'1997'!G22+'1996'!G22)/5</f>
        <v>63.8</v>
      </c>
      <c r="H9" s="54">
        <f>('2000'!H22+'1999'!H22+'1998'!H22+'1997'!H22+'1996'!H22)/5</f>
        <v>0</v>
      </c>
      <c r="I9" s="54">
        <f>('2000'!I22+'1999'!I22+'1998'!I22+'1997'!I22+'1996'!I22)/5</f>
        <v>548.6</v>
      </c>
      <c r="J9" s="54">
        <f>('2000'!J22+'1999'!J22+'1998'!J22+'1997'!J22+'1996'!J22)/5</f>
        <v>936.6</v>
      </c>
      <c r="K9" s="54">
        <f>('2000'!K22+'1999'!K22+'1998'!K22+'1997'!K22+'1996'!K22)/5</f>
        <v>678.4</v>
      </c>
      <c r="L9" s="54">
        <f>('2000'!L22+'1999'!L22+'1998'!L22+'1997'!L22+'1996'!L22)/5</f>
        <v>9355</v>
      </c>
      <c r="M9" s="54">
        <f>('2000'!M22+'1999'!M22+'1998'!M22+'1997'!M22+'1996'!M22)/5</f>
        <v>748.8</v>
      </c>
      <c r="N9" s="54">
        <f>('2000'!N22+'1999'!N22+'1998'!N22+'1997'!N22+'1996'!N22)/5</f>
        <v>10104</v>
      </c>
    </row>
    <row r="10" spans="1:14" ht="12.75">
      <c r="A10" t="s">
        <v>67</v>
      </c>
      <c r="B10" s="54">
        <f>('2000'!B23+'1999'!B23+'1998'!B23+'1997'!B23+'1996'!B23)/5</f>
        <v>22.6</v>
      </c>
      <c r="C10" s="54">
        <f>('2000'!C23+'1999'!C23+'1998'!C23+'1997'!C23+'1996'!C23)/5</f>
        <v>461.2</v>
      </c>
      <c r="D10" s="54">
        <f>('2000'!D23+'1999'!D23+'1998'!D23+'1997'!D23+'1996'!D23)/5</f>
        <v>21.2</v>
      </c>
      <c r="E10" s="54">
        <f>('2000'!E23+'1999'!E23+'1998'!E23+'1997'!E23+'1996'!E23)/5</f>
        <v>142</v>
      </c>
      <c r="F10" s="54">
        <f>('2000'!F23+'1999'!F23+'1998'!F23+'1997'!F23+'1996'!F23)/5</f>
        <v>15348.8</v>
      </c>
      <c r="G10" s="54">
        <f>('2000'!G23+'1999'!G23+'1998'!G23+'1997'!G23+'1996'!G23)/5</f>
        <v>513.2</v>
      </c>
      <c r="H10" s="54">
        <f>('2000'!H23+'1999'!H23+'1998'!H23+'1997'!H23+'1996'!H23)/5</f>
        <v>5.6</v>
      </c>
      <c r="I10" s="54">
        <f>('2000'!I23+'1999'!I23+'1998'!I23+'1997'!I23+'1996'!I23)/5</f>
        <v>180.2</v>
      </c>
      <c r="J10" s="54">
        <f>('2000'!J23+'1999'!J23+'1998'!J23+'1997'!J23+'1996'!J23)/5</f>
        <v>631.2</v>
      </c>
      <c r="K10" s="54">
        <f>('2000'!K23+'1999'!K23+'1998'!K23+'1997'!K23+'1996'!K23)/5</f>
        <v>690.2</v>
      </c>
      <c r="L10" s="54">
        <f>('2000'!L23+'1999'!L23+'1998'!L23+'1997'!L23+'1996'!L23)/5</f>
        <v>18016.2</v>
      </c>
      <c r="M10" s="54">
        <f>('2000'!M23+'1999'!M23+'1998'!M23+'1997'!M23+'1996'!M23)/5</f>
        <v>1058</v>
      </c>
      <c r="N10" s="54">
        <f>('2000'!N23+'1999'!N23+'1998'!N23+'1997'!N23+'1996'!N23)/5</f>
        <v>19077.6</v>
      </c>
    </row>
    <row r="11" spans="1:14" ht="12.75">
      <c r="A11" t="s">
        <v>68</v>
      </c>
      <c r="B11" s="54">
        <f>('2000'!B24+'1999'!B24+'1998'!B24+'1997'!B24+'1996'!B24)/5</f>
        <v>13.8</v>
      </c>
      <c r="C11" s="54">
        <f>('2000'!C24+'1999'!C24+'1998'!C24+'1997'!C24+'1996'!C24)/5</f>
        <v>210.4</v>
      </c>
      <c r="D11" s="54">
        <f>('2000'!D24+'1999'!D24+'1998'!D24+'1997'!D24+'1996'!D24)/5</f>
        <v>20.2</v>
      </c>
      <c r="E11" s="54">
        <f>('2000'!E24+'1999'!E24+'1998'!E24+'1997'!E24+'1996'!E24)/5</f>
        <v>21.8</v>
      </c>
      <c r="F11" s="54">
        <f>('2000'!F24+'1999'!F24+'1998'!F24+'1997'!F24+'1996'!F24)/5</f>
        <v>526.8</v>
      </c>
      <c r="G11" s="54">
        <f>('2000'!G24+'1999'!G24+'1998'!G24+'1997'!G24+'1996'!G24)/5</f>
        <v>5547.6</v>
      </c>
      <c r="H11" s="54">
        <f>('2000'!H24+'1999'!H24+'1998'!H24+'1997'!H24+'1996'!H24)/5</f>
        <v>27</v>
      </c>
      <c r="I11" s="54">
        <f>('2000'!I24+'1999'!I24+'1998'!I24+'1997'!I24+'1996'!I24)/5</f>
        <v>81.2</v>
      </c>
      <c r="J11" s="54">
        <f>('2000'!J24+'1999'!J24+'1998'!J24+'1997'!J24+'1996'!J24)/5</f>
        <v>317.6</v>
      </c>
      <c r="K11" s="54">
        <f>('2000'!K24+'1999'!K24+'1998'!K24+'1997'!K24+'1996'!K24)/5</f>
        <v>146.6</v>
      </c>
      <c r="L11" s="54">
        <f>('2000'!L24+'1999'!L24+'1998'!L24+'1997'!L24+'1996'!L24)/5</f>
        <v>6913</v>
      </c>
      <c r="M11" s="54">
        <f>('2000'!M24+'1999'!M24+'1998'!M24+'1997'!M24+'1996'!M24)/5</f>
        <v>255.6</v>
      </c>
      <c r="N11" s="54">
        <f>('2000'!N24+'1999'!N24+'1998'!N24+'1997'!N24+'1996'!N24)/5</f>
        <v>7168.4</v>
      </c>
    </row>
    <row r="12" spans="1:14" ht="12.75">
      <c r="A12" t="s">
        <v>110</v>
      </c>
      <c r="B12" s="54">
        <f>('2000'!B25+'1999'!B25+'1998'!B25+'1997'!B25+'1996'!B25)/5</f>
        <v>0</v>
      </c>
      <c r="C12" s="54">
        <f>('2000'!C25+'1999'!C25+'1998'!C25+'1997'!C25+'1996'!C25)/5</f>
        <v>0.6</v>
      </c>
      <c r="D12" s="54">
        <f>('2000'!D25+'1999'!D25+'1998'!D25+'1997'!D25+'1996'!D25)/5</f>
        <v>0</v>
      </c>
      <c r="E12" s="54">
        <f>('2000'!E25+'1999'!E25+'1998'!E25+'1997'!E25+'1996'!E25)/5</f>
        <v>0</v>
      </c>
      <c r="F12" s="54">
        <f>('2000'!F25+'1999'!F25+'1998'!F25+'1997'!F25+'1996'!F25)/5</f>
        <v>2.6</v>
      </c>
      <c r="G12" s="54">
        <f>('2000'!G25+'1999'!G25+'1998'!G25+'1997'!G25+'1996'!G25)/5</f>
        <v>6.4</v>
      </c>
      <c r="H12" s="54">
        <f>('2000'!H25+'1999'!H25+'1998'!H25+'1997'!H25+'1996'!H25)/5</f>
        <v>1434.8</v>
      </c>
      <c r="I12" s="54">
        <f>('2000'!I25+'1999'!I25+'1998'!I25+'1997'!I25+'1996'!I25)/5</f>
        <v>0</v>
      </c>
      <c r="J12" s="54">
        <f>('2000'!J25+'1999'!J25+'1998'!J25+'1997'!J25+'1996'!J25)/5</f>
        <v>9.4</v>
      </c>
      <c r="K12" s="54">
        <f>('2000'!K25+'1999'!K25+'1998'!K25+'1997'!K25+'1996'!K25)/5</f>
        <v>0</v>
      </c>
      <c r="L12" s="54">
        <f>('2000'!L25+'1999'!L25+'1998'!L25+'1997'!L25+'1996'!L25)/5</f>
        <v>1453.8</v>
      </c>
      <c r="M12" s="54">
        <f>('2000'!M25+'1999'!M25+'1998'!M25+'1997'!M25+'1996'!M25)/5</f>
        <v>6.8</v>
      </c>
      <c r="N12" s="54">
        <f>('2000'!N25+'1999'!N25+'1998'!N25+'1997'!N25+'1996'!N25)/5</f>
        <v>1460.6</v>
      </c>
    </row>
    <row r="13" spans="1:14" ht="12.75">
      <c r="A13" t="s">
        <v>70</v>
      </c>
      <c r="B13" s="54">
        <f>('2000'!B26+'1999'!B26+'1998'!B26+'1997'!B26+'1996'!B26)/5</f>
        <v>326.8</v>
      </c>
      <c r="C13" s="54">
        <f>('2000'!C26+'1999'!C26+'1998'!C26+'1997'!C26+'1996'!C26)/5</f>
        <v>1031.2</v>
      </c>
      <c r="D13" s="54">
        <f>('2000'!D26+'1999'!D26+'1998'!D26+'1997'!D26+'1996'!D26)/5</f>
        <v>131.8</v>
      </c>
      <c r="E13" s="54">
        <f>('2000'!E26+'1999'!E26+'1998'!E26+'1997'!E26+'1996'!E26)/5</f>
        <v>666</v>
      </c>
      <c r="F13" s="54">
        <f>('2000'!F26+'1999'!F26+'1998'!F26+'1997'!F26+'1996'!F26)/5</f>
        <v>409.4</v>
      </c>
      <c r="G13" s="54">
        <f>('2000'!G26+'1999'!G26+'1998'!G26+'1997'!G26+'1996'!G26)/5</f>
        <v>181</v>
      </c>
      <c r="H13" s="54">
        <f>('2000'!H26+'1999'!H26+'1998'!H26+'1997'!H26+'1996'!H26)/5</f>
        <v>1.2</v>
      </c>
      <c r="I13" s="54">
        <f>('2000'!I26+'1999'!I26+'1998'!I26+'1997'!I26+'1996'!I26)/5</f>
        <v>12011</v>
      </c>
      <c r="J13" s="54">
        <f>('2000'!J26+'1999'!J26+'1998'!J26+'1997'!J26+'1996'!J26)/5</f>
        <v>2027.2</v>
      </c>
      <c r="K13" s="54">
        <f>('2000'!K26+'1999'!K26+'1998'!K26+'1997'!K26+'1996'!K26)/5</f>
        <v>639.2</v>
      </c>
      <c r="L13" s="54">
        <f>('2000'!L26+'1999'!L26+'1998'!L26+'1997'!L26+'1996'!L26)/5</f>
        <v>17424.8</v>
      </c>
      <c r="M13" s="54">
        <f>('2000'!M26+'1999'!M26+'1998'!M26+'1997'!M26+'1996'!M26)/5</f>
        <v>1793</v>
      </c>
      <c r="N13" s="54">
        <f>('2000'!N26+'1999'!N26+'1998'!N26+'1997'!N26+'1996'!N26)/5</f>
        <v>19217.4</v>
      </c>
    </row>
    <row r="14" spans="1:14" ht="12.75">
      <c r="A14" t="s">
        <v>71</v>
      </c>
      <c r="B14" s="54">
        <f>('2000'!B27+'1999'!B27+'1998'!B27+'1997'!B27+'1996'!B27)/5</f>
        <v>120.6</v>
      </c>
      <c r="C14" s="54">
        <f>('2000'!C27+'1999'!C27+'1998'!C27+'1997'!C27+'1996'!C27)/5</f>
        <v>1960.2</v>
      </c>
      <c r="D14" s="54">
        <f>('2000'!D27+'1999'!D27+'1998'!D27+'1997'!D27+'1996'!D27)/5</f>
        <v>722.4</v>
      </c>
      <c r="E14" s="54">
        <f>('2000'!E27+'1999'!E27+'1998'!E27+'1997'!E27+'1996'!E27)/5</f>
        <v>1205.4</v>
      </c>
      <c r="F14" s="54">
        <f>('2000'!F27+'1999'!F27+'1998'!F27+'1997'!F27+'1996'!F27)/5</f>
        <v>942.8</v>
      </c>
      <c r="G14" s="54">
        <f>('2000'!G27+'1999'!G27+'1998'!G27+'1997'!G27+'1996'!G27)/5</f>
        <v>576.2</v>
      </c>
      <c r="H14" s="54">
        <f>('2000'!H27+'1999'!H27+'1998'!H27+'1997'!H27+'1996'!H27)/5</f>
        <v>16</v>
      </c>
      <c r="I14" s="54">
        <f>('2000'!I27+'1999'!I27+'1998'!I27+'1997'!I27+'1996'!I27)/5</f>
        <v>2759.6</v>
      </c>
      <c r="J14" s="54">
        <f>('2000'!J27+'1999'!J27+'1998'!J27+'1997'!J27+'1996'!J27)/5</f>
        <v>48587.2</v>
      </c>
      <c r="K14" s="54">
        <f>('2000'!K27+'1999'!K27+'1998'!K27+'1997'!K27+'1996'!K27)/5</f>
        <v>728</v>
      </c>
      <c r="L14" s="54">
        <f>('2000'!L27+'1999'!L27+'1998'!L27+'1997'!L27+'1996'!L27)/5</f>
        <v>57618.4</v>
      </c>
      <c r="M14" s="54">
        <f>('2000'!M27+'1999'!M27+'1998'!M27+'1997'!M27+'1996'!M27)/5</f>
        <v>6539.2</v>
      </c>
      <c r="N14" s="54">
        <f>('2000'!N27+'1999'!N27+'1998'!N27+'1997'!N27+'1996'!N27)/5</f>
        <v>64158.2</v>
      </c>
    </row>
    <row r="15" spans="1:14" ht="12.75">
      <c r="A15" t="s">
        <v>72</v>
      </c>
      <c r="B15" s="54">
        <f>('2000'!B28+'1999'!B28+'1998'!B28+'1997'!B28+'1996'!B28)/5</f>
        <v>44</v>
      </c>
      <c r="C15" s="54">
        <f>('2000'!C28+'1999'!C28+'1998'!C28+'1997'!C28+'1996'!C28)/5</f>
        <v>438.2</v>
      </c>
      <c r="D15" s="54">
        <f>('2000'!D28+'1999'!D28+'1998'!D28+'1997'!D28+'1996'!D28)/5</f>
        <v>88.6</v>
      </c>
      <c r="E15" s="54">
        <f>('2000'!E28+'1999'!E28+'1998'!E28+'1997'!E28+'1996'!E28)/5</f>
        <v>658.8</v>
      </c>
      <c r="F15" s="54">
        <f>('2000'!F28+'1999'!F28+'1998'!F28+'1997'!F28+'1996'!F28)/5</f>
        <v>1002.4</v>
      </c>
      <c r="G15" s="54">
        <f>('2000'!G28+'1999'!G28+'1998'!G28+'1997'!G28+'1996'!G28)/5</f>
        <v>214.2</v>
      </c>
      <c r="H15" s="54">
        <f>('2000'!H28+'1999'!H28+'1998'!H28+'1997'!H28+'1996'!H28)/5</f>
        <v>6.6</v>
      </c>
      <c r="I15" s="54">
        <f>('2000'!I28+'1999'!I28+'1998'!I28+'1997'!I28+'1996'!I28)/5</f>
        <v>447.6</v>
      </c>
      <c r="J15" s="54">
        <f>('2000'!J28+'1999'!J28+'1998'!J28+'1997'!J28+'1996'!J28)/5</f>
        <v>875.6</v>
      </c>
      <c r="K15" s="54">
        <f>('2000'!K28+'1999'!K28+'1998'!K28+'1997'!K28+'1996'!K28)/5</f>
        <v>6703</v>
      </c>
      <c r="L15" s="54">
        <f>('2000'!L28+'1999'!L28+'1998'!L28+'1997'!L28+'1996'!L28)/5</f>
        <v>10479</v>
      </c>
      <c r="M15" s="54">
        <f>('2000'!M28+'1999'!M28+'1998'!M28+'1997'!M28+'1996'!M28)/5</f>
        <v>955</v>
      </c>
      <c r="N15" s="54">
        <f>('2000'!N28+'1999'!N28+'1998'!N28+'1997'!N28+'1996'!N28)/5</f>
        <v>11434</v>
      </c>
    </row>
    <row r="16" spans="1:14" s="1" customFormat="1" ht="12.75">
      <c r="A16" s="1" t="s">
        <v>4</v>
      </c>
      <c r="B16" s="54">
        <f>('2000'!B29+'1999'!B29+'1998'!B29+'1997'!B29+'1996'!B29)/5</f>
        <v>2201.4</v>
      </c>
      <c r="C16" s="54">
        <f>('2000'!C29+'1999'!C29+'1998'!C29+'1997'!C29+'1996'!C29)/5</f>
        <v>10106.2</v>
      </c>
      <c r="D16" s="54">
        <f>('2000'!D29+'1999'!D29+'1998'!D29+'1997'!D29+'1996'!D29)/5</f>
        <v>6042.4</v>
      </c>
      <c r="E16" s="54">
        <f>('2000'!E29+'1999'!E29+'1998'!E29+'1997'!E29+'1996'!E29)/5</f>
        <v>9501.6</v>
      </c>
      <c r="F16" s="54">
        <f>('2000'!F29+'1999'!F29+'1998'!F29+'1997'!F29+'1996'!F29)/5</f>
        <v>18924.6</v>
      </c>
      <c r="G16" s="54">
        <f>('2000'!G29+'1999'!G29+'1998'!G29+'1997'!G29+'1996'!G29)/5</f>
        <v>7285</v>
      </c>
      <c r="H16" s="54">
        <f>('2000'!H29+'1999'!H29+'1998'!H29+'1997'!H29+'1996'!H29)/5</f>
        <v>1494.2</v>
      </c>
      <c r="I16" s="54">
        <f>('2000'!I29+'1999'!I29+'1998'!I29+'1997'!I29+'1996'!I29)/5</f>
        <v>17902.8</v>
      </c>
      <c r="J16" s="54">
        <f>('2000'!J29+'1999'!J29+'1998'!J29+'1997'!J29+'1996'!J29)/5</f>
        <v>58032.4</v>
      </c>
      <c r="K16" s="54">
        <f>('2000'!K29+'1999'!K29+'1998'!K29+'1997'!K29+'1996'!K29)/5</f>
        <v>10160.8</v>
      </c>
      <c r="L16" s="54">
        <f>('2000'!L29+'1999'!L29+'1998'!L29+'1997'!L29+'1996'!L29)/5</f>
        <v>141651.4</v>
      </c>
      <c r="M16" s="54">
        <f>('2000'!M29+'1999'!M29+'1998'!M29+'1997'!M29+'1996'!M29)/5</f>
        <v>15508.84</v>
      </c>
      <c r="N16" s="54">
        <f>('2000'!N29+'1999'!N29+'1998'!N29+'1997'!N29+'1996'!N29)/5</f>
        <v>157164.63999999998</v>
      </c>
    </row>
    <row r="17" spans="1:14" ht="12.75">
      <c r="A17" t="s">
        <v>98</v>
      </c>
      <c r="B17" s="54">
        <f>('2000'!B30+'1999'!B30+'1998'!B30+'1997'!B30+'1996'!B30)/5</f>
        <v>660.6</v>
      </c>
      <c r="C17" s="54">
        <f>('2000'!C30+'1999'!C30+'1998'!C30+'1997'!C30+'1996'!C30)/5</f>
        <v>1487</v>
      </c>
      <c r="D17" s="54">
        <f>('2000'!D30+'1999'!D30+'1998'!D30+'1997'!D30+'1996'!D30)/5</f>
        <v>2532.6</v>
      </c>
      <c r="E17" s="54">
        <f>('2000'!E30+'1999'!E30+'1998'!E30+'1997'!E30+'1996'!E30)/5</f>
        <v>969.4</v>
      </c>
      <c r="F17" s="54">
        <f>('2000'!F30+'1999'!F30+'1998'!F30+'1997'!F30+'1996'!F30)/5</f>
        <v>939.6</v>
      </c>
      <c r="G17" s="54">
        <f>('2000'!G30+'1999'!G30+'1998'!G30+'1997'!G30+'1996'!G30)/5</f>
        <v>290</v>
      </c>
      <c r="H17" s="54">
        <f>('2000'!H30+'1999'!H30+'1998'!H30+'1997'!H30+'1996'!H30)/5</f>
        <v>6.4</v>
      </c>
      <c r="I17" s="54">
        <f>('2000'!I30+'1999'!I30+'1998'!I30+'1997'!I30+'1996'!I30)/5</f>
        <v>2658</v>
      </c>
      <c r="J17" s="54">
        <f>('2000'!J30+'1999'!J30+'1998'!J30+'1997'!J30+'1996'!J30)/5</f>
        <v>9120.6</v>
      </c>
      <c r="K17" s="54">
        <f>('2000'!K30+'1999'!K30+'1998'!K30+'1997'!K30+'1996'!K30)/5</f>
        <v>989.4</v>
      </c>
      <c r="L17" s="54">
        <f>('2000'!L30+'1999'!L30+'1998'!L30+'1997'!L30+'1996'!L30)/5</f>
        <v>19653.6</v>
      </c>
      <c r="M17" s="58" t="s">
        <v>150</v>
      </c>
      <c r="N17" s="58" t="s">
        <v>150</v>
      </c>
    </row>
    <row r="18" spans="1:14" ht="13.5" thickBot="1">
      <c r="A18" s="6" t="s">
        <v>75</v>
      </c>
      <c r="B18" s="54">
        <f>('2000'!B31+'1999'!B31+'1998'!B31+'1997'!B31+'1996'!B31)/5</f>
        <v>2862</v>
      </c>
      <c r="C18" s="54">
        <f>('2000'!C31+'1999'!C31+'1998'!C31+'1997'!C31+'1996'!C31)/5</f>
        <v>11592.6</v>
      </c>
      <c r="D18" s="54">
        <f>('2000'!D31+'1999'!D31+'1998'!D31+'1997'!D31+'1996'!D31)/5</f>
        <v>8575.4</v>
      </c>
      <c r="E18" s="54">
        <f>('2000'!E31+'1999'!E31+'1998'!E31+'1997'!E31+'1996'!E31)/5</f>
        <v>10471.4</v>
      </c>
      <c r="F18" s="54">
        <f>('2000'!F31+'1999'!F31+'1998'!F31+'1997'!F31+'1996'!F31)/5</f>
        <v>19864.2</v>
      </c>
      <c r="G18" s="54">
        <f>('2000'!G31+'1999'!G31+'1998'!G31+'1997'!G31+'1996'!G31)/5</f>
        <v>7574.6</v>
      </c>
      <c r="H18" s="54">
        <f>('2000'!H31+'1999'!H31+'1998'!H31+'1997'!H31+'1996'!H31)/5</f>
        <v>1500.4</v>
      </c>
      <c r="I18" s="54">
        <f>('2000'!I31+'1999'!I31+'1998'!I31+'1997'!I31+'1996'!I31)/5</f>
        <v>20561.8</v>
      </c>
      <c r="J18" s="54">
        <f>('2000'!J31+'1999'!J31+'1998'!J31+'1997'!J31+'1996'!J31)/5</f>
        <v>67152.4</v>
      </c>
      <c r="K18" s="54">
        <f>('2000'!K31+'1999'!K31+'1998'!K31+'1997'!K31+'1996'!K31)/5</f>
        <v>11151</v>
      </c>
      <c r="L18" s="54">
        <f>('2000'!L31+'1999'!L31+'1998'!L31+'1997'!L31+'1996'!L31)/5</f>
        <v>161305.8</v>
      </c>
      <c r="M18" s="58" t="s">
        <v>150</v>
      </c>
      <c r="N18" s="58" t="s">
        <v>150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89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23"/>
  <sheetViews>
    <sheetView zoomScalePageLayoutView="0" workbookViewId="0" topLeftCell="A1">
      <selection activeCell="L23" sqref="L23"/>
    </sheetView>
  </sheetViews>
  <sheetFormatPr defaultColWidth="9.140625" defaultRowHeight="12.75"/>
  <sheetData>
    <row r="5" ht="12.75">
      <c r="A5" t="s">
        <v>140</v>
      </c>
    </row>
    <row r="6" spans="3:4" ht="12.75">
      <c r="C6" t="s">
        <v>64</v>
      </c>
      <c r="D6" t="s">
        <v>65</v>
      </c>
    </row>
    <row r="7" spans="2:14" ht="12.75">
      <c r="B7" t="s">
        <v>99</v>
      </c>
      <c r="C7" t="s">
        <v>4</v>
      </c>
      <c r="D7" t="s">
        <v>100</v>
      </c>
      <c r="E7" t="s">
        <v>66</v>
      </c>
      <c r="F7" t="s">
        <v>67</v>
      </c>
      <c r="G7" t="s">
        <v>68</v>
      </c>
      <c r="H7" t="s">
        <v>69</v>
      </c>
      <c r="I7" t="s">
        <v>70</v>
      </c>
      <c r="J7" t="s">
        <v>71</v>
      </c>
      <c r="K7" t="s">
        <v>72</v>
      </c>
      <c r="L7" t="s">
        <v>4</v>
      </c>
      <c r="M7" t="s">
        <v>139</v>
      </c>
      <c r="N7" t="s">
        <v>57</v>
      </c>
    </row>
    <row r="8" spans="1:14" ht="13.5" thickBot="1">
      <c r="A8" s="6"/>
      <c r="B8" s="6"/>
      <c r="C8" s="6"/>
      <c r="D8" s="6" t="s">
        <v>101</v>
      </c>
      <c r="E8" s="6"/>
      <c r="F8" s="6"/>
      <c r="G8" s="6"/>
      <c r="H8" s="6"/>
      <c r="I8" s="6"/>
      <c r="J8" s="6"/>
      <c r="K8" s="6"/>
      <c r="L8" s="6"/>
      <c r="M8" s="6" t="s">
        <v>59</v>
      </c>
      <c r="N8" s="6"/>
    </row>
    <row r="9" spans="1:15" ht="12.75">
      <c r="A9" t="s">
        <v>99</v>
      </c>
      <c r="B9" s="2">
        <f>average!B6</f>
        <v>1486</v>
      </c>
      <c r="C9" s="2">
        <f>average!C6</f>
        <v>18.2</v>
      </c>
      <c r="D9" s="2">
        <f>average!D6</f>
        <v>50.2</v>
      </c>
      <c r="E9" s="2">
        <f>average!E6</f>
        <v>41.4</v>
      </c>
      <c r="F9" s="2">
        <f>average!F6</f>
        <v>14.8</v>
      </c>
      <c r="G9" s="2">
        <f>average!G6</f>
        <v>12.8</v>
      </c>
      <c r="H9" s="2">
        <f>average!H6</f>
        <v>0</v>
      </c>
      <c r="I9" s="2">
        <f>average!I6</f>
        <v>654.8</v>
      </c>
      <c r="J9" s="2">
        <f>average!J6</f>
        <v>202.4</v>
      </c>
      <c r="K9" s="2">
        <f>average!K6</f>
        <v>30.6</v>
      </c>
      <c r="L9" s="2">
        <f>average!L6</f>
        <v>2511.2</v>
      </c>
      <c r="M9" s="2">
        <f>average!M6</f>
        <v>831.8</v>
      </c>
      <c r="N9" s="2">
        <f>average!N6</f>
        <v>3343.4</v>
      </c>
      <c r="O9" s="2"/>
    </row>
    <row r="10" spans="1:15" ht="12.75">
      <c r="A10" t="s">
        <v>108</v>
      </c>
      <c r="B10" s="2">
        <f>average!B7</f>
        <v>119.6</v>
      </c>
      <c r="C10" s="2">
        <f>average!C7</f>
        <v>4982.2</v>
      </c>
      <c r="D10" s="2">
        <f>average!D7</f>
        <v>272.8</v>
      </c>
      <c r="E10" s="2">
        <f>average!E7</f>
        <v>658.6</v>
      </c>
      <c r="F10" s="2">
        <f>average!F7</f>
        <v>481.6</v>
      </c>
      <c r="G10" s="2">
        <f>average!G7</f>
        <v>163.6</v>
      </c>
      <c r="H10" s="2">
        <f>average!H7</f>
        <v>2.8</v>
      </c>
      <c r="I10" s="2">
        <f>average!I7</f>
        <v>1100.6</v>
      </c>
      <c r="J10" s="2">
        <f>average!J7</f>
        <v>3698.4</v>
      </c>
      <c r="K10" s="2">
        <f>average!K7</f>
        <v>512</v>
      </c>
      <c r="L10" s="2">
        <f>average!L7</f>
        <v>11992.2</v>
      </c>
      <c r="M10" s="2">
        <f>average!M7</f>
        <v>1463.8</v>
      </c>
      <c r="N10" s="2">
        <f>average!N7</f>
        <v>13456</v>
      </c>
      <c r="O10" s="2"/>
    </row>
    <row r="11" spans="1:15" ht="12.75">
      <c r="A11" t="s">
        <v>122</v>
      </c>
      <c r="B11" s="2">
        <f>average!B8</f>
        <v>28.2</v>
      </c>
      <c r="C11" s="2">
        <f>average!C8</f>
        <v>151.6</v>
      </c>
      <c r="D11" s="2">
        <f>average!D8</f>
        <v>4715.6</v>
      </c>
      <c r="E11" s="2">
        <f>average!E8</f>
        <v>57</v>
      </c>
      <c r="F11" s="2">
        <f>average!F8</f>
        <v>30.2</v>
      </c>
      <c r="G11" s="2">
        <f>average!G8</f>
        <v>6.2</v>
      </c>
      <c r="H11" s="2">
        <f>average!H8</f>
        <v>0.2</v>
      </c>
      <c r="I11" s="2">
        <f>average!I8</f>
        <v>119.2</v>
      </c>
      <c r="J11" s="2">
        <f>average!J8</f>
        <v>746.8</v>
      </c>
      <c r="K11" s="2">
        <f>average!K8</f>
        <v>32.8</v>
      </c>
      <c r="L11" s="2">
        <f>average!L8</f>
        <v>5887.8</v>
      </c>
      <c r="M11" s="2">
        <f>average!M8</f>
        <v>1856.8</v>
      </c>
      <c r="N11" s="2">
        <f>average!N8</f>
        <v>7745</v>
      </c>
      <c r="O11" s="2"/>
    </row>
    <row r="12" spans="1:15" ht="12.75">
      <c r="A12" t="s">
        <v>66</v>
      </c>
      <c r="B12" s="2">
        <f>average!B9</f>
        <v>39.8</v>
      </c>
      <c r="C12" s="2">
        <f>average!C9</f>
        <v>852.4</v>
      </c>
      <c r="D12" s="2">
        <f>average!D9</f>
        <v>19.6</v>
      </c>
      <c r="E12" s="2">
        <f>average!E9</f>
        <v>6050.6</v>
      </c>
      <c r="F12" s="2">
        <f>average!F9</f>
        <v>165.2</v>
      </c>
      <c r="G12" s="2">
        <f>average!G9</f>
        <v>63.8</v>
      </c>
      <c r="H12" s="2">
        <f>average!H9</f>
        <v>0</v>
      </c>
      <c r="I12" s="2">
        <f>average!I9</f>
        <v>548.6</v>
      </c>
      <c r="J12" s="2">
        <f>average!J9</f>
        <v>936.6</v>
      </c>
      <c r="K12" s="2">
        <f>average!K9</f>
        <v>678.4</v>
      </c>
      <c r="L12" s="2">
        <f>average!L9</f>
        <v>9355</v>
      </c>
      <c r="M12" s="2">
        <f>average!M9</f>
        <v>748.8</v>
      </c>
      <c r="N12" s="2">
        <f>average!N9</f>
        <v>10104</v>
      </c>
      <c r="O12" s="2"/>
    </row>
    <row r="13" spans="1:15" ht="12.75">
      <c r="A13" t="s">
        <v>67</v>
      </c>
      <c r="B13" s="2">
        <f>average!B10</f>
        <v>22.6</v>
      </c>
      <c r="C13" s="2">
        <f>average!C10</f>
        <v>461.2</v>
      </c>
      <c r="D13" s="2">
        <f>average!D10</f>
        <v>21.2</v>
      </c>
      <c r="E13" s="2">
        <f>average!E10</f>
        <v>142</v>
      </c>
      <c r="F13" s="2">
        <f>average!F10</f>
        <v>15348.8</v>
      </c>
      <c r="G13" s="2">
        <f>average!G10</f>
        <v>513.2</v>
      </c>
      <c r="H13" s="2">
        <f>average!H10</f>
        <v>5.6</v>
      </c>
      <c r="I13" s="2">
        <f>average!I10</f>
        <v>180.2</v>
      </c>
      <c r="J13" s="2">
        <f>average!J10</f>
        <v>631.2</v>
      </c>
      <c r="K13" s="2">
        <f>average!K10</f>
        <v>690.2</v>
      </c>
      <c r="L13" s="2">
        <f>average!L10</f>
        <v>18016.2</v>
      </c>
      <c r="M13" s="2">
        <f>average!M10</f>
        <v>1058</v>
      </c>
      <c r="N13" s="2">
        <f>average!N10</f>
        <v>19077.6</v>
      </c>
      <c r="O13" s="2"/>
    </row>
    <row r="14" spans="1:15" ht="12.75">
      <c r="A14" t="s">
        <v>68</v>
      </c>
      <c r="B14" s="2">
        <f>average!B11</f>
        <v>13.8</v>
      </c>
      <c r="C14" s="2">
        <f>average!C11</f>
        <v>210.4</v>
      </c>
      <c r="D14" s="2">
        <f>average!D11</f>
        <v>20.2</v>
      </c>
      <c r="E14" s="2">
        <f>average!E11</f>
        <v>21.8</v>
      </c>
      <c r="F14" s="2">
        <f>average!F11</f>
        <v>526.8</v>
      </c>
      <c r="G14" s="2">
        <f>average!G11</f>
        <v>5547.6</v>
      </c>
      <c r="H14" s="2">
        <f>average!H11</f>
        <v>27</v>
      </c>
      <c r="I14" s="2">
        <f>average!I11</f>
        <v>81.2</v>
      </c>
      <c r="J14" s="2">
        <f>average!J11</f>
        <v>317.6</v>
      </c>
      <c r="K14" s="2">
        <f>average!K11</f>
        <v>146.6</v>
      </c>
      <c r="L14" s="2">
        <f>average!L11</f>
        <v>6913</v>
      </c>
      <c r="M14" s="2">
        <f>average!M11</f>
        <v>255.6</v>
      </c>
      <c r="N14" s="2">
        <f>average!N11</f>
        <v>7168.4</v>
      </c>
      <c r="O14" s="2"/>
    </row>
    <row r="15" spans="1:15" ht="12.75">
      <c r="A15" t="s">
        <v>69</v>
      </c>
      <c r="B15" s="2">
        <f>average!B12</f>
        <v>0</v>
      </c>
      <c r="C15" s="2">
        <f>average!C12</f>
        <v>0.6</v>
      </c>
      <c r="D15" s="2">
        <f>average!D12</f>
        <v>0</v>
      </c>
      <c r="E15" s="2">
        <f>average!E12</f>
        <v>0</v>
      </c>
      <c r="F15" s="2">
        <f>average!F12</f>
        <v>2.6</v>
      </c>
      <c r="G15" s="2">
        <f>average!G12</f>
        <v>6.4</v>
      </c>
      <c r="H15" s="2">
        <f>average!H12</f>
        <v>1434.8</v>
      </c>
      <c r="I15" s="2">
        <f>average!I12</f>
        <v>0</v>
      </c>
      <c r="J15" s="2">
        <f>average!J12</f>
        <v>9.4</v>
      </c>
      <c r="K15" s="2">
        <f>average!K12</f>
        <v>0</v>
      </c>
      <c r="L15" s="2">
        <f>average!L12</f>
        <v>1453.8</v>
      </c>
      <c r="M15" s="2">
        <f>average!M12</f>
        <v>6.8</v>
      </c>
      <c r="N15" s="2">
        <f>average!N12</f>
        <v>1460.6</v>
      </c>
      <c r="O15" s="2"/>
    </row>
    <row r="16" spans="1:15" ht="12.75">
      <c r="A16" t="s">
        <v>70</v>
      </c>
      <c r="B16" s="2">
        <f>average!B13</f>
        <v>326.8</v>
      </c>
      <c r="C16" s="2">
        <f>average!C13</f>
        <v>1031.2</v>
      </c>
      <c r="D16" s="2">
        <f>average!D13</f>
        <v>131.8</v>
      </c>
      <c r="E16" s="2">
        <f>average!E13</f>
        <v>666</v>
      </c>
      <c r="F16" s="2">
        <f>average!F13</f>
        <v>409.4</v>
      </c>
      <c r="G16" s="2">
        <f>average!G13</f>
        <v>181</v>
      </c>
      <c r="H16" s="2">
        <f>average!H13</f>
        <v>1.2</v>
      </c>
      <c r="I16" s="2">
        <f>average!I13</f>
        <v>12011</v>
      </c>
      <c r="J16" s="2">
        <f>average!J13</f>
        <v>2027.2</v>
      </c>
      <c r="K16" s="2">
        <f>average!K13</f>
        <v>639.2</v>
      </c>
      <c r="L16" s="2">
        <f>average!L13</f>
        <v>17424.8</v>
      </c>
      <c r="M16" s="2">
        <f>average!M13</f>
        <v>1793</v>
      </c>
      <c r="N16" s="2">
        <f>average!N13</f>
        <v>19217.4</v>
      </c>
      <c r="O16" s="2"/>
    </row>
    <row r="17" spans="1:15" ht="12.75">
      <c r="A17" t="s">
        <v>71</v>
      </c>
      <c r="B17" s="2">
        <f>average!B14</f>
        <v>120.6</v>
      </c>
      <c r="C17" s="2">
        <f>average!C14</f>
        <v>1960.2</v>
      </c>
      <c r="D17" s="2">
        <f>average!D14</f>
        <v>722.4</v>
      </c>
      <c r="E17" s="2">
        <f>average!E14</f>
        <v>1205.4</v>
      </c>
      <c r="F17" s="2">
        <f>average!F14</f>
        <v>942.8</v>
      </c>
      <c r="G17" s="2">
        <f>average!G14</f>
        <v>576.2</v>
      </c>
      <c r="H17" s="2">
        <f>average!H14</f>
        <v>16</v>
      </c>
      <c r="I17" s="2">
        <f>average!I14</f>
        <v>2759.6</v>
      </c>
      <c r="J17" s="2">
        <f>average!J14</f>
        <v>48587.2</v>
      </c>
      <c r="K17" s="2">
        <f>average!K14</f>
        <v>728</v>
      </c>
      <c r="L17" s="2">
        <f>average!L14</f>
        <v>57618.4</v>
      </c>
      <c r="M17" s="2">
        <f>average!M14</f>
        <v>6539.2</v>
      </c>
      <c r="N17" s="2">
        <f>average!N14</f>
        <v>64158.2</v>
      </c>
      <c r="O17" s="2"/>
    </row>
    <row r="18" spans="1:15" ht="12.75">
      <c r="A18" t="s">
        <v>72</v>
      </c>
      <c r="B18" s="2">
        <f>average!B15</f>
        <v>44</v>
      </c>
      <c r="C18" s="2">
        <f>average!C15</f>
        <v>438.2</v>
      </c>
      <c r="D18" s="2">
        <f>average!D15</f>
        <v>88.6</v>
      </c>
      <c r="E18" s="2">
        <f>average!E15</f>
        <v>658.8</v>
      </c>
      <c r="F18" s="2">
        <f>average!F15</f>
        <v>1002.4</v>
      </c>
      <c r="G18" s="2">
        <f>average!G15</f>
        <v>214.2</v>
      </c>
      <c r="H18" s="2">
        <f>average!H15</f>
        <v>6.6</v>
      </c>
      <c r="I18" s="2">
        <f>average!I15</f>
        <v>447.6</v>
      </c>
      <c r="J18" s="2">
        <f>average!J15</f>
        <v>875.6</v>
      </c>
      <c r="K18" s="2">
        <f>average!K15</f>
        <v>6703</v>
      </c>
      <c r="L18" s="2">
        <f>average!L15</f>
        <v>10479</v>
      </c>
      <c r="M18" s="2">
        <f>average!M15</f>
        <v>955</v>
      </c>
      <c r="N18" s="2">
        <f>average!N15</f>
        <v>11434</v>
      </c>
      <c r="O18" s="2"/>
    </row>
    <row r="19" spans="1:15" ht="12.75">
      <c r="A19" t="s">
        <v>4</v>
      </c>
      <c r="B19" s="2">
        <f>average!B16</f>
        <v>2201.4</v>
      </c>
      <c r="C19" s="2">
        <f>average!C16</f>
        <v>10106.2</v>
      </c>
      <c r="D19" s="2">
        <f>average!D16</f>
        <v>6042.4</v>
      </c>
      <c r="E19" s="2">
        <f>average!E16</f>
        <v>9501.6</v>
      </c>
      <c r="F19" s="2">
        <f>average!F16</f>
        <v>18924.6</v>
      </c>
      <c r="G19" s="2">
        <f>average!G16</f>
        <v>7285</v>
      </c>
      <c r="H19" s="2">
        <f>average!H16</f>
        <v>1494.2</v>
      </c>
      <c r="I19" s="2">
        <f>average!I16</f>
        <v>17902.8</v>
      </c>
      <c r="J19" s="2">
        <f>average!J16</f>
        <v>58032.4</v>
      </c>
      <c r="K19" s="2">
        <f>average!K16</f>
        <v>10160.8</v>
      </c>
      <c r="L19" s="2">
        <f>average!L16</f>
        <v>141651.4</v>
      </c>
      <c r="M19" s="2">
        <f>average!M16</f>
        <v>15508.84</v>
      </c>
      <c r="N19" s="2">
        <f>average!N16</f>
        <v>157164.63999999998</v>
      </c>
      <c r="O19" s="2"/>
    </row>
    <row r="20" spans="1:14" ht="12.75">
      <c r="A20" t="str">
        <f>average!A17</f>
        <v>Rest of UK</v>
      </c>
      <c r="B20" s="2">
        <f>average!B17</f>
        <v>660.6</v>
      </c>
      <c r="C20" s="2">
        <f>average!C17</f>
        <v>1487</v>
      </c>
      <c r="D20" s="2">
        <f>average!D17</f>
        <v>2532.6</v>
      </c>
      <c r="E20" s="2">
        <f>average!E17</f>
        <v>969.4</v>
      </c>
      <c r="F20" s="2">
        <f>average!F17</f>
        <v>939.6</v>
      </c>
      <c r="G20" s="2">
        <f>average!G17</f>
        <v>290</v>
      </c>
      <c r="H20" s="2">
        <f>average!H17</f>
        <v>6.4</v>
      </c>
      <c r="I20" s="2">
        <f>average!I17</f>
        <v>2658</v>
      </c>
      <c r="J20" s="2">
        <f>average!J17</f>
        <v>9120.6</v>
      </c>
      <c r="K20" s="2">
        <f>average!K17</f>
        <v>989.4</v>
      </c>
      <c r="L20" s="2">
        <f>average!L17</f>
        <v>19653.6</v>
      </c>
      <c r="M20" s="2" t="str">
        <f>average!M17</f>
        <v>..</v>
      </c>
      <c r="N20" s="2" t="str">
        <f>average!N17</f>
        <v>..</v>
      </c>
    </row>
    <row r="21" spans="1:14" ht="12.75">
      <c r="A21" t="str">
        <f>average!A18</f>
        <v>TOTAL</v>
      </c>
      <c r="B21" s="2">
        <f>average!B18</f>
        <v>2862</v>
      </c>
      <c r="C21" s="2">
        <f>average!C18</f>
        <v>11592.6</v>
      </c>
      <c r="D21" s="2">
        <f>average!D18</f>
        <v>8575.4</v>
      </c>
      <c r="E21" s="2">
        <f>average!E18</f>
        <v>10471.4</v>
      </c>
      <c r="F21" s="2">
        <f>average!F18</f>
        <v>19864.2</v>
      </c>
      <c r="G21" s="2">
        <f>average!G18</f>
        <v>7574.6</v>
      </c>
      <c r="H21" s="2">
        <f>average!H18</f>
        <v>1500.4</v>
      </c>
      <c r="I21" s="2">
        <f>average!I18</f>
        <v>20561.8</v>
      </c>
      <c r="J21" s="2">
        <f>average!J18</f>
        <v>67152.4</v>
      </c>
      <c r="K21" s="2">
        <f>average!K18</f>
        <v>11151</v>
      </c>
      <c r="L21" s="2">
        <f>average!L18</f>
        <v>161305.8</v>
      </c>
      <c r="M21" s="2" t="str">
        <f>average!M18</f>
        <v>..</v>
      </c>
      <c r="N21" s="2" t="str">
        <f>average!N18</f>
        <v>..</v>
      </c>
    </row>
    <row r="23" spans="2:12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sheetProtection/>
  <printOptions gridLines="1"/>
  <pageMargins left="0.75" right="0.75" top="1" bottom="1" header="0.5" footer="0.5"/>
  <pageSetup fitToHeight="1" fitToWidth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14.140625" style="0" customWidth="1"/>
  </cols>
  <sheetData>
    <row r="1" spans="1:2" ht="20.25">
      <c r="A1" s="267" t="s">
        <v>302</v>
      </c>
      <c r="B1" s="268"/>
    </row>
    <row r="2" spans="1:2" ht="15">
      <c r="A2" s="269" t="s">
        <v>303</v>
      </c>
      <c r="B2" s="270" t="s">
        <v>311</v>
      </c>
    </row>
    <row r="3" spans="1:2" ht="15">
      <c r="A3" s="269" t="s">
        <v>304</v>
      </c>
      <c r="B3" s="9" t="s">
        <v>312</v>
      </c>
    </row>
    <row r="4" spans="1:2" ht="15">
      <c r="A4" s="269" t="s">
        <v>305</v>
      </c>
      <c r="B4" s="9" t="s">
        <v>313</v>
      </c>
    </row>
    <row r="5" spans="1:2" ht="15">
      <c r="A5" s="269" t="s">
        <v>306</v>
      </c>
      <c r="B5" s="9" t="s">
        <v>314</v>
      </c>
    </row>
    <row r="6" spans="1:2" ht="15">
      <c r="A6" s="269" t="s">
        <v>307</v>
      </c>
      <c r="B6" s="9" t="s">
        <v>315</v>
      </c>
    </row>
    <row r="7" spans="1:2" ht="15">
      <c r="A7" s="269" t="s">
        <v>308</v>
      </c>
      <c r="B7" s="9" t="s">
        <v>316</v>
      </c>
    </row>
    <row r="8" spans="1:2" ht="15">
      <c r="A8" s="269" t="s">
        <v>309</v>
      </c>
      <c r="B8" s="9" t="s">
        <v>317</v>
      </c>
    </row>
    <row r="9" spans="1:2" ht="15">
      <c r="A9" s="269" t="s">
        <v>310</v>
      </c>
      <c r="B9" s="9" t="s">
        <v>318</v>
      </c>
    </row>
    <row r="10" ht="15">
      <c r="A10" s="269"/>
    </row>
  </sheetData>
  <sheetProtection/>
  <hyperlinks>
    <hyperlink ref="A2" location="'T3.1-3.3'!A1" display="Table 3.1"/>
    <hyperlink ref="A3" location="'T3.1-3.3'!A1" display="Table 3.2"/>
    <hyperlink ref="A4" location="'T3.1-3.3'!A1" display="Table 3.3"/>
    <hyperlink ref="A5" location="T3.4!A1" display="Table 3.4"/>
    <hyperlink ref="A6" location="T3.5!A1" display="Table 3.5"/>
    <hyperlink ref="A7" location="'T3.6-3.8 '!A1" display="Table 3.6"/>
    <hyperlink ref="A8" location="'T3.6-3.8 '!A1" display="Table 3.7"/>
    <hyperlink ref="A9" location="'T3.6-3.8 '!A1" display="Table 3.8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1"/>
  <sheetViews>
    <sheetView zoomScale="75" zoomScaleNormal="75" zoomScalePageLayoutView="0" workbookViewId="0" topLeftCell="A8">
      <selection activeCell="AI61" sqref="AI61"/>
    </sheetView>
  </sheetViews>
  <sheetFormatPr defaultColWidth="9.140625" defaultRowHeight="12.75"/>
  <cols>
    <col min="1" max="1" width="3.28125" style="74" customWidth="1"/>
    <col min="2" max="2" width="2.8515625" style="74" customWidth="1"/>
    <col min="3" max="3" width="9.28125" style="74" customWidth="1"/>
    <col min="4" max="4" width="14.7109375" style="74" customWidth="1"/>
    <col min="5" max="14" width="10.00390625" style="74" hidden="1" customWidth="1"/>
    <col min="15" max="20" width="11.28125" style="74" hidden="1" customWidth="1"/>
    <col min="21" max="25" width="11.28125" style="74" customWidth="1"/>
    <col min="26" max="26" width="9.8515625" style="74" customWidth="1"/>
    <col min="27" max="27" width="12.00390625" style="74" bestFit="1" customWidth="1"/>
    <col min="28" max="28" width="10.00390625" style="74" customWidth="1"/>
    <col min="29" max="30" width="11.57421875" style="74" customWidth="1"/>
    <col min="31" max="31" width="10.7109375" style="74" customWidth="1"/>
    <col min="32" max="16384" width="9.140625" style="74" customWidth="1"/>
  </cols>
  <sheetData>
    <row r="1" spans="1:25" s="9" customFormat="1" ht="30" customHeight="1">
      <c r="A1" s="107" t="s">
        <v>191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T1" s="10"/>
      <c r="U1" s="10"/>
      <c r="V1" s="10"/>
      <c r="W1" s="10"/>
      <c r="X1" s="10"/>
      <c r="Y1" s="10"/>
    </row>
    <row r="2" spans="1:31" s="62" customFormat="1" ht="21" customHeight="1">
      <c r="A2" s="100"/>
      <c r="B2" s="100"/>
      <c r="C2" s="100"/>
      <c r="D2" s="100"/>
      <c r="E2" s="100">
        <v>1990</v>
      </c>
      <c r="F2" s="100">
        <v>1991</v>
      </c>
      <c r="G2" s="100">
        <v>1992</v>
      </c>
      <c r="H2" s="100">
        <v>1993</v>
      </c>
      <c r="I2" s="100">
        <v>1994</v>
      </c>
      <c r="J2" s="100">
        <v>1995</v>
      </c>
      <c r="K2" s="100">
        <v>1996</v>
      </c>
      <c r="L2" s="100">
        <v>1997</v>
      </c>
      <c r="M2" s="100">
        <v>1998</v>
      </c>
      <c r="N2" s="100">
        <v>1999</v>
      </c>
      <c r="O2" s="100">
        <v>2000</v>
      </c>
      <c r="P2" s="100">
        <v>2001</v>
      </c>
      <c r="Q2" s="100">
        <v>2002</v>
      </c>
      <c r="R2" s="100">
        <v>2003</v>
      </c>
      <c r="S2" s="101">
        <v>2004</v>
      </c>
      <c r="T2" s="102">
        <v>2005</v>
      </c>
      <c r="U2" s="164">
        <v>2006</v>
      </c>
      <c r="V2" s="102">
        <v>2007</v>
      </c>
      <c r="W2" s="164">
        <v>2008</v>
      </c>
      <c r="X2" s="102">
        <v>2009</v>
      </c>
      <c r="Y2" s="102">
        <v>2010</v>
      </c>
      <c r="Z2" s="102">
        <v>2011</v>
      </c>
      <c r="AA2" s="102">
        <v>2012</v>
      </c>
      <c r="AB2" s="102">
        <v>2013</v>
      </c>
      <c r="AC2" s="102">
        <v>2014</v>
      </c>
      <c r="AD2" s="102">
        <v>2015</v>
      </c>
      <c r="AE2" s="102">
        <v>2016</v>
      </c>
    </row>
    <row r="3" spans="18:31" s="62" customFormat="1" ht="15">
      <c r="R3" s="99"/>
      <c r="S3" s="87"/>
      <c r="T3" s="72"/>
      <c r="U3" s="146"/>
      <c r="V3" s="16"/>
      <c r="W3" s="16"/>
      <c r="X3" s="16"/>
      <c r="Y3" s="339"/>
      <c r="Z3" s="331"/>
      <c r="AE3" s="16" t="s">
        <v>0</v>
      </c>
    </row>
    <row r="4" spans="1:26" s="62" customFormat="1" ht="15.75">
      <c r="A4" s="63" t="s">
        <v>1</v>
      </c>
      <c r="B4" s="125" t="s">
        <v>2</v>
      </c>
      <c r="C4" s="97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R4" s="72"/>
      <c r="S4" s="88"/>
      <c r="T4" s="72"/>
      <c r="U4" s="72"/>
      <c r="Y4" s="137"/>
      <c r="Z4" s="332"/>
    </row>
    <row r="5" spans="2:26" s="62" customFormat="1" ht="15">
      <c r="B5" s="65" t="s">
        <v>3</v>
      </c>
      <c r="C5" s="65"/>
      <c r="R5" s="72"/>
      <c r="S5" s="88"/>
      <c r="T5" s="72"/>
      <c r="U5" s="72"/>
      <c r="Y5" s="137"/>
      <c r="Z5" s="332"/>
    </row>
    <row r="6" spans="3:31" s="62" customFormat="1" ht="15">
      <c r="C6" s="62" t="s">
        <v>4</v>
      </c>
      <c r="E6" s="62">
        <v>146.68</v>
      </c>
      <c r="F6" s="62">
        <v>135.592</v>
      </c>
      <c r="G6" s="62">
        <v>143.164</v>
      </c>
      <c r="H6" s="62">
        <v>144.75</v>
      </c>
      <c r="I6" s="62">
        <v>142.094</v>
      </c>
      <c r="J6" s="62">
        <v>142.615</v>
      </c>
      <c r="K6" s="62">
        <v>147.034</v>
      </c>
      <c r="L6" s="62">
        <v>140.51</v>
      </c>
      <c r="M6" s="62">
        <v>139.2</v>
      </c>
      <c r="N6" s="62">
        <v>139.4</v>
      </c>
      <c r="O6" s="62">
        <v>142.5</v>
      </c>
      <c r="P6" s="62">
        <v>134.9</v>
      </c>
      <c r="Q6" s="89">
        <v>138.6</v>
      </c>
      <c r="R6" s="67">
        <v>138.043</v>
      </c>
      <c r="S6" s="90">
        <v>158.7</v>
      </c>
      <c r="T6" s="91">
        <v>152.7</v>
      </c>
      <c r="U6" s="155">
        <v>155.51097968325013</v>
      </c>
      <c r="V6" s="155">
        <v>159.77689591266815</v>
      </c>
      <c r="W6" s="155">
        <v>144.1884053170173</v>
      </c>
      <c r="X6" s="155">
        <v>118.80786573669755</v>
      </c>
      <c r="Y6" s="340">
        <v>116.78121748482397</v>
      </c>
      <c r="Z6" s="343">
        <v>130.3</v>
      </c>
      <c r="AA6" s="152">
        <v>136.6</v>
      </c>
      <c r="AB6" s="152">
        <v>122.4</v>
      </c>
      <c r="AC6" s="89">
        <v>123.4</v>
      </c>
      <c r="AD6" s="89">
        <v>136.7</v>
      </c>
      <c r="AE6" s="89">
        <v>166.9</v>
      </c>
    </row>
    <row r="7" spans="3:31" s="62" customFormat="1" ht="15">
      <c r="C7" s="62" t="s">
        <v>5</v>
      </c>
      <c r="Q7" s="89"/>
      <c r="R7" s="67"/>
      <c r="S7" s="90"/>
      <c r="U7" s="155"/>
      <c r="V7" s="155"/>
      <c r="W7" s="155"/>
      <c r="X7" s="155"/>
      <c r="Y7" s="340"/>
      <c r="Z7" s="343"/>
      <c r="AA7" s="152"/>
      <c r="AB7" s="152"/>
      <c r="AC7" s="89"/>
      <c r="AD7" s="89"/>
      <c r="AE7" s="89"/>
    </row>
    <row r="8" spans="3:31" s="62" customFormat="1" ht="15">
      <c r="C8" s="68" t="s">
        <v>6</v>
      </c>
      <c r="E8" s="62">
        <v>13.091</v>
      </c>
      <c r="F8" s="62">
        <v>12.347</v>
      </c>
      <c r="G8" s="62">
        <v>12.933</v>
      </c>
      <c r="H8" s="62">
        <v>13.079</v>
      </c>
      <c r="I8" s="62">
        <v>12.65</v>
      </c>
      <c r="J8" s="62">
        <v>14.014</v>
      </c>
      <c r="K8" s="62">
        <v>14.194</v>
      </c>
      <c r="L8" s="62">
        <v>15.701</v>
      </c>
      <c r="M8" s="62">
        <v>15.3</v>
      </c>
      <c r="N8" s="62">
        <v>14.8</v>
      </c>
      <c r="O8" s="62">
        <v>14.5</v>
      </c>
      <c r="P8" s="62">
        <v>14.8</v>
      </c>
      <c r="Q8" s="89">
        <v>14.5</v>
      </c>
      <c r="R8" s="67">
        <v>14.171</v>
      </c>
      <c r="S8" s="90">
        <v>14</v>
      </c>
      <c r="T8" s="91">
        <v>12</v>
      </c>
      <c r="U8" s="155">
        <v>13.192487944919428</v>
      </c>
      <c r="V8" s="155">
        <v>15.847758588817786</v>
      </c>
      <c r="W8" s="155">
        <v>11.370771885250708</v>
      </c>
      <c r="X8" s="155">
        <v>12.176421833420171</v>
      </c>
      <c r="Y8" s="340">
        <v>13.873887504081997</v>
      </c>
      <c r="Z8" s="343">
        <v>12.9</v>
      </c>
      <c r="AA8" s="152">
        <v>12.7</v>
      </c>
      <c r="AB8" s="152">
        <v>12.8</v>
      </c>
      <c r="AC8" s="89">
        <v>13.6</v>
      </c>
      <c r="AD8" s="67">
        <v>16</v>
      </c>
      <c r="AE8" s="89">
        <v>15.9</v>
      </c>
    </row>
    <row r="9" spans="3:31" s="62" customFormat="1" ht="15">
      <c r="C9" s="68" t="s">
        <v>7</v>
      </c>
      <c r="E9" s="62">
        <v>0.266</v>
      </c>
      <c r="F9" s="62">
        <v>0.408</v>
      </c>
      <c r="G9" s="62">
        <v>0.509</v>
      </c>
      <c r="H9" s="62">
        <v>0.376</v>
      </c>
      <c r="I9" s="62">
        <v>0.22</v>
      </c>
      <c r="J9" s="62">
        <v>0.274</v>
      </c>
      <c r="K9" s="62">
        <v>0.399</v>
      </c>
      <c r="L9" s="62">
        <v>0.42</v>
      </c>
      <c r="M9" s="62">
        <v>0.32</v>
      </c>
      <c r="N9" s="62">
        <v>0.6</v>
      </c>
      <c r="O9" s="62">
        <v>0.6</v>
      </c>
      <c r="P9" s="62">
        <v>0.4</v>
      </c>
      <c r="Q9" s="89">
        <v>0.4</v>
      </c>
      <c r="R9" s="67">
        <v>0.275</v>
      </c>
      <c r="S9" s="150" t="s">
        <v>190</v>
      </c>
      <c r="T9" s="91">
        <v>0.2</v>
      </c>
      <c r="U9" s="155">
        <v>0.5839820762602459</v>
      </c>
      <c r="V9" s="155">
        <v>0.49350048490482623</v>
      </c>
      <c r="W9" s="155">
        <v>0.6041142092223275</v>
      </c>
      <c r="X9" s="155" t="s">
        <v>190</v>
      </c>
      <c r="Y9" s="340">
        <v>0.7706069664354926</v>
      </c>
      <c r="Z9" s="343" t="s">
        <v>190</v>
      </c>
      <c r="AA9" s="152" t="s">
        <v>190</v>
      </c>
      <c r="AB9" s="152" t="s">
        <v>190</v>
      </c>
      <c r="AC9" s="152" t="s">
        <v>190</v>
      </c>
      <c r="AD9" s="152" t="s">
        <v>190</v>
      </c>
      <c r="AE9" s="152" t="s">
        <v>190</v>
      </c>
    </row>
    <row r="10" spans="3:31" s="62" customFormat="1" ht="15">
      <c r="C10" s="68" t="s">
        <v>8</v>
      </c>
      <c r="E10" s="62">
        <v>0.162</v>
      </c>
      <c r="F10" s="62">
        <v>0.077</v>
      </c>
      <c r="G10" s="62">
        <v>0.117</v>
      </c>
      <c r="H10" s="62">
        <v>0.133</v>
      </c>
      <c r="I10" s="62">
        <v>0.186</v>
      </c>
      <c r="J10" s="62">
        <v>0.22</v>
      </c>
      <c r="K10" s="62">
        <v>0.156</v>
      </c>
      <c r="L10" s="62">
        <v>0.129</v>
      </c>
      <c r="M10" s="62">
        <v>0.09</v>
      </c>
      <c r="N10" s="62">
        <v>0.2</v>
      </c>
      <c r="O10" s="62">
        <v>0.1</v>
      </c>
      <c r="P10" s="62">
        <v>0.2</v>
      </c>
      <c r="Q10" s="89">
        <v>0.2</v>
      </c>
      <c r="R10" s="67">
        <v>0.304</v>
      </c>
      <c r="S10" s="90">
        <v>0.3</v>
      </c>
      <c r="T10" s="91">
        <v>0.2</v>
      </c>
      <c r="U10" s="155">
        <v>0.38362316250071826</v>
      </c>
      <c r="V10" s="155" t="s">
        <v>190</v>
      </c>
      <c r="W10" s="155">
        <v>0.34923014431793475</v>
      </c>
      <c r="X10" s="155">
        <v>0.2206481330921061</v>
      </c>
      <c r="Y10" s="340">
        <v>0.11744544794618773</v>
      </c>
      <c r="Z10" s="343" t="s">
        <v>190</v>
      </c>
      <c r="AA10" s="152">
        <v>0.7</v>
      </c>
      <c r="AB10" s="152">
        <v>0.2</v>
      </c>
      <c r="AC10" s="89">
        <v>0.1</v>
      </c>
      <c r="AD10" s="89">
        <v>0.5</v>
      </c>
      <c r="AE10" s="89">
        <v>0.4</v>
      </c>
    </row>
    <row r="11" spans="3:31" s="62" customFormat="1" ht="15">
      <c r="C11" s="62" t="s">
        <v>9</v>
      </c>
      <c r="E11" s="62">
        <v>13.42</v>
      </c>
      <c r="F11" s="62">
        <v>12.832</v>
      </c>
      <c r="G11" s="62">
        <v>13.51</v>
      </c>
      <c r="H11" s="62">
        <v>13.588</v>
      </c>
      <c r="I11" s="62">
        <v>13.056</v>
      </c>
      <c r="J11" s="62">
        <v>14.508</v>
      </c>
      <c r="K11" s="62">
        <v>14.749</v>
      </c>
      <c r="L11" s="62">
        <v>16.25</v>
      </c>
      <c r="M11" s="62">
        <v>15.7</v>
      </c>
      <c r="N11" s="62">
        <v>15.7</v>
      </c>
      <c r="O11" s="89">
        <v>15.5</v>
      </c>
      <c r="P11" s="62">
        <v>15.4</v>
      </c>
      <c r="Q11" s="89">
        <v>15.2</v>
      </c>
      <c r="R11" s="67">
        <v>14.75</v>
      </c>
      <c r="S11" s="90">
        <v>14.5</v>
      </c>
      <c r="T11" s="91">
        <v>12.5</v>
      </c>
      <c r="U11" s="155">
        <v>14.160093183680384</v>
      </c>
      <c r="V11" s="155">
        <v>16.44865439252749</v>
      </c>
      <c r="W11" s="155">
        <v>12.324116238790959</v>
      </c>
      <c r="X11" s="155">
        <v>12.635808161881894</v>
      </c>
      <c r="Y11" s="340">
        <v>14.761939918463677</v>
      </c>
      <c r="Z11" s="343">
        <v>13.6</v>
      </c>
      <c r="AA11" s="152">
        <v>13.7</v>
      </c>
      <c r="AB11" s="152">
        <v>13.2</v>
      </c>
      <c r="AC11" s="89">
        <v>13.9</v>
      </c>
      <c r="AD11" s="89">
        <v>17</v>
      </c>
      <c r="AE11" s="89">
        <v>16.4</v>
      </c>
    </row>
    <row r="12" spans="3:31" s="62" customFormat="1" ht="18">
      <c r="C12" s="63" t="s">
        <v>187</v>
      </c>
      <c r="E12" s="62">
        <v>0.46</v>
      </c>
      <c r="F12" s="62">
        <v>0.41</v>
      </c>
      <c r="G12" s="62">
        <v>0.44</v>
      </c>
      <c r="H12" s="62">
        <v>0.55</v>
      </c>
      <c r="I12" s="62">
        <v>0.65</v>
      </c>
      <c r="J12" s="62">
        <v>0.59</v>
      </c>
      <c r="K12" s="62">
        <v>0.62</v>
      </c>
      <c r="L12" s="62">
        <v>0.6</v>
      </c>
      <c r="M12" s="62">
        <v>0.7</v>
      </c>
      <c r="N12" s="62">
        <v>0.7</v>
      </c>
      <c r="O12" s="67">
        <v>0.5468</v>
      </c>
      <c r="P12" s="62">
        <v>0.5</v>
      </c>
      <c r="Q12" s="89">
        <v>0.6</v>
      </c>
      <c r="R12" s="91">
        <v>0.6</v>
      </c>
      <c r="S12" s="90">
        <v>0.5</v>
      </c>
      <c r="T12" s="91">
        <v>0.4</v>
      </c>
      <c r="U12" s="155">
        <v>0.36418835707950015</v>
      </c>
      <c r="V12" s="155">
        <v>0.6029412913695646</v>
      </c>
      <c r="W12" s="155">
        <v>0.5189613478377887</v>
      </c>
      <c r="X12" s="155">
        <v>0.4797859248119079</v>
      </c>
      <c r="Y12" s="340">
        <v>0.39080696564483824</v>
      </c>
      <c r="Z12" s="344">
        <v>0.3</v>
      </c>
      <c r="AA12" s="152">
        <v>0.3</v>
      </c>
      <c r="AB12" s="152">
        <v>0.3</v>
      </c>
      <c r="AC12" s="89">
        <v>0.2</v>
      </c>
      <c r="AD12" s="89">
        <v>0.2</v>
      </c>
      <c r="AE12" s="89">
        <v>0.2</v>
      </c>
    </row>
    <row r="13" spans="3:31" s="62" customFormat="1" ht="15">
      <c r="C13" s="62" t="s">
        <v>10</v>
      </c>
      <c r="E13" s="62">
        <v>160.56</v>
      </c>
      <c r="F13" s="62">
        <v>148.834</v>
      </c>
      <c r="G13" s="62">
        <v>157.11399999999998</v>
      </c>
      <c r="H13" s="62">
        <v>158.888</v>
      </c>
      <c r="I13" s="62">
        <v>155.8</v>
      </c>
      <c r="J13" s="62">
        <v>157.71300000000002</v>
      </c>
      <c r="K13" s="62">
        <v>162.403</v>
      </c>
      <c r="L13" s="62">
        <v>157.36</v>
      </c>
      <c r="M13" s="62">
        <v>155.6</v>
      </c>
      <c r="N13" s="62">
        <v>155.8</v>
      </c>
      <c r="O13" s="92">
        <f>O6+O11+O12</f>
        <v>158.5468</v>
      </c>
      <c r="P13" s="93">
        <f>P6+P11+P12</f>
        <v>150.8</v>
      </c>
      <c r="Q13" s="93">
        <f>Q6+Q11+Q12</f>
        <v>154.39999999999998</v>
      </c>
      <c r="R13" s="93">
        <f>R6+R11+R12</f>
        <v>153.393</v>
      </c>
      <c r="S13" s="94">
        <v>173.7</v>
      </c>
      <c r="T13" s="91">
        <v>165.6</v>
      </c>
      <c r="U13" s="155">
        <v>170.03526122401001</v>
      </c>
      <c r="V13" s="155">
        <v>176.82849159656521</v>
      </c>
      <c r="W13" s="155">
        <v>157.03148290364607</v>
      </c>
      <c r="X13" s="155">
        <v>131.92345982339137</v>
      </c>
      <c r="Y13" s="340">
        <v>131.93396436893246</v>
      </c>
      <c r="Z13" s="343">
        <v>144.2</v>
      </c>
      <c r="AA13" s="152">
        <v>150.6</v>
      </c>
      <c r="AB13" s="152">
        <v>135.8</v>
      </c>
      <c r="AC13" s="89">
        <v>137.6</v>
      </c>
      <c r="AD13" s="89">
        <v>153.9</v>
      </c>
      <c r="AE13" s="89">
        <v>183.5</v>
      </c>
    </row>
    <row r="14" spans="5:31" s="62" customFormat="1" ht="15">
      <c r="E14" s="62" t="s">
        <v>160</v>
      </c>
      <c r="F14" s="62" t="s">
        <v>160</v>
      </c>
      <c r="G14" s="62" t="s">
        <v>160</v>
      </c>
      <c r="H14" s="62" t="s">
        <v>160</v>
      </c>
      <c r="I14" s="62" t="s">
        <v>160</v>
      </c>
      <c r="J14" s="62" t="s">
        <v>160</v>
      </c>
      <c r="K14" s="62" t="s">
        <v>160</v>
      </c>
      <c r="L14" s="62" t="s">
        <v>160</v>
      </c>
      <c r="M14" s="62" t="s">
        <v>160</v>
      </c>
      <c r="O14" s="95"/>
      <c r="S14" s="88"/>
      <c r="T14" s="72"/>
      <c r="U14" s="163"/>
      <c r="V14" s="152"/>
      <c r="W14" s="152"/>
      <c r="X14" s="152"/>
      <c r="Y14" s="341"/>
      <c r="Z14" s="343"/>
      <c r="AA14" s="152"/>
      <c r="AB14" s="152"/>
      <c r="AC14" s="89"/>
      <c r="AD14" s="89"/>
      <c r="AE14" s="89"/>
    </row>
    <row r="15" spans="1:31" s="62" customFormat="1" ht="15.75">
      <c r="A15" s="63" t="s">
        <v>11</v>
      </c>
      <c r="B15" s="125" t="s">
        <v>12</v>
      </c>
      <c r="C15" s="97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67"/>
      <c r="S15" s="88"/>
      <c r="T15" s="72"/>
      <c r="U15" s="163"/>
      <c r="V15" s="152"/>
      <c r="W15" s="152"/>
      <c r="X15" s="152"/>
      <c r="Y15" s="341"/>
      <c r="Z15" s="343"/>
      <c r="AA15" s="152"/>
      <c r="AB15" s="152"/>
      <c r="AC15" s="89"/>
      <c r="AD15" s="89"/>
      <c r="AE15" s="89"/>
    </row>
    <row r="16" spans="2:31" s="62" customFormat="1" ht="15">
      <c r="B16" s="65" t="s">
        <v>13</v>
      </c>
      <c r="C16" s="65"/>
      <c r="O16" s="67"/>
      <c r="S16" s="88"/>
      <c r="T16" s="72"/>
      <c r="U16" s="163"/>
      <c r="V16" s="152"/>
      <c r="W16" s="152"/>
      <c r="X16" s="152"/>
      <c r="Y16" s="341"/>
      <c r="Z16" s="343"/>
      <c r="AA16" s="152"/>
      <c r="AB16" s="152"/>
      <c r="AC16" s="89"/>
      <c r="AD16" s="89"/>
      <c r="AE16" s="89"/>
    </row>
    <row r="17" spans="3:31" s="62" customFormat="1" ht="15">
      <c r="C17" s="62" t="s">
        <v>4</v>
      </c>
      <c r="E17" s="62">
        <v>146.68</v>
      </c>
      <c r="F17" s="62">
        <v>135.592</v>
      </c>
      <c r="G17" s="62">
        <v>143.164</v>
      </c>
      <c r="H17" s="62">
        <v>144.75</v>
      </c>
      <c r="I17" s="62">
        <v>142.094</v>
      </c>
      <c r="J17" s="62">
        <v>142.615</v>
      </c>
      <c r="K17" s="62">
        <v>147.034</v>
      </c>
      <c r="L17" s="62">
        <v>140.51</v>
      </c>
      <c r="M17" s="62">
        <v>139.2</v>
      </c>
      <c r="N17" s="62">
        <v>139.4</v>
      </c>
      <c r="O17" s="62">
        <v>142.5</v>
      </c>
      <c r="P17" s="89">
        <v>134.9</v>
      </c>
      <c r="Q17" s="89">
        <v>138.6</v>
      </c>
      <c r="R17" s="67">
        <v>138.043</v>
      </c>
      <c r="S17" s="90">
        <v>158.7</v>
      </c>
      <c r="T17" s="91">
        <v>152.7</v>
      </c>
      <c r="U17" s="155">
        <v>155.51097968325013</v>
      </c>
      <c r="V17" s="155">
        <v>159.77689591266815</v>
      </c>
      <c r="W17" s="155">
        <v>144.1884053170173</v>
      </c>
      <c r="X17" s="155">
        <v>118.80786573669755</v>
      </c>
      <c r="Y17" s="340">
        <v>116.78121748482397</v>
      </c>
      <c r="Z17" s="343">
        <v>130.3</v>
      </c>
      <c r="AA17" s="152">
        <v>136.6</v>
      </c>
      <c r="AB17" s="152">
        <v>122.4</v>
      </c>
      <c r="AC17" s="89">
        <v>123.4</v>
      </c>
      <c r="AD17" s="89">
        <v>136.7</v>
      </c>
      <c r="AE17" s="89">
        <v>166.9</v>
      </c>
    </row>
    <row r="18" spans="3:31" s="62" customFormat="1" ht="15">
      <c r="C18" s="62" t="s">
        <v>5</v>
      </c>
      <c r="P18" s="89"/>
      <c r="Q18" s="89"/>
      <c r="R18" s="67"/>
      <c r="S18" s="90"/>
      <c r="U18" s="155"/>
      <c r="V18" s="155"/>
      <c r="W18" s="155"/>
      <c r="X18" s="155"/>
      <c r="Y18" s="340"/>
      <c r="Z18" s="343"/>
      <c r="AA18" s="152"/>
      <c r="AB18" s="152"/>
      <c r="AC18" s="89"/>
      <c r="AD18" s="89"/>
      <c r="AE18" s="89"/>
    </row>
    <row r="19" spans="3:31" s="62" customFormat="1" ht="15">
      <c r="C19" s="68" t="s">
        <v>6</v>
      </c>
      <c r="E19" s="62">
        <v>16.776</v>
      </c>
      <c r="F19" s="62">
        <v>16.699</v>
      </c>
      <c r="G19" s="62">
        <v>16.314</v>
      </c>
      <c r="H19" s="62">
        <v>16.819</v>
      </c>
      <c r="I19" s="62">
        <v>17.792</v>
      </c>
      <c r="J19" s="62">
        <v>18.455</v>
      </c>
      <c r="K19" s="62">
        <v>19.051</v>
      </c>
      <c r="L19" s="62">
        <v>20.188</v>
      </c>
      <c r="M19" s="62">
        <v>18.4</v>
      </c>
      <c r="N19" s="62">
        <v>18.8</v>
      </c>
      <c r="O19" s="62">
        <v>19.9</v>
      </c>
      <c r="P19" s="89">
        <v>18.9</v>
      </c>
      <c r="Q19" s="89">
        <v>17.9</v>
      </c>
      <c r="R19" s="67">
        <f>R22-R21-R20</f>
        <v>20.464</v>
      </c>
      <c r="S19" s="90">
        <v>17.5</v>
      </c>
      <c r="T19" s="91">
        <v>16.7</v>
      </c>
      <c r="U19" s="155">
        <v>18.62388867570124</v>
      </c>
      <c r="V19" s="155">
        <v>21.221921634280985</v>
      </c>
      <c r="W19" s="155">
        <v>17.0624248867717</v>
      </c>
      <c r="X19" s="155">
        <v>15.520682426366537</v>
      </c>
      <c r="Y19" s="340">
        <v>17.330312325144348</v>
      </c>
      <c r="Z19" s="343">
        <v>16.8</v>
      </c>
      <c r="AA19" s="92">
        <v>19</v>
      </c>
      <c r="AB19" s="92">
        <v>16</v>
      </c>
      <c r="AC19" s="89">
        <v>17.9</v>
      </c>
      <c r="AD19" s="89">
        <v>19.8</v>
      </c>
      <c r="AE19" s="67">
        <v>20</v>
      </c>
    </row>
    <row r="20" spans="3:31" s="62" customFormat="1" ht="15">
      <c r="C20" s="68" t="s">
        <v>7</v>
      </c>
      <c r="E20" s="62">
        <v>0.349</v>
      </c>
      <c r="F20" s="62">
        <v>0.484</v>
      </c>
      <c r="G20" s="62">
        <v>0.279</v>
      </c>
      <c r="H20" s="62">
        <v>0.359</v>
      </c>
      <c r="I20" s="62">
        <v>0.3</v>
      </c>
      <c r="J20" s="62">
        <v>0.284</v>
      </c>
      <c r="K20" s="62">
        <v>0.401</v>
      </c>
      <c r="L20" s="62">
        <v>0.343</v>
      </c>
      <c r="M20" s="62">
        <v>0.3</v>
      </c>
      <c r="N20" s="62">
        <v>0.257</v>
      </c>
      <c r="O20" s="66">
        <v>0.2</v>
      </c>
      <c r="P20" s="89">
        <v>0.3</v>
      </c>
      <c r="Q20" s="89">
        <v>0.3</v>
      </c>
      <c r="R20" s="67">
        <v>0.237</v>
      </c>
      <c r="S20" s="150" t="s">
        <v>190</v>
      </c>
      <c r="T20" s="91">
        <v>0.5</v>
      </c>
      <c r="U20" s="155">
        <v>0.2464735778085992</v>
      </c>
      <c r="V20" s="155">
        <v>0.5546799924189602</v>
      </c>
      <c r="W20" s="155">
        <v>0.3485008560372903</v>
      </c>
      <c r="X20" s="155" t="s">
        <v>190</v>
      </c>
      <c r="Y20" s="340">
        <v>0.41478056663352836</v>
      </c>
      <c r="Z20" s="343" t="s">
        <v>190</v>
      </c>
      <c r="AA20" s="152" t="s">
        <v>190</v>
      </c>
      <c r="AB20" s="152" t="s">
        <v>190</v>
      </c>
      <c r="AC20" s="152" t="s">
        <v>190</v>
      </c>
      <c r="AD20" s="152" t="s">
        <v>190</v>
      </c>
      <c r="AE20" s="152" t="s">
        <v>190</v>
      </c>
    </row>
    <row r="21" spans="3:31" s="62" customFormat="1" ht="15">
      <c r="C21" s="68" t="s">
        <v>8</v>
      </c>
      <c r="E21" s="62">
        <v>0.109</v>
      </c>
      <c r="F21" s="62">
        <v>0.072</v>
      </c>
      <c r="G21" s="62">
        <v>0.085</v>
      </c>
      <c r="H21" s="62">
        <v>0.07</v>
      </c>
      <c r="I21" s="62">
        <v>0.104</v>
      </c>
      <c r="J21" s="62">
        <v>0.198</v>
      </c>
      <c r="K21" s="62">
        <v>0.124</v>
      </c>
      <c r="L21" s="62">
        <v>0.055</v>
      </c>
      <c r="M21" s="62">
        <v>0.055</v>
      </c>
      <c r="N21" s="62">
        <v>0.055</v>
      </c>
      <c r="O21" s="66">
        <v>0.2</v>
      </c>
      <c r="P21" s="89">
        <v>0.1</v>
      </c>
      <c r="Q21" s="89">
        <v>0.1</v>
      </c>
      <c r="R21" s="67">
        <v>0.19</v>
      </c>
      <c r="S21" s="90">
        <v>0.2</v>
      </c>
      <c r="T21" s="91">
        <v>0.2</v>
      </c>
      <c r="U21" s="155">
        <v>0.06771428706543516</v>
      </c>
      <c r="V21" s="155" t="s">
        <v>190</v>
      </c>
      <c r="W21" s="155">
        <v>0.3176704661889146</v>
      </c>
      <c r="X21" s="155">
        <v>0.36010271015280515</v>
      </c>
      <c r="Y21" s="340">
        <v>0.18067111604983024</v>
      </c>
      <c r="Z21" s="343">
        <v>0.3</v>
      </c>
      <c r="AA21" s="152">
        <v>0.5</v>
      </c>
      <c r="AB21" s="152" t="s">
        <v>190</v>
      </c>
      <c r="AC21" s="89">
        <v>0.2</v>
      </c>
      <c r="AD21" s="89">
        <v>0.5</v>
      </c>
      <c r="AE21" s="89">
        <v>0.2</v>
      </c>
    </row>
    <row r="22" spans="3:31" s="62" customFormat="1" ht="15">
      <c r="C22" s="62" t="s">
        <v>9</v>
      </c>
      <c r="E22" s="62">
        <v>17.234</v>
      </c>
      <c r="F22" s="62">
        <v>17.255</v>
      </c>
      <c r="G22" s="62">
        <v>16.678</v>
      </c>
      <c r="H22" s="62">
        <v>17.248</v>
      </c>
      <c r="I22" s="62">
        <v>18.196</v>
      </c>
      <c r="J22" s="62">
        <v>18.937</v>
      </c>
      <c r="K22" s="62">
        <v>19.576</v>
      </c>
      <c r="L22" s="62">
        <v>20.586</v>
      </c>
      <c r="M22" s="62">
        <v>18.7</v>
      </c>
      <c r="N22" s="62">
        <v>19.2</v>
      </c>
      <c r="O22" s="62">
        <v>20.3</v>
      </c>
      <c r="P22" s="89">
        <v>19.3</v>
      </c>
      <c r="Q22" s="89">
        <v>18.3</v>
      </c>
      <c r="R22" s="67">
        <v>20.891</v>
      </c>
      <c r="S22" s="90">
        <v>17.9</v>
      </c>
      <c r="T22" s="91">
        <v>17.4</v>
      </c>
      <c r="U22" s="155">
        <v>18.938076540575267</v>
      </c>
      <c r="V22" s="155">
        <v>21.900816935222952</v>
      </c>
      <c r="W22" s="155">
        <v>17.728596208997907</v>
      </c>
      <c r="X22" s="155">
        <v>15.955368038851738</v>
      </c>
      <c r="Y22" s="340">
        <v>17.9257640078277</v>
      </c>
      <c r="Z22" s="343">
        <v>17.5</v>
      </c>
      <c r="AA22" s="152">
        <v>19.8</v>
      </c>
      <c r="AB22" s="152">
        <v>16.4</v>
      </c>
      <c r="AC22" s="89">
        <v>18.4</v>
      </c>
      <c r="AD22" s="89">
        <v>20.4</v>
      </c>
      <c r="AE22" s="89">
        <v>20.4</v>
      </c>
    </row>
    <row r="23" spans="3:31" s="62" customFormat="1" ht="18">
      <c r="C23" s="63" t="s">
        <v>187</v>
      </c>
      <c r="E23" s="62">
        <v>0.2</v>
      </c>
      <c r="F23" s="62">
        <v>0.19</v>
      </c>
      <c r="G23" s="62">
        <v>0.22</v>
      </c>
      <c r="H23" s="62">
        <v>0.24</v>
      </c>
      <c r="I23" s="62">
        <v>0.26</v>
      </c>
      <c r="J23" s="62">
        <v>0.25</v>
      </c>
      <c r="K23" s="62">
        <v>0.26</v>
      </c>
      <c r="L23" s="62">
        <v>0.27</v>
      </c>
      <c r="M23" s="62">
        <v>0.2</v>
      </c>
      <c r="N23" s="62">
        <v>0.3</v>
      </c>
      <c r="O23" s="66">
        <v>0.2441</v>
      </c>
      <c r="P23" s="89">
        <v>0.2</v>
      </c>
      <c r="Q23" s="89">
        <v>0.2</v>
      </c>
      <c r="R23" s="96">
        <v>0.2</v>
      </c>
      <c r="S23" s="91">
        <v>0.3</v>
      </c>
      <c r="T23" s="91">
        <v>0.2</v>
      </c>
      <c r="U23" s="155">
        <v>0.16031427631392056</v>
      </c>
      <c r="V23" s="155">
        <v>0.3210164332510537</v>
      </c>
      <c r="W23" s="155">
        <v>0.27283219457017266</v>
      </c>
      <c r="X23" s="155">
        <v>0.1793959405262528</v>
      </c>
      <c r="Y23" s="340">
        <v>0.18195068093400793</v>
      </c>
      <c r="Z23" s="344">
        <v>0.1</v>
      </c>
      <c r="AA23" s="152">
        <v>0.1</v>
      </c>
      <c r="AB23" s="152">
        <v>0.1</v>
      </c>
      <c r="AC23" s="89">
        <v>0.1</v>
      </c>
      <c r="AD23" s="89">
        <v>0.2</v>
      </c>
      <c r="AE23" s="89">
        <v>0.1</v>
      </c>
    </row>
    <row r="24" spans="1:31" s="62" customFormat="1" ht="15">
      <c r="A24" s="103"/>
      <c r="B24" s="103"/>
      <c r="C24" s="103" t="s">
        <v>10</v>
      </c>
      <c r="D24" s="103"/>
      <c r="E24" s="103">
        <v>164.114</v>
      </c>
      <c r="F24" s="103">
        <v>153.037</v>
      </c>
      <c r="G24" s="103">
        <v>160.06199999999998</v>
      </c>
      <c r="H24" s="103">
        <v>162.238</v>
      </c>
      <c r="I24" s="103">
        <v>160.55</v>
      </c>
      <c r="J24" s="103">
        <v>161.80200000000002</v>
      </c>
      <c r="K24" s="103">
        <v>166.87</v>
      </c>
      <c r="L24" s="103">
        <v>161.366</v>
      </c>
      <c r="M24" s="103">
        <v>158.2</v>
      </c>
      <c r="N24" s="103">
        <v>158.9</v>
      </c>
      <c r="O24" s="104">
        <f>O17+O22+O23</f>
        <v>163.04410000000001</v>
      </c>
      <c r="P24" s="104">
        <f>P17+P22+P23</f>
        <v>154.4</v>
      </c>
      <c r="Q24" s="104">
        <f>Q17+Q22+Q23</f>
        <v>157.1</v>
      </c>
      <c r="R24" s="104">
        <f>R17+R22+R23</f>
        <v>159.134</v>
      </c>
      <c r="S24" s="105">
        <v>176.9</v>
      </c>
      <c r="T24" s="106">
        <v>170.4</v>
      </c>
      <c r="U24" s="106">
        <v>174.6093705001393</v>
      </c>
      <c r="V24" s="106">
        <v>181.99872928114218</v>
      </c>
      <c r="W24" s="106">
        <v>162.1898337205854</v>
      </c>
      <c r="X24" s="106">
        <v>134.94262971607554</v>
      </c>
      <c r="Y24" s="342">
        <v>134.88893217358566</v>
      </c>
      <c r="Z24" s="345">
        <v>147.9</v>
      </c>
      <c r="AA24" s="250">
        <v>156.6</v>
      </c>
      <c r="AB24" s="250">
        <v>138.9</v>
      </c>
      <c r="AC24" s="272">
        <v>141.9</v>
      </c>
      <c r="AD24" s="272">
        <v>157.3</v>
      </c>
      <c r="AE24" s="272">
        <v>187.5</v>
      </c>
    </row>
    <row r="25" spans="15:19" s="61" customFormat="1" ht="4.5" customHeight="1">
      <c r="O25" s="69" t="s">
        <v>160</v>
      </c>
      <c r="P25" s="69" t="s">
        <v>160</v>
      </c>
      <c r="Q25" s="69" t="s">
        <v>160</v>
      </c>
      <c r="R25" s="69" t="s">
        <v>160</v>
      </c>
      <c r="S25" s="69" t="s">
        <v>160</v>
      </c>
    </row>
    <row r="26" spans="1:19" s="61" customFormat="1" ht="11.25" customHeight="1">
      <c r="A26" s="337" t="s">
        <v>195</v>
      </c>
      <c r="O26" s="69"/>
      <c r="P26" s="69"/>
      <c r="Q26" s="69"/>
      <c r="R26" s="69"/>
      <c r="S26" s="69"/>
    </row>
    <row r="27" spans="1:19" s="61" customFormat="1" ht="14.25">
      <c r="A27" s="338" t="s">
        <v>177</v>
      </c>
      <c r="S27" s="70"/>
    </row>
    <row r="28" spans="1:19" s="61" customFormat="1" ht="14.25">
      <c r="A28" s="338" t="s">
        <v>180</v>
      </c>
      <c r="S28" s="70"/>
    </row>
    <row r="29" spans="1:19" s="61" customFormat="1" ht="15.75" customHeight="1">
      <c r="A29" s="337" t="s">
        <v>182</v>
      </c>
      <c r="S29" s="70"/>
    </row>
    <row r="30" spans="1:19" s="61" customFormat="1" ht="15.75" customHeight="1">
      <c r="A30" s="337" t="s">
        <v>189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</row>
    <row r="31" spans="1:19" s="61" customFormat="1" ht="15.75" customHeight="1">
      <c r="A31" s="61" t="s">
        <v>160</v>
      </c>
      <c r="S31" s="70"/>
    </row>
    <row r="32" spans="1:24" s="9" customFormat="1" ht="24" customHeight="1">
      <c r="A32" s="84" t="s">
        <v>329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30" s="62" customFormat="1" ht="24" customHeight="1">
      <c r="A33" s="108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P33" s="114"/>
      <c r="Q33" s="114"/>
      <c r="U33" s="100" t="s">
        <v>165</v>
      </c>
      <c r="V33" s="114"/>
      <c r="W33" s="114"/>
      <c r="X33" s="114"/>
      <c r="Y33" s="114"/>
      <c r="Z33" s="114"/>
      <c r="AA33" s="114"/>
      <c r="AB33" s="114"/>
      <c r="AC33" s="114"/>
      <c r="AD33" s="114"/>
    </row>
    <row r="34" spans="1:30" s="62" customFormat="1" ht="15.7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U34" s="110" t="s">
        <v>166</v>
      </c>
      <c r="V34" s="110" t="s">
        <v>153</v>
      </c>
      <c r="W34" s="110" t="s">
        <v>154</v>
      </c>
      <c r="X34" s="110" t="s">
        <v>155</v>
      </c>
      <c r="Y34" s="110" t="s">
        <v>156</v>
      </c>
      <c r="Z34" s="110" t="s">
        <v>157</v>
      </c>
      <c r="AA34" s="110" t="s">
        <v>158</v>
      </c>
      <c r="AB34" s="110" t="s">
        <v>159</v>
      </c>
      <c r="AC34" s="110" t="s">
        <v>152</v>
      </c>
      <c r="AD34" s="110" t="s">
        <v>14</v>
      </c>
    </row>
    <row r="35" spans="1:30" s="62" customFormat="1" ht="15.7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U35" s="111">
        <v>25</v>
      </c>
      <c r="V35" s="111">
        <v>50</v>
      </c>
      <c r="W35" s="111">
        <v>100</v>
      </c>
      <c r="X35" s="111">
        <v>150</v>
      </c>
      <c r="Y35" s="111">
        <v>200</v>
      </c>
      <c r="Z35" s="111">
        <v>300</v>
      </c>
      <c r="AA35" s="111">
        <v>400</v>
      </c>
      <c r="AB35" s="111">
        <v>500</v>
      </c>
      <c r="AC35" s="112"/>
      <c r="AD35" s="112"/>
    </row>
    <row r="36" s="62" customFormat="1" ht="15">
      <c r="A36" s="63" t="s">
        <v>15</v>
      </c>
    </row>
    <row r="37" spans="1:30" s="62" customFormat="1" ht="15">
      <c r="A37" s="63"/>
      <c r="B37" s="71" t="s">
        <v>16</v>
      </c>
      <c r="U37" s="271">
        <v>42.3</v>
      </c>
      <c r="V37" s="271">
        <v>52</v>
      </c>
      <c r="W37" s="271">
        <v>39.9</v>
      </c>
      <c r="X37" s="271">
        <v>16.6</v>
      </c>
      <c r="Y37" s="271">
        <v>9.6</v>
      </c>
      <c r="Z37" s="271">
        <v>12.2</v>
      </c>
      <c r="AA37" s="271">
        <v>6</v>
      </c>
      <c r="AB37" s="271">
        <v>2.2</v>
      </c>
      <c r="AC37" s="271">
        <v>2.5</v>
      </c>
      <c r="AD37" s="271">
        <v>183.3</v>
      </c>
    </row>
    <row r="38" spans="2:30" s="62" customFormat="1" ht="15">
      <c r="B38" s="71" t="s">
        <v>17</v>
      </c>
      <c r="U38" s="251">
        <f aca="true" t="shared" si="0" ref="U38:AD38">(U37/$AD37)*100</f>
        <v>23.076923076923073</v>
      </c>
      <c r="V38" s="251">
        <f t="shared" si="0"/>
        <v>28.36879432624113</v>
      </c>
      <c r="W38" s="251">
        <f t="shared" si="0"/>
        <v>21.76759410801964</v>
      </c>
      <c r="X38" s="251">
        <f t="shared" si="0"/>
        <v>9.056192034915439</v>
      </c>
      <c r="Y38" s="251">
        <f t="shared" si="0"/>
        <v>5.2373158756137475</v>
      </c>
      <c r="Z38" s="251">
        <f t="shared" si="0"/>
        <v>6.655755591925804</v>
      </c>
      <c r="AA38" s="251">
        <f t="shared" si="0"/>
        <v>3.273322422258592</v>
      </c>
      <c r="AB38" s="251">
        <f t="shared" si="0"/>
        <v>1.2002182214948172</v>
      </c>
      <c r="AC38" s="251">
        <f t="shared" si="0"/>
        <v>1.3638843426077467</v>
      </c>
      <c r="AD38" s="251">
        <f t="shared" si="0"/>
        <v>100</v>
      </c>
    </row>
    <row r="39" spans="1:30" s="62" customFormat="1" ht="15">
      <c r="A39" s="62" t="s">
        <v>18</v>
      </c>
      <c r="B39" s="65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</row>
    <row r="40" spans="2:30" s="62" customFormat="1" ht="15">
      <c r="B40" s="71" t="s">
        <v>16</v>
      </c>
      <c r="U40" s="253">
        <v>630</v>
      </c>
      <c r="V40" s="253">
        <v>1881</v>
      </c>
      <c r="W40" s="253">
        <v>2818</v>
      </c>
      <c r="X40" s="253">
        <v>2052</v>
      </c>
      <c r="Y40" s="253">
        <v>1649</v>
      </c>
      <c r="Z40" s="253">
        <v>3034</v>
      </c>
      <c r="AA40" s="253">
        <v>2067</v>
      </c>
      <c r="AB40" s="253">
        <v>990</v>
      </c>
      <c r="AC40" s="253">
        <v>1519</v>
      </c>
      <c r="AD40" s="253">
        <v>16639</v>
      </c>
    </row>
    <row r="41" spans="1:30" s="62" customFormat="1" ht="15">
      <c r="A41" s="103"/>
      <c r="B41" s="113" t="s">
        <v>17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U41" s="254">
        <f aca="true" t="shared" si="1" ref="U41:AD41">(U40/$AD40)*100</f>
        <v>3.786285233487589</v>
      </c>
      <c r="V41" s="254">
        <f t="shared" si="1"/>
        <v>11.304765911412945</v>
      </c>
      <c r="W41" s="254">
        <f t="shared" si="1"/>
        <v>16.936113949155597</v>
      </c>
      <c r="X41" s="254">
        <f t="shared" si="1"/>
        <v>12.332471903359576</v>
      </c>
      <c r="Y41" s="254">
        <f t="shared" si="1"/>
        <v>9.910451349239738</v>
      </c>
      <c r="Z41" s="254">
        <f t="shared" si="1"/>
        <v>18.234268886351344</v>
      </c>
      <c r="AA41" s="254">
        <f t="shared" si="1"/>
        <v>12.422621551775947</v>
      </c>
      <c r="AB41" s="254">
        <f t="shared" si="1"/>
        <v>5.949876795480498</v>
      </c>
      <c r="AC41" s="254">
        <f t="shared" si="1"/>
        <v>9.129154396297855</v>
      </c>
      <c r="AD41" s="254">
        <f t="shared" si="1"/>
        <v>100</v>
      </c>
    </row>
    <row r="42" spans="1:27" s="62" customFormat="1" ht="15">
      <c r="A42" s="60" t="s">
        <v>195</v>
      </c>
      <c r="B42" s="167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R42" s="168"/>
      <c r="S42" s="168"/>
      <c r="T42" s="168"/>
      <c r="U42" s="168"/>
      <c r="V42" s="168"/>
      <c r="W42" s="168"/>
      <c r="X42" s="168"/>
      <c r="Y42" s="168"/>
      <c r="Z42" s="168"/>
      <c r="AA42" s="168"/>
    </row>
    <row r="43" ht="16.5" customHeight="1"/>
    <row r="44" spans="1:25" s="62" customFormat="1" ht="22.5" customHeight="1">
      <c r="A44" s="107" t="s">
        <v>192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T44" s="72"/>
      <c r="U44" s="72"/>
      <c r="V44" s="72"/>
      <c r="W44" s="72"/>
      <c r="X44" s="72"/>
      <c r="Y44" s="72"/>
    </row>
    <row r="45" spans="1:31" s="62" customFormat="1" ht="21" customHeight="1">
      <c r="A45" s="100"/>
      <c r="B45" s="100"/>
      <c r="C45" s="100"/>
      <c r="D45" s="100"/>
      <c r="E45" s="100">
        <v>1990</v>
      </c>
      <c r="F45" s="100">
        <v>1991</v>
      </c>
      <c r="G45" s="100">
        <v>1992</v>
      </c>
      <c r="H45" s="100">
        <v>1993</v>
      </c>
      <c r="I45" s="100">
        <v>1994</v>
      </c>
      <c r="J45" s="100">
        <v>1995</v>
      </c>
      <c r="K45" s="100">
        <v>1996</v>
      </c>
      <c r="L45" s="100">
        <v>1997</v>
      </c>
      <c r="M45" s="100">
        <v>1998</v>
      </c>
      <c r="N45" s="100">
        <v>1999</v>
      </c>
      <c r="O45" s="100">
        <v>2000</v>
      </c>
      <c r="P45" s="100">
        <v>2001</v>
      </c>
      <c r="Q45" s="100">
        <v>2002</v>
      </c>
      <c r="R45" s="147">
        <v>2003</v>
      </c>
      <c r="S45" s="100">
        <v>2004</v>
      </c>
      <c r="T45" s="100">
        <v>2005</v>
      </c>
      <c r="U45" s="100">
        <v>2006</v>
      </c>
      <c r="V45" s="100">
        <v>2007</v>
      </c>
      <c r="W45" s="100">
        <v>2008</v>
      </c>
      <c r="X45" s="100">
        <v>2009</v>
      </c>
      <c r="Y45" s="100">
        <v>2010</v>
      </c>
      <c r="Z45" s="100">
        <v>2011</v>
      </c>
      <c r="AA45" s="100">
        <v>2012</v>
      </c>
      <c r="AB45" s="100">
        <v>2013</v>
      </c>
      <c r="AC45" s="100">
        <v>2014</v>
      </c>
      <c r="AD45" s="100">
        <v>2015</v>
      </c>
      <c r="AE45" s="100">
        <v>2016</v>
      </c>
    </row>
    <row r="46" spans="17:31" s="62" customFormat="1" ht="13.5" customHeight="1">
      <c r="Q46" s="99"/>
      <c r="R46" s="148"/>
      <c r="S46" s="99"/>
      <c r="U46" s="86"/>
      <c r="V46" s="86"/>
      <c r="W46" s="86"/>
      <c r="X46" s="86"/>
      <c r="Y46" s="328"/>
      <c r="Z46" s="331"/>
      <c r="AE46" s="86" t="s">
        <v>146</v>
      </c>
    </row>
    <row r="47" spans="1:26" s="62" customFormat="1" ht="15">
      <c r="A47" s="63" t="s">
        <v>1</v>
      </c>
      <c r="B47" s="125" t="s">
        <v>2</v>
      </c>
      <c r="C47" s="64"/>
      <c r="P47" s="86"/>
      <c r="Q47" s="72"/>
      <c r="R47" s="137"/>
      <c r="S47" s="72"/>
      <c r="Y47" s="137"/>
      <c r="Z47" s="332"/>
    </row>
    <row r="48" spans="2:26" s="62" customFormat="1" ht="15">
      <c r="B48" s="65" t="s">
        <v>3</v>
      </c>
      <c r="C48" s="65"/>
      <c r="P48" s="86"/>
      <c r="Q48" s="72"/>
      <c r="R48" s="137"/>
      <c r="S48" s="72"/>
      <c r="Y48" s="137"/>
      <c r="Z48" s="332"/>
    </row>
    <row r="49" spans="3:31" s="62" customFormat="1" ht="15">
      <c r="C49" s="62" t="s">
        <v>4</v>
      </c>
      <c r="E49" s="115">
        <v>6729</v>
      </c>
      <c r="F49" s="115">
        <v>6543</v>
      </c>
      <c r="G49" s="115">
        <v>6714</v>
      </c>
      <c r="H49" s="115">
        <v>6810</v>
      </c>
      <c r="I49" s="115">
        <v>7269</v>
      </c>
      <c r="J49" s="115">
        <v>7615</v>
      </c>
      <c r="K49" s="115">
        <v>7627</v>
      </c>
      <c r="L49" s="115">
        <v>7373</v>
      </c>
      <c r="M49" s="115">
        <v>7809</v>
      </c>
      <c r="N49" s="115">
        <v>8063</v>
      </c>
      <c r="O49" s="115">
        <v>8088</v>
      </c>
      <c r="P49" s="115">
        <v>7930</v>
      </c>
      <c r="Q49" s="117">
        <v>7873</v>
      </c>
      <c r="R49" s="116">
        <v>8052.082</v>
      </c>
      <c r="S49" s="139">
        <v>9059</v>
      </c>
      <c r="T49" s="139">
        <v>8444</v>
      </c>
      <c r="U49" s="139">
        <v>8282</v>
      </c>
      <c r="V49" s="139">
        <v>8402</v>
      </c>
      <c r="W49" s="139">
        <v>8321</v>
      </c>
      <c r="X49" s="139">
        <v>6788</v>
      </c>
      <c r="Y49" s="329">
        <v>7173</v>
      </c>
      <c r="Z49" s="333">
        <v>8360</v>
      </c>
      <c r="AA49" s="154">
        <v>8139</v>
      </c>
      <c r="AB49" s="154">
        <v>7773</v>
      </c>
      <c r="AC49" s="154">
        <v>7700</v>
      </c>
      <c r="AD49" s="154">
        <v>8476</v>
      </c>
      <c r="AE49" s="154">
        <v>11351</v>
      </c>
    </row>
    <row r="50" spans="3:31" s="62" customFormat="1" ht="15">
      <c r="C50" s="62" t="s">
        <v>5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7"/>
      <c r="R50" s="116"/>
      <c r="S50" s="139"/>
      <c r="T50" s="139"/>
      <c r="U50" s="139"/>
      <c r="V50" s="139"/>
      <c r="W50" s="139"/>
      <c r="X50" s="139"/>
      <c r="Y50" s="329"/>
      <c r="Z50" s="333"/>
      <c r="AA50" s="154"/>
      <c r="AB50" s="154"/>
      <c r="AC50" s="154"/>
      <c r="AD50" s="154"/>
      <c r="AE50" s="154"/>
    </row>
    <row r="51" spans="3:31" s="62" customFormat="1" ht="15">
      <c r="C51" s="68" t="s">
        <v>6</v>
      </c>
      <c r="E51" s="115">
        <v>4738</v>
      </c>
      <c r="F51" s="115">
        <v>4525</v>
      </c>
      <c r="G51" s="115">
        <v>4482</v>
      </c>
      <c r="H51" s="115">
        <v>4613</v>
      </c>
      <c r="I51" s="115">
        <v>4538</v>
      </c>
      <c r="J51" s="115">
        <v>5273</v>
      </c>
      <c r="K51" s="115">
        <v>5464</v>
      </c>
      <c r="L51" s="115">
        <v>5669</v>
      </c>
      <c r="M51" s="115">
        <v>5904</v>
      </c>
      <c r="N51" s="115">
        <v>5619</v>
      </c>
      <c r="O51" s="115">
        <v>5567</v>
      </c>
      <c r="P51" s="115">
        <v>5570</v>
      </c>
      <c r="Q51" s="117">
        <v>5168</v>
      </c>
      <c r="R51" s="116">
        <v>5381.315</v>
      </c>
      <c r="S51" s="139">
        <v>5367</v>
      </c>
      <c r="T51" s="139">
        <v>4405</v>
      </c>
      <c r="U51" s="139">
        <v>4859</v>
      </c>
      <c r="V51" s="139">
        <v>5654</v>
      </c>
      <c r="W51" s="139">
        <v>4208</v>
      </c>
      <c r="X51" s="139">
        <v>4199</v>
      </c>
      <c r="Y51" s="329">
        <v>4708</v>
      </c>
      <c r="Z51" s="333">
        <v>4087</v>
      </c>
      <c r="AA51" s="154">
        <v>3854</v>
      </c>
      <c r="AB51" s="154">
        <v>4246</v>
      </c>
      <c r="AC51" s="154">
        <v>4507</v>
      </c>
      <c r="AD51" s="154">
        <v>5428</v>
      </c>
      <c r="AE51" s="154">
        <v>5177</v>
      </c>
    </row>
    <row r="52" spans="3:31" s="62" customFormat="1" ht="15">
      <c r="C52" s="68" t="s">
        <v>7</v>
      </c>
      <c r="E52" s="115">
        <v>158</v>
      </c>
      <c r="F52" s="115">
        <v>241</v>
      </c>
      <c r="G52" s="115">
        <v>278</v>
      </c>
      <c r="H52" s="115">
        <v>169</v>
      </c>
      <c r="I52" s="115">
        <v>141</v>
      </c>
      <c r="J52" s="115">
        <v>142</v>
      </c>
      <c r="K52" s="115">
        <v>155</v>
      </c>
      <c r="L52" s="115">
        <v>211</v>
      </c>
      <c r="M52" s="115">
        <v>162</v>
      </c>
      <c r="N52" s="115">
        <v>317</v>
      </c>
      <c r="O52" s="115">
        <v>305</v>
      </c>
      <c r="P52" s="115">
        <v>186</v>
      </c>
      <c r="Q52" s="117">
        <v>194</v>
      </c>
      <c r="R52" s="116">
        <v>121.506</v>
      </c>
      <c r="S52" s="139" t="s">
        <v>190</v>
      </c>
      <c r="T52" s="139">
        <v>146</v>
      </c>
      <c r="U52" s="139">
        <v>317</v>
      </c>
      <c r="V52" s="139">
        <v>207</v>
      </c>
      <c r="W52" s="139">
        <v>273</v>
      </c>
      <c r="X52" s="139" t="s">
        <v>190</v>
      </c>
      <c r="Y52" s="329">
        <v>351</v>
      </c>
      <c r="Z52" s="333" t="s">
        <v>190</v>
      </c>
      <c r="AA52" s="154" t="s">
        <v>190</v>
      </c>
      <c r="AB52" s="154" t="s">
        <v>190</v>
      </c>
      <c r="AC52" s="154" t="s">
        <v>190</v>
      </c>
      <c r="AD52" s="154" t="s">
        <v>190</v>
      </c>
      <c r="AE52" s="154" t="s">
        <v>190</v>
      </c>
    </row>
    <row r="53" spans="3:31" s="62" customFormat="1" ht="15">
      <c r="C53" s="68" t="s">
        <v>8</v>
      </c>
      <c r="E53" s="115">
        <v>39</v>
      </c>
      <c r="F53" s="115">
        <v>15</v>
      </c>
      <c r="G53" s="115">
        <v>36</v>
      </c>
      <c r="H53" s="115">
        <v>34</v>
      </c>
      <c r="I53" s="115">
        <v>50</v>
      </c>
      <c r="J53" s="115">
        <v>48</v>
      </c>
      <c r="K53" s="115">
        <v>25</v>
      </c>
      <c r="L53" s="115">
        <v>24</v>
      </c>
      <c r="M53" s="115">
        <v>22</v>
      </c>
      <c r="N53" s="115">
        <v>33</v>
      </c>
      <c r="O53" s="115">
        <v>70</v>
      </c>
      <c r="P53" s="115">
        <v>48</v>
      </c>
      <c r="Q53" s="117">
        <v>42</v>
      </c>
      <c r="R53" s="116">
        <v>60.31</v>
      </c>
      <c r="S53" s="139">
        <v>63</v>
      </c>
      <c r="T53" s="139">
        <v>34</v>
      </c>
      <c r="U53" s="139">
        <v>87</v>
      </c>
      <c r="V53" s="139" t="s">
        <v>190</v>
      </c>
      <c r="W53" s="139">
        <v>49</v>
      </c>
      <c r="X53" s="139">
        <v>30</v>
      </c>
      <c r="Y53" s="329">
        <v>18</v>
      </c>
      <c r="Z53" s="333" t="s">
        <v>190</v>
      </c>
      <c r="AA53" s="154">
        <v>130</v>
      </c>
      <c r="AB53" s="154">
        <v>25</v>
      </c>
      <c r="AC53" s="154">
        <v>36</v>
      </c>
      <c r="AD53" s="154">
        <v>77</v>
      </c>
      <c r="AE53" s="154">
        <v>73</v>
      </c>
    </row>
    <row r="54" spans="3:31" s="62" customFormat="1" ht="15">
      <c r="C54" s="62" t="s">
        <v>9</v>
      </c>
      <c r="E54" s="115">
        <v>4935</v>
      </c>
      <c r="F54" s="115">
        <v>4781</v>
      </c>
      <c r="G54" s="115">
        <v>4796</v>
      </c>
      <c r="H54" s="115">
        <v>4816</v>
      </c>
      <c r="I54" s="115">
        <v>4729</v>
      </c>
      <c r="J54" s="115">
        <v>5463</v>
      </c>
      <c r="K54" s="115">
        <v>5644</v>
      </c>
      <c r="L54" s="115">
        <v>5904</v>
      </c>
      <c r="M54" s="115">
        <v>6088</v>
      </c>
      <c r="N54" s="115">
        <v>5969</v>
      </c>
      <c r="O54" s="115">
        <v>5942</v>
      </c>
      <c r="P54" s="115">
        <v>5804</v>
      </c>
      <c r="Q54" s="117">
        <v>5404</v>
      </c>
      <c r="R54" s="116">
        <v>5563.131</v>
      </c>
      <c r="S54" s="139">
        <v>5544</v>
      </c>
      <c r="T54" s="139">
        <v>4585</v>
      </c>
      <c r="U54" s="139">
        <v>5263</v>
      </c>
      <c r="V54" s="139">
        <v>5880</v>
      </c>
      <c r="W54" s="139">
        <v>4530</v>
      </c>
      <c r="X54" s="139">
        <v>4345</v>
      </c>
      <c r="Y54" s="329">
        <v>5077</v>
      </c>
      <c r="Z54" s="333">
        <v>4396</v>
      </c>
      <c r="AA54" s="154">
        <v>4190</v>
      </c>
      <c r="AB54" s="154">
        <v>4357</v>
      </c>
      <c r="AC54" s="154">
        <v>4588</v>
      </c>
      <c r="AD54" s="154">
        <v>5723</v>
      </c>
      <c r="AE54" s="154">
        <v>5288</v>
      </c>
    </row>
    <row r="55" spans="3:31" s="62" customFormat="1" ht="18">
      <c r="C55" s="63" t="s">
        <v>188</v>
      </c>
      <c r="E55" s="115">
        <v>645</v>
      </c>
      <c r="F55" s="115">
        <v>585</v>
      </c>
      <c r="G55" s="115">
        <v>611</v>
      </c>
      <c r="H55" s="115">
        <v>800</v>
      </c>
      <c r="I55" s="115">
        <v>997</v>
      </c>
      <c r="J55" s="115">
        <v>887</v>
      </c>
      <c r="K55" s="115">
        <v>892</v>
      </c>
      <c r="L55" s="115">
        <v>959</v>
      </c>
      <c r="M55" s="115">
        <v>959</v>
      </c>
      <c r="N55" s="115">
        <v>956</v>
      </c>
      <c r="O55" s="115">
        <v>787</v>
      </c>
      <c r="P55" s="115">
        <v>691.2</v>
      </c>
      <c r="Q55" s="117">
        <v>892.6</v>
      </c>
      <c r="R55" s="116">
        <v>816.584</v>
      </c>
      <c r="S55" s="139">
        <v>592</v>
      </c>
      <c r="T55" s="139">
        <v>477</v>
      </c>
      <c r="U55" s="139">
        <v>412</v>
      </c>
      <c r="V55" s="139">
        <v>668</v>
      </c>
      <c r="W55" s="139">
        <v>533</v>
      </c>
      <c r="X55" s="139">
        <v>519</v>
      </c>
      <c r="Y55" s="329">
        <v>445</v>
      </c>
      <c r="Z55" s="333">
        <v>370</v>
      </c>
      <c r="AA55" s="154">
        <v>366</v>
      </c>
      <c r="AB55" s="154">
        <v>312</v>
      </c>
      <c r="AC55" s="154">
        <v>276</v>
      </c>
      <c r="AD55" s="154">
        <v>240</v>
      </c>
      <c r="AE55" s="154">
        <v>225</v>
      </c>
    </row>
    <row r="56" spans="3:31" s="62" customFormat="1" ht="15">
      <c r="C56" s="62" t="s">
        <v>10</v>
      </c>
      <c r="E56" s="115">
        <v>12309</v>
      </c>
      <c r="F56" s="115">
        <v>11909</v>
      </c>
      <c r="G56" s="115">
        <v>12121</v>
      </c>
      <c r="H56" s="115">
        <v>12426</v>
      </c>
      <c r="I56" s="115">
        <v>12995</v>
      </c>
      <c r="J56" s="115">
        <v>13965</v>
      </c>
      <c r="K56" s="115">
        <v>14163</v>
      </c>
      <c r="L56" s="115">
        <v>14236</v>
      </c>
      <c r="M56" s="115">
        <v>14856</v>
      </c>
      <c r="N56" s="115">
        <v>14988</v>
      </c>
      <c r="O56" s="115">
        <v>14817</v>
      </c>
      <c r="P56" s="115">
        <v>14425.2</v>
      </c>
      <c r="Q56" s="117">
        <v>14169.6</v>
      </c>
      <c r="R56" s="116">
        <v>14431.797</v>
      </c>
      <c r="S56" s="139">
        <v>15195</v>
      </c>
      <c r="T56" s="139">
        <v>13507</v>
      </c>
      <c r="U56" s="139">
        <v>13957</v>
      </c>
      <c r="V56" s="139">
        <v>14950</v>
      </c>
      <c r="W56" s="153">
        <v>13384</v>
      </c>
      <c r="X56" s="153">
        <v>11652</v>
      </c>
      <c r="Y56" s="329">
        <v>12695</v>
      </c>
      <c r="Z56" s="333">
        <v>13126</v>
      </c>
      <c r="AA56" s="154">
        <v>12694</v>
      </c>
      <c r="AB56" s="154">
        <v>12442</v>
      </c>
      <c r="AC56" s="154">
        <v>12563</v>
      </c>
      <c r="AD56" s="154">
        <v>14438</v>
      </c>
      <c r="AE56" s="154">
        <v>16864</v>
      </c>
    </row>
    <row r="57" spans="5:31" s="62" customFormat="1" ht="6" customHeight="1"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9"/>
      <c r="Q57" s="120"/>
      <c r="R57" s="138"/>
      <c r="S57" s="151"/>
      <c r="T57" s="152"/>
      <c r="U57" s="152"/>
      <c r="V57" s="152"/>
      <c r="W57" s="152"/>
      <c r="X57" s="152"/>
      <c r="Y57" s="330"/>
      <c r="Z57" s="334"/>
      <c r="AA57" s="165"/>
      <c r="AB57" s="165"/>
      <c r="AC57" s="165"/>
      <c r="AD57" s="324"/>
      <c r="AE57" s="324"/>
    </row>
    <row r="58" spans="1:31" s="62" customFormat="1" ht="15">
      <c r="A58" s="63" t="s">
        <v>11</v>
      </c>
      <c r="B58" s="125" t="s">
        <v>12</v>
      </c>
      <c r="C58" s="64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9"/>
      <c r="Q58" s="120"/>
      <c r="R58" s="138"/>
      <c r="S58" s="151"/>
      <c r="T58" s="152"/>
      <c r="U58" s="152"/>
      <c r="V58" s="152"/>
      <c r="W58" s="152"/>
      <c r="X58" s="152"/>
      <c r="Y58" s="330"/>
      <c r="Z58" s="334"/>
      <c r="AA58" s="165"/>
      <c r="AB58" s="165"/>
      <c r="AC58" s="165"/>
      <c r="AD58" s="324"/>
      <c r="AE58" s="324"/>
    </row>
    <row r="59" spans="2:31" s="62" customFormat="1" ht="15">
      <c r="B59" s="65" t="s">
        <v>13</v>
      </c>
      <c r="C59" s="65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9"/>
      <c r="Q59" s="120"/>
      <c r="R59" s="138"/>
      <c r="S59" s="151"/>
      <c r="T59" s="152"/>
      <c r="U59" s="152"/>
      <c r="V59" s="152"/>
      <c r="W59" s="152"/>
      <c r="X59" s="152"/>
      <c r="Y59" s="330"/>
      <c r="Z59" s="334"/>
      <c r="AA59" s="165"/>
      <c r="AB59" s="165"/>
      <c r="AC59" s="165"/>
      <c r="AD59" s="324"/>
      <c r="AE59" s="324"/>
    </row>
    <row r="60" spans="3:31" s="62" customFormat="1" ht="15">
      <c r="C60" s="62" t="s">
        <v>4</v>
      </c>
      <c r="E60" s="115">
        <v>6729</v>
      </c>
      <c r="F60" s="115">
        <v>6543</v>
      </c>
      <c r="G60" s="115">
        <v>6714</v>
      </c>
      <c r="H60" s="115">
        <v>6810</v>
      </c>
      <c r="I60" s="115">
        <v>7269</v>
      </c>
      <c r="J60" s="115">
        <v>7615</v>
      </c>
      <c r="K60" s="115">
        <v>7627</v>
      </c>
      <c r="L60" s="115">
        <v>7373</v>
      </c>
      <c r="M60" s="115">
        <v>7809</v>
      </c>
      <c r="N60" s="115">
        <v>8063</v>
      </c>
      <c r="O60" s="115">
        <v>8088</v>
      </c>
      <c r="P60" s="115">
        <v>7930</v>
      </c>
      <c r="Q60" s="117">
        <v>7873</v>
      </c>
      <c r="R60" s="116">
        <v>8052.082</v>
      </c>
      <c r="S60" s="139">
        <v>9059</v>
      </c>
      <c r="T60" s="139">
        <v>8444</v>
      </c>
      <c r="U60" s="139">
        <v>8282</v>
      </c>
      <c r="V60" s="139">
        <v>8402</v>
      </c>
      <c r="W60" s="139">
        <v>8321</v>
      </c>
      <c r="X60" s="139">
        <v>6788</v>
      </c>
      <c r="Y60" s="329">
        <v>7173</v>
      </c>
      <c r="Z60" s="333">
        <v>8360</v>
      </c>
      <c r="AA60" s="154">
        <v>8139</v>
      </c>
      <c r="AB60" s="154">
        <v>7773</v>
      </c>
      <c r="AC60" s="154">
        <v>7700</v>
      </c>
      <c r="AD60" s="154">
        <v>8476</v>
      </c>
      <c r="AE60" s="154">
        <v>11351</v>
      </c>
    </row>
    <row r="61" spans="3:31" s="62" customFormat="1" ht="15">
      <c r="C61" s="62" t="s">
        <v>5</v>
      </c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7"/>
      <c r="R61" s="116"/>
      <c r="S61" s="139"/>
      <c r="T61" s="139"/>
      <c r="U61" s="139"/>
      <c r="V61" s="139"/>
      <c r="W61" s="139"/>
      <c r="X61" s="139"/>
      <c r="Y61" s="329"/>
      <c r="Z61" s="333"/>
      <c r="AA61" s="154"/>
      <c r="AB61" s="154"/>
      <c r="AC61" s="154"/>
      <c r="AD61" s="154"/>
      <c r="AE61" s="154"/>
    </row>
    <row r="62" spans="3:31" s="62" customFormat="1" ht="15" customHeight="1">
      <c r="C62" s="68" t="s">
        <v>6</v>
      </c>
      <c r="E62" s="115">
        <v>5886</v>
      </c>
      <c r="F62" s="115">
        <v>5807</v>
      </c>
      <c r="G62" s="115">
        <v>5778</v>
      </c>
      <c r="H62" s="115">
        <v>5846</v>
      </c>
      <c r="I62" s="115">
        <v>6220</v>
      </c>
      <c r="J62" s="115">
        <v>6747</v>
      </c>
      <c r="K62" s="115">
        <v>7031</v>
      </c>
      <c r="L62" s="115">
        <v>7171</v>
      </c>
      <c r="M62" s="115">
        <v>7130</v>
      </c>
      <c r="N62" s="115">
        <v>7081</v>
      </c>
      <c r="O62" s="115">
        <v>7113</v>
      </c>
      <c r="P62" s="115">
        <v>7094</v>
      </c>
      <c r="Q62" s="117">
        <v>6787</v>
      </c>
      <c r="R62" s="116">
        <v>7489.539</v>
      </c>
      <c r="S62" s="139">
        <v>6413</v>
      </c>
      <c r="T62" s="139">
        <v>6251</v>
      </c>
      <c r="U62" s="139">
        <v>6804</v>
      </c>
      <c r="V62" s="139">
        <v>7156</v>
      </c>
      <c r="W62" s="139">
        <v>5801</v>
      </c>
      <c r="X62" s="139">
        <v>5393</v>
      </c>
      <c r="Y62" s="329">
        <v>5888</v>
      </c>
      <c r="Z62" s="333">
        <v>5348</v>
      </c>
      <c r="AA62" s="154">
        <v>5570</v>
      </c>
      <c r="AB62" s="154">
        <v>5392</v>
      </c>
      <c r="AC62" s="154">
        <v>6026</v>
      </c>
      <c r="AD62" s="154">
        <v>6616</v>
      </c>
      <c r="AE62" s="154">
        <v>6636</v>
      </c>
    </row>
    <row r="63" spans="3:31" s="62" customFormat="1" ht="15">
      <c r="C63" s="68" t="s">
        <v>7</v>
      </c>
      <c r="E63" s="115">
        <v>177</v>
      </c>
      <c r="F63" s="115">
        <v>259</v>
      </c>
      <c r="G63" s="115">
        <v>166</v>
      </c>
      <c r="H63" s="115">
        <v>215</v>
      </c>
      <c r="I63" s="115">
        <v>176</v>
      </c>
      <c r="J63" s="115">
        <v>150</v>
      </c>
      <c r="K63" s="115">
        <v>198</v>
      </c>
      <c r="L63" s="115">
        <v>178</v>
      </c>
      <c r="M63" s="115">
        <v>158</v>
      </c>
      <c r="N63" s="115">
        <v>178</v>
      </c>
      <c r="O63" s="115">
        <v>143</v>
      </c>
      <c r="P63" s="115">
        <v>148</v>
      </c>
      <c r="Q63" s="117">
        <v>168</v>
      </c>
      <c r="R63" s="116">
        <v>128.345</v>
      </c>
      <c r="S63" s="139" t="s">
        <v>190</v>
      </c>
      <c r="T63" s="139">
        <v>235</v>
      </c>
      <c r="U63" s="139">
        <v>142</v>
      </c>
      <c r="V63" s="139">
        <v>329</v>
      </c>
      <c r="W63" s="139">
        <v>201</v>
      </c>
      <c r="X63" s="139" t="s">
        <v>190</v>
      </c>
      <c r="Y63" s="329">
        <v>212</v>
      </c>
      <c r="Z63" s="333" t="s">
        <v>190</v>
      </c>
      <c r="AA63" s="154" t="s">
        <v>190</v>
      </c>
      <c r="AB63" s="154" t="s">
        <v>190</v>
      </c>
      <c r="AC63" s="154" t="s">
        <v>190</v>
      </c>
      <c r="AD63" s="154" t="s">
        <v>190</v>
      </c>
      <c r="AE63" s="154" t="s">
        <v>190</v>
      </c>
    </row>
    <row r="64" spans="3:31" s="62" customFormat="1" ht="15">
      <c r="C64" s="68" t="s">
        <v>8</v>
      </c>
      <c r="E64" s="115">
        <v>23</v>
      </c>
      <c r="F64" s="115">
        <v>22</v>
      </c>
      <c r="G64" s="115">
        <v>23</v>
      </c>
      <c r="H64" s="115">
        <v>13</v>
      </c>
      <c r="I64" s="115">
        <v>29</v>
      </c>
      <c r="J64" s="115">
        <v>56</v>
      </c>
      <c r="K64" s="115">
        <v>20</v>
      </c>
      <c r="L64" s="115">
        <v>8</v>
      </c>
      <c r="M64" s="115">
        <v>6</v>
      </c>
      <c r="N64" s="115">
        <v>23</v>
      </c>
      <c r="O64" s="115">
        <v>33</v>
      </c>
      <c r="P64" s="115">
        <v>31</v>
      </c>
      <c r="Q64" s="117">
        <v>29</v>
      </c>
      <c r="R64" s="116">
        <v>35.581</v>
      </c>
      <c r="S64" s="139">
        <v>34</v>
      </c>
      <c r="T64" s="139">
        <v>45</v>
      </c>
      <c r="U64" s="139">
        <v>16</v>
      </c>
      <c r="V64" s="139" t="s">
        <v>190</v>
      </c>
      <c r="W64" s="139">
        <v>77</v>
      </c>
      <c r="X64" s="139">
        <v>32</v>
      </c>
      <c r="Y64" s="329">
        <v>32</v>
      </c>
      <c r="Z64" s="333">
        <v>65</v>
      </c>
      <c r="AA64" s="154">
        <v>101</v>
      </c>
      <c r="AB64" s="154" t="s">
        <v>190</v>
      </c>
      <c r="AC64" s="154">
        <v>58</v>
      </c>
      <c r="AD64" s="154">
        <v>107</v>
      </c>
      <c r="AE64" s="154">
        <v>49</v>
      </c>
    </row>
    <row r="65" spans="3:31" s="62" customFormat="1" ht="15.75" customHeight="1">
      <c r="C65" s="62" t="s">
        <v>9</v>
      </c>
      <c r="E65" s="115">
        <v>6086</v>
      </c>
      <c r="F65" s="115">
        <v>6088</v>
      </c>
      <c r="G65" s="115">
        <v>5967</v>
      </c>
      <c r="H65" s="115">
        <v>6074</v>
      </c>
      <c r="I65" s="115">
        <v>6425</v>
      </c>
      <c r="J65" s="115">
        <v>6953</v>
      </c>
      <c r="K65" s="115">
        <v>7249</v>
      </c>
      <c r="L65" s="115">
        <v>7357</v>
      </c>
      <c r="M65" s="115">
        <v>7294</v>
      </c>
      <c r="N65" s="115">
        <v>7282</v>
      </c>
      <c r="O65" s="115">
        <v>7289</v>
      </c>
      <c r="P65" s="115">
        <v>7273</v>
      </c>
      <c r="Q65" s="117">
        <v>6984</v>
      </c>
      <c r="R65" s="116">
        <v>7653.465</v>
      </c>
      <c r="S65" s="139">
        <v>6536</v>
      </c>
      <c r="T65" s="139">
        <v>6531</v>
      </c>
      <c r="U65" s="139">
        <v>6962</v>
      </c>
      <c r="V65" s="139">
        <v>7509</v>
      </c>
      <c r="W65" s="139">
        <v>6080</v>
      </c>
      <c r="X65" s="139">
        <v>5460</v>
      </c>
      <c r="Y65" s="329">
        <v>6132</v>
      </c>
      <c r="Z65" s="333">
        <v>5563</v>
      </c>
      <c r="AA65" s="154">
        <v>5854</v>
      </c>
      <c r="AB65" s="154">
        <v>5553</v>
      </c>
      <c r="AC65" s="154">
        <v>6207</v>
      </c>
      <c r="AD65" s="154">
        <v>6809</v>
      </c>
      <c r="AE65" s="154">
        <v>6780</v>
      </c>
    </row>
    <row r="66" spans="3:31" s="62" customFormat="1" ht="18">
      <c r="C66" s="63" t="s">
        <v>188</v>
      </c>
      <c r="E66" s="115">
        <v>282</v>
      </c>
      <c r="F66" s="115">
        <v>318</v>
      </c>
      <c r="G66" s="115">
        <v>320</v>
      </c>
      <c r="H66" s="115">
        <v>353</v>
      </c>
      <c r="I66" s="115">
        <v>373</v>
      </c>
      <c r="J66" s="115">
        <v>379</v>
      </c>
      <c r="K66" s="115">
        <v>371</v>
      </c>
      <c r="L66" s="115">
        <v>369</v>
      </c>
      <c r="M66" s="115">
        <v>335</v>
      </c>
      <c r="N66" s="115">
        <v>334</v>
      </c>
      <c r="O66" s="115">
        <v>334</v>
      </c>
      <c r="P66" s="115">
        <v>256.3</v>
      </c>
      <c r="Q66" s="117">
        <v>286.6</v>
      </c>
      <c r="R66" s="116">
        <v>287.808</v>
      </c>
      <c r="S66" s="139">
        <v>276</v>
      </c>
      <c r="T66" s="139">
        <v>246</v>
      </c>
      <c r="U66" s="139">
        <v>181</v>
      </c>
      <c r="V66" s="139">
        <v>290</v>
      </c>
      <c r="W66" s="139">
        <v>233</v>
      </c>
      <c r="X66" s="139">
        <v>176</v>
      </c>
      <c r="Y66" s="329">
        <v>170</v>
      </c>
      <c r="Z66" s="333">
        <v>119</v>
      </c>
      <c r="AA66" s="154">
        <v>130</v>
      </c>
      <c r="AB66" s="154">
        <v>124</v>
      </c>
      <c r="AC66" s="154">
        <v>103</v>
      </c>
      <c r="AD66" s="154">
        <v>186</v>
      </c>
      <c r="AE66" s="154">
        <v>134</v>
      </c>
    </row>
    <row r="67" spans="1:31" s="62" customFormat="1" ht="15">
      <c r="A67" s="72"/>
      <c r="B67" s="72"/>
      <c r="C67" s="72" t="s">
        <v>10</v>
      </c>
      <c r="D67" s="72"/>
      <c r="E67" s="117">
        <v>13097</v>
      </c>
      <c r="F67" s="117">
        <v>12949</v>
      </c>
      <c r="G67" s="117">
        <v>13001</v>
      </c>
      <c r="H67" s="117">
        <v>13237</v>
      </c>
      <c r="I67" s="117">
        <v>14067</v>
      </c>
      <c r="J67" s="117">
        <v>14947</v>
      </c>
      <c r="K67" s="117">
        <v>15247</v>
      </c>
      <c r="L67" s="117">
        <v>15099</v>
      </c>
      <c r="M67" s="117">
        <v>15438</v>
      </c>
      <c r="N67" s="117">
        <v>15679</v>
      </c>
      <c r="O67" s="117">
        <v>15711</v>
      </c>
      <c r="P67" s="117">
        <v>15459.3</v>
      </c>
      <c r="Q67" s="117">
        <v>15143.6</v>
      </c>
      <c r="R67" s="116">
        <v>15993.355</v>
      </c>
      <c r="S67" s="153">
        <v>15870</v>
      </c>
      <c r="T67" s="153">
        <v>15221</v>
      </c>
      <c r="U67" s="153">
        <v>15425</v>
      </c>
      <c r="V67" s="153">
        <v>16201</v>
      </c>
      <c r="W67" s="153">
        <v>14634</v>
      </c>
      <c r="X67" s="153">
        <v>12424</v>
      </c>
      <c r="Y67" s="329">
        <v>13475</v>
      </c>
      <c r="Z67" s="333">
        <v>14042</v>
      </c>
      <c r="AA67" s="154">
        <v>14123</v>
      </c>
      <c r="AB67" s="154">
        <v>13451</v>
      </c>
      <c r="AC67" s="154">
        <v>14009</v>
      </c>
      <c r="AD67" s="154">
        <v>15470</v>
      </c>
      <c r="AE67" s="154">
        <v>18265</v>
      </c>
    </row>
    <row r="68" spans="1:24" s="62" customFormat="1" ht="1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117"/>
      <c r="P68" s="117"/>
      <c r="Q68" s="117"/>
      <c r="R68" s="117"/>
      <c r="S68" s="117"/>
      <c r="T68" s="117"/>
      <c r="U68" s="117"/>
      <c r="V68" s="117"/>
      <c r="W68" s="117"/>
      <c r="X68" s="117"/>
    </row>
    <row r="69" spans="1:24" s="62" customFormat="1" ht="15">
      <c r="A69" s="169" t="s">
        <v>161</v>
      </c>
      <c r="B69" s="170" t="s">
        <v>184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117"/>
      <c r="P69" s="117"/>
      <c r="Q69" s="117"/>
      <c r="R69" s="117"/>
      <c r="S69" s="117"/>
      <c r="T69" s="117"/>
      <c r="U69" s="117"/>
      <c r="V69" s="117"/>
      <c r="W69" s="117"/>
      <c r="X69" s="117"/>
    </row>
    <row r="70" s="62" customFormat="1" ht="15"/>
    <row r="71" spans="2:31" s="62" customFormat="1" ht="15">
      <c r="B71" s="62" t="s">
        <v>162</v>
      </c>
      <c r="W71" s="86"/>
      <c r="Y71" s="86"/>
      <c r="AE71" s="86" t="s">
        <v>146</v>
      </c>
    </row>
    <row r="72" spans="3:31" s="62" customFormat="1" ht="15">
      <c r="C72" s="62" t="s">
        <v>163</v>
      </c>
      <c r="E72" s="121">
        <f aca="true" t="shared" si="2" ref="E72:N72">E56</f>
        <v>12309</v>
      </c>
      <c r="F72" s="121">
        <f t="shared" si="2"/>
        <v>11909</v>
      </c>
      <c r="G72" s="121">
        <f t="shared" si="2"/>
        <v>12121</v>
      </c>
      <c r="H72" s="121">
        <f t="shared" si="2"/>
        <v>12426</v>
      </c>
      <c r="I72" s="121">
        <f t="shared" si="2"/>
        <v>12995</v>
      </c>
      <c r="J72" s="121">
        <f t="shared" si="2"/>
        <v>13965</v>
      </c>
      <c r="K72" s="121">
        <f t="shared" si="2"/>
        <v>14163</v>
      </c>
      <c r="L72" s="121">
        <f t="shared" si="2"/>
        <v>14236</v>
      </c>
      <c r="M72" s="121">
        <f t="shared" si="2"/>
        <v>14856</v>
      </c>
      <c r="N72" s="121">
        <f t="shared" si="2"/>
        <v>14988</v>
      </c>
      <c r="O72" s="121">
        <f aca="true" t="shared" si="3" ref="O72:V72">O56</f>
        <v>14817</v>
      </c>
      <c r="P72" s="121">
        <f t="shared" si="3"/>
        <v>14425.2</v>
      </c>
      <c r="Q72" s="121">
        <f t="shared" si="3"/>
        <v>14169.6</v>
      </c>
      <c r="R72" s="121">
        <f t="shared" si="3"/>
        <v>14431.797</v>
      </c>
      <c r="S72" s="149">
        <f t="shared" si="3"/>
        <v>15195</v>
      </c>
      <c r="T72" s="122">
        <f t="shared" si="3"/>
        <v>13507</v>
      </c>
      <c r="U72" s="122">
        <f t="shared" si="3"/>
        <v>13957</v>
      </c>
      <c r="V72" s="122">
        <f t="shared" si="3"/>
        <v>14950</v>
      </c>
      <c r="W72" s="121">
        <f aca="true" t="shared" si="4" ref="W72:AE72">W56</f>
        <v>13384</v>
      </c>
      <c r="X72" s="121">
        <f t="shared" si="4"/>
        <v>11652</v>
      </c>
      <c r="Y72" s="121">
        <f t="shared" si="4"/>
        <v>12695</v>
      </c>
      <c r="Z72" s="121">
        <f t="shared" si="4"/>
        <v>13126</v>
      </c>
      <c r="AA72" s="121">
        <f t="shared" si="4"/>
        <v>12694</v>
      </c>
      <c r="AB72" s="121">
        <f t="shared" si="4"/>
        <v>12442</v>
      </c>
      <c r="AC72" s="121">
        <f t="shared" si="4"/>
        <v>12563</v>
      </c>
      <c r="AD72" s="121">
        <f t="shared" si="4"/>
        <v>14438</v>
      </c>
      <c r="AE72" s="121">
        <f t="shared" si="4"/>
        <v>16864</v>
      </c>
    </row>
    <row r="73" spans="5:31" s="62" customFormat="1" ht="15"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99"/>
      <c r="X73" s="86"/>
      <c r="Y73" s="86"/>
      <c r="AE73" s="86" t="s">
        <v>336</v>
      </c>
    </row>
    <row r="74" spans="3:31" s="62" customFormat="1" ht="15">
      <c r="C74" s="9" t="s">
        <v>335</v>
      </c>
      <c r="E74" s="123">
        <f aca="true" t="shared" si="5" ref="E74:AD74">100*E72/$U72</f>
        <v>88.19230493659096</v>
      </c>
      <c r="F74" s="123">
        <f t="shared" si="5"/>
        <v>85.3263595328509</v>
      </c>
      <c r="G74" s="123">
        <f t="shared" si="5"/>
        <v>86.84531059683313</v>
      </c>
      <c r="H74" s="123">
        <f t="shared" si="5"/>
        <v>89.03059396718493</v>
      </c>
      <c r="I74" s="123">
        <f t="shared" si="5"/>
        <v>93.10740130400517</v>
      </c>
      <c r="J74" s="123">
        <f t="shared" si="5"/>
        <v>100.0573189080748</v>
      </c>
      <c r="K74" s="123">
        <f t="shared" si="5"/>
        <v>101.47596188292613</v>
      </c>
      <c r="L74" s="123">
        <f t="shared" si="5"/>
        <v>101.99899691910869</v>
      </c>
      <c r="M74" s="123">
        <f t="shared" si="5"/>
        <v>106.44121229490578</v>
      </c>
      <c r="N74" s="123">
        <f t="shared" si="5"/>
        <v>107.38697427814</v>
      </c>
      <c r="O74" s="123">
        <f t="shared" si="5"/>
        <v>106.16178261804113</v>
      </c>
      <c r="P74" s="123">
        <f t="shared" si="5"/>
        <v>103.35458909507774</v>
      </c>
      <c r="Q74" s="123">
        <f t="shared" si="5"/>
        <v>101.52324998208785</v>
      </c>
      <c r="R74" s="123">
        <f t="shared" si="5"/>
        <v>103.40185569964892</v>
      </c>
      <c r="S74" s="123">
        <f t="shared" si="5"/>
        <v>108.87010102457548</v>
      </c>
      <c r="T74" s="123">
        <f t="shared" si="5"/>
        <v>96.77581142079244</v>
      </c>
      <c r="U74" s="123">
        <f t="shared" si="5"/>
        <v>100</v>
      </c>
      <c r="V74" s="123">
        <f t="shared" si="5"/>
        <v>107.1147094647847</v>
      </c>
      <c r="W74" s="123">
        <f t="shared" si="5"/>
        <v>95.89453320914237</v>
      </c>
      <c r="X74" s="123">
        <f t="shared" si="5"/>
        <v>83.4849896109479</v>
      </c>
      <c r="Y74" s="123">
        <f t="shared" si="5"/>
        <v>90.95794225120011</v>
      </c>
      <c r="Z74" s="123">
        <f t="shared" si="5"/>
        <v>94.04599842373003</v>
      </c>
      <c r="AA74" s="123">
        <f t="shared" si="5"/>
        <v>90.95077738769076</v>
      </c>
      <c r="AB74" s="123">
        <f t="shared" si="5"/>
        <v>89.14523178333452</v>
      </c>
      <c r="AC74" s="123">
        <f t="shared" si="5"/>
        <v>90.01218026796589</v>
      </c>
      <c r="AD74" s="123">
        <f t="shared" si="5"/>
        <v>103.44629934799742</v>
      </c>
      <c r="AE74" s="123">
        <f>100*AE72/$U72</f>
        <v>120.82825822168088</v>
      </c>
    </row>
    <row r="75" spans="22:32" s="62" customFormat="1" ht="15">
      <c r="V75" s="72"/>
      <c r="Z75" s="89"/>
      <c r="AA75" s="89"/>
      <c r="AB75" s="89"/>
      <c r="AC75" s="89"/>
      <c r="AD75" s="89"/>
      <c r="AE75" s="89"/>
      <c r="AF75" s="89"/>
    </row>
    <row r="76" spans="2:32" s="62" customFormat="1" ht="18">
      <c r="B76" s="62" t="s">
        <v>183</v>
      </c>
      <c r="V76" s="99"/>
      <c r="W76" s="86"/>
      <c r="Z76" s="89"/>
      <c r="AA76" s="89"/>
      <c r="AB76" s="89"/>
      <c r="AC76" s="89"/>
      <c r="AD76" s="89"/>
      <c r="AE76" s="89"/>
      <c r="AF76" s="89"/>
    </row>
    <row r="77" spans="3:32" s="62" customFormat="1" ht="2.25" customHeight="1">
      <c r="C77" s="156" t="s">
        <v>323</v>
      </c>
      <c r="D77" s="156"/>
      <c r="E77" s="157">
        <v>68.6</v>
      </c>
      <c r="F77" s="157">
        <v>68.6</v>
      </c>
      <c r="G77" s="157">
        <v>69.6</v>
      </c>
      <c r="H77" s="157">
        <v>71.5</v>
      </c>
      <c r="I77" s="157">
        <v>73.8</v>
      </c>
      <c r="J77" s="157">
        <v>75</v>
      </c>
      <c r="K77" s="157">
        <v>76.5</v>
      </c>
      <c r="L77" s="157">
        <v>79.8</v>
      </c>
      <c r="M77" s="157">
        <v>81.2</v>
      </c>
      <c r="N77" s="157">
        <v>82</v>
      </c>
      <c r="O77" s="157">
        <v>84.8</v>
      </c>
      <c r="P77" s="157">
        <v>87.1</v>
      </c>
      <c r="Q77" s="157">
        <v>89</v>
      </c>
      <c r="R77" s="157">
        <v>91.9</v>
      </c>
      <c r="S77" s="158">
        <v>93.7</v>
      </c>
      <c r="T77" s="157">
        <v>95.2</v>
      </c>
      <c r="U77" s="157">
        <v>98.5</v>
      </c>
      <c r="V77" s="157">
        <v>99.1</v>
      </c>
      <c r="W77" s="157">
        <v>98.8</v>
      </c>
      <c r="X77" s="157">
        <v>96.5</v>
      </c>
      <c r="Y77" s="157">
        <v>96.8</v>
      </c>
      <c r="Z77" s="347">
        <v>97.8</v>
      </c>
      <c r="AA77" s="346">
        <v>97.8</v>
      </c>
      <c r="AB77" s="166">
        <v>100</v>
      </c>
      <c r="AC77" s="346">
        <v>102.68176710249999</v>
      </c>
      <c r="AD77" s="346">
        <v>104.86658578000001</v>
      </c>
      <c r="AE77" s="346">
        <v>105.2764263775</v>
      </c>
      <c r="AF77" s="162" t="s">
        <v>194</v>
      </c>
    </row>
    <row r="78" spans="3:32" s="62" customFormat="1" ht="15">
      <c r="C78" s="160" t="s">
        <v>334</v>
      </c>
      <c r="D78" s="160"/>
      <c r="E78" s="161">
        <f aca="true" t="shared" si="6" ref="E78:L78">E77/$T$77*100</f>
        <v>72.05882352941175</v>
      </c>
      <c r="F78" s="161">
        <f t="shared" si="6"/>
        <v>72.05882352941175</v>
      </c>
      <c r="G78" s="161">
        <f t="shared" si="6"/>
        <v>73.10924369747899</v>
      </c>
      <c r="H78" s="161">
        <f t="shared" si="6"/>
        <v>75.10504201680672</v>
      </c>
      <c r="I78" s="161">
        <f t="shared" si="6"/>
        <v>77.52100840336134</v>
      </c>
      <c r="J78" s="161">
        <f t="shared" si="6"/>
        <v>78.78151260504201</v>
      </c>
      <c r="K78" s="161">
        <f t="shared" si="6"/>
        <v>80.35714285714285</v>
      </c>
      <c r="L78" s="161">
        <f t="shared" si="6"/>
        <v>83.8235294117647</v>
      </c>
      <c r="M78" s="161">
        <f aca="true" t="shared" si="7" ref="M78:AD78">M77/$U$77*100</f>
        <v>82.43654822335026</v>
      </c>
      <c r="N78" s="161">
        <f t="shared" si="7"/>
        <v>83.24873096446701</v>
      </c>
      <c r="O78" s="161">
        <f t="shared" si="7"/>
        <v>86.09137055837563</v>
      </c>
      <c r="P78" s="161">
        <f t="shared" si="7"/>
        <v>88.42639593908629</v>
      </c>
      <c r="Q78" s="161">
        <f t="shared" si="7"/>
        <v>90.35532994923858</v>
      </c>
      <c r="R78" s="161">
        <f t="shared" si="7"/>
        <v>93.2994923857868</v>
      </c>
      <c r="S78" s="161">
        <f t="shared" si="7"/>
        <v>95.12690355329948</v>
      </c>
      <c r="T78" s="161">
        <f t="shared" si="7"/>
        <v>96.6497461928934</v>
      </c>
      <c r="U78" s="161">
        <f t="shared" si="7"/>
        <v>100</v>
      </c>
      <c r="V78" s="161">
        <f t="shared" si="7"/>
        <v>100.60913705583756</v>
      </c>
      <c r="W78" s="161">
        <f t="shared" si="7"/>
        <v>100.30456852791878</v>
      </c>
      <c r="X78" s="161">
        <f t="shared" si="7"/>
        <v>97.96954314720813</v>
      </c>
      <c r="Y78" s="161">
        <f t="shared" si="7"/>
        <v>98.2741116751269</v>
      </c>
      <c r="Z78" s="161">
        <f t="shared" si="7"/>
        <v>99.28934010152284</v>
      </c>
      <c r="AA78" s="161">
        <f t="shared" si="7"/>
        <v>99.28934010152284</v>
      </c>
      <c r="AB78" s="161">
        <f t="shared" si="7"/>
        <v>101.5228426395939</v>
      </c>
      <c r="AC78" s="161">
        <f t="shared" si="7"/>
        <v>104.24544883502537</v>
      </c>
      <c r="AD78" s="161">
        <f t="shared" si="7"/>
        <v>106.46353886294418</v>
      </c>
      <c r="AE78" s="161">
        <f>AE77/$U$77*100</f>
        <v>106.87962068781727</v>
      </c>
      <c r="AF78" s="144" t="s">
        <v>338</v>
      </c>
    </row>
    <row r="79" spans="22:32" s="62" customFormat="1" ht="15">
      <c r="V79" s="72"/>
      <c r="Z79" s="89"/>
      <c r="AA79" s="89"/>
      <c r="AB79" s="89"/>
      <c r="AC79" s="89"/>
      <c r="AD79" s="89"/>
      <c r="AE79" s="89"/>
      <c r="AF79" s="89"/>
    </row>
    <row r="80" spans="2:22" s="62" customFormat="1" ht="15">
      <c r="B80" s="62" t="s">
        <v>164</v>
      </c>
      <c r="T80" s="72"/>
      <c r="V80" s="72"/>
    </row>
    <row r="81" spans="3:31" s="62" customFormat="1" ht="15">
      <c r="C81" s="9" t="s">
        <v>335</v>
      </c>
      <c r="E81" s="124">
        <f aca="true" t="shared" si="8" ref="E81:N81">100*E74/E78</f>
        <v>122.38932113649359</v>
      </c>
      <c r="F81" s="124">
        <f t="shared" si="8"/>
        <v>118.4120907802829</v>
      </c>
      <c r="G81" s="124">
        <f t="shared" si="8"/>
        <v>118.7884133450936</v>
      </c>
      <c r="H81" s="124">
        <f t="shared" si="8"/>
        <v>118.54143420525881</v>
      </c>
      <c r="I81" s="124">
        <f t="shared" si="8"/>
        <v>120.10602444635897</v>
      </c>
      <c r="J81" s="124">
        <f t="shared" si="8"/>
        <v>127.00609013398297</v>
      </c>
      <c r="K81" s="124">
        <f t="shared" si="8"/>
        <v>126.28119700986365</v>
      </c>
      <c r="L81" s="124">
        <f t="shared" si="8"/>
        <v>121.68301386841037</v>
      </c>
      <c r="M81" s="124">
        <f t="shared" si="8"/>
        <v>129.11895826414062</v>
      </c>
      <c r="N81" s="124">
        <f t="shared" si="8"/>
        <v>128.99532885849743</v>
      </c>
      <c r="O81" s="124">
        <f aca="true" t="shared" si="9" ref="O81:X81">100*O74/O78</f>
        <v>123.31291966836146</v>
      </c>
      <c r="P81" s="124">
        <f t="shared" si="9"/>
        <v>116.88205540602937</v>
      </c>
      <c r="Q81" s="124">
        <f t="shared" si="9"/>
        <v>112.36000138467027</v>
      </c>
      <c r="R81" s="159">
        <f t="shared" si="9"/>
        <v>110.82788668569552</v>
      </c>
      <c r="S81" s="124">
        <f t="shared" si="9"/>
        <v>114.44722466297422</v>
      </c>
      <c r="T81" s="124">
        <f t="shared" si="9"/>
        <v>100.13043513600897</v>
      </c>
      <c r="U81" s="124">
        <f t="shared" si="9"/>
        <v>100</v>
      </c>
      <c r="V81" s="124">
        <f t="shared" si="9"/>
        <v>106.46618448316138</v>
      </c>
      <c r="W81" s="124">
        <f t="shared" si="9"/>
        <v>95.60335547672595</v>
      </c>
      <c r="X81" s="124">
        <f t="shared" si="9"/>
        <v>85.21524846298827</v>
      </c>
      <c r="Y81" s="124">
        <f aca="true" t="shared" si="10" ref="Y81:AE81">100*Y74/Y78</f>
        <v>92.55534412957863</v>
      </c>
      <c r="Z81" s="124">
        <f t="shared" si="10"/>
        <v>94.71912929179355</v>
      </c>
      <c r="AA81" s="124">
        <f t="shared" si="10"/>
        <v>91.60175432195848</v>
      </c>
      <c r="AB81" s="124">
        <f t="shared" si="10"/>
        <v>87.80805330658451</v>
      </c>
      <c r="AC81" s="124">
        <f t="shared" si="10"/>
        <v>86.346388522357</v>
      </c>
      <c r="AD81" s="124">
        <f t="shared" si="10"/>
        <v>97.16594099052917</v>
      </c>
      <c r="AE81" s="124">
        <f t="shared" si="10"/>
        <v>113.05079251226567</v>
      </c>
    </row>
    <row r="82" spans="1:31" s="62" customFormat="1" ht="15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</row>
    <row r="83" ht="13.5" customHeight="1">
      <c r="A83" s="337" t="s">
        <v>195</v>
      </c>
    </row>
    <row r="84" spans="1:23" s="60" customFormat="1" ht="15">
      <c r="A84" s="348" t="s">
        <v>337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</row>
    <row r="85" spans="1:18" s="60" customFormat="1" ht="14.25">
      <c r="A85" s="337" t="s">
        <v>189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</row>
    <row r="86" spans="1:2" ht="9.75" customHeight="1">
      <c r="A86" s="337"/>
      <c r="B86" s="73"/>
    </row>
    <row r="87" s="60" customFormat="1" ht="15">
      <c r="A87" s="73" t="s">
        <v>327</v>
      </c>
    </row>
    <row r="88" ht="6.75" customHeight="1"/>
    <row r="89" ht="14.25">
      <c r="A89" s="335" t="s">
        <v>324</v>
      </c>
    </row>
    <row r="90" ht="14.25">
      <c r="A90" s="335" t="s">
        <v>325</v>
      </c>
    </row>
    <row r="91" ht="14.25">
      <c r="A91" s="336" t="s">
        <v>326</v>
      </c>
    </row>
  </sheetData>
  <sheetProtection/>
  <hyperlinks>
    <hyperlink ref="A91" r:id="rId1" display="Methodology note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2" r:id="rId2"/>
  <headerFooter alignWithMargins="0">
    <oddHeader>&amp;R&amp;"Arial,Bold"&amp;18ROAD FREIGHT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zoomScale="75" zoomScaleNormal="75" zoomScalePageLayoutView="0" workbookViewId="0" topLeftCell="A1">
      <selection activeCell="L47" sqref="L47"/>
    </sheetView>
  </sheetViews>
  <sheetFormatPr defaultColWidth="9.140625" defaultRowHeight="12.75"/>
  <cols>
    <col min="1" max="1" width="3.28125" style="60" customWidth="1"/>
    <col min="2" max="3" width="2.8515625" style="60" customWidth="1"/>
    <col min="4" max="4" width="31.00390625" style="60" customWidth="1"/>
    <col min="5" max="5" width="11.00390625" style="60" customWidth="1"/>
    <col min="6" max="6" width="19.00390625" style="60" customWidth="1"/>
    <col min="7" max="7" width="6.28125" style="60" customWidth="1"/>
    <col min="8" max="8" width="14.140625" style="60" customWidth="1"/>
    <col min="9" max="9" width="7.140625" style="60" customWidth="1"/>
    <col min="10" max="10" width="19.7109375" style="60" customWidth="1"/>
    <col min="11" max="11" width="6.00390625" style="60" customWidth="1"/>
    <col min="12" max="12" width="19.8515625" style="60" customWidth="1"/>
    <col min="13" max="13" width="1.57421875" style="60" customWidth="1"/>
    <col min="14" max="14" width="18.421875" style="60" customWidth="1"/>
    <col min="15" max="15" width="8.00390625" style="60" customWidth="1"/>
    <col min="16" max="17" width="9.140625" style="60" customWidth="1"/>
    <col min="18" max="18" width="11.00390625" style="60" customWidth="1"/>
    <col min="19" max="16384" width="9.140625" style="60" customWidth="1"/>
  </cols>
  <sheetData>
    <row r="1" spans="1:15" s="9" customFormat="1" ht="19.5" customHeight="1">
      <c r="A1" s="84" t="s">
        <v>319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8" s="9" customFormat="1" ht="15.75">
      <c r="A2" s="28" t="s">
        <v>328</v>
      </c>
      <c r="B2" s="10"/>
      <c r="C2" s="10"/>
      <c r="D2" s="140"/>
      <c r="E2" s="140"/>
      <c r="F2" s="14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9" customFormat="1" ht="15.75">
      <c r="A3" s="126"/>
      <c r="B3" s="126"/>
      <c r="C3" s="126"/>
      <c r="D3" s="126"/>
      <c r="E3" s="126"/>
      <c r="F3" s="126"/>
      <c r="G3" s="126"/>
      <c r="H3" s="127" t="s">
        <v>28</v>
      </c>
      <c r="I3" s="127"/>
      <c r="J3" s="127" t="s">
        <v>28</v>
      </c>
      <c r="K3" s="127"/>
      <c r="L3" s="127" t="s">
        <v>28</v>
      </c>
      <c r="M3" s="129"/>
      <c r="N3" s="49"/>
      <c r="O3" s="49"/>
      <c r="P3" s="49"/>
      <c r="Q3" s="49"/>
      <c r="R3" s="49"/>
    </row>
    <row r="4" spans="1:18" s="9" customFormat="1" ht="15.75">
      <c r="A4" s="10"/>
      <c r="B4" s="10"/>
      <c r="C4" s="10"/>
      <c r="D4" s="10"/>
      <c r="E4" s="10"/>
      <c r="F4" s="10"/>
      <c r="G4" s="10"/>
      <c r="H4" s="79" t="s">
        <v>29</v>
      </c>
      <c r="I4" s="79"/>
      <c r="J4" s="79" t="s">
        <v>30</v>
      </c>
      <c r="K4" s="79"/>
      <c r="L4" s="79" t="s">
        <v>31</v>
      </c>
      <c r="M4" s="21"/>
      <c r="N4" s="49"/>
      <c r="O4" s="49"/>
      <c r="P4" s="49"/>
      <c r="Q4" s="49"/>
      <c r="R4" s="49"/>
    </row>
    <row r="5" spans="1:18" s="9" customFormat="1" ht="15.75">
      <c r="A5" s="10"/>
      <c r="B5" s="10"/>
      <c r="C5" s="10"/>
      <c r="D5" s="10"/>
      <c r="E5" s="10"/>
      <c r="F5" s="10"/>
      <c r="G5" s="10"/>
      <c r="H5" s="79" t="s">
        <v>32</v>
      </c>
      <c r="I5" s="79"/>
      <c r="J5" s="79" t="s">
        <v>4</v>
      </c>
      <c r="K5" s="79"/>
      <c r="L5" s="79" t="s">
        <v>4</v>
      </c>
      <c r="M5" s="21"/>
      <c r="N5" s="49"/>
      <c r="O5" s="49"/>
      <c r="P5" s="49"/>
      <c r="Q5" s="49"/>
      <c r="R5" s="49"/>
    </row>
    <row r="6" spans="1:18" s="9" customFormat="1" ht="15.75">
      <c r="A6" s="10"/>
      <c r="B6" s="10"/>
      <c r="C6" s="10"/>
      <c r="D6" s="10"/>
      <c r="E6" s="10"/>
      <c r="F6" s="10"/>
      <c r="G6" s="10"/>
      <c r="H6" s="34"/>
      <c r="I6" s="34"/>
      <c r="J6" s="79" t="s">
        <v>33</v>
      </c>
      <c r="K6" s="79"/>
      <c r="L6" s="80" t="s">
        <v>34</v>
      </c>
      <c r="M6" s="21"/>
      <c r="N6" s="34"/>
      <c r="O6" s="34"/>
      <c r="P6" s="79"/>
      <c r="Q6" s="79"/>
      <c r="R6" s="80"/>
    </row>
    <row r="7" spans="1:18" s="9" customFormat="1" ht="15.75">
      <c r="A7" s="130"/>
      <c r="B7" s="130"/>
      <c r="C7" s="130"/>
      <c r="D7" s="130"/>
      <c r="E7" s="130"/>
      <c r="F7" s="130"/>
      <c r="G7" s="130"/>
      <c r="H7" s="136"/>
      <c r="I7" s="136"/>
      <c r="J7" s="131" t="s">
        <v>35</v>
      </c>
      <c r="K7" s="131"/>
      <c r="L7" s="131" t="s">
        <v>35</v>
      </c>
      <c r="M7" s="133"/>
      <c r="N7" s="34"/>
      <c r="O7" s="34"/>
      <c r="P7" s="79"/>
      <c r="Q7" s="79"/>
      <c r="R7" s="79"/>
    </row>
    <row r="8" spans="13:18" ht="12.75">
      <c r="M8" s="220" t="s">
        <v>21</v>
      </c>
      <c r="N8" s="223"/>
      <c r="O8" s="146"/>
      <c r="P8" s="146"/>
      <c r="Q8" s="222"/>
      <c r="R8" s="15"/>
    </row>
    <row r="9" spans="1:18" ht="17.25" customHeight="1">
      <c r="A9" s="255" t="s">
        <v>273</v>
      </c>
      <c r="B9" s="172"/>
      <c r="C9" s="172"/>
      <c r="D9" s="256"/>
      <c r="E9" s="256"/>
      <c r="F9" s="256"/>
      <c r="G9" s="256"/>
      <c r="H9" s="256"/>
      <c r="I9" s="256"/>
      <c r="J9" s="256"/>
      <c r="K9" s="256"/>
      <c r="L9" s="256"/>
      <c r="M9" s="219"/>
      <c r="N9" s="29"/>
      <c r="O9" s="219"/>
      <c r="P9" s="29"/>
      <c r="Q9" s="219"/>
      <c r="R9" s="29"/>
    </row>
    <row r="10" spans="1:18" ht="15">
      <c r="A10" s="172"/>
      <c r="B10" s="172" t="s">
        <v>274</v>
      </c>
      <c r="C10" s="172"/>
      <c r="D10" s="256"/>
      <c r="E10" s="256"/>
      <c r="F10" s="256"/>
      <c r="G10" s="256"/>
      <c r="H10" s="349">
        <v>13963</v>
      </c>
      <c r="I10" s="259"/>
      <c r="J10" s="349">
        <v>1691</v>
      </c>
      <c r="K10" s="259"/>
      <c r="L10" s="349">
        <v>2100</v>
      </c>
      <c r="M10" s="219"/>
      <c r="N10" s="29"/>
      <c r="O10" s="219"/>
      <c r="P10" s="29"/>
      <c r="Q10" s="219"/>
      <c r="R10" s="29"/>
    </row>
    <row r="11" spans="1:18" ht="15">
      <c r="A11" s="172"/>
      <c r="B11" s="172" t="s">
        <v>275</v>
      </c>
      <c r="C11" s="172"/>
      <c r="D11" s="256"/>
      <c r="E11" s="256"/>
      <c r="F11" s="256"/>
      <c r="G11" s="256"/>
      <c r="H11" s="349" t="s">
        <v>190</v>
      </c>
      <c r="I11" s="259"/>
      <c r="J11" s="349" t="s">
        <v>42</v>
      </c>
      <c r="K11" s="259"/>
      <c r="L11" s="349">
        <v>167</v>
      </c>
      <c r="M11" s="219"/>
      <c r="N11" s="29"/>
      <c r="O11" s="219"/>
      <c r="P11" s="29"/>
      <c r="Q11" s="219"/>
      <c r="R11" s="29"/>
    </row>
    <row r="12" spans="1:18" ht="15">
      <c r="A12" s="172"/>
      <c r="B12" s="172" t="s">
        <v>276</v>
      </c>
      <c r="C12" s="172"/>
      <c r="D12" s="256"/>
      <c r="E12" s="256"/>
      <c r="F12" s="256"/>
      <c r="G12" s="256"/>
      <c r="H12" s="349">
        <v>44127</v>
      </c>
      <c r="I12" s="259"/>
      <c r="J12" s="349">
        <v>484</v>
      </c>
      <c r="K12" s="259"/>
      <c r="L12" s="349">
        <v>1128</v>
      </c>
      <c r="M12" s="219"/>
      <c r="N12" s="29"/>
      <c r="O12" s="219"/>
      <c r="P12" s="29"/>
      <c r="Q12" s="219"/>
      <c r="R12" s="29"/>
    </row>
    <row r="13" spans="1:18" ht="15">
      <c r="A13" s="172" t="s">
        <v>277</v>
      </c>
      <c r="B13" s="172"/>
      <c r="C13" s="172"/>
      <c r="D13" s="256"/>
      <c r="E13" s="256"/>
      <c r="F13" s="256"/>
      <c r="G13" s="256"/>
      <c r="H13" s="349">
        <v>58765</v>
      </c>
      <c r="I13" s="259"/>
      <c r="J13" s="349">
        <v>2175</v>
      </c>
      <c r="K13" s="259"/>
      <c r="L13" s="349">
        <v>3396</v>
      </c>
      <c r="M13" s="219"/>
      <c r="N13" s="29"/>
      <c r="O13" s="219"/>
      <c r="P13" s="29"/>
      <c r="Q13" s="219"/>
      <c r="R13" s="29"/>
    </row>
    <row r="14" spans="1:18" ht="6.75" customHeight="1">
      <c r="A14" s="172"/>
      <c r="B14" s="172"/>
      <c r="C14" s="172"/>
      <c r="D14" s="256"/>
      <c r="E14" s="256"/>
      <c r="F14" s="256"/>
      <c r="G14" s="256"/>
      <c r="H14" s="349"/>
      <c r="I14" s="259"/>
      <c r="J14" s="349"/>
      <c r="K14" s="259"/>
      <c r="L14" s="349"/>
      <c r="M14" s="219"/>
      <c r="N14" s="29"/>
      <c r="O14" s="219"/>
      <c r="P14" s="29"/>
      <c r="Q14" s="219"/>
      <c r="R14" s="29"/>
    </row>
    <row r="15" spans="1:18" ht="15.75">
      <c r="A15" s="255" t="s">
        <v>278</v>
      </c>
      <c r="B15" s="172"/>
      <c r="C15" s="172"/>
      <c r="D15" s="256"/>
      <c r="E15" s="256"/>
      <c r="F15" s="256"/>
      <c r="G15" s="256"/>
      <c r="H15" s="349"/>
      <c r="I15" s="259"/>
      <c r="J15" s="349"/>
      <c r="K15" s="259"/>
      <c r="L15" s="349"/>
      <c r="M15" s="219"/>
      <c r="N15" s="29"/>
      <c r="O15" s="219"/>
      <c r="P15" s="29"/>
      <c r="Q15" s="219"/>
      <c r="R15" s="29"/>
    </row>
    <row r="16" spans="1:18" ht="15">
      <c r="A16" s="172"/>
      <c r="B16" s="172" t="s">
        <v>279</v>
      </c>
      <c r="C16" s="172"/>
      <c r="D16" s="256"/>
      <c r="E16" s="256"/>
      <c r="F16" s="256"/>
      <c r="G16" s="256"/>
      <c r="H16" s="349">
        <v>24835</v>
      </c>
      <c r="I16" s="259"/>
      <c r="J16" s="349">
        <v>8309</v>
      </c>
      <c r="K16" s="259"/>
      <c r="L16" s="349">
        <v>4895</v>
      </c>
      <c r="M16" s="219"/>
      <c r="N16" s="29"/>
      <c r="O16" s="219"/>
      <c r="P16" s="29"/>
      <c r="Q16" s="219"/>
      <c r="R16" s="29"/>
    </row>
    <row r="17" spans="1:18" ht="6.75" customHeight="1">
      <c r="A17" s="172"/>
      <c r="B17" s="172"/>
      <c r="C17" s="172"/>
      <c r="D17" s="256"/>
      <c r="E17" s="256"/>
      <c r="F17" s="256"/>
      <c r="G17" s="256"/>
      <c r="H17" s="349"/>
      <c r="I17" s="259"/>
      <c r="J17" s="349"/>
      <c r="K17" s="259"/>
      <c r="L17" s="349"/>
      <c r="M17" s="219"/>
      <c r="N17" s="29"/>
      <c r="O17" s="219"/>
      <c r="P17" s="29"/>
      <c r="Q17" s="219"/>
      <c r="R17" s="29"/>
    </row>
    <row r="18" spans="1:18" ht="15.75">
      <c r="A18" s="255" t="s">
        <v>280</v>
      </c>
      <c r="B18" s="172"/>
      <c r="C18" s="172"/>
      <c r="D18" s="256"/>
      <c r="E18" s="256"/>
      <c r="F18" s="256"/>
      <c r="G18" s="256"/>
      <c r="H18" s="349"/>
      <c r="I18" s="259"/>
      <c r="J18" s="349"/>
      <c r="K18" s="259"/>
      <c r="L18" s="349"/>
      <c r="M18" s="219"/>
      <c r="N18" s="29"/>
      <c r="O18" s="219"/>
      <c r="P18" s="29"/>
      <c r="Q18" s="219"/>
      <c r="R18" s="29"/>
    </row>
    <row r="19" spans="1:18" ht="15">
      <c r="A19" s="172"/>
      <c r="B19" s="172" t="s">
        <v>281</v>
      </c>
      <c r="C19" s="172"/>
      <c r="D19" s="256"/>
      <c r="E19" s="256"/>
      <c r="F19" s="256"/>
      <c r="G19" s="256"/>
      <c r="H19" s="349">
        <v>1734</v>
      </c>
      <c r="I19" s="259"/>
      <c r="J19" s="349">
        <v>316</v>
      </c>
      <c r="K19" s="259"/>
      <c r="L19" s="349">
        <v>192</v>
      </c>
      <c r="M19" s="219"/>
      <c r="N19" s="29"/>
      <c r="O19" s="219"/>
      <c r="P19" s="29"/>
      <c r="Q19" s="219"/>
      <c r="R19" s="29"/>
    </row>
    <row r="20" spans="1:18" ht="13.5" customHeight="1">
      <c r="A20" s="172"/>
      <c r="B20" s="172" t="s">
        <v>282</v>
      </c>
      <c r="C20" s="172"/>
      <c r="D20" s="256"/>
      <c r="E20" s="256"/>
      <c r="F20" s="256"/>
      <c r="G20" s="256"/>
      <c r="H20" s="349">
        <v>4507</v>
      </c>
      <c r="I20" s="259"/>
      <c r="J20" s="349">
        <v>723</v>
      </c>
      <c r="K20" s="259"/>
      <c r="L20" s="349">
        <v>1328</v>
      </c>
      <c r="M20" s="219"/>
      <c r="N20" s="29"/>
      <c r="O20" s="219"/>
      <c r="P20" s="29"/>
      <c r="Q20" s="219"/>
      <c r="R20" s="29"/>
    </row>
    <row r="21" spans="1:18" s="53" customFormat="1" ht="20.25" customHeight="1">
      <c r="A21" s="172" t="s">
        <v>277</v>
      </c>
      <c r="B21" s="172"/>
      <c r="C21" s="172"/>
      <c r="D21" s="256"/>
      <c r="E21" s="256"/>
      <c r="F21" s="256"/>
      <c r="G21" s="256"/>
      <c r="H21" s="349">
        <v>6241</v>
      </c>
      <c r="I21" s="259"/>
      <c r="J21" s="349">
        <v>1039</v>
      </c>
      <c r="K21" s="259"/>
      <c r="L21" s="349">
        <v>1520</v>
      </c>
      <c r="M21" s="219"/>
      <c r="N21" s="29"/>
      <c r="O21" s="219"/>
      <c r="P21" s="29"/>
      <c r="Q21" s="219"/>
      <c r="R21" s="29"/>
    </row>
    <row r="22" spans="1:18" s="53" customFormat="1" ht="6.75" customHeight="1">
      <c r="A22" s="172"/>
      <c r="B22" s="172"/>
      <c r="C22" s="172"/>
      <c r="D22" s="256"/>
      <c r="E22" s="256"/>
      <c r="F22" s="256"/>
      <c r="G22" s="256"/>
      <c r="H22" s="349"/>
      <c r="I22" s="259"/>
      <c r="J22" s="349"/>
      <c r="K22" s="259"/>
      <c r="L22" s="349"/>
      <c r="N22" s="29"/>
      <c r="O22" s="219"/>
      <c r="P22" s="29"/>
      <c r="Q22" s="219"/>
      <c r="R22" s="29"/>
    </row>
    <row r="23" spans="1:13" ht="19.5" customHeight="1">
      <c r="A23" s="255" t="s">
        <v>283</v>
      </c>
      <c r="B23" s="172"/>
      <c r="C23" s="172"/>
      <c r="D23" s="256"/>
      <c r="E23" s="256"/>
      <c r="F23" s="256"/>
      <c r="G23" s="256"/>
      <c r="H23" s="349"/>
      <c r="I23" s="259"/>
      <c r="J23" s="349"/>
      <c r="K23" s="259"/>
      <c r="L23" s="349"/>
      <c r="M23" s="60" t="s">
        <v>160</v>
      </c>
    </row>
    <row r="24" spans="1:12" ht="15">
      <c r="A24" s="172"/>
      <c r="B24" s="172" t="s">
        <v>284</v>
      </c>
      <c r="C24" s="172"/>
      <c r="D24" s="256"/>
      <c r="E24" s="256"/>
      <c r="F24" s="256"/>
      <c r="G24" s="256"/>
      <c r="H24" s="349">
        <v>10483</v>
      </c>
      <c r="I24" s="259"/>
      <c r="J24" s="349">
        <v>300</v>
      </c>
      <c r="K24" s="259"/>
      <c r="L24" s="349">
        <v>452</v>
      </c>
    </row>
    <row r="25" spans="1:12" ht="15">
      <c r="A25" s="172"/>
      <c r="B25" s="172" t="s">
        <v>285</v>
      </c>
      <c r="C25" s="172"/>
      <c r="D25" s="256"/>
      <c r="E25" s="256"/>
      <c r="F25" s="256"/>
      <c r="G25" s="256"/>
      <c r="H25" s="349">
        <v>2618</v>
      </c>
      <c r="I25" s="259"/>
      <c r="J25" s="349">
        <v>791</v>
      </c>
      <c r="K25" s="259"/>
      <c r="L25" s="349">
        <v>149</v>
      </c>
    </row>
    <row r="26" spans="1:12" ht="15">
      <c r="A26" s="172"/>
      <c r="B26" s="172" t="s">
        <v>286</v>
      </c>
      <c r="C26" s="172"/>
      <c r="D26" s="256"/>
      <c r="E26" s="256"/>
      <c r="F26" s="256"/>
      <c r="G26" s="256"/>
      <c r="H26" s="349">
        <v>9128</v>
      </c>
      <c r="I26" s="259"/>
      <c r="J26" s="349">
        <v>1318</v>
      </c>
      <c r="K26" s="259"/>
      <c r="L26" s="349">
        <v>466</v>
      </c>
    </row>
    <row r="27" spans="1:16" ht="15">
      <c r="A27" s="172"/>
      <c r="B27" s="172" t="s">
        <v>36</v>
      </c>
      <c r="C27" s="172"/>
      <c r="D27" s="256"/>
      <c r="E27" s="256"/>
      <c r="F27" s="256"/>
      <c r="G27" s="256"/>
      <c r="H27" s="349">
        <v>3685</v>
      </c>
      <c r="I27" s="259"/>
      <c r="J27" s="349">
        <v>937</v>
      </c>
      <c r="K27" s="259"/>
      <c r="L27" s="349">
        <v>198</v>
      </c>
      <c r="P27" s="146"/>
    </row>
    <row r="28" spans="1:16" ht="15">
      <c r="A28" s="172" t="s">
        <v>277</v>
      </c>
      <c r="B28" s="172"/>
      <c r="C28" s="172"/>
      <c r="D28" s="256"/>
      <c r="E28" s="256"/>
      <c r="F28" s="256"/>
      <c r="G28" s="256"/>
      <c r="H28" s="349">
        <v>25914</v>
      </c>
      <c r="I28" s="259"/>
      <c r="J28" s="349">
        <v>3346</v>
      </c>
      <c r="K28" s="259"/>
      <c r="L28" s="349">
        <v>1265</v>
      </c>
      <c r="P28" s="146"/>
    </row>
    <row r="29" spans="1:12" ht="15">
      <c r="A29" s="172"/>
      <c r="B29" s="172"/>
      <c r="C29" s="172"/>
      <c r="D29" s="256"/>
      <c r="E29" s="256"/>
      <c r="F29" s="256"/>
      <c r="G29" s="256"/>
      <c r="H29" s="349"/>
      <c r="I29" s="259"/>
      <c r="J29" s="349"/>
      <c r="K29" s="259"/>
      <c r="L29" s="349"/>
    </row>
    <row r="30" spans="1:12" ht="15.75">
      <c r="A30" s="255" t="s">
        <v>287</v>
      </c>
      <c r="B30" s="172"/>
      <c r="C30" s="172"/>
      <c r="D30" s="256"/>
      <c r="E30" s="256"/>
      <c r="F30" s="256"/>
      <c r="G30" s="256"/>
      <c r="H30" s="349"/>
      <c r="I30" s="259"/>
      <c r="J30" s="349"/>
      <c r="K30" s="259"/>
      <c r="L30" s="349"/>
    </row>
    <row r="31" spans="1:12" ht="15">
      <c r="A31" s="172"/>
      <c r="B31" s="172" t="s">
        <v>288</v>
      </c>
      <c r="C31" s="172"/>
      <c r="D31" s="256"/>
      <c r="E31" s="256"/>
      <c r="F31" s="256"/>
      <c r="G31" s="256"/>
      <c r="H31" s="349">
        <v>5855</v>
      </c>
      <c r="I31" s="259"/>
      <c r="J31" s="349">
        <v>550</v>
      </c>
      <c r="K31" s="259"/>
      <c r="L31" s="349">
        <v>188</v>
      </c>
    </row>
    <row r="32" spans="1:12" ht="15">
      <c r="A32" s="172"/>
      <c r="B32" s="172" t="s">
        <v>289</v>
      </c>
      <c r="C32" s="172"/>
      <c r="D32" s="256"/>
      <c r="E32" s="256"/>
      <c r="F32" s="256"/>
      <c r="G32" s="256"/>
      <c r="H32" s="349">
        <v>2344</v>
      </c>
      <c r="I32" s="259"/>
      <c r="J32" s="349">
        <v>650</v>
      </c>
      <c r="K32" s="259"/>
      <c r="L32" s="349">
        <v>390</v>
      </c>
    </row>
    <row r="33" spans="1:12" ht="15">
      <c r="A33" s="172"/>
      <c r="B33" s="172" t="s">
        <v>290</v>
      </c>
      <c r="C33" s="172"/>
      <c r="D33" s="256"/>
      <c r="E33" s="256"/>
      <c r="F33" s="256"/>
      <c r="G33" s="256"/>
      <c r="H33" s="349">
        <v>914</v>
      </c>
      <c r="I33" s="259"/>
      <c r="J33" s="349">
        <v>245</v>
      </c>
      <c r="K33" s="259"/>
      <c r="L33" s="349">
        <v>70</v>
      </c>
    </row>
    <row r="34" spans="1:12" ht="15">
      <c r="A34" s="172" t="s">
        <v>277</v>
      </c>
      <c r="B34" s="172"/>
      <c r="C34" s="172"/>
      <c r="D34" s="172"/>
      <c r="E34" s="172"/>
      <c r="F34" s="172"/>
      <c r="G34" s="256"/>
      <c r="H34" s="349">
        <v>9113</v>
      </c>
      <c r="I34" s="259"/>
      <c r="J34" s="349">
        <v>1446</v>
      </c>
      <c r="K34" s="259"/>
      <c r="L34" s="349">
        <v>648</v>
      </c>
    </row>
    <row r="35" spans="1:15" ht="9" customHeight="1">
      <c r="A35" s="172"/>
      <c r="B35" s="172"/>
      <c r="C35" s="172"/>
      <c r="D35" s="172"/>
      <c r="E35" s="172"/>
      <c r="F35" s="172"/>
      <c r="G35" s="256"/>
      <c r="H35" s="349"/>
      <c r="I35" s="259"/>
      <c r="J35" s="349"/>
      <c r="K35" s="259"/>
      <c r="L35" s="349"/>
      <c r="M35" s="146"/>
      <c r="N35" s="146"/>
      <c r="O35" s="146"/>
    </row>
    <row r="36" spans="1:12" ht="15" customHeight="1">
      <c r="A36" s="255" t="s">
        <v>291</v>
      </c>
      <c r="B36" s="172"/>
      <c r="C36" s="172"/>
      <c r="D36" s="172"/>
      <c r="E36" s="172"/>
      <c r="F36" s="172"/>
      <c r="G36" s="256"/>
      <c r="H36" s="349"/>
      <c r="I36" s="259"/>
      <c r="J36" s="349"/>
      <c r="K36" s="259"/>
      <c r="L36" s="349"/>
    </row>
    <row r="37" spans="1:12" ht="15">
      <c r="A37" s="256"/>
      <c r="B37" s="172" t="s">
        <v>292</v>
      </c>
      <c r="C37" s="172"/>
      <c r="D37" s="172"/>
      <c r="E37" s="172"/>
      <c r="F37" s="172"/>
      <c r="G37" s="256"/>
      <c r="H37" s="349">
        <v>17986</v>
      </c>
      <c r="I37" s="259"/>
      <c r="J37" s="349">
        <v>650</v>
      </c>
      <c r="K37" s="259"/>
      <c r="L37" s="349">
        <v>892</v>
      </c>
    </row>
    <row r="38" spans="1:12" ht="15">
      <c r="A38" s="256"/>
      <c r="B38" s="172" t="s">
        <v>293</v>
      </c>
      <c r="C38" s="172"/>
      <c r="D38" s="172"/>
      <c r="E38" s="172"/>
      <c r="F38" s="172"/>
      <c r="G38" s="256"/>
      <c r="H38" s="349">
        <v>2091</v>
      </c>
      <c r="I38" s="259"/>
      <c r="J38" s="349">
        <v>822</v>
      </c>
      <c r="K38" s="259"/>
      <c r="L38" s="349">
        <v>803</v>
      </c>
    </row>
    <row r="39" spans="1:12" ht="15">
      <c r="A39" s="256"/>
      <c r="B39" s="172" t="s">
        <v>294</v>
      </c>
      <c r="C39" s="172"/>
      <c r="D39" s="172"/>
      <c r="E39" s="172"/>
      <c r="F39" s="172"/>
      <c r="G39" s="256"/>
      <c r="H39" s="349">
        <v>4117</v>
      </c>
      <c r="I39" s="259"/>
      <c r="J39" s="349">
        <v>365</v>
      </c>
      <c r="K39" s="259"/>
      <c r="L39" s="349">
        <v>548</v>
      </c>
    </row>
    <row r="40" spans="1:12" ht="15">
      <c r="A40" s="256"/>
      <c r="B40" s="172" t="s">
        <v>295</v>
      </c>
      <c r="C40" s="172"/>
      <c r="D40" s="172"/>
      <c r="E40" s="172"/>
      <c r="F40" s="172"/>
      <c r="G40" s="256"/>
      <c r="H40" s="349">
        <v>2762</v>
      </c>
      <c r="I40" s="259"/>
      <c r="J40" s="349">
        <v>354</v>
      </c>
      <c r="K40" s="259"/>
      <c r="L40" s="349">
        <v>386</v>
      </c>
    </row>
    <row r="41" spans="1:12" ht="15">
      <c r="A41" s="256"/>
      <c r="B41" s="172" t="s">
        <v>296</v>
      </c>
      <c r="C41" s="172"/>
      <c r="D41" s="172"/>
      <c r="E41" s="172"/>
      <c r="F41" s="172"/>
      <c r="G41" s="256"/>
      <c r="H41" s="349">
        <v>11799</v>
      </c>
      <c r="I41" s="259"/>
      <c r="J41" s="349">
        <v>1638</v>
      </c>
      <c r="K41" s="259"/>
      <c r="L41" s="349">
        <v>1765</v>
      </c>
    </row>
    <row r="42" spans="1:12" ht="15">
      <c r="A42" s="256"/>
      <c r="B42" s="172" t="s">
        <v>297</v>
      </c>
      <c r="C42" s="172"/>
      <c r="D42" s="172"/>
      <c r="E42" s="172"/>
      <c r="F42" s="172"/>
      <c r="G42" s="256"/>
      <c r="H42" s="349">
        <v>3215</v>
      </c>
      <c r="I42" s="259"/>
      <c r="J42" s="349">
        <v>302</v>
      </c>
      <c r="K42" s="259"/>
      <c r="L42" s="349">
        <v>240</v>
      </c>
    </row>
    <row r="43" spans="1:12" ht="15">
      <c r="A43" s="256"/>
      <c r="B43" s="257" t="s">
        <v>298</v>
      </c>
      <c r="C43" s="172"/>
      <c r="D43" s="172"/>
      <c r="E43" s="172"/>
      <c r="F43" s="172"/>
      <c r="G43" s="256"/>
      <c r="H43" s="349" t="s">
        <v>190</v>
      </c>
      <c r="I43" s="259"/>
      <c r="J43" s="349" t="s">
        <v>190</v>
      </c>
      <c r="K43" s="259"/>
      <c r="L43" s="349" t="s">
        <v>190</v>
      </c>
    </row>
    <row r="44" spans="1:12" ht="15">
      <c r="A44" s="258" t="s">
        <v>277</v>
      </c>
      <c r="B44" s="252"/>
      <c r="C44" s="252"/>
      <c r="D44" s="252"/>
      <c r="E44" s="252"/>
      <c r="F44" s="252"/>
      <c r="G44" s="259"/>
      <c r="H44" s="349">
        <v>42011</v>
      </c>
      <c r="I44" s="259"/>
      <c r="J44" s="349">
        <v>4131</v>
      </c>
      <c r="K44" s="259"/>
      <c r="L44" s="349">
        <v>4663</v>
      </c>
    </row>
    <row r="45" spans="1:12" ht="6.75" customHeight="1">
      <c r="A45" s="257"/>
      <c r="B45" s="172"/>
      <c r="C45" s="172"/>
      <c r="D45" s="172"/>
      <c r="E45" s="172"/>
      <c r="F45" s="172"/>
      <c r="G45" s="256"/>
      <c r="H45" s="349"/>
      <c r="I45" s="259"/>
      <c r="J45" s="349"/>
      <c r="K45" s="259"/>
      <c r="L45" s="349"/>
    </row>
    <row r="46" spans="1:12" ht="15.75">
      <c r="A46" s="260" t="s">
        <v>135</v>
      </c>
      <c r="B46" s="261"/>
      <c r="C46" s="261"/>
      <c r="D46" s="261"/>
      <c r="E46" s="261"/>
      <c r="F46" s="261"/>
      <c r="G46" s="262"/>
      <c r="H46" s="349">
        <v>166879</v>
      </c>
      <c r="I46" s="325"/>
      <c r="J46" s="349">
        <v>20447</v>
      </c>
      <c r="K46" s="325"/>
      <c r="L46" s="349">
        <v>16387</v>
      </c>
    </row>
    <row r="47" spans="1:13" ht="19.5" customHeight="1">
      <c r="A47" s="260"/>
      <c r="B47" s="261"/>
      <c r="C47" s="261"/>
      <c r="D47" s="261"/>
      <c r="E47" s="261"/>
      <c r="F47" s="261"/>
      <c r="G47" s="262"/>
      <c r="H47" s="253"/>
      <c r="I47" s="263"/>
      <c r="J47" s="253"/>
      <c r="K47" s="263"/>
      <c r="L47" s="253"/>
      <c r="M47" s="220" t="s">
        <v>179</v>
      </c>
    </row>
    <row r="48" spans="1:12" ht="15.75">
      <c r="A48" s="255" t="s">
        <v>273</v>
      </c>
      <c r="B48" s="172"/>
      <c r="C48" s="172"/>
      <c r="D48" s="256"/>
      <c r="E48" s="256"/>
      <c r="F48" s="256"/>
      <c r="G48" s="256"/>
      <c r="H48" s="259"/>
      <c r="I48" s="259"/>
      <c r="J48" s="259"/>
      <c r="K48" s="259"/>
      <c r="L48" s="259"/>
    </row>
    <row r="49" spans="1:12" ht="15">
      <c r="A49" s="172"/>
      <c r="B49" s="172" t="s">
        <v>274</v>
      </c>
      <c r="C49" s="172"/>
      <c r="D49" s="256"/>
      <c r="E49" s="256"/>
      <c r="F49" s="256"/>
      <c r="G49" s="256"/>
      <c r="H49" s="349">
        <v>1218</v>
      </c>
      <c r="I49" s="259"/>
      <c r="J49" s="349">
        <v>618</v>
      </c>
      <c r="K49" s="259"/>
      <c r="L49" s="349">
        <v>558</v>
      </c>
    </row>
    <row r="50" spans="1:12" ht="15">
      <c r="A50" s="172"/>
      <c r="B50" s="172" t="s">
        <v>275</v>
      </c>
      <c r="C50" s="172"/>
      <c r="D50" s="256"/>
      <c r="E50" s="256"/>
      <c r="F50" s="256"/>
      <c r="G50" s="256"/>
      <c r="H50" s="349" t="s">
        <v>190</v>
      </c>
      <c r="I50" s="259"/>
      <c r="J50" s="349" t="s">
        <v>42</v>
      </c>
      <c r="K50" s="259"/>
      <c r="L50" s="349">
        <v>71</v>
      </c>
    </row>
    <row r="51" spans="1:12" ht="15">
      <c r="A51" s="172"/>
      <c r="B51" s="172" t="s">
        <v>276</v>
      </c>
      <c r="C51" s="172"/>
      <c r="D51" s="256"/>
      <c r="E51" s="256"/>
      <c r="F51" s="256"/>
      <c r="G51" s="256"/>
      <c r="H51" s="349">
        <v>2066</v>
      </c>
      <c r="I51" s="259"/>
      <c r="J51" s="349">
        <v>157</v>
      </c>
      <c r="K51" s="259"/>
      <c r="L51" s="349">
        <v>318</v>
      </c>
    </row>
    <row r="52" spans="1:12" ht="15">
      <c r="A52" s="172" t="s">
        <v>277</v>
      </c>
      <c r="B52" s="172"/>
      <c r="C52" s="172"/>
      <c r="D52" s="256"/>
      <c r="E52" s="256"/>
      <c r="F52" s="256"/>
      <c r="G52" s="256"/>
      <c r="H52" s="349">
        <v>3343</v>
      </c>
      <c r="I52" s="259"/>
      <c r="J52" s="349">
        <v>775</v>
      </c>
      <c r="K52" s="259"/>
      <c r="L52" s="349">
        <v>947</v>
      </c>
    </row>
    <row r="53" spans="1:12" ht="6" customHeight="1">
      <c r="A53" s="172"/>
      <c r="B53" s="172"/>
      <c r="C53" s="172"/>
      <c r="D53" s="256"/>
      <c r="E53" s="256"/>
      <c r="F53" s="256"/>
      <c r="G53" s="256"/>
      <c r="H53" s="349"/>
      <c r="I53" s="259"/>
      <c r="J53" s="349"/>
      <c r="K53" s="259"/>
      <c r="L53" s="349"/>
    </row>
    <row r="54" spans="1:12" ht="15.75">
      <c r="A54" s="255" t="s">
        <v>278</v>
      </c>
      <c r="B54" s="172"/>
      <c r="C54" s="172"/>
      <c r="D54" s="256"/>
      <c r="E54" s="256"/>
      <c r="F54" s="256"/>
      <c r="G54" s="256"/>
      <c r="H54" s="349"/>
      <c r="I54" s="259"/>
      <c r="J54" s="349"/>
      <c r="K54" s="259"/>
      <c r="L54" s="349"/>
    </row>
    <row r="55" spans="1:12" ht="15">
      <c r="A55" s="172"/>
      <c r="B55" s="172" t="s">
        <v>279</v>
      </c>
      <c r="C55" s="172"/>
      <c r="D55" s="256"/>
      <c r="E55" s="256"/>
      <c r="F55" s="256"/>
      <c r="G55" s="256"/>
      <c r="H55" s="349">
        <v>2673</v>
      </c>
      <c r="I55" s="259"/>
      <c r="J55" s="349">
        <v>2483</v>
      </c>
      <c r="K55" s="259"/>
      <c r="L55" s="349">
        <v>1770</v>
      </c>
    </row>
    <row r="56" spans="1:12" ht="6.75" customHeight="1">
      <c r="A56" s="172"/>
      <c r="B56" s="172"/>
      <c r="C56" s="172"/>
      <c r="D56" s="256"/>
      <c r="E56" s="256"/>
      <c r="F56" s="256"/>
      <c r="G56" s="256"/>
      <c r="H56" s="349"/>
      <c r="I56" s="259"/>
      <c r="J56" s="349"/>
      <c r="K56" s="259"/>
      <c r="L56" s="349"/>
    </row>
    <row r="57" spans="1:12" ht="15.75">
      <c r="A57" s="255" t="s">
        <v>280</v>
      </c>
      <c r="B57" s="172"/>
      <c r="C57" s="172"/>
      <c r="D57" s="256"/>
      <c r="E57" s="256"/>
      <c r="F57" s="256"/>
      <c r="G57" s="256"/>
      <c r="H57" s="349"/>
      <c r="I57" s="259"/>
      <c r="J57" s="349"/>
      <c r="K57" s="259"/>
      <c r="L57" s="349"/>
    </row>
    <row r="58" spans="1:12" ht="15">
      <c r="A58" s="172"/>
      <c r="B58" s="172" t="s">
        <v>281</v>
      </c>
      <c r="C58" s="172"/>
      <c r="D58" s="256"/>
      <c r="E58" s="256"/>
      <c r="F58" s="256"/>
      <c r="G58" s="256"/>
      <c r="H58" s="349">
        <v>121</v>
      </c>
      <c r="I58" s="259"/>
      <c r="J58" s="349">
        <v>87</v>
      </c>
      <c r="K58" s="259"/>
      <c r="L58" s="349">
        <v>58</v>
      </c>
    </row>
    <row r="59" spans="1:12" ht="15">
      <c r="A59" s="172"/>
      <c r="B59" s="172" t="s">
        <v>282</v>
      </c>
      <c r="C59" s="172"/>
      <c r="D59" s="256"/>
      <c r="E59" s="256"/>
      <c r="F59" s="256"/>
      <c r="G59" s="256"/>
      <c r="H59" s="349">
        <v>331</v>
      </c>
      <c r="I59" s="259"/>
      <c r="J59" s="349">
        <v>271</v>
      </c>
      <c r="K59" s="259"/>
      <c r="L59" s="349">
        <v>446</v>
      </c>
    </row>
    <row r="60" spans="1:12" ht="15">
      <c r="A60" s="172" t="s">
        <v>277</v>
      </c>
      <c r="B60" s="172"/>
      <c r="C60" s="172"/>
      <c r="D60" s="256"/>
      <c r="E60" s="256"/>
      <c r="F60" s="256"/>
      <c r="G60" s="256"/>
      <c r="H60" s="349">
        <v>452</v>
      </c>
      <c r="I60" s="259"/>
      <c r="J60" s="349">
        <v>359</v>
      </c>
      <c r="K60" s="259"/>
      <c r="L60" s="349">
        <v>504</v>
      </c>
    </row>
    <row r="61" spans="1:12" ht="6.75" customHeight="1">
      <c r="A61" s="172"/>
      <c r="B61" s="172"/>
      <c r="C61" s="172"/>
      <c r="D61" s="256"/>
      <c r="E61" s="256"/>
      <c r="F61" s="256"/>
      <c r="G61" s="256"/>
      <c r="H61" s="349"/>
      <c r="I61" s="259"/>
      <c r="J61" s="349"/>
      <c r="K61" s="259"/>
      <c r="L61" s="349"/>
    </row>
    <row r="62" spans="1:12" ht="15.75">
      <c r="A62" s="255" t="s">
        <v>283</v>
      </c>
      <c r="B62" s="172"/>
      <c r="C62" s="172"/>
      <c r="D62" s="256"/>
      <c r="E62" s="256"/>
      <c r="F62" s="256"/>
      <c r="G62" s="256"/>
      <c r="H62" s="349"/>
      <c r="I62" s="259"/>
      <c r="J62" s="349"/>
      <c r="K62" s="259"/>
      <c r="L62" s="349"/>
    </row>
    <row r="63" spans="1:12" ht="15">
      <c r="A63" s="172"/>
      <c r="B63" s="172" t="s">
        <v>284</v>
      </c>
      <c r="C63" s="172"/>
      <c r="D63" s="256"/>
      <c r="E63" s="256"/>
      <c r="F63" s="256"/>
      <c r="G63" s="256"/>
      <c r="H63" s="349">
        <v>987</v>
      </c>
      <c r="I63" s="259"/>
      <c r="J63" s="349">
        <v>115</v>
      </c>
      <c r="K63" s="259"/>
      <c r="L63" s="349">
        <v>96</v>
      </c>
    </row>
    <row r="64" spans="1:12" ht="15">
      <c r="A64" s="172"/>
      <c r="B64" s="172" t="s">
        <v>285</v>
      </c>
      <c r="C64" s="172"/>
      <c r="D64" s="256"/>
      <c r="E64" s="256"/>
      <c r="F64" s="256"/>
      <c r="G64" s="256"/>
      <c r="H64" s="349">
        <v>254</v>
      </c>
      <c r="I64" s="259"/>
      <c r="J64" s="349">
        <v>333</v>
      </c>
      <c r="K64" s="259"/>
      <c r="L64" s="349">
        <v>66</v>
      </c>
    </row>
    <row r="65" spans="1:12" ht="15">
      <c r="A65" s="172"/>
      <c r="B65" s="172" t="s">
        <v>286</v>
      </c>
      <c r="C65" s="172"/>
      <c r="D65" s="256"/>
      <c r="E65" s="256"/>
      <c r="F65" s="256"/>
      <c r="G65" s="256"/>
      <c r="H65" s="349">
        <v>416</v>
      </c>
      <c r="I65" s="259"/>
      <c r="J65" s="349">
        <v>376</v>
      </c>
      <c r="K65" s="259"/>
      <c r="L65" s="349">
        <v>143</v>
      </c>
    </row>
    <row r="66" spans="1:12" ht="15">
      <c r="A66" s="172"/>
      <c r="B66" s="172" t="s">
        <v>36</v>
      </c>
      <c r="C66" s="172"/>
      <c r="D66" s="256"/>
      <c r="E66" s="256"/>
      <c r="F66" s="256"/>
      <c r="G66" s="256"/>
      <c r="H66" s="349">
        <v>365</v>
      </c>
      <c r="I66" s="259"/>
      <c r="J66" s="349">
        <v>346</v>
      </c>
      <c r="K66" s="259"/>
      <c r="L66" s="349">
        <v>47</v>
      </c>
    </row>
    <row r="67" spans="1:12" ht="15">
      <c r="A67" s="172" t="s">
        <v>277</v>
      </c>
      <c r="B67" s="172"/>
      <c r="C67" s="172"/>
      <c r="D67" s="256"/>
      <c r="E67" s="256"/>
      <c r="F67" s="256"/>
      <c r="G67" s="256"/>
      <c r="H67" s="349">
        <v>2023</v>
      </c>
      <c r="I67" s="259"/>
      <c r="J67" s="349">
        <v>1170</v>
      </c>
      <c r="K67" s="259"/>
      <c r="L67" s="349">
        <v>353</v>
      </c>
    </row>
    <row r="68" spans="1:12" ht="6" customHeight="1">
      <c r="A68" s="172"/>
      <c r="B68" s="172"/>
      <c r="C68" s="172"/>
      <c r="D68" s="256"/>
      <c r="E68" s="256"/>
      <c r="F68" s="256"/>
      <c r="G68" s="256"/>
      <c r="H68" s="349"/>
      <c r="I68" s="259"/>
      <c r="J68" s="349"/>
      <c r="K68" s="259"/>
      <c r="L68" s="349"/>
    </row>
    <row r="69" spans="1:12" ht="15.75">
      <c r="A69" s="255" t="s">
        <v>287</v>
      </c>
      <c r="B69" s="172"/>
      <c r="C69" s="172"/>
      <c r="D69" s="256"/>
      <c r="E69" s="256"/>
      <c r="F69" s="256"/>
      <c r="G69" s="256"/>
      <c r="H69" s="349"/>
      <c r="I69" s="259"/>
      <c r="J69" s="349"/>
      <c r="K69" s="259"/>
      <c r="L69" s="349"/>
    </row>
    <row r="70" spans="1:12" ht="15">
      <c r="A70" s="172"/>
      <c r="B70" s="172" t="s">
        <v>288</v>
      </c>
      <c r="C70" s="172"/>
      <c r="D70" s="256"/>
      <c r="E70" s="256"/>
      <c r="F70" s="256"/>
      <c r="G70" s="256"/>
      <c r="H70" s="349">
        <v>295</v>
      </c>
      <c r="I70" s="259"/>
      <c r="J70" s="349">
        <v>214</v>
      </c>
      <c r="K70" s="259"/>
      <c r="L70" s="349">
        <v>82</v>
      </c>
    </row>
    <row r="71" spans="1:12" ht="15">
      <c r="A71" s="172"/>
      <c r="B71" s="172" t="s">
        <v>289</v>
      </c>
      <c r="C71" s="172"/>
      <c r="D71" s="256"/>
      <c r="E71" s="256"/>
      <c r="F71" s="256"/>
      <c r="G71" s="256"/>
      <c r="H71" s="349">
        <v>155</v>
      </c>
      <c r="I71" s="259"/>
      <c r="J71" s="349">
        <v>219</v>
      </c>
      <c r="K71" s="259"/>
      <c r="L71" s="349">
        <v>150</v>
      </c>
    </row>
    <row r="72" spans="1:12" ht="15">
      <c r="A72" s="172"/>
      <c r="B72" s="172" t="s">
        <v>290</v>
      </c>
      <c r="C72" s="172"/>
      <c r="D72" s="256"/>
      <c r="E72" s="256"/>
      <c r="F72" s="256"/>
      <c r="G72" s="256"/>
      <c r="H72" s="349">
        <v>70</v>
      </c>
      <c r="I72" s="259"/>
      <c r="J72" s="349">
        <v>97</v>
      </c>
      <c r="K72" s="259"/>
      <c r="L72" s="349">
        <v>23</v>
      </c>
    </row>
    <row r="73" spans="1:12" ht="15">
      <c r="A73" s="172" t="s">
        <v>277</v>
      </c>
      <c r="B73" s="172"/>
      <c r="C73" s="172"/>
      <c r="D73" s="172"/>
      <c r="E73" s="172"/>
      <c r="F73" s="172"/>
      <c r="G73" s="256"/>
      <c r="H73" s="349">
        <v>519</v>
      </c>
      <c r="I73" s="259"/>
      <c r="J73" s="349">
        <v>530</v>
      </c>
      <c r="K73" s="259"/>
      <c r="L73" s="349">
        <v>255</v>
      </c>
    </row>
    <row r="74" spans="1:12" ht="8.25" customHeight="1">
      <c r="A74" s="172"/>
      <c r="B74" s="172"/>
      <c r="C74" s="172"/>
      <c r="D74" s="172"/>
      <c r="E74" s="172"/>
      <c r="F74" s="172"/>
      <c r="G74" s="256"/>
      <c r="H74" s="349"/>
      <c r="I74" s="259"/>
      <c r="J74" s="349"/>
      <c r="K74" s="259"/>
      <c r="L74" s="349"/>
    </row>
    <row r="75" spans="1:12" ht="15.75">
      <c r="A75" s="255" t="s">
        <v>291</v>
      </c>
      <c r="B75" s="172"/>
      <c r="C75" s="172"/>
      <c r="D75" s="172"/>
      <c r="E75" s="172"/>
      <c r="F75" s="172"/>
      <c r="G75" s="256"/>
      <c r="H75" s="349"/>
      <c r="I75" s="259"/>
      <c r="J75" s="349"/>
      <c r="K75" s="259"/>
      <c r="L75" s="349"/>
    </row>
    <row r="76" spans="1:12" ht="15">
      <c r="A76" s="256"/>
      <c r="B76" s="172" t="s">
        <v>292</v>
      </c>
      <c r="C76" s="172"/>
      <c r="D76" s="172"/>
      <c r="E76" s="172"/>
      <c r="F76" s="172"/>
      <c r="G76" s="256"/>
      <c r="H76" s="349">
        <v>667</v>
      </c>
      <c r="I76" s="259"/>
      <c r="J76" s="349">
        <v>219</v>
      </c>
      <c r="K76" s="259"/>
      <c r="L76" s="349">
        <v>269</v>
      </c>
    </row>
    <row r="77" spans="1:12" ht="15">
      <c r="A77" s="256"/>
      <c r="B77" s="172" t="s">
        <v>293</v>
      </c>
      <c r="C77" s="172"/>
      <c r="D77" s="172"/>
      <c r="E77" s="172"/>
      <c r="F77" s="172"/>
      <c r="G77" s="256"/>
      <c r="H77" s="349">
        <v>174</v>
      </c>
      <c r="I77" s="259"/>
      <c r="J77" s="349">
        <v>305</v>
      </c>
      <c r="K77" s="259"/>
      <c r="L77" s="349">
        <v>297</v>
      </c>
    </row>
    <row r="78" spans="1:12" ht="15">
      <c r="A78" s="256"/>
      <c r="B78" s="172" t="s">
        <v>294</v>
      </c>
      <c r="C78" s="172"/>
      <c r="D78" s="172"/>
      <c r="E78" s="172"/>
      <c r="F78" s="172"/>
      <c r="G78" s="256"/>
      <c r="H78" s="349">
        <v>208</v>
      </c>
      <c r="I78" s="259"/>
      <c r="J78" s="349">
        <v>147</v>
      </c>
      <c r="K78" s="259"/>
      <c r="L78" s="349">
        <v>189</v>
      </c>
    </row>
    <row r="79" spans="1:12" ht="15">
      <c r="A79" s="256"/>
      <c r="B79" s="172" t="s">
        <v>295</v>
      </c>
      <c r="C79" s="172"/>
      <c r="D79" s="172"/>
      <c r="E79" s="172"/>
      <c r="F79" s="172"/>
      <c r="G79" s="256"/>
      <c r="H79" s="349">
        <v>162</v>
      </c>
      <c r="I79" s="259"/>
      <c r="J79" s="349">
        <v>118</v>
      </c>
      <c r="K79" s="259"/>
      <c r="L79" s="349">
        <v>113</v>
      </c>
    </row>
    <row r="80" spans="1:12" ht="15">
      <c r="A80" s="256"/>
      <c r="B80" s="172" t="s">
        <v>296</v>
      </c>
      <c r="C80" s="172"/>
      <c r="D80" s="172"/>
      <c r="E80" s="172"/>
      <c r="F80" s="172"/>
      <c r="G80" s="256"/>
      <c r="H80" s="349">
        <v>872</v>
      </c>
      <c r="I80" s="259"/>
      <c r="J80" s="349">
        <v>575</v>
      </c>
      <c r="K80" s="259"/>
      <c r="L80" s="349">
        <v>511</v>
      </c>
    </row>
    <row r="81" spans="1:12" ht="15">
      <c r="A81" s="256"/>
      <c r="B81" s="172" t="s">
        <v>297</v>
      </c>
      <c r="C81" s="172"/>
      <c r="D81" s="172"/>
      <c r="E81" s="172"/>
      <c r="F81" s="172"/>
      <c r="G81" s="256"/>
      <c r="H81" s="349">
        <v>257</v>
      </c>
      <c r="I81" s="259"/>
      <c r="J81" s="349">
        <v>99</v>
      </c>
      <c r="K81" s="259"/>
      <c r="L81" s="349">
        <v>76</v>
      </c>
    </row>
    <row r="82" spans="1:12" ht="15">
      <c r="A82" s="256"/>
      <c r="B82" s="257" t="s">
        <v>298</v>
      </c>
      <c r="C82" s="172"/>
      <c r="D82" s="172"/>
      <c r="E82" s="172"/>
      <c r="F82" s="172"/>
      <c r="G82" s="256"/>
      <c r="H82" s="349" t="s">
        <v>190</v>
      </c>
      <c r="I82" s="259"/>
      <c r="J82" s="349" t="s">
        <v>190</v>
      </c>
      <c r="K82" s="259"/>
      <c r="L82" s="349" t="s">
        <v>190</v>
      </c>
    </row>
    <row r="83" spans="1:12" ht="15">
      <c r="A83" s="258" t="s">
        <v>277</v>
      </c>
      <c r="B83" s="252"/>
      <c r="C83" s="252"/>
      <c r="D83" s="252"/>
      <c r="E83" s="252"/>
      <c r="F83" s="252"/>
      <c r="G83" s="259"/>
      <c r="H83" s="349">
        <v>2341</v>
      </c>
      <c r="I83" s="259"/>
      <c r="J83" s="349">
        <v>1463</v>
      </c>
      <c r="K83" s="259"/>
      <c r="L83" s="349">
        <v>1459</v>
      </c>
    </row>
    <row r="84" spans="1:12" ht="6.75" customHeight="1">
      <c r="A84" s="258"/>
      <c r="B84" s="252"/>
      <c r="C84" s="252"/>
      <c r="D84" s="252"/>
      <c r="E84" s="252"/>
      <c r="F84" s="252"/>
      <c r="G84" s="259"/>
      <c r="H84" s="349"/>
      <c r="I84" s="259"/>
      <c r="J84" s="349"/>
      <c r="K84" s="259"/>
      <c r="L84" s="349"/>
    </row>
    <row r="85" spans="1:12" ht="15.75">
      <c r="A85" s="264" t="s">
        <v>135</v>
      </c>
      <c r="B85" s="191"/>
      <c r="C85" s="191"/>
      <c r="D85" s="191"/>
      <c r="E85" s="191"/>
      <c r="F85" s="191"/>
      <c r="G85" s="265"/>
      <c r="H85" s="350">
        <v>11351</v>
      </c>
      <c r="I85" s="326"/>
      <c r="J85" s="350">
        <v>6780</v>
      </c>
      <c r="K85" s="326"/>
      <c r="L85" s="350">
        <v>5288</v>
      </c>
    </row>
    <row r="86" spans="1:12" ht="12.75">
      <c r="A86" s="256"/>
      <c r="B86" s="256"/>
      <c r="C86" s="256"/>
      <c r="D86" s="256"/>
      <c r="E86" s="256"/>
      <c r="F86" s="256"/>
      <c r="G86" s="256"/>
      <c r="H86" s="256"/>
      <c r="I86" s="256"/>
      <c r="J86" s="256"/>
      <c r="K86" s="256"/>
      <c r="L86" s="256"/>
    </row>
    <row r="87" spans="1:12" ht="12.75">
      <c r="A87" s="185" t="s">
        <v>189</v>
      </c>
      <c r="B87" s="256"/>
      <c r="C87" s="256"/>
      <c r="D87" s="256"/>
      <c r="E87" s="256"/>
      <c r="F87" s="256"/>
      <c r="G87" s="256"/>
      <c r="H87" s="256"/>
      <c r="I87" s="256"/>
      <c r="J87" s="256"/>
      <c r="K87" s="256"/>
      <c r="L87" s="25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8" r:id="rId1"/>
  <headerFooter alignWithMargins="0">
    <oddHeader>&amp;R&amp;"Arial,Bold"&amp;14ROAD FREIGHT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0"/>
  <sheetViews>
    <sheetView zoomScale="75" zoomScaleNormal="75" zoomScalePageLayoutView="0" workbookViewId="0" topLeftCell="A4">
      <selection activeCell="M87" sqref="M87"/>
    </sheetView>
  </sheetViews>
  <sheetFormatPr defaultColWidth="9.140625" defaultRowHeight="12.75"/>
  <cols>
    <col min="1" max="1" width="4.421875" style="60" customWidth="1"/>
    <col min="2" max="2" width="66.00390625" style="60" customWidth="1"/>
    <col min="3" max="3" width="3.421875" style="60" customWidth="1"/>
    <col min="4" max="4" width="8.140625" style="60" customWidth="1"/>
    <col min="5" max="5" width="8.7109375" style="60" customWidth="1"/>
    <col min="6" max="6" width="7.00390625" style="60" customWidth="1"/>
    <col min="7" max="7" width="8.28125" style="60" customWidth="1"/>
    <col min="8" max="8" width="5.8515625" style="60" customWidth="1"/>
    <col min="9" max="9" width="7.57421875" style="60" customWidth="1"/>
    <col min="10" max="10" width="12.7109375" style="60" customWidth="1"/>
    <col min="11" max="11" width="4.421875" style="60" customWidth="1"/>
    <col min="12" max="12" width="10.140625" style="60" customWidth="1"/>
    <col min="13" max="13" width="13.421875" style="60" customWidth="1"/>
    <col min="14" max="14" width="2.8515625" style="60" customWidth="1"/>
    <col min="15" max="15" width="9.00390625" style="60" customWidth="1"/>
    <col min="16" max="16" width="2.140625" style="60" customWidth="1"/>
    <col min="17" max="17" width="15.00390625" style="60" customWidth="1"/>
    <col min="18" max="18" width="7.140625" style="60" customWidth="1"/>
    <col min="19" max="19" width="7.7109375" style="60" customWidth="1"/>
    <col min="20" max="20" width="11.7109375" style="60" customWidth="1"/>
    <col min="21" max="21" width="9.140625" style="60" customWidth="1"/>
    <col min="22" max="22" width="7.7109375" style="60" customWidth="1"/>
    <col min="23" max="16384" width="9.140625" style="60" customWidth="1"/>
  </cols>
  <sheetData>
    <row r="1" spans="1:13" s="9" customFormat="1" ht="18">
      <c r="A1" s="303" t="s">
        <v>320</v>
      </c>
      <c r="F1" s="144"/>
      <c r="G1" s="144"/>
      <c r="L1" s="144"/>
      <c r="M1" s="144"/>
    </row>
    <row r="2" spans="1:18" s="9" customFormat="1" ht="21">
      <c r="A2" s="304" t="s">
        <v>330</v>
      </c>
      <c r="B2" s="10"/>
      <c r="C2" s="10"/>
      <c r="D2" s="10"/>
      <c r="E2" s="10"/>
      <c r="F2" s="142"/>
      <c r="G2" s="142"/>
      <c r="H2" s="10"/>
      <c r="I2" s="10"/>
      <c r="J2" s="10"/>
      <c r="K2" s="10"/>
      <c r="L2" s="142"/>
      <c r="M2" s="142"/>
      <c r="N2" s="10"/>
      <c r="O2" s="10"/>
      <c r="R2" s="10"/>
    </row>
    <row r="3" spans="1:18" s="9" customFormat="1" ht="6" customHeight="1">
      <c r="A3" s="82"/>
      <c r="B3" s="10"/>
      <c r="C3" s="10"/>
      <c r="D3" s="10"/>
      <c r="E3" s="10"/>
      <c r="F3" s="142"/>
      <c r="G3" s="142"/>
      <c r="H3" s="10"/>
      <c r="I3" s="10"/>
      <c r="J3" s="130"/>
      <c r="K3" s="130"/>
      <c r="L3" s="266"/>
      <c r="M3" s="266"/>
      <c r="N3" s="10"/>
      <c r="O3" s="10"/>
      <c r="R3" s="10"/>
    </row>
    <row r="4" spans="1:22" ht="15.75">
      <c r="A4" s="126"/>
      <c r="B4" s="126"/>
      <c r="C4" s="360" t="s">
        <v>55</v>
      </c>
      <c r="D4" s="361"/>
      <c r="E4" s="361"/>
      <c r="F4" s="361"/>
      <c r="G4" s="361"/>
      <c r="H4" s="362"/>
      <c r="I4" s="305"/>
      <c r="J4" s="363" t="s">
        <v>56</v>
      </c>
      <c r="K4" s="364"/>
      <c r="L4" s="364"/>
      <c r="M4" s="365"/>
      <c r="N4" s="145"/>
      <c r="O4" s="82"/>
      <c r="P4" s="83"/>
      <c r="Q4" s="78"/>
      <c r="R4" s="78"/>
      <c r="S4" s="84"/>
      <c r="T4" s="83"/>
      <c r="U4" s="78"/>
      <c r="V4" s="78"/>
    </row>
    <row r="5" spans="1:22" ht="15.75">
      <c r="A5" s="10"/>
      <c r="B5" s="10"/>
      <c r="C5" s="10"/>
      <c r="D5" s="34" t="s">
        <v>57</v>
      </c>
      <c r="E5" s="9"/>
      <c r="F5" s="306"/>
      <c r="G5" s="307" t="s">
        <v>58</v>
      </c>
      <c r="H5" s="229"/>
      <c r="I5" s="34"/>
      <c r="J5" s="34" t="s">
        <v>57</v>
      </c>
      <c r="K5" s="306"/>
      <c r="L5" s="10"/>
      <c r="M5" s="307" t="s">
        <v>58</v>
      </c>
      <c r="N5" s="56"/>
      <c r="O5" s="245"/>
      <c r="P5" s="208"/>
      <c r="Q5" s="249"/>
      <c r="R5" s="245"/>
      <c r="S5" s="245"/>
      <c r="T5" s="208"/>
      <c r="U5" s="249"/>
      <c r="V5" s="56"/>
    </row>
    <row r="6" spans="1:22" ht="15.75">
      <c r="A6" s="10"/>
      <c r="B6" s="10"/>
      <c r="C6" s="10"/>
      <c r="D6" s="34" t="s">
        <v>30</v>
      </c>
      <c r="E6" s="9"/>
      <c r="F6" s="306"/>
      <c r="G6" s="52" t="s">
        <v>30</v>
      </c>
      <c r="H6" s="229"/>
      <c r="I6" s="34"/>
      <c r="J6" s="308" t="s">
        <v>31</v>
      </c>
      <c r="K6" s="306"/>
      <c r="L6" s="10"/>
      <c r="M6" s="141" t="s">
        <v>31</v>
      </c>
      <c r="N6" s="56"/>
      <c r="O6" s="245"/>
      <c r="P6" s="208"/>
      <c r="Q6" s="244"/>
      <c r="R6" s="245"/>
      <c r="S6" s="248"/>
      <c r="T6" s="208"/>
      <c r="U6" s="247"/>
      <c r="V6" s="56"/>
    </row>
    <row r="7" spans="1:22" ht="15.75">
      <c r="A7" s="130"/>
      <c r="B7" s="130"/>
      <c r="C7" s="130"/>
      <c r="D7" s="136" t="s">
        <v>59</v>
      </c>
      <c r="E7" s="130"/>
      <c r="F7" s="309"/>
      <c r="G7" s="310" t="s">
        <v>4</v>
      </c>
      <c r="H7" s="311"/>
      <c r="I7" s="136"/>
      <c r="J7" s="136" t="s">
        <v>59</v>
      </c>
      <c r="K7" s="309"/>
      <c r="L7" s="130"/>
      <c r="M7" s="310" t="s">
        <v>4</v>
      </c>
      <c r="N7" s="246"/>
      <c r="O7" s="245"/>
      <c r="P7" s="208"/>
      <c r="Q7" s="244"/>
      <c r="R7" s="245"/>
      <c r="S7" s="245"/>
      <c r="T7" s="208"/>
      <c r="U7" s="244"/>
      <c r="V7" s="56"/>
    </row>
    <row r="8" spans="1:22" ht="15">
      <c r="A8" s="10"/>
      <c r="B8" s="10"/>
      <c r="C8" s="10"/>
      <c r="D8" s="10"/>
      <c r="E8" s="10"/>
      <c r="F8" s="142"/>
      <c r="G8" s="312"/>
      <c r="H8" s="229"/>
      <c r="I8" s="313"/>
      <c r="J8" s="313"/>
      <c r="K8" s="314"/>
      <c r="L8" s="313"/>
      <c r="M8" s="313"/>
      <c r="N8" s="146"/>
      <c r="O8" s="146"/>
      <c r="P8" s="219"/>
      <c r="Q8" s="243"/>
      <c r="R8" s="223"/>
      <c r="S8" s="223"/>
      <c r="T8" s="221"/>
      <c r="U8" s="223"/>
      <c r="V8" s="146"/>
    </row>
    <row r="9" spans="1:22" ht="15">
      <c r="A9" s="9"/>
      <c r="B9" s="9"/>
      <c r="C9" s="9"/>
      <c r="D9" s="315"/>
      <c r="E9" s="9"/>
      <c r="F9" s="144"/>
      <c r="G9" s="86"/>
      <c r="H9" s="229"/>
      <c r="I9" s="316"/>
      <c r="J9" s="317"/>
      <c r="K9" s="10"/>
      <c r="L9" s="10"/>
      <c r="M9" s="99" t="s">
        <v>21</v>
      </c>
      <c r="N9" s="146"/>
      <c r="O9" s="242"/>
      <c r="P9" s="146"/>
      <c r="Q9" s="15"/>
      <c r="R9" s="241"/>
      <c r="S9" s="146"/>
      <c r="T9" s="240"/>
      <c r="U9" s="15"/>
      <c r="V9" s="146"/>
    </row>
    <row r="10" spans="1:22" s="9" customFormat="1" ht="15" customHeight="1">
      <c r="A10" s="318" t="s">
        <v>273</v>
      </c>
      <c r="B10" s="144"/>
      <c r="C10" s="144"/>
      <c r="D10" s="144"/>
      <c r="E10" s="59"/>
      <c r="F10" s="235"/>
      <c r="G10" s="59"/>
      <c r="H10" s="229"/>
      <c r="I10" s="319"/>
      <c r="J10" s="30"/>
      <c r="K10" s="238"/>
      <c r="L10" s="238"/>
      <c r="M10" s="238"/>
      <c r="N10" s="238"/>
      <c r="O10" s="10"/>
      <c r="P10" s="10"/>
      <c r="Q10" s="10"/>
      <c r="R10" s="10"/>
      <c r="S10" s="10"/>
      <c r="T10" s="10"/>
      <c r="U10" s="10"/>
      <c r="V10" s="238"/>
    </row>
    <row r="11" spans="1:22" s="9" customFormat="1" ht="15" customHeight="1">
      <c r="A11" s="144"/>
      <c r="B11" s="144" t="s">
        <v>274</v>
      </c>
      <c r="C11" s="144"/>
      <c r="D11" s="59">
        <v>570</v>
      </c>
      <c r="E11" s="144"/>
      <c r="F11" s="235"/>
      <c r="G11" s="59" t="s">
        <v>190</v>
      </c>
      <c r="H11" s="228"/>
      <c r="I11" s="319"/>
      <c r="J11" s="59">
        <v>542</v>
      </c>
      <c r="K11" s="238"/>
      <c r="L11" s="142"/>
      <c r="M11" s="59" t="s">
        <v>190</v>
      </c>
      <c r="N11" s="238"/>
      <c r="O11" s="10"/>
      <c r="P11" s="10"/>
      <c r="Q11" s="10"/>
      <c r="R11" s="10"/>
      <c r="S11" s="10"/>
      <c r="T11" s="10"/>
      <c r="U11" s="10"/>
      <c r="V11" s="238"/>
    </row>
    <row r="12" spans="1:22" s="9" customFormat="1" ht="15" customHeight="1">
      <c r="A12" s="144"/>
      <c r="B12" s="144" t="s">
        <v>275</v>
      </c>
      <c r="C12" s="144"/>
      <c r="D12" s="59" t="s">
        <v>190</v>
      </c>
      <c r="E12" s="144"/>
      <c r="F12" s="235"/>
      <c r="G12" s="59" t="s">
        <v>190</v>
      </c>
      <c r="H12" s="228"/>
      <c r="I12" s="319"/>
      <c r="J12" s="59" t="s">
        <v>190</v>
      </c>
      <c r="K12" s="238"/>
      <c r="L12" s="142"/>
      <c r="M12" s="59" t="s">
        <v>190</v>
      </c>
      <c r="N12" s="238"/>
      <c r="O12" s="10"/>
      <c r="P12" s="10"/>
      <c r="Q12" s="10"/>
      <c r="R12" s="10"/>
      <c r="S12" s="10"/>
      <c r="T12" s="10"/>
      <c r="U12" s="10"/>
      <c r="V12" s="238"/>
    </row>
    <row r="13" spans="1:22" s="9" customFormat="1" ht="15" customHeight="1">
      <c r="A13" s="144"/>
      <c r="B13" s="237" t="s">
        <v>276</v>
      </c>
      <c r="C13" s="237"/>
      <c r="D13" s="59">
        <v>228</v>
      </c>
      <c r="E13" s="144"/>
      <c r="F13" s="235"/>
      <c r="G13" s="59" t="s">
        <v>190</v>
      </c>
      <c r="H13" s="228"/>
      <c r="I13" s="319"/>
      <c r="J13" s="59">
        <v>351</v>
      </c>
      <c r="K13" s="238"/>
      <c r="L13" s="142"/>
      <c r="M13" s="59" t="s">
        <v>190</v>
      </c>
      <c r="N13" s="238"/>
      <c r="O13" s="10"/>
      <c r="P13" s="10"/>
      <c r="Q13" s="10"/>
      <c r="R13" s="10"/>
      <c r="S13" s="10"/>
      <c r="T13" s="10"/>
      <c r="U13" s="10"/>
      <c r="V13" s="238"/>
    </row>
    <row r="14" spans="1:22" s="9" customFormat="1" ht="15" customHeight="1">
      <c r="A14" s="144" t="s">
        <v>277</v>
      </c>
      <c r="B14" s="144"/>
      <c r="C14" s="144"/>
      <c r="D14" s="59">
        <v>838</v>
      </c>
      <c r="E14" s="144"/>
      <c r="F14" s="235"/>
      <c r="G14" s="59" t="s">
        <v>190</v>
      </c>
      <c r="H14" s="228"/>
      <c r="I14" s="319"/>
      <c r="J14" s="59">
        <v>931</v>
      </c>
      <c r="K14" s="238"/>
      <c r="L14" s="142"/>
      <c r="M14" s="59" t="s">
        <v>190</v>
      </c>
      <c r="N14" s="238"/>
      <c r="O14" s="10"/>
      <c r="P14" s="10"/>
      <c r="Q14" s="10"/>
      <c r="R14" s="10"/>
      <c r="S14" s="10"/>
      <c r="T14" s="10"/>
      <c r="U14" s="10"/>
      <c r="V14" s="238"/>
    </row>
    <row r="15" spans="1:22" s="9" customFormat="1" ht="8.25" customHeight="1">
      <c r="A15" s="144"/>
      <c r="B15" s="144"/>
      <c r="C15" s="144"/>
      <c r="D15" s="59"/>
      <c r="E15" s="144"/>
      <c r="F15" s="235"/>
      <c r="G15" s="59"/>
      <c r="H15" s="228"/>
      <c r="I15" s="319"/>
      <c r="J15" s="59"/>
      <c r="K15" s="238"/>
      <c r="L15" s="142"/>
      <c r="M15" s="59"/>
      <c r="N15" s="238"/>
      <c r="O15" s="10"/>
      <c r="P15" s="10"/>
      <c r="Q15" s="10"/>
      <c r="R15" s="10"/>
      <c r="S15" s="10"/>
      <c r="T15" s="10"/>
      <c r="U15" s="10"/>
      <c r="V15" s="238"/>
    </row>
    <row r="16" spans="1:22" s="9" customFormat="1" ht="15" customHeight="1">
      <c r="A16" s="318" t="s">
        <v>278</v>
      </c>
      <c r="B16" s="144"/>
      <c r="C16" s="144"/>
      <c r="D16" s="59"/>
      <c r="E16" s="144"/>
      <c r="F16" s="235"/>
      <c r="G16" s="59"/>
      <c r="H16" s="228"/>
      <c r="I16" s="319"/>
      <c r="J16" s="59"/>
      <c r="K16" s="238"/>
      <c r="L16" s="142"/>
      <c r="M16" s="59"/>
      <c r="N16" s="238"/>
      <c r="O16" s="10"/>
      <c r="P16" s="10"/>
      <c r="Q16" s="10"/>
      <c r="R16" s="10"/>
      <c r="S16" s="10"/>
      <c r="T16" s="10"/>
      <c r="U16" s="10"/>
      <c r="V16" s="238"/>
    </row>
    <row r="17" spans="1:22" s="9" customFormat="1" ht="15" customHeight="1">
      <c r="A17" s="144"/>
      <c r="B17" s="144" t="s">
        <v>279</v>
      </c>
      <c r="C17" s="144"/>
      <c r="D17" s="59">
        <v>1296</v>
      </c>
      <c r="E17" s="144"/>
      <c r="F17" s="235"/>
      <c r="G17" s="59" t="s">
        <v>190</v>
      </c>
      <c r="H17" s="228"/>
      <c r="I17" s="319"/>
      <c r="J17" s="59">
        <v>957</v>
      </c>
      <c r="K17" s="238"/>
      <c r="L17" s="142"/>
      <c r="M17" s="59">
        <v>97</v>
      </c>
      <c r="N17" s="239"/>
      <c r="O17" s="10"/>
      <c r="P17" s="10"/>
      <c r="Q17" s="10"/>
      <c r="R17" s="10"/>
      <c r="S17" s="10"/>
      <c r="T17" s="10"/>
      <c r="U17" s="10"/>
      <c r="V17" s="239"/>
    </row>
    <row r="18" spans="1:22" s="9" customFormat="1" ht="8.25" customHeight="1">
      <c r="A18" s="144"/>
      <c r="B18" s="144"/>
      <c r="C18" s="144"/>
      <c r="D18" s="59"/>
      <c r="E18" s="144"/>
      <c r="F18" s="235"/>
      <c r="G18" s="59"/>
      <c r="H18" s="228"/>
      <c r="I18" s="319"/>
      <c r="J18" s="59"/>
      <c r="K18" s="238"/>
      <c r="L18" s="142"/>
      <c r="M18" s="59"/>
      <c r="N18" s="238"/>
      <c r="O18" s="10"/>
      <c r="P18" s="10"/>
      <c r="Q18" s="10"/>
      <c r="R18" s="10"/>
      <c r="S18" s="10"/>
      <c r="T18" s="10"/>
      <c r="U18" s="10"/>
      <c r="V18" s="238"/>
    </row>
    <row r="19" spans="1:22" s="9" customFormat="1" ht="15" customHeight="1">
      <c r="A19" s="320" t="s">
        <v>280</v>
      </c>
      <c r="D19" s="59"/>
      <c r="E19" s="144"/>
      <c r="F19" s="235"/>
      <c r="G19" s="59"/>
      <c r="H19" s="228"/>
      <c r="I19" s="319"/>
      <c r="J19" s="59"/>
      <c r="K19" s="238"/>
      <c r="L19" s="142"/>
      <c r="M19" s="59"/>
      <c r="N19" s="238"/>
      <c r="O19" s="10"/>
      <c r="P19" s="10"/>
      <c r="Q19" s="10"/>
      <c r="R19" s="10"/>
      <c r="S19" s="10"/>
      <c r="T19" s="10"/>
      <c r="U19" s="10"/>
      <c r="V19" s="238"/>
    </row>
    <row r="20" spans="1:22" s="9" customFormat="1" ht="15" customHeight="1">
      <c r="A20" s="236"/>
      <c r="B20" s="9" t="s">
        <v>281</v>
      </c>
      <c r="D20" s="59" t="s">
        <v>190</v>
      </c>
      <c r="E20" s="144"/>
      <c r="F20" s="235"/>
      <c r="G20" s="59" t="s">
        <v>190</v>
      </c>
      <c r="H20" s="228"/>
      <c r="I20" s="319"/>
      <c r="J20" s="59">
        <v>51</v>
      </c>
      <c r="K20" s="238"/>
      <c r="L20" s="142"/>
      <c r="M20" s="59" t="s">
        <v>190</v>
      </c>
      <c r="N20" s="238"/>
      <c r="O20" s="10"/>
      <c r="P20" s="10"/>
      <c r="Q20" s="10"/>
      <c r="R20" s="10"/>
      <c r="S20" s="10"/>
      <c r="T20" s="10"/>
      <c r="U20" s="10"/>
      <c r="V20" s="238"/>
    </row>
    <row r="21" spans="1:22" s="9" customFormat="1" ht="15" customHeight="1">
      <c r="A21" s="236"/>
      <c r="B21" s="144" t="s">
        <v>282</v>
      </c>
      <c r="C21" s="144"/>
      <c r="D21" s="59">
        <v>232</v>
      </c>
      <c r="E21" s="144"/>
      <c r="F21" s="235"/>
      <c r="G21" s="59" t="s">
        <v>190</v>
      </c>
      <c r="H21" s="228"/>
      <c r="I21" s="319"/>
      <c r="J21" s="59">
        <v>257</v>
      </c>
      <c r="K21" s="238"/>
      <c r="L21" s="142"/>
      <c r="M21" s="59" t="s">
        <v>190</v>
      </c>
      <c r="N21" s="238"/>
      <c r="O21" s="10"/>
      <c r="P21" s="10"/>
      <c r="Q21" s="10"/>
      <c r="R21" s="10"/>
      <c r="S21" s="10"/>
      <c r="T21" s="10"/>
      <c r="U21" s="10"/>
      <c r="V21" s="238"/>
    </row>
    <row r="22" spans="1:22" s="9" customFormat="1" ht="15">
      <c r="A22" s="142" t="s">
        <v>277</v>
      </c>
      <c r="B22" s="142"/>
      <c r="C22" s="142"/>
      <c r="D22" s="59">
        <v>255</v>
      </c>
      <c r="E22" s="144"/>
      <c r="F22" s="238"/>
      <c r="G22" s="59" t="s">
        <v>190</v>
      </c>
      <c r="H22" s="228"/>
      <c r="I22" s="319"/>
      <c r="J22" s="59">
        <v>308</v>
      </c>
      <c r="K22" s="238"/>
      <c r="L22" s="142"/>
      <c r="M22" s="59" t="s">
        <v>190</v>
      </c>
      <c r="N22" s="238"/>
      <c r="O22" s="10"/>
      <c r="P22" s="10"/>
      <c r="Q22" s="10"/>
      <c r="R22" s="10"/>
      <c r="S22" s="10"/>
      <c r="T22" s="10"/>
      <c r="U22" s="10"/>
      <c r="V22" s="238"/>
    </row>
    <row r="23" spans="1:22" s="9" customFormat="1" ht="8.25" customHeight="1">
      <c r="A23" s="142"/>
      <c r="B23" s="142"/>
      <c r="C23" s="142"/>
      <c r="D23" s="30"/>
      <c r="E23" s="144"/>
      <c r="F23" s="30"/>
      <c r="G23" s="30"/>
      <c r="H23" s="228"/>
      <c r="I23" s="30"/>
      <c r="J23" s="30"/>
      <c r="K23" s="30"/>
      <c r="L23" s="142"/>
      <c r="M23" s="30"/>
      <c r="N23" s="30"/>
      <c r="O23" s="10"/>
      <c r="P23" s="10"/>
      <c r="Q23" s="10"/>
      <c r="R23" s="10"/>
      <c r="S23" s="10"/>
      <c r="T23" s="10"/>
      <c r="U23" s="10"/>
      <c r="V23" s="238"/>
    </row>
    <row r="24" spans="1:13" ht="15.75">
      <c r="A24" s="306" t="s">
        <v>283</v>
      </c>
      <c r="B24" s="9"/>
      <c r="C24" s="9"/>
      <c r="D24" s="351"/>
      <c r="E24" s="144"/>
      <c r="F24" s="144"/>
      <c r="G24" s="351"/>
      <c r="H24" s="228"/>
      <c r="I24" s="142"/>
      <c r="J24" s="351"/>
      <c r="K24" s="142"/>
      <c r="L24" s="142"/>
      <c r="M24" s="351"/>
    </row>
    <row r="25" spans="1:24" s="9" customFormat="1" ht="15">
      <c r="A25" s="144"/>
      <c r="B25" s="144" t="s">
        <v>284</v>
      </c>
      <c r="C25" s="144"/>
      <c r="D25" s="59">
        <v>80</v>
      </c>
      <c r="E25" s="144"/>
      <c r="F25" s="235"/>
      <c r="G25" s="59" t="s">
        <v>190</v>
      </c>
      <c r="H25" s="228"/>
      <c r="I25" s="142"/>
      <c r="J25" s="59" t="s">
        <v>190</v>
      </c>
      <c r="K25" s="238"/>
      <c r="L25" s="142"/>
      <c r="M25" s="59" t="s">
        <v>190</v>
      </c>
      <c r="O25" s="144"/>
      <c r="P25" s="144"/>
      <c r="Q25" s="59"/>
      <c r="R25" s="235"/>
      <c r="S25" s="235"/>
      <c r="T25" s="59"/>
      <c r="U25" s="144"/>
      <c r="V25" s="59"/>
      <c r="W25" s="235"/>
      <c r="X25" s="235"/>
    </row>
    <row r="26" spans="1:24" s="9" customFormat="1" ht="15">
      <c r="A26" s="144"/>
      <c r="B26" s="144" t="s">
        <v>285</v>
      </c>
      <c r="C26" s="144"/>
      <c r="D26" s="59">
        <v>380</v>
      </c>
      <c r="E26" s="144"/>
      <c r="F26" s="235"/>
      <c r="G26" s="59" t="s">
        <v>190</v>
      </c>
      <c r="H26" s="228"/>
      <c r="I26" s="142"/>
      <c r="J26" s="59">
        <v>515</v>
      </c>
      <c r="K26" s="238"/>
      <c r="L26" s="142"/>
      <c r="M26" s="59" t="s">
        <v>190</v>
      </c>
      <c r="O26" s="144"/>
      <c r="P26" s="144"/>
      <c r="Q26" s="59"/>
      <c r="R26" s="235"/>
      <c r="S26" s="235"/>
      <c r="T26" s="59"/>
      <c r="U26" s="144"/>
      <c r="V26" s="59"/>
      <c r="W26" s="235"/>
      <c r="X26" s="235"/>
    </row>
    <row r="27" spans="1:24" s="9" customFormat="1" ht="15">
      <c r="A27" s="144"/>
      <c r="B27" s="144" t="s">
        <v>286</v>
      </c>
      <c r="C27" s="144"/>
      <c r="D27" s="59">
        <v>637</v>
      </c>
      <c r="E27" s="144"/>
      <c r="F27" s="235"/>
      <c r="G27" s="59" t="s">
        <v>190</v>
      </c>
      <c r="H27" s="228"/>
      <c r="I27" s="142"/>
      <c r="J27" s="59">
        <v>1019</v>
      </c>
      <c r="K27" s="238"/>
      <c r="L27" s="142"/>
      <c r="M27" s="59" t="s">
        <v>190</v>
      </c>
      <c r="O27" s="144"/>
      <c r="P27" s="144"/>
      <c r="Q27" s="59"/>
      <c r="R27" s="235"/>
      <c r="S27" s="235"/>
      <c r="T27" s="59"/>
      <c r="U27" s="144"/>
      <c r="V27" s="59"/>
      <c r="W27" s="235"/>
      <c r="X27" s="235"/>
    </row>
    <row r="28" spans="1:24" s="9" customFormat="1" ht="15">
      <c r="A28" s="144"/>
      <c r="B28" s="237" t="s">
        <v>36</v>
      </c>
      <c r="C28" s="237"/>
      <c r="D28" s="59">
        <v>143</v>
      </c>
      <c r="E28" s="144"/>
      <c r="F28" s="235"/>
      <c r="G28" s="59" t="s">
        <v>190</v>
      </c>
      <c r="H28" s="228"/>
      <c r="I28" s="142"/>
      <c r="J28" s="59">
        <v>155</v>
      </c>
      <c r="K28" s="238"/>
      <c r="L28" s="142"/>
      <c r="M28" s="59" t="s">
        <v>190</v>
      </c>
      <c r="O28" s="144"/>
      <c r="P28" s="237"/>
      <c r="Q28" s="59"/>
      <c r="R28" s="235"/>
      <c r="S28" s="235"/>
      <c r="T28" s="59"/>
      <c r="U28" s="144"/>
      <c r="V28" s="59"/>
      <c r="W28" s="235"/>
      <c r="X28" s="235"/>
    </row>
    <row r="29" spans="1:24" s="9" customFormat="1" ht="15">
      <c r="A29" s="144" t="s">
        <v>277</v>
      </c>
      <c r="B29" s="144"/>
      <c r="C29" s="144"/>
      <c r="D29" s="59">
        <v>1241</v>
      </c>
      <c r="E29" s="144"/>
      <c r="F29" s="235"/>
      <c r="G29" s="59" t="s">
        <v>190</v>
      </c>
      <c r="H29" s="228"/>
      <c r="I29" s="142"/>
      <c r="J29" s="59">
        <v>1726</v>
      </c>
      <c r="K29" s="238"/>
      <c r="L29" s="142"/>
      <c r="M29" s="59" t="s">
        <v>190</v>
      </c>
      <c r="O29" s="144"/>
      <c r="P29" s="144"/>
      <c r="Q29" s="59"/>
      <c r="R29" s="235"/>
      <c r="S29" s="235"/>
      <c r="T29" s="59"/>
      <c r="U29" s="144"/>
      <c r="V29" s="59"/>
      <c r="W29" s="235"/>
      <c r="X29" s="235"/>
    </row>
    <row r="30" spans="1:24" s="9" customFormat="1" ht="8.25" customHeight="1">
      <c r="A30" s="144"/>
      <c r="B30" s="144"/>
      <c r="C30" s="144"/>
      <c r="D30" s="59"/>
      <c r="E30" s="144"/>
      <c r="F30" s="235"/>
      <c r="G30" s="59"/>
      <c r="H30" s="228"/>
      <c r="I30" s="142"/>
      <c r="J30" s="59"/>
      <c r="K30" s="238"/>
      <c r="L30" s="142"/>
      <c r="M30" s="59"/>
      <c r="O30" s="144"/>
      <c r="P30" s="144"/>
      <c r="Q30" s="59"/>
      <c r="R30" s="235"/>
      <c r="S30" s="235"/>
      <c r="T30" s="59"/>
      <c r="U30" s="144"/>
      <c r="V30" s="59"/>
      <c r="W30" s="235"/>
      <c r="X30" s="235"/>
    </row>
    <row r="31" spans="1:24" s="9" customFormat="1" ht="15.75">
      <c r="A31" s="318" t="s">
        <v>287</v>
      </c>
      <c r="B31" s="144"/>
      <c r="C31" s="144"/>
      <c r="D31" s="59"/>
      <c r="E31" s="144"/>
      <c r="F31" s="235"/>
      <c r="G31" s="59"/>
      <c r="H31" s="228"/>
      <c r="I31" s="142"/>
      <c r="J31" s="59"/>
      <c r="K31" s="238"/>
      <c r="L31" s="142"/>
      <c r="M31" s="59"/>
      <c r="O31" s="144"/>
      <c r="P31" s="144"/>
      <c r="Q31" s="59"/>
      <c r="R31" s="235"/>
      <c r="S31" s="235"/>
      <c r="T31" s="59"/>
      <c r="U31" s="144"/>
      <c r="V31" s="59"/>
      <c r="W31" s="235"/>
      <c r="X31" s="235"/>
    </row>
    <row r="32" spans="1:24" s="9" customFormat="1" ht="15">
      <c r="A32" s="144"/>
      <c r="B32" s="144" t="s">
        <v>288</v>
      </c>
      <c r="C32" s="144"/>
      <c r="D32" s="59">
        <v>271</v>
      </c>
      <c r="E32" s="144"/>
      <c r="F32" s="235"/>
      <c r="G32" s="59" t="s">
        <v>190</v>
      </c>
      <c r="H32" s="228"/>
      <c r="I32" s="142"/>
      <c r="J32" s="59">
        <v>335</v>
      </c>
      <c r="K32" s="238"/>
      <c r="L32" s="142"/>
      <c r="M32" s="59" t="s">
        <v>190</v>
      </c>
      <c r="O32" s="144"/>
      <c r="P32" s="144"/>
      <c r="Q32" s="59"/>
      <c r="R32" s="235"/>
      <c r="S32" s="235"/>
      <c r="T32" s="59"/>
      <c r="U32" s="144"/>
      <c r="V32" s="59"/>
      <c r="W32" s="235"/>
      <c r="X32" s="235"/>
    </row>
    <row r="33" spans="1:24" s="9" customFormat="1" ht="15">
      <c r="A33" s="144"/>
      <c r="B33" s="144" t="s">
        <v>289</v>
      </c>
      <c r="C33" s="144"/>
      <c r="D33" s="59">
        <v>280</v>
      </c>
      <c r="E33" s="144"/>
      <c r="F33" s="235"/>
      <c r="G33" s="59" t="s">
        <v>190</v>
      </c>
      <c r="H33" s="228"/>
      <c r="I33" s="142"/>
      <c r="J33" s="59">
        <v>209</v>
      </c>
      <c r="K33" s="238"/>
      <c r="L33" s="142"/>
      <c r="M33" s="59" t="s">
        <v>190</v>
      </c>
      <c r="O33" s="144"/>
      <c r="P33" s="144"/>
      <c r="Q33" s="59"/>
      <c r="R33" s="235"/>
      <c r="S33" s="235"/>
      <c r="T33" s="59"/>
      <c r="U33" s="144"/>
      <c r="V33" s="59"/>
      <c r="W33" s="235"/>
      <c r="X33" s="235"/>
    </row>
    <row r="34" spans="1:24" s="9" customFormat="1" ht="15">
      <c r="A34" s="237"/>
      <c r="B34" s="9" t="s">
        <v>290</v>
      </c>
      <c r="D34" s="59">
        <v>52</v>
      </c>
      <c r="E34" s="144"/>
      <c r="F34" s="235"/>
      <c r="G34" s="59" t="s">
        <v>190</v>
      </c>
      <c r="H34" s="228"/>
      <c r="I34" s="142"/>
      <c r="J34" s="59">
        <v>92</v>
      </c>
      <c r="K34" s="238"/>
      <c r="L34" s="142"/>
      <c r="M34" s="59" t="s">
        <v>190</v>
      </c>
      <c r="O34" s="237"/>
      <c r="P34" s="144"/>
      <c r="Q34" s="59"/>
      <c r="R34" s="235"/>
      <c r="S34" s="235"/>
      <c r="T34" s="59"/>
      <c r="U34" s="144"/>
      <c r="V34" s="59"/>
      <c r="W34" s="235"/>
      <c r="X34" s="235"/>
    </row>
    <row r="35" spans="1:24" s="9" customFormat="1" ht="15">
      <c r="A35" s="236" t="s">
        <v>277</v>
      </c>
      <c r="D35" s="59">
        <v>603</v>
      </c>
      <c r="E35" s="144"/>
      <c r="F35" s="235"/>
      <c r="G35" s="59" t="s">
        <v>190</v>
      </c>
      <c r="H35" s="228"/>
      <c r="I35" s="142"/>
      <c r="J35" s="59">
        <v>636</v>
      </c>
      <c r="K35" s="238"/>
      <c r="L35" s="142"/>
      <c r="M35" s="59" t="s">
        <v>190</v>
      </c>
      <c r="O35" s="236"/>
      <c r="P35" s="144"/>
      <c r="Q35" s="59"/>
      <c r="R35" s="235"/>
      <c r="S35" s="235"/>
      <c r="T35" s="59"/>
      <c r="U35" s="144"/>
      <c r="V35" s="59"/>
      <c r="W35" s="235"/>
      <c r="X35" s="235"/>
    </row>
    <row r="36" spans="1:24" s="9" customFormat="1" ht="6" customHeight="1">
      <c r="A36" s="236"/>
      <c r="B36" s="144"/>
      <c r="C36" s="144"/>
      <c r="D36" s="59"/>
      <c r="E36" s="144"/>
      <c r="F36" s="235"/>
      <c r="G36" s="59"/>
      <c r="H36" s="228"/>
      <c r="I36" s="142"/>
      <c r="J36" s="59"/>
      <c r="K36" s="238"/>
      <c r="L36" s="142"/>
      <c r="M36" s="59"/>
      <c r="O36" s="236"/>
      <c r="P36" s="144"/>
      <c r="Q36" s="59"/>
      <c r="R36" s="235"/>
      <c r="S36" s="235"/>
      <c r="T36" s="59"/>
      <c r="U36" s="144"/>
      <c r="V36" s="59"/>
      <c r="W36" s="235"/>
      <c r="X36" s="235"/>
    </row>
    <row r="37" spans="1:24" s="9" customFormat="1" ht="15.75">
      <c r="A37" s="306" t="s">
        <v>291</v>
      </c>
      <c r="B37" s="142"/>
      <c r="C37" s="142"/>
      <c r="D37" s="59"/>
      <c r="E37" s="144"/>
      <c r="F37" s="235"/>
      <c r="G37" s="59"/>
      <c r="H37" s="228"/>
      <c r="I37" s="142"/>
      <c r="J37" s="59"/>
      <c r="K37" s="238"/>
      <c r="L37" s="142"/>
      <c r="M37" s="59"/>
      <c r="O37" s="142"/>
      <c r="P37" s="142"/>
      <c r="Q37" s="59"/>
      <c r="R37" s="235"/>
      <c r="S37" s="235"/>
      <c r="T37" s="59"/>
      <c r="U37" s="144"/>
      <c r="V37" s="59"/>
      <c r="W37" s="235"/>
      <c r="X37" s="235"/>
    </row>
    <row r="38" spans="1:24" s="9" customFormat="1" ht="15.75" customHeight="1">
      <c r="A38" s="321"/>
      <c r="B38" s="9" t="s">
        <v>292</v>
      </c>
      <c r="D38" s="59">
        <v>461</v>
      </c>
      <c r="E38" s="327"/>
      <c r="F38" s="59"/>
      <c r="G38" s="59" t="s">
        <v>190</v>
      </c>
      <c r="H38" s="228"/>
      <c r="I38" s="238"/>
      <c r="J38" s="59">
        <v>214</v>
      </c>
      <c r="K38" s="30"/>
      <c r="L38" s="142"/>
      <c r="M38" s="59" t="s">
        <v>190</v>
      </c>
      <c r="O38" s="142"/>
      <c r="P38" s="142"/>
      <c r="Q38" s="30"/>
      <c r="R38" s="30"/>
      <c r="S38" s="30"/>
      <c r="T38" s="30"/>
      <c r="U38" s="142"/>
      <c r="V38" s="30"/>
      <c r="W38" s="238"/>
      <c r="X38" s="238"/>
    </row>
    <row r="39" spans="1:13" s="9" customFormat="1" ht="15">
      <c r="A39" s="142"/>
      <c r="B39" s="142" t="s">
        <v>293</v>
      </c>
      <c r="C39" s="142"/>
      <c r="D39" s="30">
        <v>125</v>
      </c>
      <c r="E39" s="144"/>
      <c r="F39" s="30"/>
      <c r="G39" s="30" t="s">
        <v>190</v>
      </c>
      <c r="H39" s="228"/>
      <c r="I39" s="30"/>
      <c r="J39" s="30">
        <v>188</v>
      </c>
      <c r="K39" s="30"/>
      <c r="L39" s="142"/>
      <c r="M39" s="30" t="s">
        <v>190</v>
      </c>
    </row>
    <row r="40" spans="1:13" ht="20.25" customHeight="1">
      <c r="A40" s="144"/>
      <c r="B40" s="144" t="s">
        <v>294</v>
      </c>
      <c r="C40" s="144"/>
      <c r="D40" s="59">
        <v>144</v>
      </c>
      <c r="E40" s="144"/>
      <c r="F40" s="235"/>
      <c r="G40" s="59" t="s">
        <v>190</v>
      </c>
      <c r="H40" s="228"/>
      <c r="I40" s="142"/>
      <c r="J40" s="59">
        <v>100</v>
      </c>
      <c r="K40" s="238"/>
      <c r="L40" s="142"/>
      <c r="M40" s="59" t="s">
        <v>190</v>
      </c>
    </row>
    <row r="41" spans="1:13" ht="15">
      <c r="A41" s="144"/>
      <c r="B41" s="144" t="s">
        <v>295</v>
      </c>
      <c r="C41" s="144"/>
      <c r="D41" s="59">
        <v>103</v>
      </c>
      <c r="E41" s="144"/>
      <c r="F41" s="235"/>
      <c r="G41" s="59" t="s">
        <v>190</v>
      </c>
      <c r="H41" s="228"/>
      <c r="I41" s="142"/>
      <c r="J41" s="59">
        <v>105</v>
      </c>
      <c r="K41" s="238"/>
      <c r="L41" s="142"/>
      <c r="M41" s="59" t="s">
        <v>190</v>
      </c>
    </row>
    <row r="42" spans="1:13" ht="15">
      <c r="A42" s="144"/>
      <c r="B42" s="144" t="s">
        <v>296</v>
      </c>
      <c r="C42" s="144"/>
      <c r="D42" s="59">
        <v>1364</v>
      </c>
      <c r="E42" s="144"/>
      <c r="F42" s="235"/>
      <c r="G42" s="59" t="s">
        <v>190</v>
      </c>
      <c r="H42" s="228"/>
      <c r="I42" s="142"/>
      <c r="J42" s="59">
        <v>1187</v>
      </c>
      <c r="K42" s="238"/>
      <c r="L42" s="142"/>
      <c r="M42" s="59" t="s">
        <v>190</v>
      </c>
    </row>
    <row r="43" spans="1:13" ht="15">
      <c r="A43" s="144"/>
      <c r="B43" s="144" t="s">
        <v>297</v>
      </c>
      <c r="C43" s="144"/>
      <c r="D43" s="59">
        <v>120</v>
      </c>
      <c r="E43" s="144"/>
      <c r="F43" s="235"/>
      <c r="G43" s="59" t="s">
        <v>190</v>
      </c>
      <c r="H43" s="228"/>
      <c r="I43" s="142"/>
      <c r="J43" s="59">
        <v>72</v>
      </c>
      <c r="K43" s="238"/>
      <c r="L43" s="142"/>
      <c r="M43" s="59" t="s">
        <v>190</v>
      </c>
    </row>
    <row r="44" spans="1:13" ht="15">
      <c r="A44" s="144"/>
      <c r="B44" s="144" t="s">
        <v>298</v>
      </c>
      <c r="C44" s="144"/>
      <c r="D44" s="59" t="s">
        <v>190</v>
      </c>
      <c r="E44" s="144"/>
      <c r="F44" s="235"/>
      <c r="G44" s="59" t="s">
        <v>190</v>
      </c>
      <c r="H44" s="228"/>
      <c r="I44" s="142"/>
      <c r="J44" s="59" t="s">
        <v>190</v>
      </c>
      <c r="K44" s="238"/>
      <c r="L44" s="142"/>
      <c r="M44" s="59" t="s">
        <v>190</v>
      </c>
    </row>
    <row r="45" spans="1:13" ht="15">
      <c r="A45" s="144" t="s">
        <v>277</v>
      </c>
      <c r="B45" s="144"/>
      <c r="C45" s="144"/>
      <c r="D45" s="59">
        <v>2355</v>
      </c>
      <c r="E45" s="144"/>
      <c r="F45" s="235"/>
      <c r="G45" s="59" t="s">
        <v>190</v>
      </c>
      <c r="H45" s="228"/>
      <c r="I45" s="142"/>
      <c r="J45" s="59">
        <v>1886</v>
      </c>
      <c r="K45" s="238"/>
      <c r="L45" s="142"/>
      <c r="M45" s="59" t="s">
        <v>190</v>
      </c>
    </row>
    <row r="46" spans="1:13" ht="6.75" customHeight="1">
      <c r="A46" s="144"/>
      <c r="B46" s="144"/>
      <c r="C46" s="144"/>
      <c r="D46" s="59"/>
      <c r="E46" s="144"/>
      <c r="F46" s="235"/>
      <c r="G46" s="59"/>
      <c r="H46" s="228"/>
      <c r="I46" s="142"/>
      <c r="J46" s="59"/>
      <c r="K46" s="238"/>
      <c r="L46" s="142"/>
      <c r="M46" s="59"/>
    </row>
    <row r="47" spans="1:13" ht="15.75">
      <c r="A47" s="318" t="s">
        <v>60</v>
      </c>
      <c r="B47" s="144"/>
      <c r="C47" s="144"/>
      <c r="D47" s="59">
        <v>6588</v>
      </c>
      <c r="E47" s="144"/>
      <c r="F47" s="235"/>
      <c r="G47" s="59">
        <v>128</v>
      </c>
      <c r="H47" s="228"/>
      <c r="I47" s="142"/>
      <c r="J47" s="59">
        <v>6445</v>
      </c>
      <c r="K47" s="238"/>
      <c r="L47" s="142"/>
      <c r="M47" s="59">
        <v>203</v>
      </c>
    </row>
    <row r="48" spans="1:14" ht="27.75" customHeight="1">
      <c r="A48" s="144"/>
      <c r="B48" s="144"/>
      <c r="C48" s="144"/>
      <c r="D48" s="144"/>
      <c r="E48" s="144"/>
      <c r="F48" s="322"/>
      <c r="G48" s="144"/>
      <c r="H48" s="228"/>
      <c r="I48" s="142"/>
      <c r="J48" s="144"/>
      <c r="K48" s="238"/>
      <c r="L48" s="142"/>
      <c r="M48" s="253"/>
      <c r="N48" s="86" t="s">
        <v>179</v>
      </c>
    </row>
    <row r="49" spans="1:13" ht="6.75" customHeight="1">
      <c r="A49" s="144"/>
      <c r="B49" s="144"/>
      <c r="C49" s="144"/>
      <c r="D49" s="59"/>
      <c r="E49" s="144"/>
      <c r="F49" s="235"/>
      <c r="G49" s="59"/>
      <c r="H49" s="228"/>
      <c r="I49" s="142"/>
      <c r="J49" s="59"/>
      <c r="K49" s="238"/>
      <c r="L49" s="142"/>
      <c r="M49" s="59"/>
    </row>
    <row r="50" spans="1:13" ht="15.75">
      <c r="A50" s="318" t="s">
        <v>273</v>
      </c>
      <c r="B50" s="144"/>
      <c r="C50" s="144"/>
      <c r="D50" s="59"/>
      <c r="E50" s="144"/>
      <c r="F50" s="235"/>
      <c r="G50" s="59"/>
      <c r="H50" s="228"/>
      <c r="I50" s="142"/>
      <c r="J50" s="59"/>
      <c r="K50" s="238"/>
      <c r="L50" s="142"/>
      <c r="M50" s="59"/>
    </row>
    <row r="51" spans="1:13" ht="15">
      <c r="A51" s="144"/>
      <c r="B51" s="144" t="s">
        <v>274</v>
      </c>
      <c r="C51" s="144"/>
      <c r="D51" s="59">
        <v>281</v>
      </c>
      <c r="E51" s="144"/>
      <c r="F51" s="235"/>
      <c r="G51" s="59" t="s">
        <v>190</v>
      </c>
      <c r="H51" s="228"/>
      <c r="I51" s="142"/>
      <c r="J51" s="59">
        <v>234</v>
      </c>
      <c r="K51" s="238"/>
      <c r="L51" s="142"/>
      <c r="M51" s="59" t="s">
        <v>190</v>
      </c>
    </row>
    <row r="52" spans="1:13" ht="15">
      <c r="A52" s="144"/>
      <c r="B52" s="144" t="s">
        <v>275</v>
      </c>
      <c r="C52" s="144"/>
      <c r="D52" s="59" t="s">
        <v>190</v>
      </c>
      <c r="E52" s="144"/>
      <c r="F52" s="235"/>
      <c r="G52" s="59" t="s">
        <v>190</v>
      </c>
      <c r="H52" s="228"/>
      <c r="I52" s="142"/>
      <c r="J52" s="59" t="s">
        <v>190</v>
      </c>
      <c r="K52" s="238"/>
      <c r="L52" s="142"/>
      <c r="M52" s="59" t="s">
        <v>190</v>
      </c>
    </row>
    <row r="53" spans="1:13" ht="15">
      <c r="A53" s="144"/>
      <c r="B53" s="144" t="s">
        <v>276</v>
      </c>
      <c r="C53" s="144"/>
      <c r="D53" s="59">
        <v>75</v>
      </c>
      <c r="E53" s="144"/>
      <c r="F53" s="235"/>
      <c r="G53" s="59" t="s">
        <v>190</v>
      </c>
      <c r="H53" s="228"/>
      <c r="I53" s="142"/>
      <c r="J53" s="59">
        <v>71</v>
      </c>
      <c r="K53" s="238"/>
      <c r="L53" s="142"/>
      <c r="M53" s="59" t="s">
        <v>190</v>
      </c>
    </row>
    <row r="54" spans="1:13" ht="15">
      <c r="A54" s="144" t="s">
        <v>277</v>
      </c>
      <c r="B54" s="144"/>
      <c r="C54" s="144"/>
      <c r="D54" s="59">
        <v>366</v>
      </c>
      <c r="E54" s="144"/>
      <c r="F54" s="235"/>
      <c r="G54" s="59" t="s">
        <v>190</v>
      </c>
      <c r="H54" s="228"/>
      <c r="I54" s="142"/>
      <c r="J54" s="59">
        <v>329</v>
      </c>
      <c r="K54" s="238"/>
      <c r="L54" s="142"/>
      <c r="M54" s="59" t="s">
        <v>190</v>
      </c>
    </row>
    <row r="55" spans="1:13" ht="6" customHeight="1">
      <c r="A55" s="144"/>
      <c r="B55" s="144"/>
      <c r="C55" s="144"/>
      <c r="D55" s="59"/>
      <c r="E55" s="144"/>
      <c r="F55" s="235"/>
      <c r="G55" s="59"/>
      <c r="H55" s="228"/>
      <c r="I55" s="142"/>
      <c r="J55" s="59"/>
      <c r="K55" s="238"/>
      <c r="L55" s="142"/>
      <c r="M55" s="59"/>
    </row>
    <row r="56" spans="1:13" ht="15.75">
      <c r="A56" s="318" t="s">
        <v>278</v>
      </c>
      <c r="B56" s="144"/>
      <c r="C56" s="144"/>
      <c r="D56" s="59"/>
      <c r="E56" s="144"/>
      <c r="F56" s="235"/>
      <c r="G56" s="59"/>
      <c r="H56" s="228"/>
      <c r="I56" s="142"/>
      <c r="J56" s="59"/>
      <c r="K56" s="238"/>
      <c r="L56" s="142"/>
      <c r="M56" s="59"/>
    </row>
    <row r="57" spans="1:13" ht="15">
      <c r="A57" s="144"/>
      <c r="B57" s="144" t="s">
        <v>279</v>
      </c>
      <c r="C57" s="144"/>
      <c r="D57" s="59">
        <v>649</v>
      </c>
      <c r="E57" s="144"/>
      <c r="F57" s="235"/>
      <c r="G57" s="59" t="s">
        <v>190</v>
      </c>
      <c r="H57" s="228"/>
      <c r="I57" s="142"/>
      <c r="J57" s="59">
        <v>515</v>
      </c>
      <c r="K57" s="238"/>
      <c r="L57" s="142"/>
      <c r="M57" s="59">
        <v>111</v>
      </c>
    </row>
    <row r="58" spans="1:13" ht="15">
      <c r="A58" s="144"/>
      <c r="B58" s="144"/>
      <c r="C58" s="144"/>
      <c r="D58" s="59"/>
      <c r="E58" s="144"/>
      <c r="F58" s="235"/>
      <c r="G58" s="59"/>
      <c r="H58" s="228"/>
      <c r="I58" s="142"/>
      <c r="J58" s="59"/>
      <c r="K58" s="238"/>
      <c r="L58" s="142"/>
      <c r="M58" s="59"/>
    </row>
    <row r="59" spans="1:13" ht="15.75">
      <c r="A59" s="318" t="s">
        <v>280</v>
      </c>
      <c r="B59" s="144"/>
      <c r="C59" s="144"/>
      <c r="D59" s="59"/>
      <c r="E59" s="144"/>
      <c r="F59" s="235"/>
      <c r="G59" s="59"/>
      <c r="H59" s="228"/>
      <c r="I59" s="142"/>
      <c r="J59" s="59"/>
      <c r="K59" s="238"/>
      <c r="L59" s="142"/>
      <c r="M59" s="59"/>
    </row>
    <row r="60" spans="1:13" ht="15">
      <c r="A60" s="144"/>
      <c r="B60" s="144" t="s">
        <v>281</v>
      </c>
      <c r="C60" s="144"/>
      <c r="D60" s="59" t="s">
        <v>190</v>
      </c>
      <c r="E60" s="144"/>
      <c r="F60" s="235"/>
      <c r="G60" s="59" t="s">
        <v>190</v>
      </c>
      <c r="H60" s="228"/>
      <c r="I60" s="142"/>
      <c r="J60" s="59">
        <v>35</v>
      </c>
      <c r="K60" s="238"/>
      <c r="L60" s="142"/>
      <c r="M60" s="59" t="s">
        <v>190</v>
      </c>
    </row>
    <row r="61" spans="1:13" ht="15">
      <c r="A61" s="144"/>
      <c r="B61" s="144" t="s">
        <v>282</v>
      </c>
      <c r="C61" s="144"/>
      <c r="D61" s="59">
        <v>76</v>
      </c>
      <c r="E61" s="144"/>
      <c r="F61" s="235"/>
      <c r="G61" s="59" t="s">
        <v>190</v>
      </c>
      <c r="H61" s="228"/>
      <c r="I61" s="142"/>
      <c r="J61" s="59">
        <v>81</v>
      </c>
      <c r="K61" s="238"/>
      <c r="L61" s="142"/>
      <c r="M61" s="59" t="s">
        <v>190</v>
      </c>
    </row>
    <row r="62" spans="1:13" ht="15">
      <c r="A62" s="144" t="s">
        <v>277</v>
      </c>
      <c r="B62" s="144"/>
      <c r="C62" s="144"/>
      <c r="D62" s="59">
        <v>89</v>
      </c>
      <c r="E62" s="144"/>
      <c r="F62" s="235"/>
      <c r="G62" s="59" t="s">
        <v>190</v>
      </c>
      <c r="H62" s="228"/>
      <c r="I62" s="142"/>
      <c r="J62" s="59">
        <v>116</v>
      </c>
      <c r="K62" s="238"/>
      <c r="L62" s="142"/>
      <c r="M62" s="59" t="s">
        <v>190</v>
      </c>
    </row>
    <row r="63" spans="1:13" ht="6.75" customHeight="1">
      <c r="A63" s="144"/>
      <c r="B63" s="144"/>
      <c r="C63" s="144"/>
      <c r="D63" s="59"/>
      <c r="E63" s="144"/>
      <c r="F63" s="235"/>
      <c r="G63" s="59"/>
      <c r="H63" s="228"/>
      <c r="I63" s="142"/>
      <c r="J63" s="59"/>
      <c r="K63" s="238"/>
      <c r="L63" s="142"/>
      <c r="M63" s="59"/>
    </row>
    <row r="64" spans="1:13" ht="15.75">
      <c r="A64" s="318" t="s">
        <v>283</v>
      </c>
      <c r="B64" s="144"/>
      <c r="C64" s="144"/>
      <c r="D64" s="59"/>
      <c r="E64" s="144"/>
      <c r="F64" s="235"/>
      <c r="G64" s="59"/>
      <c r="H64" s="228"/>
      <c r="I64" s="142"/>
      <c r="J64" s="59"/>
      <c r="K64" s="238"/>
      <c r="L64" s="142"/>
      <c r="M64" s="59"/>
    </row>
    <row r="65" spans="1:13" ht="15">
      <c r="A65" s="144"/>
      <c r="B65" s="144" t="s">
        <v>284</v>
      </c>
      <c r="C65" s="144"/>
      <c r="D65" s="59">
        <v>33</v>
      </c>
      <c r="E65" s="144"/>
      <c r="F65" s="235"/>
      <c r="G65" s="59" t="s">
        <v>190</v>
      </c>
      <c r="H65" s="228"/>
      <c r="I65" s="142"/>
      <c r="J65" s="59" t="s">
        <v>190</v>
      </c>
      <c r="K65" s="238"/>
      <c r="L65" s="142"/>
      <c r="M65" s="59" t="s">
        <v>190</v>
      </c>
    </row>
    <row r="66" spans="1:13" ht="15">
      <c r="A66" s="144"/>
      <c r="B66" s="144" t="s">
        <v>285</v>
      </c>
      <c r="C66" s="144"/>
      <c r="D66" s="59">
        <v>212</v>
      </c>
      <c r="E66" s="144"/>
      <c r="F66" s="235"/>
      <c r="G66" s="59" t="s">
        <v>190</v>
      </c>
      <c r="H66" s="228"/>
      <c r="I66" s="142"/>
      <c r="J66" s="59">
        <v>328</v>
      </c>
      <c r="K66" s="238"/>
      <c r="L66" s="142"/>
      <c r="M66" s="59" t="s">
        <v>190</v>
      </c>
    </row>
    <row r="67" spans="1:13" ht="15">
      <c r="A67" s="144"/>
      <c r="B67" s="144" t="s">
        <v>286</v>
      </c>
      <c r="C67" s="144"/>
      <c r="D67" s="59">
        <v>148</v>
      </c>
      <c r="E67" s="144"/>
      <c r="F67" s="235"/>
      <c r="G67" s="59" t="s">
        <v>190</v>
      </c>
      <c r="H67" s="228"/>
      <c r="I67" s="142"/>
      <c r="J67" s="59">
        <v>234</v>
      </c>
      <c r="K67" s="238"/>
      <c r="L67" s="142"/>
      <c r="M67" s="59" t="s">
        <v>190</v>
      </c>
    </row>
    <row r="68" spans="1:13" ht="15">
      <c r="A68" s="144"/>
      <c r="B68" s="144" t="s">
        <v>36</v>
      </c>
      <c r="C68" s="144"/>
      <c r="D68" s="59">
        <v>72</v>
      </c>
      <c r="E68" s="144"/>
      <c r="F68" s="235"/>
      <c r="G68" s="59" t="s">
        <v>190</v>
      </c>
      <c r="H68" s="228"/>
      <c r="I68" s="142"/>
      <c r="J68" s="59">
        <v>80</v>
      </c>
      <c r="K68" s="238"/>
      <c r="L68" s="142"/>
      <c r="M68" s="59" t="s">
        <v>190</v>
      </c>
    </row>
    <row r="69" spans="1:13" ht="15">
      <c r="A69" s="144" t="s">
        <v>277</v>
      </c>
      <c r="B69" s="144"/>
      <c r="C69" s="144"/>
      <c r="D69" s="59">
        <v>465</v>
      </c>
      <c r="E69" s="144"/>
      <c r="F69" s="235"/>
      <c r="G69" s="59" t="s">
        <v>190</v>
      </c>
      <c r="H69" s="228"/>
      <c r="I69" s="142"/>
      <c r="J69" s="59">
        <v>659</v>
      </c>
      <c r="K69" s="238"/>
      <c r="L69" s="142"/>
      <c r="M69" s="59" t="s">
        <v>190</v>
      </c>
    </row>
    <row r="70" spans="1:13" ht="6.75" customHeight="1">
      <c r="A70" s="144"/>
      <c r="B70" s="144"/>
      <c r="C70" s="144"/>
      <c r="D70" s="59"/>
      <c r="E70" s="144"/>
      <c r="F70" s="235"/>
      <c r="G70" s="59"/>
      <c r="H70" s="228"/>
      <c r="I70" s="142"/>
      <c r="J70" s="59"/>
      <c r="K70" s="238"/>
      <c r="L70" s="142"/>
      <c r="M70" s="59"/>
    </row>
    <row r="71" spans="1:13" ht="15.75">
      <c r="A71" s="318" t="s">
        <v>287</v>
      </c>
      <c r="B71" s="144"/>
      <c r="C71" s="144"/>
      <c r="D71" s="59"/>
      <c r="E71" s="144"/>
      <c r="F71" s="235"/>
      <c r="G71" s="59"/>
      <c r="H71" s="228"/>
      <c r="I71" s="142"/>
      <c r="J71" s="59"/>
      <c r="K71" s="238"/>
      <c r="L71" s="142"/>
      <c r="M71" s="59"/>
    </row>
    <row r="72" spans="1:13" ht="15">
      <c r="A72" s="144"/>
      <c r="B72" s="144" t="s">
        <v>288</v>
      </c>
      <c r="C72" s="144"/>
      <c r="D72" s="59">
        <v>182</v>
      </c>
      <c r="E72" s="144"/>
      <c r="F72" s="235"/>
      <c r="G72" s="59" t="s">
        <v>190</v>
      </c>
      <c r="H72" s="228"/>
      <c r="I72" s="142"/>
      <c r="J72" s="59">
        <v>223</v>
      </c>
      <c r="K72" s="238"/>
      <c r="L72" s="142"/>
      <c r="M72" s="59" t="s">
        <v>190</v>
      </c>
    </row>
    <row r="73" spans="1:13" ht="15">
      <c r="A73" s="144"/>
      <c r="B73" s="144" t="s">
        <v>289</v>
      </c>
      <c r="C73" s="144"/>
      <c r="D73" s="59">
        <v>192</v>
      </c>
      <c r="E73" s="144"/>
      <c r="F73" s="235"/>
      <c r="G73" s="59" t="s">
        <v>190</v>
      </c>
      <c r="H73" s="228"/>
      <c r="I73" s="142"/>
      <c r="J73" s="59">
        <v>165</v>
      </c>
      <c r="K73" s="238"/>
      <c r="L73" s="142"/>
      <c r="M73" s="59" t="s">
        <v>190</v>
      </c>
    </row>
    <row r="74" spans="1:13" ht="15">
      <c r="A74" s="144"/>
      <c r="B74" s="144" t="s">
        <v>290</v>
      </c>
      <c r="C74" s="144"/>
      <c r="D74" s="59">
        <v>43</v>
      </c>
      <c r="E74" s="144"/>
      <c r="F74" s="235"/>
      <c r="G74" s="59" t="s">
        <v>190</v>
      </c>
      <c r="H74" s="228"/>
      <c r="I74" s="142"/>
      <c r="J74" s="59">
        <v>58</v>
      </c>
      <c r="K74" s="238"/>
      <c r="L74" s="142"/>
      <c r="M74" s="59" t="s">
        <v>190</v>
      </c>
    </row>
    <row r="75" spans="1:13" ht="15">
      <c r="A75" s="144" t="s">
        <v>277</v>
      </c>
      <c r="B75" s="144"/>
      <c r="C75" s="144"/>
      <c r="D75" s="59">
        <v>418</v>
      </c>
      <c r="E75" s="144"/>
      <c r="F75" s="235"/>
      <c r="G75" s="59" t="s">
        <v>190</v>
      </c>
      <c r="H75" s="228"/>
      <c r="I75" s="142"/>
      <c r="J75" s="59">
        <v>446</v>
      </c>
      <c r="K75" s="238"/>
      <c r="L75" s="142"/>
      <c r="M75" s="59" t="s">
        <v>190</v>
      </c>
    </row>
    <row r="76" spans="1:13" ht="6.75" customHeight="1">
      <c r="A76" s="144"/>
      <c r="B76" s="144"/>
      <c r="C76" s="144"/>
      <c r="D76" s="59"/>
      <c r="E76" s="144"/>
      <c r="F76" s="235"/>
      <c r="G76" s="59"/>
      <c r="H76" s="228"/>
      <c r="I76" s="142"/>
      <c r="J76" s="59"/>
      <c r="K76" s="238"/>
      <c r="L76" s="142"/>
      <c r="M76" s="59"/>
    </row>
    <row r="77" spans="1:13" ht="15.75">
      <c r="A77" s="318" t="s">
        <v>291</v>
      </c>
      <c r="B77" s="144"/>
      <c r="C77" s="144"/>
      <c r="D77" s="59"/>
      <c r="E77" s="144"/>
      <c r="F77" s="235"/>
      <c r="G77" s="59"/>
      <c r="H77" s="228"/>
      <c r="I77" s="142"/>
      <c r="J77" s="59"/>
      <c r="K77" s="238"/>
      <c r="L77" s="142"/>
      <c r="M77" s="59"/>
    </row>
    <row r="78" spans="1:13" ht="15">
      <c r="A78" s="144"/>
      <c r="B78" s="144" t="s">
        <v>292</v>
      </c>
      <c r="C78" s="144"/>
      <c r="D78" s="59">
        <v>84</v>
      </c>
      <c r="E78" s="144"/>
      <c r="F78" s="235"/>
      <c r="G78" s="59" t="s">
        <v>190</v>
      </c>
      <c r="H78" s="228"/>
      <c r="I78" s="142"/>
      <c r="J78" s="59">
        <v>69</v>
      </c>
      <c r="K78" s="238"/>
      <c r="L78" s="142"/>
      <c r="M78" s="59" t="s">
        <v>190</v>
      </c>
    </row>
    <row r="79" spans="1:13" ht="15">
      <c r="A79" s="144"/>
      <c r="B79" s="144" t="s">
        <v>293</v>
      </c>
      <c r="C79" s="144"/>
      <c r="D79" s="59">
        <v>41</v>
      </c>
      <c r="E79" s="144"/>
      <c r="F79" s="235"/>
      <c r="G79" s="59" t="s">
        <v>190</v>
      </c>
      <c r="H79" s="228"/>
      <c r="I79" s="142"/>
      <c r="J79" s="59">
        <v>83</v>
      </c>
      <c r="K79" s="238"/>
      <c r="L79" s="142"/>
      <c r="M79" s="59" t="s">
        <v>190</v>
      </c>
    </row>
    <row r="80" spans="1:13" ht="15">
      <c r="A80" s="144"/>
      <c r="B80" s="144" t="s">
        <v>294</v>
      </c>
      <c r="C80" s="144"/>
      <c r="D80" s="59">
        <v>63</v>
      </c>
      <c r="E80" s="144"/>
      <c r="F80" s="235"/>
      <c r="G80" s="59" t="s">
        <v>190</v>
      </c>
      <c r="H80" s="228"/>
      <c r="I80" s="142"/>
      <c r="J80" s="59">
        <v>67</v>
      </c>
      <c r="K80" s="238"/>
      <c r="L80" s="142"/>
      <c r="M80" s="59" t="s">
        <v>190</v>
      </c>
    </row>
    <row r="81" spans="1:13" ht="15">
      <c r="A81" s="144"/>
      <c r="B81" s="144" t="s">
        <v>295</v>
      </c>
      <c r="C81" s="144"/>
      <c r="D81" s="59">
        <v>80</v>
      </c>
      <c r="E81" s="144"/>
      <c r="F81" s="235"/>
      <c r="G81" s="59" t="s">
        <v>190</v>
      </c>
      <c r="H81" s="228"/>
      <c r="I81" s="142"/>
      <c r="J81" s="59">
        <v>101</v>
      </c>
      <c r="K81" s="238"/>
      <c r="L81" s="142"/>
      <c r="M81" s="59" t="s">
        <v>190</v>
      </c>
    </row>
    <row r="82" spans="1:13" ht="15">
      <c r="A82" s="144"/>
      <c r="B82" s="144" t="s">
        <v>296</v>
      </c>
      <c r="C82" s="144"/>
      <c r="D82" s="59">
        <v>602</v>
      </c>
      <c r="E82" s="144"/>
      <c r="F82" s="235"/>
      <c r="G82" s="59" t="s">
        <v>190</v>
      </c>
      <c r="H82" s="228"/>
      <c r="I82" s="142"/>
      <c r="J82" s="59">
        <v>530</v>
      </c>
      <c r="K82" s="238"/>
      <c r="L82" s="142"/>
      <c r="M82" s="59" t="s">
        <v>190</v>
      </c>
    </row>
    <row r="83" spans="1:13" ht="15">
      <c r="A83" s="144"/>
      <c r="B83" s="144" t="s">
        <v>297</v>
      </c>
      <c r="C83" s="144"/>
      <c r="D83" s="59">
        <v>112</v>
      </c>
      <c r="E83" s="144"/>
      <c r="F83" s="235"/>
      <c r="G83" s="59" t="s">
        <v>190</v>
      </c>
      <c r="H83" s="228"/>
      <c r="I83" s="142"/>
      <c r="J83" s="59">
        <v>47</v>
      </c>
      <c r="K83" s="238"/>
      <c r="L83" s="142"/>
      <c r="M83" s="59" t="s">
        <v>190</v>
      </c>
    </row>
    <row r="84" spans="1:13" ht="15">
      <c r="A84" s="144"/>
      <c r="B84" s="144" t="s">
        <v>298</v>
      </c>
      <c r="C84" s="144"/>
      <c r="D84" s="59" t="s">
        <v>190</v>
      </c>
      <c r="E84" s="144"/>
      <c r="F84" s="235"/>
      <c r="G84" s="59" t="s">
        <v>190</v>
      </c>
      <c r="H84" s="228"/>
      <c r="I84" s="142"/>
      <c r="J84" s="59" t="s">
        <v>190</v>
      </c>
      <c r="K84" s="238"/>
      <c r="L84" s="142"/>
      <c r="M84" s="59" t="s">
        <v>190</v>
      </c>
    </row>
    <row r="85" spans="1:13" ht="15">
      <c r="A85" s="144" t="s">
        <v>277</v>
      </c>
      <c r="B85" s="144"/>
      <c r="C85" s="144"/>
      <c r="D85" s="59">
        <v>1000</v>
      </c>
      <c r="E85" s="144"/>
      <c r="F85" s="235"/>
      <c r="G85" s="59" t="s">
        <v>190</v>
      </c>
      <c r="H85" s="228"/>
      <c r="I85" s="142"/>
      <c r="J85" s="59">
        <v>916</v>
      </c>
      <c r="K85" s="238"/>
      <c r="L85" s="142"/>
      <c r="M85" s="59" t="s">
        <v>190</v>
      </c>
    </row>
    <row r="86" spans="1:13" ht="6" customHeight="1">
      <c r="A86" s="144"/>
      <c r="B86" s="144"/>
      <c r="C86" s="144"/>
      <c r="D86" s="59"/>
      <c r="E86" s="144"/>
      <c r="F86" s="235"/>
      <c r="G86" s="59"/>
      <c r="H86" s="228"/>
      <c r="I86" s="142"/>
      <c r="J86" s="59"/>
      <c r="K86" s="238"/>
      <c r="L86" s="142"/>
      <c r="M86" s="59"/>
    </row>
    <row r="87" spans="1:13" ht="15.75">
      <c r="A87" s="309" t="s">
        <v>60</v>
      </c>
      <c r="B87" s="266"/>
      <c r="C87" s="266"/>
      <c r="D87" s="352">
        <v>2986</v>
      </c>
      <c r="E87" s="266"/>
      <c r="F87" s="323"/>
      <c r="G87" s="352">
        <v>134</v>
      </c>
      <c r="H87" s="353"/>
      <c r="I87" s="266"/>
      <c r="J87" s="352">
        <v>2981</v>
      </c>
      <c r="K87" s="323"/>
      <c r="L87" s="266"/>
      <c r="M87" s="352">
        <v>225</v>
      </c>
    </row>
    <row r="88" spans="1:4" ht="15">
      <c r="A88" s="144" t="s">
        <v>181</v>
      </c>
      <c r="B88" s="144"/>
      <c r="C88" s="144"/>
      <c r="D88" s="144"/>
    </row>
    <row r="89" spans="1:4" ht="15">
      <c r="A89" s="144" t="s">
        <v>185</v>
      </c>
      <c r="B89" s="144"/>
      <c r="C89" s="144"/>
      <c r="D89" s="144"/>
    </row>
    <row r="90" spans="1:4" ht="15">
      <c r="A90" s="144" t="s">
        <v>189</v>
      </c>
      <c r="B90" s="144"/>
      <c r="C90" s="144"/>
      <c r="D90" s="144"/>
    </row>
  </sheetData>
  <sheetProtection/>
  <mergeCells count="2">
    <mergeCell ref="C4:H4"/>
    <mergeCell ref="J4:M4"/>
  </mergeCells>
  <printOptions/>
  <pageMargins left="0.7480314960629921" right="0.1968503937007874" top="0.3937007874015748" bottom="0.3937007874015748" header="0.5118110236220472" footer="0.5118110236220472"/>
  <pageSetup fitToHeight="1" fitToWidth="1" horizontalDpi="600" verticalDpi="600" orientation="portrait" paperSize="9" scale="55" r:id="rId1"/>
  <headerFooter alignWithMargins="0">
    <oddHeader>&amp;R&amp;"Arial,Bold"&amp;18ROAD FREIGHT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3.57421875" style="0" customWidth="1"/>
    <col min="2" max="2" width="12.57421875" style="0" customWidth="1"/>
    <col min="3" max="3" width="12.7109375" style="0" customWidth="1"/>
    <col min="4" max="4" width="12.57421875" style="0" customWidth="1"/>
    <col min="5" max="5" width="13.28125" style="0" customWidth="1"/>
    <col min="6" max="8" width="12.57421875" style="0" customWidth="1"/>
  </cols>
  <sheetData>
    <row r="1" s="18" customFormat="1" ht="18">
      <c r="A1" s="26" t="s">
        <v>149</v>
      </c>
    </row>
    <row r="2" spans="1:14" s="18" customFormat="1" ht="19.5" customHeight="1" thickBot="1">
      <c r="A2" s="27" t="s">
        <v>134</v>
      </c>
      <c r="B2" s="17"/>
      <c r="C2" s="17"/>
      <c r="D2" s="17"/>
      <c r="E2" s="17"/>
      <c r="F2" s="17"/>
      <c r="G2" s="17"/>
      <c r="H2" s="17"/>
      <c r="N2" s="19"/>
    </row>
    <row r="3" spans="1:26" s="9" customFormat="1" ht="21" customHeight="1">
      <c r="A3" s="10"/>
      <c r="B3" s="366" t="s">
        <v>61</v>
      </c>
      <c r="C3" s="366"/>
      <c r="D3" s="366"/>
      <c r="E3" s="366"/>
      <c r="F3" s="366"/>
      <c r="G3" s="366"/>
      <c r="H3" s="366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2:26" s="9" customFormat="1" ht="15.75">
      <c r="B4" s="34" t="s">
        <v>63</v>
      </c>
      <c r="C4" s="34" t="s">
        <v>64</v>
      </c>
      <c r="D4" s="49" t="s">
        <v>142</v>
      </c>
      <c r="E4" s="34" t="s">
        <v>66</v>
      </c>
      <c r="F4" s="34" t="s">
        <v>67</v>
      </c>
      <c r="G4" s="34" t="s">
        <v>68</v>
      </c>
      <c r="H4" s="34" t="s">
        <v>69</v>
      </c>
      <c r="I4" s="23"/>
      <c r="J4" s="23"/>
      <c r="K4" s="23"/>
      <c r="L4" s="23"/>
      <c r="M4" s="23"/>
      <c r="N4" s="23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9" customFormat="1" ht="16.5" thickBot="1">
      <c r="A5" s="8"/>
      <c r="B5" s="25"/>
      <c r="C5" s="25"/>
      <c r="D5" s="20" t="s">
        <v>101</v>
      </c>
      <c r="E5" s="25"/>
      <c r="F5" s="25"/>
      <c r="G5" s="25"/>
      <c r="H5" s="25"/>
      <c r="I5" s="23"/>
      <c r="J5" s="23"/>
      <c r="K5" s="23"/>
      <c r="L5" s="23"/>
      <c r="M5" s="23"/>
      <c r="N5" s="23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52" t="s">
        <v>77</v>
      </c>
      <c r="B7" s="1"/>
      <c r="C7" s="1"/>
      <c r="D7" s="1"/>
      <c r="E7" s="1"/>
      <c r="F7" s="1"/>
      <c r="G7" s="1"/>
      <c r="H7" s="15" t="s">
        <v>78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8.25" customHeight="1">
      <c r="A8" s="1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8" ht="12.75">
      <c r="A9" s="1" t="s">
        <v>63</v>
      </c>
      <c r="B9" s="33">
        <f>average!B6</f>
        <v>1486</v>
      </c>
      <c r="C9" s="33">
        <f>average!C6</f>
        <v>18.2</v>
      </c>
      <c r="D9" s="33">
        <f>average!D6</f>
        <v>50.2</v>
      </c>
      <c r="E9" s="33">
        <f>average!E6</f>
        <v>41.4</v>
      </c>
      <c r="F9" s="33">
        <f>average!F6</f>
        <v>14.8</v>
      </c>
      <c r="G9" s="33">
        <f>average!G6</f>
        <v>12.8</v>
      </c>
      <c r="H9" s="33">
        <f>average!H6</f>
        <v>0</v>
      </c>
    </row>
    <row r="10" spans="1:8" ht="12.75">
      <c r="A10" s="1" t="s">
        <v>64</v>
      </c>
      <c r="B10" s="33">
        <f>average!B7</f>
        <v>119.6</v>
      </c>
      <c r="C10" s="33">
        <f>average!C7</f>
        <v>4982.2</v>
      </c>
      <c r="D10" s="33">
        <f>average!D7</f>
        <v>272.8</v>
      </c>
      <c r="E10" s="33">
        <f>average!E7</f>
        <v>658.6</v>
      </c>
      <c r="F10" s="33">
        <f>average!F7</f>
        <v>481.6</v>
      </c>
      <c r="G10" s="33">
        <f>average!G7</f>
        <v>163.6</v>
      </c>
      <c r="H10" s="33">
        <f>average!H7</f>
        <v>2.8</v>
      </c>
    </row>
    <row r="11" spans="1:8" ht="12.75">
      <c r="A11" s="1" t="s">
        <v>141</v>
      </c>
      <c r="B11" s="33">
        <f>average!B8</f>
        <v>28.2</v>
      </c>
      <c r="C11" s="33">
        <f>average!C8</f>
        <v>151.6</v>
      </c>
      <c r="D11" s="33">
        <f>average!D8</f>
        <v>4715.6</v>
      </c>
      <c r="E11" s="33">
        <f>average!E8</f>
        <v>57</v>
      </c>
      <c r="F11" s="33">
        <f>average!F8</f>
        <v>30.2</v>
      </c>
      <c r="G11" s="33">
        <f>average!G8</f>
        <v>6.2</v>
      </c>
      <c r="H11" s="33">
        <f>average!H8</f>
        <v>0.2</v>
      </c>
    </row>
    <row r="12" spans="1:8" ht="12.75">
      <c r="A12" s="1" t="s">
        <v>66</v>
      </c>
      <c r="B12" s="33">
        <f>average!B9</f>
        <v>39.8</v>
      </c>
      <c r="C12" s="33">
        <f>average!C9</f>
        <v>852.4</v>
      </c>
      <c r="D12" s="33">
        <f>average!D9</f>
        <v>19.6</v>
      </c>
      <c r="E12" s="33">
        <f>average!E9</f>
        <v>6050.6</v>
      </c>
      <c r="F12" s="33">
        <f>average!F9</f>
        <v>165.2</v>
      </c>
      <c r="G12" s="33">
        <f>average!G9</f>
        <v>63.8</v>
      </c>
      <c r="H12" s="33">
        <f>average!H9</f>
        <v>0</v>
      </c>
    </row>
    <row r="13" spans="1:8" ht="12.75">
      <c r="A13" s="1" t="s">
        <v>67</v>
      </c>
      <c r="B13" s="33">
        <f>average!B10</f>
        <v>22.6</v>
      </c>
      <c r="C13" s="33">
        <f>average!C10</f>
        <v>461.2</v>
      </c>
      <c r="D13" s="33">
        <f>average!D10</f>
        <v>21.2</v>
      </c>
      <c r="E13" s="33">
        <f>average!E10</f>
        <v>142</v>
      </c>
      <c r="F13" s="33">
        <f>average!F10</f>
        <v>15348.8</v>
      </c>
      <c r="G13" s="33">
        <f>average!G10</f>
        <v>513.2</v>
      </c>
      <c r="H13" s="33">
        <f>average!H10</f>
        <v>5.6</v>
      </c>
    </row>
    <row r="14" spans="1:8" ht="12.75">
      <c r="A14" s="1" t="s">
        <v>68</v>
      </c>
      <c r="B14" s="33">
        <f>average!B11</f>
        <v>13.8</v>
      </c>
      <c r="C14" s="33">
        <f>average!C11</f>
        <v>210.4</v>
      </c>
      <c r="D14" s="33">
        <f>average!D11</f>
        <v>20.2</v>
      </c>
      <c r="E14" s="33">
        <f>average!E11</f>
        <v>21.8</v>
      </c>
      <c r="F14" s="33">
        <f>average!F11</f>
        <v>526.8</v>
      </c>
      <c r="G14" s="33">
        <f>average!G11</f>
        <v>5547.6</v>
      </c>
      <c r="H14" s="33">
        <f>average!H11</f>
        <v>27</v>
      </c>
    </row>
    <row r="15" spans="1:8" ht="12.75">
      <c r="A15" s="1" t="s">
        <v>69</v>
      </c>
      <c r="B15" s="33">
        <f>average!B12</f>
        <v>0</v>
      </c>
      <c r="C15" s="50">
        <f>average!C12</f>
        <v>0.6</v>
      </c>
      <c r="D15" s="50">
        <f>average!D12</f>
        <v>0</v>
      </c>
      <c r="E15" s="50">
        <f>average!E12</f>
        <v>0</v>
      </c>
      <c r="F15" s="50">
        <f>average!F12</f>
        <v>2.6</v>
      </c>
      <c r="G15" s="50">
        <f>average!G12</f>
        <v>6.4</v>
      </c>
      <c r="H15" s="50">
        <f>average!H12</f>
        <v>1434.8</v>
      </c>
    </row>
    <row r="16" spans="1:8" ht="12.75">
      <c r="A16" s="1" t="s">
        <v>70</v>
      </c>
      <c r="B16" s="33">
        <f>average!B13</f>
        <v>326.8</v>
      </c>
      <c r="C16" s="33">
        <f>average!C13</f>
        <v>1031.2</v>
      </c>
      <c r="D16" s="33">
        <f>average!D13</f>
        <v>131.8</v>
      </c>
      <c r="E16" s="33">
        <f>average!E13</f>
        <v>666</v>
      </c>
      <c r="F16" s="33">
        <f>average!F13</f>
        <v>409.4</v>
      </c>
      <c r="G16" s="33">
        <f>average!G13</f>
        <v>181</v>
      </c>
      <c r="H16" s="33">
        <f>average!H13</f>
        <v>1.2</v>
      </c>
    </row>
    <row r="17" spans="1:8" ht="12.75">
      <c r="A17" s="1" t="s">
        <v>71</v>
      </c>
      <c r="B17" s="33">
        <f>average!B14</f>
        <v>120.6</v>
      </c>
      <c r="C17" s="33">
        <f>average!C14</f>
        <v>1960.2</v>
      </c>
      <c r="D17" s="33">
        <f>average!D14</f>
        <v>722.4</v>
      </c>
      <c r="E17" s="33">
        <f>average!E14</f>
        <v>1205.4</v>
      </c>
      <c r="F17" s="33">
        <f>average!F14</f>
        <v>942.8</v>
      </c>
      <c r="G17" s="33">
        <f>average!G14</f>
        <v>576.2</v>
      </c>
      <c r="H17" s="33">
        <f>average!H14</f>
        <v>16</v>
      </c>
    </row>
    <row r="18" spans="1:8" ht="12.75">
      <c r="A18" s="1" t="s">
        <v>72</v>
      </c>
      <c r="B18" s="33">
        <f>average!B15</f>
        <v>44</v>
      </c>
      <c r="C18" s="33">
        <f>average!C15</f>
        <v>438.2</v>
      </c>
      <c r="D18" s="33">
        <f>average!D15</f>
        <v>88.6</v>
      </c>
      <c r="E18" s="33">
        <f>average!E15</f>
        <v>658.8</v>
      </c>
      <c r="F18" s="33">
        <f>average!F15</f>
        <v>1002.4</v>
      </c>
      <c r="G18" s="33">
        <f>average!G15</f>
        <v>214.2</v>
      </c>
      <c r="H18" s="33">
        <f>average!H15</f>
        <v>6.6</v>
      </c>
    </row>
    <row r="19" spans="1:8" ht="12.75">
      <c r="A19" s="1" t="s">
        <v>73</v>
      </c>
      <c r="B19" s="33">
        <f>average!B16</f>
        <v>2201.4</v>
      </c>
      <c r="C19" s="33">
        <f>average!C16</f>
        <v>10106.2</v>
      </c>
      <c r="D19" s="33">
        <f>average!D16</f>
        <v>6042.4</v>
      </c>
      <c r="E19" s="33">
        <f>average!E16</f>
        <v>9501.6</v>
      </c>
      <c r="F19" s="33">
        <f>average!F16</f>
        <v>18924.6</v>
      </c>
      <c r="G19" s="33">
        <f>average!G16</f>
        <v>7285</v>
      </c>
      <c r="H19" s="33">
        <f>average!H16</f>
        <v>1494.2</v>
      </c>
    </row>
    <row r="20" spans="1:8" ht="12.75">
      <c r="A20" s="1"/>
      <c r="B20" s="33"/>
      <c r="C20" s="33"/>
      <c r="D20" s="33"/>
      <c r="E20" s="33"/>
      <c r="F20" s="33"/>
      <c r="G20" s="33"/>
      <c r="H20" s="33"/>
    </row>
    <row r="21" spans="1:8" ht="12.75">
      <c r="A21" s="1" t="s">
        <v>5</v>
      </c>
      <c r="B21" s="33">
        <f>average!B17</f>
        <v>660.6</v>
      </c>
      <c r="C21" s="33">
        <f>average!C17</f>
        <v>1487</v>
      </c>
      <c r="D21" s="33">
        <f>average!D17</f>
        <v>2532.6</v>
      </c>
      <c r="E21" s="33">
        <f>average!E17</f>
        <v>969.4</v>
      </c>
      <c r="F21" s="33">
        <f>average!F17</f>
        <v>939.6</v>
      </c>
      <c r="G21" s="33">
        <f>average!G17</f>
        <v>290</v>
      </c>
      <c r="H21" s="33">
        <f>average!H17</f>
        <v>6.4</v>
      </c>
    </row>
    <row r="22" spans="1:8" ht="12.75">
      <c r="A22" s="1"/>
      <c r="B22" s="33"/>
      <c r="C22" s="33"/>
      <c r="D22" s="33"/>
      <c r="E22" s="33"/>
      <c r="F22" s="33"/>
      <c r="G22" s="33"/>
      <c r="H22" s="33"/>
    </row>
    <row r="23" spans="1:8" ht="13.5" thickBot="1">
      <c r="A23" s="6" t="s">
        <v>75</v>
      </c>
      <c r="B23" s="48">
        <f>average!B18</f>
        <v>2862</v>
      </c>
      <c r="C23" s="48">
        <f>average!C18</f>
        <v>11592.6</v>
      </c>
      <c r="D23" s="48">
        <f>average!D18</f>
        <v>8575.4</v>
      </c>
      <c r="E23" s="48">
        <f>average!E18</f>
        <v>10471.4</v>
      </c>
      <c r="F23" s="48">
        <f>average!F18</f>
        <v>19864.2</v>
      </c>
      <c r="G23" s="48">
        <f>average!G18</f>
        <v>7574.6</v>
      </c>
      <c r="H23" s="48">
        <f>average!H18</f>
        <v>1500.4</v>
      </c>
    </row>
    <row r="26" spans="1:3" ht="12.75">
      <c r="A26" s="1"/>
      <c r="C26" s="2"/>
    </row>
    <row r="27" ht="12.75">
      <c r="A27" s="1"/>
    </row>
    <row r="28" ht="18">
      <c r="A28" s="19" t="s">
        <v>151</v>
      </c>
    </row>
    <row r="29" spans="1:7" ht="13.5" thickBot="1">
      <c r="A29" s="6"/>
      <c r="B29" s="6"/>
      <c r="C29" s="6"/>
      <c r="D29" s="6"/>
      <c r="E29" s="6"/>
      <c r="F29" s="6"/>
      <c r="G29" s="6"/>
    </row>
    <row r="30" spans="1:8" s="9" customFormat="1" ht="15.75">
      <c r="A30" s="10"/>
      <c r="B30" s="367" t="s">
        <v>133</v>
      </c>
      <c r="C30" s="367"/>
      <c r="D30" s="367"/>
      <c r="E30" s="367"/>
      <c r="F30" s="367"/>
      <c r="G30" s="22"/>
      <c r="H30" s="22"/>
    </row>
    <row r="31" spans="2:7" s="9" customFormat="1" ht="15.75">
      <c r="B31" s="34" t="s">
        <v>70</v>
      </c>
      <c r="C31" s="34" t="s">
        <v>71</v>
      </c>
      <c r="D31" s="34" t="s">
        <v>72</v>
      </c>
      <c r="E31" s="34" t="s">
        <v>73</v>
      </c>
      <c r="F31" s="34" t="s">
        <v>74</v>
      </c>
      <c r="G31" s="34" t="s">
        <v>75</v>
      </c>
    </row>
    <row r="32" spans="1:7" s="9" customFormat="1" ht="16.5" thickBot="1">
      <c r="A32" s="24"/>
      <c r="B32" s="25"/>
      <c r="C32" s="25"/>
      <c r="D32" s="25"/>
      <c r="E32" s="25"/>
      <c r="F32" s="20" t="s">
        <v>76</v>
      </c>
      <c r="G32" s="25"/>
    </row>
    <row r="33" spans="2:7" ht="6" customHeight="1">
      <c r="B33" s="1"/>
      <c r="C33" s="1"/>
      <c r="D33" s="1"/>
      <c r="E33" s="1"/>
      <c r="F33" s="1"/>
      <c r="G33" s="1"/>
    </row>
    <row r="34" spans="1:7" ht="15.75">
      <c r="A34" s="52" t="s">
        <v>77</v>
      </c>
      <c r="B34" s="1"/>
      <c r="C34" s="1"/>
      <c r="D34" s="1"/>
      <c r="E34" s="1"/>
      <c r="G34" s="16" t="s">
        <v>78</v>
      </c>
    </row>
    <row r="36" spans="1:7" ht="12.75">
      <c r="A36" s="1" t="s">
        <v>63</v>
      </c>
      <c r="B36" s="33">
        <f>average!I6</f>
        <v>654.8</v>
      </c>
      <c r="C36" s="33">
        <f>average!J6</f>
        <v>202.4</v>
      </c>
      <c r="D36" s="33">
        <f>average!K6</f>
        <v>30.6</v>
      </c>
      <c r="E36" s="33">
        <f>average!L6</f>
        <v>2511.2</v>
      </c>
      <c r="F36" s="33">
        <f>average!M6</f>
        <v>831.8</v>
      </c>
      <c r="G36" s="33">
        <f>average!N6</f>
        <v>3343.4</v>
      </c>
    </row>
    <row r="37" spans="1:7" ht="12.75">
      <c r="A37" s="1" t="s">
        <v>64</v>
      </c>
      <c r="B37" s="33">
        <f>average!I7</f>
        <v>1100.6</v>
      </c>
      <c r="C37" s="33">
        <f>average!J7</f>
        <v>3698.4</v>
      </c>
      <c r="D37" s="33">
        <f>average!K7</f>
        <v>512</v>
      </c>
      <c r="E37" s="33">
        <f>average!L7</f>
        <v>11992.2</v>
      </c>
      <c r="F37" s="33">
        <f>average!M7</f>
        <v>1463.8</v>
      </c>
      <c r="G37" s="33">
        <f>average!N7</f>
        <v>13456</v>
      </c>
    </row>
    <row r="38" spans="1:7" ht="12.75">
      <c r="A38" s="1" t="s">
        <v>141</v>
      </c>
      <c r="B38" s="33">
        <f>average!I8</f>
        <v>119.2</v>
      </c>
      <c r="C38" s="33">
        <f>average!J8</f>
        <v>746.8</v>
      </c>
      <c r="D38" s="33">
        <f>average!K8</f>
        <v>32.8</v>
      </c>
      <c r="E38" s="33">
        <f>average!L8</f>
        <v>5887.8</v>
      </c>
      <c r="F38" s="33">
        <f>average!M8</f>
        <v>1856.8</v>
      </c>
      <c r="G38" s="33">
        <f>average!N8</f>
        <v>7745</v>
      </c>
    </row>
    <row r="39" spans="1:7" ht="12.75">
      <c r="A39" s="1" t="s">
        <v>66</v>
      </c>
      <c r="B39" s="33">
        <f>average!I9</f>
        <v>548.6</v>
      </c>
      <c r="C39" s="33">
        <f>average!J9</f>
        <v>936.6</v>
      </c>
      <c r="D39" s="33">
        <f>average!K9</f>
        <v>678.4</v>
      </c>
      <c r="E39" s="33">
        <f>average!L9</f>
        <v>9355</v>
      </c>
      <c r="F39" s="33">
        <f>average!M9</f>
        <v>748.8</v>
      </c>
      <c r="G39" s="33">
        <f>average!N9</f>
        <v>10104</v>
      </c>
    </row>
    <row r="40" spans="1:7" ht="12.75">
      <c r="A40" s="1" t="s">
        <v>67</v>
      </c>
      <c r="B40" s="33">
        <f>average!I10</f>
        <v>180.2</v>
      </c>
      <c r="C40" s="33">
        <f>average!J10</f>
        <v>631.2</v>
      </c>
      <c r="D40" s="33">
        <f>average!K10</f>
        <v>690.2</v>
      </c>
      <c r="E40" s="33">
        <f>average!L10</f>
        <v>18016.2</v>
      </c>
      <c r="F40" s="33">
        <f>average!M10</f>
        <v>1058</v>
      </c>
      <c r="G40" s="33">
        <f>average!N10</f>
        <v>19077.6</v>
      </c>
    </row>
    <row r="41" spans="1:7" ht="12.75">
      <c r="A41" s="1" t="s">
        <v>68</v>
      </c>
      <c r="B41" s="33">
        <f>average!I11</f>
        <v>81.2</v>
      </c>
      <c r="C41" s="33">
        <f>average!J11</f>
        <v>317.6</v>
      </c>
      <c r="D41" s="33">
        <f>average!K11</f>
        <v>146.6</v>
      </c>
      <c r="E41" s="33">
        <f>average!L11</f>
        <v>6913</v>
      </c>
      <c r="F41" s="33">
        <f>average!M11</f>
        <v>255.6</v>
      </c>
      <c r="G41" s="33">
        <f>average!N11</f>
        <v>7168.4</v>
      </c>
    </row>
    <row r="42" spans="1:7" ht="12.75">
      <c r="A42" s="1" t="s">
        <v>69</v>
      </c>
      <c r="B42" s="50">
        <f>average!I12</f>
        <v>0</v>
      </c>
      <c r="C42" s="33">
        <f>average!J12</f>
        <v>9.4</v>
      </c>
      <c r="D42" s="50">
        <f>average!K12</f>
        <v>0</v>
      </c>
      <c r="E42" s="33">
        <f>average!L12</f>
        <v>1453.8</v>
      </c>
      <c r="F42" s="33">
        <f>average!M12</f>
        <v>6.8</v>
      </c>
      <c r="G42" s="33">
        <f>average!N12</f>
        <v>1460.6</v>
      </c>
    </row>
    <row r="43" spans="1:7" ht="12.75">
      <c r="A43" s="1" t="s">
        <v>70</v>
      </c>
      <c r="B43" s="33">
        <f>average!I13</f>
        <v>12011</v>
      </c>
      <c r="C43" s="33">
        <f>average!J13</f>
        <v>2027.2</v>
      </c>
      <c r="D43" s="33">
        <f>average!K13</f>
        <v>639.2</v>
      </c>
      <c r="E43" s="33">
        <f>average!L13</f>
        <v>17424.8</v>
      </c>
      <c r="F43" s="33">
        <f>average!M13</f>
        <v>1793</v>
      </c>
      <c r="G43" s="33">
        <f>average!N13</f>
        <v>19217.4</v>
      </c>
    </row>
    <row r="44" spans="1:7" ht="12.75">
      <c r="A44" s="1" t="s">
        <v>71</v>
      </c>
      <c r="B44" s="33">
        <f>average!I14</f>
        <v>2759.6</v>
      </c>
      <c r="C44" s="33">
        <f>average!J14</f>
        <v>48587.2</v>
      </c>
      <c r="D44" s="33">
        <f>average!K14</f>
        <v>728</v>
      </c>
      <c r="E44" s="33">
        <f>average!L14</f>
        <v>57618.4</v>
      </c>
      <c r="F44" s="33">
        <f>average!M14</f>
        <v>6539.2</v>
      </c>
      <c r="G44" s="33">
        <f>average!N14</f>
        <v>64158.2</v>
      </c>
    </row>
    <row r="45" spans="1:7" ht="12.75">
      <c r="A45" s="1" t="s">
        <v>72</v>
      </c>
      <c r="B45" s="33">
        <f>average!I15</f>
        <v>447.6</v>
      </c>
      <c r="C45" s="33">
        <f>average!J15</f>
        <v>875.6</v>
      </c>
      <c r="D45" s="33">
        <f>average!K15</f>
        <v>6703</v>
      </c>
      <c r="E45" s="33">
        <f>average!L15</f>
        <v>10479</v>
      </c>
      <c r="F45" s="33">
        <f>average!M15</f>
        <v>955</v>
      </c>
      <c r="G45" s="33">
        <f>average!N15</f>
        <v>11434</v>
      </c>
    </row>
    <row r="46" spans="1:7" ht="12.75">
      <c r="A46" s="1" t="s">
        <v>73</v>
      </c>
      <c r="B46" s="33">
        <f>average!I16</f>
        <v>17902.8</v>
      </c>
      <c r="C46" s="33">
        <f>average!J16</f>
        <v>58032.4</v>
      </c>
      <c r="D46" s="33">
        <f>average!K16</f>
        <v>10160.8</v>
      </c>
      <c r="E46" s="33">
        <f>average!L16</f>
        <v>141651.4</v>
      </c>
      <c r="F46" s="33">
        <f>average!M16</f>
        <v>15508.84</v>
      </c>
      <c r="G46" s="33">
        <f>average!N16</f>
        <v>157164.63999999998</v>
      </c>
    </row>
    <row r="47" spans="1:7" ht="12.75">
      <c r="A47" s="1"/>
      <c r="B47" s="33"/>
      <c r="C47" s="33"/>
      <c r="D47" s="33"/>
      <c r="E47" s="33"/>
      <c r="F47" s="33"/>
      <c r="G47" s="33"/>
    </row>
    <row r="48" spans="1:8" ht="12.75">
      <c r="A48" s="1" t="s">
        <v>5</v>
      </c>
      <c r="B48" s="33">
        <f>average!I17</f>
        <v>2658</v>
      </c>
      <c r="C48" s="33">
        <f>average!J17</f>
        <v>9120.6</v>
      </c>
      <c r="D48" s="33">
        <f>average!K17</f>
        <v>989.4</v>
      </c>
      <c r="E48" s="33">
        <f>average!L17</f>
        <v>19653.6</v>
      </c>
      <c r="F48" s="50" t="s">
        <v>143</v>
      </c>
      <c r="G48" s="50" t="s">
        <v>143</v>
      </c>
      <c r="H48" s="50"/>
    </row>
    <row r="49" spans="1:7" ht="12.75">
      <c r="A49" s="1"/>
      <c r="B49" s="33"/>
      <c r="C49" s="33"/>
      <c r="D49" s="33"/>
      <c r="E49" s="33"/>
      <c r="F49" s="33"/>
      <c r="G49" s="33"/>
    </row>
    <row r="50" spans="1:7" ht="13.5" thickBot="1">
      <c r="A50" s="6" t="s">
        <v>75</v>
      </c>
      <c r="B50" s="48">
        <f>average!I18</f>
        <v>20561.8</v>
      </c>
      <c r="C50" s="48">
        <f>average!J18</f>
        <v>67152.4</v>
      </c>
      <c r="D50" s="48">
        <f>average!K18</f>
        <v>11151</v>
      </c>
      <c r="E50" s="48">
        <f>average!L18</f>
        <v>161305.8</v>
      </c>
      <c r="F50" s="51" t="s">
        <v>143</v>
      </c>
      <c r="G50" s="51" t="s">
        <v>143</v>
      </c>
    </row>
  </sheetData>
  <sheetProtection/>
  <mergeCells count="2">
    <mergeCell ref="B3:H3"/>
    <mergeCell ref="B30:F30"/>
  </mergeCells>
  <printOptions/>
  <pageMargins left="0.75" right="0.75" top="1" bottom="1" header="0.5" footer="0.5"/>
  <pageSetup fitToHeight="1" fitToWidth="1" horizontalDpi="600" verticalDpi="600" orientation="portrait" paperSize="9" scale="78" r:id="rId1"/>
  <headerFooter alignWithMargins="0">
    <oddHeader>&amp;L&amp;"Arial,Bold"&amp;16ROAD FREIGHT</oddHeader>
    <oddFooter>&amp;C&amp;14 59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7.7109375" style="185" customWidth="1"/>
    <col min="2" max="2" width="12.57421875" style="185" customWidth="1"/>
    <col min="3" max="3" width="14.28125" style="185" customWidth="1"/>
    <col min="4" max="4" width="14.00390625" style="185" customWidth="1"/>
    <col min="5" max="6" width="13.00390625" style="185" customWidth="1"/>
    <col min="7" max="7" width="11.7109375" style="185" customWidth="1"/>
    <col min="8" max="8" width="14.140625" style="185" customWidth="1"/>
    <col min="9" max="9" width="14.00390625" style="185" customWidth="1"/>
    <col min="10" max="10" width="13.7109375" style="185" customWidth="1"/>
    <col min="11" max="11" width="15.140625" style="185" customWidth="1"/>
    <col min="12" max="12" width="11.421875" style="185" customWidth="1"/>
    <col min="13" max="13" width="11.57421875" style="185" bestFit="1" customWidth="1"/>
    <col min="14" max="16384" width="9.140625" style="185" customWidth="1"/>
  </cols>
  <sheetData>
    <row r="1" spans="1:14" ht="15.75">
      <c r="A1" s="141" t="s">
        <v>321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>
      <c r="A2" s="368" t="s">
        <v>331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</row>
    <row r="3" spans="1:14" ht="18">
      <c r="A3" s="81"/>
      <c r="B3" s="19"/>
      <c r="C3" s="19"/>
      <c r="K3" s="19"/>
      <c r="L3" s="19"/>
      <c r="M3" s="19"/>
      <c r="N3" s="19"/>
    </row>
    <row r="4" spans="1:14" ht="15.75">
      <c r="A4" s="126"/>
      <c r="B4" s="126"/>
      <c r="C4" s="127" t="s">
        <v>19</v>
      </c>
      <c r="D4" s="127"/>
      <c r="E4" s="127" t="s">
        <v>20</v>
      </c>
      <c r="F4" s="128"/>
      <c r="G4" s="127" t="s">
        <v>19</v>
      </c>
      <c r="H4" s="127"/>
      <c r="I4" s="134" t="s">
        <v>20</v>
      </c>
      <c r="M4" s="9"/>
      <c r="N4" s="9"/>
    </row>
    <row r="5" spans="1:14" ht="15.75">
      <c r="A5" s="130"/>
      <c r="B5" s="130"/>
      <c r="C5" s="131" t="s">
        <v>4</v>
      </c>
      <c r="D5" s="131"/>
      <c r="E5" s="131" t="s">
        <v>4</v>
      </c>
      <c r="F5" s="132"/>
      <c r="G5" s="131" t="s">
        <v>4</v>
      </c>
      <c r="H5" s="131"/>
      <c r="I5" s="135" t="s">
        <v>4</v>
      </c>
      <c r="M5" s="9"/>
      <c r="N5" s="9"/>
    </row>
    <row r="6" spans="1:14" ht="12.75">
      <c r="A6" s="60"/>
      <c r="B6" s="60"/>
      <c r="C6" s="233" t="s">
        <v>21</v>
      </c>
      <c r="D6" s="232"/>
      <c r="E6" s="232"/>
      <c r="F6" s="234"/>
      <c r="G6" s="233" t="s">
        <v>179</v>
      </c>
      <c r="H6" s="232"/>
      <c r="I6" s="232"/>
      <c r="M6" s="60"/>
      <c r="N6" s="60"/>
    </row>
    <row r="7" spans="1:14" ht="15.75">
      <c r="A7" s="231" t="s">
        <v>22</v>
      </c>
      <c r="B7" s="230"/>
      <c r="C7" s="9"/>
      <c r="D7" s="9"/>
      <c r="F7" s="229"/>
      <c r="G7" s="9"/>
      <c r="I7" s="9"/>
      <c r="K7" s="9"/>
      <c r="L7" s="9"/>
      <c r="M7" s="9"/>
      <c r="N7" s="9"/>
    </row>
    <row r="8" spans="1:14" ht="15">
      <c r="A8" s="9"/>
      <c r="B8" s="65"/>
      <c r="C8" s="9"/>
      <c r="D8" s="9"/>
      <c r="F8" s="228"/>
      <c r="G8" s="144"/>
      <c r="I8" s="144"/>
      <c r="K8" s="144"/>
      <c r="L8" s="144"/>
      <c r="M8" s="9"/>
      <c r="N8" s="9"/>
    </row>
    <row r="9" spans="1:14" ht="15">
      <c r="A9" s="9" t="s">
        <v>6</v>
      </c>
      <c r="B9" s="9"/>
      <c r="C9" s="144"/>
      <c r="D9" s="144"/>
      <c r="E9" s="144"/>
      <c r="F9" s="228"/>
      <c r="G9" s="144"/>
      <c r="H9" s="144"/>
      <c r="I9" s="144"/>
      <c r="M9" s="9"/>
      <c r="N9" s="9"/>
    </row>
    <row r="10" spans="1:14" ht="15">
      <c r="A10" s="273" t="s">
        <v>125</v>
      </c>
      <c r="C10" s="226">
        <v>3654</v>
      </c>
      <c r="D10" s="226"/>
      <c r="E10" s="226">
        <v>2838</v>
      </c>
      <c r="F10" s="227"/>
      <c r="G10" s="226">
        <v>648</v>
      </c>
      <c r="H10" s="226"/>
      <c r="I10" s="226">
        <v>584</v>
      </c>
      <c r="M10" s="9"/>
      <c r="N10" s="9"/>
    </row>
    <row r="11" spans="1:14" ht="15">
      <c r="A11" s="274" t="s">
        <v>23</v>
      </c>
      <c r="C11" s="226">
        <v>8198</v>
      </c>
      <c r="D11" s="226"/>
      <c r="E11" s="226">
        <v>6620</v>
      </c>
      <c r="F11" s="227"/>
      <c r="G11" s="226">
        <v>2195</v>
      </c>
      <c r="H11" s="226"/>
      <c r="I11" s="226">
        <v>1699</v>
      </c>
      <c r="M11" s="9"/>
      <c r="N11" s="9"/>
    </row>
    <row r="12" spans="1:14" ht="15">
      <c r="A12" s="273" t="s">
        <v>126</v>
      </c>
      <c r="C12" s="226">
        <v>3036</v>
      </c>
      <c r="D12" s="226"/>
      <c r="E12" s="226">
        <v>2604</v>
      </c>
      <c r="F12" s="227"/>
      <c r="G12" s="226">
        <v>1176</v>
      </c>
      <c r="H12" s="226"/>
      <c r="I12" s="226">
        <v>869</v>
      </c>
      <c r="M12" s="9"/>
      <c r="N12" s="9"/>
    </row>
    <row r="13" spans="1:14" ht="15">
      <c r="A13" s="273" t="s">
        <v>24</v>
      </c>
      <c r="C13" s="226">
        <v>2073</v>
      </c>
      <c r="D13" s="226"/>
      <c r="E13" s="226">
        <v>1408</v>
      </c>
      <c r="F13" s="227"/>
      <c r="G13" s="226">
        <v>1021</v>
      </c>
      <c r="H13" s="226"/>
      <c r="I13" s="226">
        <v>670</v>
      </c>
      <c r="M13" s="9"/>
      <c r="N13" s="9"/>
    </row>
    <row r="14" spans="1:14" ht="15">
      <c r="A14" s="273" t="s">
        <v>25</v>
      </c>
      <c r="C14" s="226">
        <v>1313</v>
      </c>
      <c r="D14" s="226"/>
      <c r="E14" s="226">
        <v>925</v>
      </c>
      <c r="F14" s="227"/>
      <c r="G14" s="226">
        <v>552</v>
      </c>
      <c r="H14" s="226"/>
      <c r="I14" s="226">
        <v>422</v>
      </c>
      <c r="M14" s="9"/>
      <c r="N14" s="9"/>
    </row>
    <row r="15" spans="1:14" ht="15">
      <c r="A15" s="273" t="s">
        <v>136</v>
      </c>
      <c r="C15" s="226">
        <v>620</v>
      </c>
      <c r="D15" s="226"/>
      <c r="E15" s="226" t="s">
        <v>190</v>
      </c>
      <c r="F15" s="227"/>
      <c r="G15" s="226">
        <v>365</v>
      </c>
      <c r="H15" s="226"/>
      <c r="I15" s="226" t="s">
        <v>190</v>
      </c>
      <c r="M15" s="9"/>
      <c r="N15" s="9"/>
    </row>
    <row r="16" spans="1:14" ht="15">
      <c r="A16" s="273" t="s">
        <v>127</v>
      </c>
      <c r="C16" s="226" t="s">
        <v>190</v>
      </c>
      <c r="D16" s="226"/>
      <c r="E16" s="226" t="s">
        <v>190</v>
      </c>
      <c r="F16" s="227"/>
      <c r="G16" s="226" t="s">
        <v>190</v>
      </c>
      <c r="H16" s="226"/>
      <c r="I16" s="226" t="s">
        <v>190</v>
      </c>
      <c r="M16" s="9"/>
      <c r="N16" s="9"/>
    </row>
    <row r="17" spans="1:14" ht="15">
      <c r="A17" s="273" t="s">
        <v>128</v>
      </c>
      <c r="C17" s="226" t="s">
        <v>190</v>
      </c>
      <c r="D17" s="226"/>
      <c r="E17" s="226">
        <v>400</v>
      </c>
      <c r="F17" s="227"/>
      <c r="G17" s="226" t="s">
        <v>190</v>
      </c>
      <c r="H17" s="226"/>
      <c r="I17" s="226">
        <v>261</v>
      </c>
      <c r="M17" s="9"/>
      <c r="N17" s="9"/>
    </row>
    <row r="18" spans="1:14" ht="15">
      <c r="A18" s="273" t="s">
        <v>26</v>
      </c>
      <c r="C18" s="226">
        <v>445</v>
      </c>
      <c r="D18" s="226"/>
      <c r="E18" s="226">
        <v>407</v>
      </c>
      <c r="F18" s="227"/>
      <c r="G18" s="226">
        <v>265</v>
      </c>
      <c r="H18" s="226"/>
      <c r="I18" s="226">
        <v>246</v>
      </c>
      <c r="M18" s="9"/>
      <c r="N18" s="9"/>
    </row>
    <row r="19" spans="1:14" ht="15">
      <c r="A19" s="275" t="s">
        <v>27</v>
      </c>
      <c r="C19" s="226">
        <v>20009</v>
      </c>
      <c r="D19" s="226"/>
      <c r="E19" s="226">
        <v>15941</v>
      </c>
      <c r="F19" s="227"/>
      <c r="G19" s="226">
        <v>6636</v>
      </c>
      <c r="H19" s="226"/>
      <c r="I19" s="226">
        <v>5177</v>
      </c>
      <c r="M19" s="9"/>
      <c r="N19" s="9"/>
    </row>
    <row r="20" spans="1:14" ht="15">
      <c r="A20" s="9" t="s">
        <v>7</v>
      </c>
      <c r="B20" s="9"/>
      <c r="C20" s="226" t="s">
        <v>190</v>
      </c>
      <c r="D20" s="226"/>
      <c r="E20" s="226" t="s">
        <v>190</v>
      </c>
      <c r="F20" s="227"/>
      <c r="G20" s="226" t="s">
        <v>190</v>
      </c>
      <c r="H20" s="226"/>
      <c r="I20" s="226" t="s">
        <v>190</v>
      </c>
      <c r="M20" s="9"/>
      <c r="N20" s="9"/>
    </row>
    <row r="21" spans="1:14" ht="15">
      <c r="A21" s="9" t="s">
        <v>8</v>
      </c>
      <c r="B21" s="9"/>
      <c r="C21" s="226">
        <v>222</v>
      </c>
      <c r="D21" s="226"/>
      <c r="E21" s="226">
        <v>351</v>
      </c>
      <c r="F21" s="227"/>
      <c r="G21" s="226">
        <v>49</v>
      </c>
      <c r="H21" s="226"/>
      <c r="I21" s="226">
        <v>73</v>
      </c>
      <c r="M21" s="9"/>
      <c r="N21" s="9"/>
    </row>
    <row r="22" spans="1:14" ht="15">
      <c r="A22" s="130" t="s">
        <v>9</v>
      </c>
      <c r="B22" s="130"/>
      <c r="C22" s="224">
        <v>20447</v>
      </c>
      <c r="D22" s="224"/>
      <c r="E22" s="224">
        <v>16387</v>
      </c>
      <c r="F22" s="225"/>
      <c r="G22" s="224">
        <v>6780</v>
      </c>
      <c r="H22" s="224"/>
      <c r="I22" s="224">
        <v>5288</v>
      </c>
      <c r="M22" s="9"/>
      <c r="N22" s="9"/>
    </row>
    <row r="23" spans="1:14" ht="12.7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</row>
    <row r="24" spans="1:14" ht="12.75">
      <c r="A24" s="60" t="s">
        <v>189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7" spans="1:13" ht="15.75">
      <c r="A27" s="141" t="s">
        <v>322</v>
      </c>
      <c r="B27" s="10"/>
      <c r="C27" s="10"/>
      <c r="D27" s="10"/>
      <c r="E27" s="10"/>
      <c r="F27" s="142"/>
      <c r="G27" s="142"/>
      <c r="H27" s="10"/>
      <c r="I27" s="10"/>
      <c r="J27" s="10"/>
      <c r="K27" s="10"/>
      <c r="L27" s="142"/>
      <c r="M27" s="142"/>
    </row>
    <row r="28" spans="1:13" ht="15.75">
      <c r="A28" s="28" t="s">
        <v>332</v>
      </c>
      <c r="B28" s="143"/>
      <c r="C28" s="143"/>
      <c r="D28" s="143"/>
      <c r="E28" s="10"/>
      <c r="F28" s="142"/>
      <c r="G28" s="142"/>
      <c r="H28" s="10"/>
      <c r="I28" s="10"/>
      <c r="J28" s="10"/>
      <c r="K28" s="10"/>
      <c r="L28" s="142"/>
      <c r="M28" s="142"/>
    </row>
    <row r="29" spans="1:13" ht="15.75">
      <c r="A29" s="28"/>
      <c r="B29" s="143"/>
      <c r="C29" s="143"/>
      <c r="D29" s="143"/>
      <c r="E29" s="10"/>
      <c r="F29" s="142"/>
      <c r="G29" s="142"/>
      <c r="H29" s="10"/>
      <c r="I29" s="10"/>
      <c r="J29" s="10"/>
      <c r="K29" s="10"/>
      <c r="L29" s="142"/>
      <c r="M29" s="142"/>
    </row>
    <row r="30" spans="1:12" ht="15.75">
      <c r="A30" s="126"/>
      <c r="B30" s="287"/>
      <c r="C30" s="295" t="s">
        <v>28</v>
      </c>
      <c r="D30" s="276"/>
      <c r="E30" s="295" t="s">
        <v>28</v>
      </c>
      <c r="F30" s="288"/>
      <c r="G30" s="291"/>
      <c r="H30" s="295" t="s">
        <v>28</v>
      </c>
      <c r="I30" s="296"/>
      <c r="J30" s="295" t="s">
        <v>28</v>
      </c>
      <c r="L30" s="41"/>
    </row>
    <row r="31" spans="1:12" ht="15.75">
      <c r="A31" s="10"/>
      <c r="B31" s="79"/>
      <c r="C31" s="302" t="s">
        <v>30</v>
      </c>
      <c r="D31" s="299"/>
      <c r="E31" s="302" t="s">
        <v>31</v>
      </c>
      <c r="F31" s="300"/>
      <c r="G31" s="301"/>
      <c r="H31" s="302" t="s">
        <v>30</v>
      </c>
      <c r="I31" s="41"/>
      <c r="J31" s="302" t="s">
        <v>31</v>
      </c>
      <c r="L31" s="41"/>
    </row>
    <row r="32" spans="1:12" ht="15.75">
      <c r="A32" s="130"/>
      <c r="B32" s="298"/>
      <c r="C32" s="136" t="s">
        <v>4</v>
      </c>
      <c r="D32" s="277"/>
      <c r="E32" s="136" t="s">
        <v>4</v>
      </c>
      <c r="F32" s="289"/>
      <c r="G32" s="292"/>
      <c r="H32" s="136" t="s">
        <v>4</v>
      </c>
      <c r="I32" s="297"/>
      <c r="J32" s="136" t="s">
        <v>4</v>
      </c>
      <c r="L32" s="41"/>
    </row>
    <row r="33" spans="1:11" ht="15">
      <c r="A33" s="9"/>
      <c r="B33" s="9"/>
      <c r="C33" s="278"/>
      <c r="D33" s="278"/>
      <c r="F33" s="290" t="s">
        <v>21</v>
      </c>
      <c r="G33" s="293"/>
      <c r="H33" s="279"/>
      <c r="I33" s="286" t="s">
        <v>178</v>
      </c>
      <c r="J33" s="142"/>
      <c r="K33" s="184"/>
    </row>
    <row r="34" spans="1:12" ht="15.75">
      <c r="A34" s="231" t="s">
        <v>22</v>
      </c>
      <c r="B34" s="9"/>
      <c r="C34" s="144"/>
      <c r="D34" s="144"/>
      <c r="E34" s="9"/>
      <c r="F34" s="229"/>
      <c r="G34" s="294"/>
      <c r="H34" s="9"/>
      <c r="I34" s="142"/>
      <c r="J34" s="142"/>
      <c r="K34" s="10"/>
      <c r="L34" s="9"/>
    </row>
    <row r="35" spans="1:12" ht="15">
      <c r="A35" s="9"/>
      <c r="B35" s="9"/>
      <c r="C35" s="144"/>
      <c r="D35" s="144"/>
      <c r="E35" s="9"/>
      <c r="F35" s="229"/>
      <c r="G35" s="294"/>
      <c r="H35" s="9"/>
      <c r="I35" s="142"/>
      <c r="J35" s="142"/>
      <c r="K35" s="10"/>
      <c r="L35" s="9"/>
    </row>
    <row r="36" spans="1:12" ht="15">
      <c r="A36" s="218" t="s">
        <v>37</v>
      </c>
      <c r="B36" s="9"/>
      <c r="C36" s="144"/>
      <c r="D36" s="144"/>
      <c r="E36" s="9"/>
      <c r="F36" s="229"/>
      <c r="G36" s="294"/>
      <c r="H36" s="9"/>
      <c r="I36" s="142"/>
      <c r="J36" s="142"/>
      <c r="K36" s="10"/>
      <c r="L36" s="9"/>
    </row>
    <row r="37" spans="1:11" ht="15">
      <c r="A37" s="274" t="s">
        <v>38</v>
      </c>
      <c r="C37" s="280" t="s">
        <v>190</v>
      </c>
      <c r="D37" s="144"/>
      <c r="E37" s="280" t="s">
        <v>190</v>
      </c>
      <c r="F37" s="354"/>
      <c r="G37" s="281"/>
      <c r="H37" s="280" t="s">
        <v>190</v>
      </c>
      <c r="I37" s="189"/>
      <c r="J37" s="280" t="s">
        <v>190</v>
      </c>
      <c r="K37" s="144"/>
    </row>
    <row r="38" spans="1:11" ht="15">
      <c r="A38" s="274" t="s">
        <v>39</v>
      </c>
      <c r="C38" s="280" t="s">
        <v>190</v>
      </c>
      <c r="D38" s="280"/>
      <c r="E38" s="280" t="s">
        <v>190</v>
      </c>
      <c r="F38" s="354"/>
      <c r="G38" s="282"/>
      <c r="H38" s="280" t="s">
        <v>190</v>
      </c>
      <c r="I38" s="189"/>
      <c r="J38" s="280" t="s">
        <v>190</v>
      </c>
      <c r="K38" s="280"/>
    </row>
    <row r="39" spans="1:11" ht="15">
      <c r="A39" s="274" t="s">
        <v>299</v>
      </c>
      <c r="C39" s="280" t="s">
        <v>190</v>
      </c>
      <c r="D39" s="280"/>
      <c r="E39" s="280" t="s">
        <v>190</v>
      </c>
      <c r="F39" s="354"/>
      <c r="G39" s="282"/>
      <c r="H39" s="280" t="s">
        <v>190</v>
      </c>
      <c r="I39" s="189"/>
      <c r="J39" s="280" t="s">
        <v>190</v>
      </c>
      <c r="K39" s="280"/>
    </row>
    <row r="40" spans="1:11" ht="15">
      <c r="A40" s="274" t="s">
        <v>300</v>
      </c>
      <c r="C40" s="280" t="s">
        <v>190</v>
      </c>
      <c r="D40" s="280"/>
      <c r="E40" s="280" t="s">
        <v>190</v>
      </c>
      <c r="F40" s="354"/>
      <c r="G40" s="282"/>
      <c r="H40" s="280" t="s">
        <v>190</v>
      </c>
      <c r="I40" s="189"/>
      <c r="J40" s="280" t="s">
        <v>190</v>
      </c>
      <c r="K40" s="280"/>
    </row>
    <row r="41" spans="1:11" ht="15">
      <c r="A41" s="274" t="s">
        <v>167</v>
      </c>
      <c r="C41" s="280" t="s">
        <v>190</v>
      </c>
      <c r="D41" s="280"/>
      <c r="E41" s="280" t="s">
        <v>190</v>
      </c>
      <c r="F41" s="354"/>
      <c r="G41" s="282"/>
      <c r="H41" s="280" t="s">
        <v>190</v>
      </c>
      <c r="I41" s="189"/>
      <c r="J41" s="280" t="s">
        <v>190</v>
      </c>
      <c r="K41" s="280"/>
    </row>
    <row r="42" spans="1:11" ht="15">
      <c r="A42" s="274" t="s">
        <v>168</v>
      </c>
      <c r="C42" s="280" t="s">
        <v>190</v>
      </c>
      <c r="D42" s="280"/>
      <c r="E42" s="280" t="s">
        <v>190</v>
      </c>
      <c r="F42" s="354"/>
      <c r="G42" s="282"/>
      <c r="H42" s="280" t="s">
        <v>190</v>
      </c>
      <c r="I42" s="189"/>
      <c r="J42" s="280" t="s">
        <v>190</v>
      </c>
      <c r="K42" s="280"/>
    </row>
    <row r="43" spans="1:11" ht="15">
      <c r="A43" s="275" t="s">
        <v>40</v>
      </c>
      <c r="C43" s="280" t="s">
        <v>190</v>
      </c>
      <c r="D43" s="280"/>
      <c r="E43" s="280" t="s">
        <v>190</v>
      </c>
      <c r="F43" s="354"/>
      <c r="G43" s="282"/>
      <c r="H43" s="280" t="s">
        <v>190</v>
      </c>
      <c r="I43" s="189"/>
      <c r="J43" s="280" t="s">
        <v>190</v>
      </c>
      <c r="K43" s="280"/>
    </row>
    <row r="44" spans="1:11" ht="15">
      <c r="A44" s="274" t="s">
        <v>169</v>
      </c>
      <c r="C44" s="280" t="s">
        <v>190</v>
      </c>
      <c r="D44" s="280"/>
      <c r="E44" s="280" t="s">
        <v>190</v>
      </c>
      <c r="F44" s="354"/>
      <c r="G44" s="282"/>
      <c r="H44" s="280" t="s">
        <v>190</v>
      </c>
      <c r="I44" s="189"/>
      <c r="J44" s="280" t="s">
        <v>190</v>
      </c>
      <c r="K44" s="280"/>
    </row>
    <row r="45" spans="1:11" ht="15">
      <c r="A45" s="274" t="s">
        <v>41</v>
      </c>
      <c r="C45" s="280" t="s">
        <v>190</v>
      </c>
      <c r="D45" s="280"/>
      <c r="E45" s="280" t="s">
        <v>190</v>
      </c>
      <c r="F45" s="354"/>
      <c r="G45" s="282"/>
      <c r="H45" s="280" t="s">
        <v>190</v>
      </c>
      <c r="I45" s="189"/>
      <c r="J45" s="280" t="s">
        <v>190</v>
      </c>
      <c r="K45" s="280"/>
    </row>
    <row r="46" spans="1:11" ht="15">
      <c r="A46" s="274" t="s">
        <v>43</v>
      </c>
      <c r="C46" s="280" t="s">
        <v>190</v>
      </c>
      <c r="D46" s="280"/>
      <c r="E46" s="280">
        <v>64</v>
      </c>
      <c r="F46" s="354"/>
      <c r="G46" s="282"/>
      <c r="H46" s="280" t="s">
        <v>190</v>
      </c>
      <c r="I46" s="189"/>
      <c r="J46" s="280">
        <v>61748</v>
      </c>
      <c r="K46" s="280"/>
    </row>
    <row r="47" spans="1:11" ht="15">
      <c r="A47" s="274" t="s">
        <v>44</v>
      </c>
      <c r="C47" s="280" t="s">
        <v>190</v>
      </c>
      <c r="D47" s="280"/>
      <c r="E47" s="280">
        <v>24</v>
      </c>
      <c r="F47" s="354"/>
      <c r="G47" s="282"/>
      <c r="H47" s="280" t="s">
        <v>190</v>
      </c>
      <c r="I47" s="189"/>
      <c r="J47" s="280">
        <v>27817</v>
      </c>
      <c r="K47" s="280"/>
    </row>
    <row r="48" spans="1:11" ht="15">
      <c r="A48" s="274" t="s">
        <v>45</v>
      </c>
      <c r="C48" s="280" t="s">
        <v>190</v>
      </c>
      <c r="D48" s="280"/>
      <c r="E48" s="280" t="s">
        <v>190</v>
      </c>
      <c r="F48" s="354"/>
      <c r="G48" s="282"/>
      <c r="H48" s="280" t="s">
        <v>190</v>
      </c>
      <c r="I48" s="189"/>
      <c r="J48" s="280" t="s">
        <v>190</v>
      </c>
      <c r="K48" s="280"/>
    </row>
    <row r="49" spans="1:11" ht="15">
      <c r="A49" s="274" t="s">
        <v>170</v>
      </c>
      <c r="C49" s="280" t="s">
        <v>190</v>
      </c>
      <c r="D49" s="280"/>
      <c r="E49" s="280" t="s">
        <v>190</v>
      </c>
      <c r="F49" s="354"/>
      <c r="G49" s="282"/>
      <c r="H49" s="280" t="s">
        <v>190</v>
      </c>
      <c r="I49" s="189"/>
      <c r="J49" s="280" t="s">
        <v>190</v>
      </c>
      <c r="K49" s="280"/>
    </row>
    <row r="50" spans="1:11" ht="15">
      <c r="A50" s="274" t="s">
        <v>47</v>
      </c>
      <c r="C50" s="280" t="s">
        <v>190</v>
      </c>
      <c r="D50" s="280"/>
      <c r="E50" s="280" t="s">
        <v>190</v>
      </c>
      <c r="F50" s="354"/>
      <c r="G50" s="282"/>
      <c r="H50" s="280" t="s">
        <v>190</v>
      </c>
      <c r="I50" s="189"/>
      <c r="J50" s="280" t="s">
        <v>190</v>
      </c>
      <c r="K50" s="280"/>
    </row>
    <row r="51" spans="1:11" ht="15">
      <c r="A51" s="274" t="s">
        <v>46</v>
      </c>
      <c r="C51" s="280" t="s">
        <v>190</v>
      </c>
      <c r="D51" s="280"/>
      <c r="E51" s="280" t="s">
        <v>190</v>
      </c>
      <c r="F51" s="354"/>
      <c r="G51" s="282"/>
      <c r="H51" s="280" t="s">
        <v>190</v>
      </c>
      <c r="I51" s="189"/>
      <c r="J51" s="280" t="s">
        <v>190</v>
      </c>
      <c r="K51" s="280"/>
    </row>
    <row r="52" spans="1:11" ht="15">
      <c r="A52" s="274" t="s">
        <v>171</v>
      </c>
      <c r="C52" s="280" t="s">
        <v>190</v>
      </c>
      <c r="D52" s="280"/>
      <c r="E52" s="280" t="s">
        <v>190</v>
      </c>
      <c r="F52" s="354"/>
      <c r="G52" s="282"/>
      <c r="H52" s="280" t="s">
        <v>190</v>
      </c>
      <c r="I52" s="189"/>
      <c r="J52" s="280" t="s">
        <v>190</v>
      </c>
      <c r="K52" s="280"/>
    </row>
    <row r="53" spans="1:11" ht="15">
      <c r="A53" s="274" t="s">
        <v>172</v>
      </c>
      <c r="C53" s="280" t="s">
        <v>190</v>
      </c>
      <c r="D53" s="280"/>
      <c r="E53" s="280" t="s">
        <v>190</v>
      </c>
      <c r="F53" s="354"/>
      <c r="G53" s="282"/>
      <c r="H53" s="280" t="s">
        <v>190</v>
      </c>
      <c r="I53" s="189"/>
      <c r="J53" s="280" t="s">
        <v>190</v>
      </c>
      <c r="K53" s="280"/>
    </row>
    <row r="54" spans="1:11" ht="15">
      <c r="A54" s="274" t="s">
        <v>173</v>
      </c>
      <c r="C54" s="280" t="s">
        <v>190</v>
      </c>
      <c r="D54" s="280"/>
      <c r="E54" s="280" t="s">
        <v>190</v>
      </c>
      <c r="F54" s="354"/>
      <c r="G54" s="282"/>
      <c r="H54" s="280" t="s">
        <v>190</v>
      </c>
      <c r="I54" s="189"/>
      <c r="J54" s="280" t="s">
        <v>190</v>
      </c>
      <c r="K54" s="280"/>
    </row>
    <row r="55" spans="1:11" ht="15">
      <c r="A55" s="274" t="s">
        <v>48</v>
      </c>
      <c r="C55" s="280" t="s">
        <v>190</v>
      </c>
      <c r="D55" s="280"/>
      <c r="E55" s="280" t="s">
        <v>190</v>
      </c>
      <c r="F55" s="354"/>
      <c r="G55" s="282"/>
      <c r="H55" s="280" t="s">
        <v>190</v>
      </c>
      <c r="I55" s="189"/>
      <c r="J55" s="280" t="s">
        <v>190</v>
      </c>
      <c r="K55" s="280"/>
    </row>
    <row r="56" spans="1:11" ht="15">
      <c r="A56" s="274" t="s">
        <v>174</v>
      </c>
      <c r="C56" s="280" t="s">
        <v>190</v>
      </c>
      <c r="D56" s="280"/>
      <c r="E56" s="280" t="s">
        <v>190</v>
      </c>
      <c r="F56" s="354"/>
      <c r="G56" s="282"/>
      <c r="H56" s="280" t="s">
        <v>190</v>
      </c>
      <c r="I56" s="189"/>
      <c r="J56" s="280" t="s">
        <v>190</v>
      </c>
      <c r="K56" s="280"/>
    </row>
    <row r="57" spans="1:11" ht="15">
      <c r="A57" s="274" t="s">
        <v>49</v>
      </c>
      <c r="C57" s="280" t="s">
        <v>190</v>
      </c>
      <c r="D57" s="280"/>
      <c r="E57" s="280" t="s">
        <v>190</v>
      </c>
      <c r="F57" s="354"/>
      <c r="G57" s="282"/>
      <c r="H57" s="280" t="s">
        <v>190</v>
      </c>
      <c r="I57" s="189"/>
      <c r="J57" s="280" t="s">
        <v>190</v>
      </c>
      <c r="K57" s="280"/>
    </row>
    <row r="58" spans="1:11" ht="15">
      <c r="A58" s="274" t="s">
        <v>301</v>
      </c>
      <c r="C58" s="280" t="s">
        <v>190</v>
      </c>
      <c r="D58" s="280"/>
      <c r="E58" s="280" t="s">
        <v>190</v>
      </c>
      <c r="F58" s="354"/>
      <c r="G58" s="282"/>
      <c r="H58" s="280" t="s">
        <v>190</v>
      </c>
      <c r="I58" s="189"/>
      <c r="J58" s="280" t="s">
        <v>190</v>
      </c>
      <c r="K58" s="280"/>
    </row>
    <row r="59" spans="1:11" ht="15">
      <c r="A59" s="274" t="s">
        <v>175</v>
      </c>
      <c r="C59" s="280" t="s">
        <v>190</v>
      </c>
      <c r="D59" s="280"/>
      <c r="E59" s="280" t="s">
        <v>190</v>
      </c>
      <c r="F59" s="354"/>
      <c r="G59" s="282"/>
      <c r="H59" s="280" t="s">
        <v>190</v>
      </c>
      <c r="I59" s="189"/>
      <c r="J59" s="280" t="s">
        <v>190</v>
      </c>
      <c r="K59" s="280"/>
    </row>
    <row r="60" spans="1:11" ht="15">
      <c r="A60" s="275" t="s">
        <v>176</v>
      </c>
      <c r="C60" s="280" t="s">
        <v>190</v>
      </c>
      <c r="D60" s="280"/>
      <c r="E60" s="280" t="s">
        <v>190</v>
      </c>
      <c r="F60" s="354"/>
      <c r="G60" s="282"/>
      <c r="H60" s="280" t="s">
        <v>190</v>
      </c>
      <c r="I60" s="189"/>
      <c r="J60" s="280" t="s">
        <v>190</v>
      </c>
      <c r="K60" s="280"/>
    </row>
    <row r="61" spans="1:11" ht="15">
      <c r="A61" s="274" t="s">
        <v>50</v>
      </c>
      <c r="C61" s="280" t="s">
        <v>190</v>
      </c>
      <c r="D61" s="280"/>
      <c r="E61" s="280" t="s">
        <v>190</v>
      </c>
      <c r="F61" s="354"/>
      <c r="G61" s="282"/>
      <c r="H61" s="280" t="s">
        <v>190</v>
      </c>
      <c r="I61" s="189"/>
      <c r="J61" s="280" t="s">
        <v>190</v>
      </c>
      <c r="K61" s="280"/>
    </row>
    <row r="62" spans="1:11" ht="15">
      <c r="A62" s="285" t="s">
        <v>51</v>
      </c>
      <c r="C62" s="75" t="s">
        <v>190</v>
      </c>
      <c r="D62" s="75"/>
      <c r="E62" s="75" t="s">
        <v>190</v>
      </c>
      <c r="F62" s="354"/>
      <c r="G62" s="282"/>
      <c r="H62" s="75" t="s">
        <v>190</v>
      </c>
      <c r="I62" s="189"/>
      <c r="J62" s="75" t="s">
        <v>190</v>
      </c>
      <c r="K62" s="76"/>
    </row>
    <row r="63" spans="1:11" ht="15">
      <c r="A63" s="285" t="s">
        <v>52</v>
      </c>
      <c r="C63" s="75">
        <v>127</v>
      </c>
      <c r="D63" s="75"/>
      <c r="E63" s="75">
        <v>186</v>
      </c>
      <c r="F63" s="354"/>
      <c r="G63" s="282"/>
      <c r="H63" s="75">
        <v>133347</v>
      </c>
      <c r="I63" s="189"/>
      <c r="J63" s="75">
        <v>204824</v>
      </c>
      <c r="K63" s="76"/>
    </row>
    <row r="64" spans="1:11" ht="15">
      <c r="A64" s="10" t="s">
        <v>53</v>
      </c>
      <c r="B64" s="10"/>
      <c r="C64" s="75" t="s">
        <v>190</v>
      </c>
      <c r="D64" s="75"/>
      <c r="E64" s="75" t="s">
        <v>190</v>
      </c>
      <c r="F64" s="354"/>
      <c r="G64" s="282"/>
      <c r="H64" s="75" t="s">
        <v>190</v>
      </c>
      <c r="I64" s="189"/>
      <c r="J64" s="75" t="s">
        <v>190</v>
      </c>
      <c r="K64" s="76"/>
    </row>
    <row r="65" spans="1:11" ht="15">
      <c r="A65" s="130" t="s">
        <v>54</v>
      </c>
      <c r="B65" s="130"/>
      <c r="C65" s="283">
        <v>128</v>
      </c>
      <c r="D65" s="283"/>
      <c r="E65" s="283">
        <v>203</v>
      </c>
      <c r="F65" s="355"/>
      <c r="G65" s="284"/>
      <c r="H65" s="283">
        <v>134276</v>
      </c>
      <c r="I65" s="356"/>
      <c r="J65" s="283">
        <v>225376</v>
      </c>
      <c r="K65" s="76"/>
    </row>
    <row r="66" spans="1:13" ht="15">
      <c r="A66" s="10"/>
      <c r="B66" s="10"/>
      <c r="C66" s="10"/>
      <c r="D66" s="10"/>
      <c r="E66" s="10"/>
      <c r="F66" s="75"/>
      <c r="G66" s="75"/>
      <c r="H66" s="76"/>
      <c r="I66" s="75"/>
      <c r="J66" s="77"/>
      <c r="K66" s="77"/>
      <c r="L66" s="75"/>
      <c r="M66" s="75"/>
    </row>
    <row r="67" spans="1:13" ht="15">
      <c r="A67" s="9" t="s">
        <v>189</v>
      </c>
      <c r="B67" s="10"/>
      <c r="C67" s="10"/>
      <c r="D67" s="10"/>
      <c r="E67" s="10"/>
      <c r="F67" s="75"/>
      <c r="G67" s="75"/>
      <c r="H67" s="76"/>
      <c r="I67" s="75"/>
      <c r="J67" s="77"/>
      <c r="K67" s="77"/>
      <c r="L67" s="75"/>
      <c r="M67" s="75"/>
    </row>
    <row r="70" s="172" customFormat="1" ht="15.75">
      <c r="A70" s="171" t="s">
        <v>333</v>
      </c>
    </row>
    <row r="71" spans="1:16" s="172" customFormat="1" ht="19.5" customHeight="1">
      <c r="A71" s="173" t="s">
        <v>193</v>
      </c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P71" s="174"/>
    </row>
    <row r="72" spans="1:16" s="178" customFormat="1" ht="14.25" customHeight="1">
      <c r="A72" s="175"/>
      <c r="B72" s="176"/>
      <c r="C72" s="176"/>
      <c r="D72" s="177"/>
      <c r="E72" s="176"/>
      <c r="F72" s="176"/>
      <c r="G72" s="176"/>
      <c r="H72" s="176"/>
      <c r="I72" s="176"/>
      <c r="J72" s="176"/>
      <c r="K72" s="176"/>
      <c r="P72" s="176"/>
    </row>
    <row r="73" spans="1:28" s="172" customFormat="1" ht="21" customHeight="1">
      <c r="A73" s="179"/>
      <c r="B73" s="179"/>
      <c r="C73" s="179"/>
      <c r="D73" s="179"/>
      <c r="E73" s="180"/>
      <c r="F73" s="180"/>
      <c r="G73" s="180" t="s">
        <v>186</v>
      </c>
      <c r="H73" s="180"/>
      <c r="I73" s="180"/>
      <c r="J73" s="180"/>
      <c r="K73" s="180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</row>
    <row r="74" spans="1:28" s="172" customFormat="1" ht="31.5">
      <c r="A74" s="174"/>
      <c r="B74" s="181" t="s">
        <v>196</v>
      </c>
      <c r="C74" s="181" t="s">
        <v>197</v>
      </c>
      <c r="D74" s="181" t="s">
        <v>198</v>
      </c>
      <c r="E74" s="182" t="s">
        <v>199</v>
      </c>
      <c r="F74" s="182" t="s">
        <v>200</v>
      </c>
      <c r="G74" s="181" t="s">
        <v>201</v>
      </c>
      <c r="H74" s="182" t="s">
        <v>202</v>
      </c>
      <c r="I74" s="182" t="s">
        <v>73</v>
      </c>
      <c r="J74" s="181" t="s">
        <v>5</v>
      </c>
      <c r="K74" s="182" t="s">
        <v>57</v>
      </c>
      <c r="M74" s="183"/>
      <c r="N74" s="183"/>
      <c r="O74" s="183"/>
      <c r="P74" s="183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</row>
    <row r="75" spans="1:28" ht="6.75" customHeight="1">
      <c r="A75" s="184"/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</row>
    <row r="76" spans="1:28" ht="15.75">
      <c r="A76" s="173" t="s">
        <v>77</v>
      </c>
      <c r="B76" s="184"/>
      <c r="C76" s="184"/>
      <c r="E76" s="184"/>
      <c r="F76" s="184"/>
      <c r="G76" s="184"/>
      <c r="H76" s="184"/>
      <c r="I76" s="184"/>
      <c r="J76" s="186"/>
      <c r="K76" s="186" t="s">
        <v>78</v>
      </c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</row>
    <row r="77" spans="1:28" ht="8.25" customHeight="1">
      <c r="A77" s="187"/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</row>
    <row r="78" spans="1:28" ht="15" customHeight="1">
      <c r="A78" s="174" t="s">
        <v>196</v>
      </c>
      <c r="B78" s="357">
        <v>852</v>
      </c>
      <c r="C78" s="357" t="s">
        <v>190</v>
      </c>
      <c r="D78" s="357" t="s">
        <v>42</v>
      </c>
      <c r="E78" s="357" t="s">
        <v>42</v>
      </c>
      <c r="F78" s="357" t="s">
        <v>42</v>
      </c>
      <c r="G78" s="357" t="s">
        <v>42</v>
      </c>
      <c r="H78" s="357" t="s">
        <v>42</v>
      </c>
      <c r="I78" s="357">
        <v>873</v>
      </c>
      <c r="J78" s="357" t="s">
        <v>42</v>
      </c>
      <c r="K78" s="357">
        <v>873</v>
      </c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</row>
    <row r="79" spans="1:28" ht="15" customHeight="1">
      <c r="A79" s="174" t="s">
        <v>197</v>
      </c>
      <c r="B79" s="357" t="s">
        <v>190</v>
      </c>
      <c r="C79" s="357">
        <v>16341</v>
      </c>
      <c r="D79" s="357">
        <v>606</v>
      </c>
      <c r="E79" s="357">
        <v>516</v>
      </c>
      <c r="F79" s="357">
        <v>426</v>
      </c>
      <c r="G79" s="357">
        <v>1027</v>
      </c>
      <c r="H79" s="357">
        <v>158</v>
      </c>
      <c r="I79" s="357">
        <v>19117</v>
      </c>
      <c r="J79" s="357">
        <v>420</v>
      </c>
      <c r="K79" s="357">
        <v>19537</v>
      </c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</row>
    <row r="80" spans="1:28" ht="15" customHeight="1">
      <c r="A80" s="174" t="s">
        <v>198</v>
      </c>
      <c r="B80" s="357" t="s">
        <v>42</v>
      </c>
      <c r="C80" s="357">
        <v>683</v>
      </c>
      <c r="D80" s="357">
        <v>13802</v>
      </c>
      <c r="E80" s="357">
        <v>928</v>
      </c>
      <c r="F80" s="357">
        <v>456</v>
      </c>
      <c r="G80" s="357">
        <v>726</v>
      </c>
      <c r="H80" s="357">
        <v>50</v>
      </c>
      <c r="I80" s="357">
        <v>16646</v>
      </c>
      <c r="J80" s="357">
        <v>479</v>
      </c>
      <c r="K80" s="357">
        <v>17125</v>
      </c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</row>
    <row r="81" spans="1:28" ht="15" customHeight="1">
      <c r="A81" s="174" t="s">
        <v>199</v>
      </c>
      <c r="B81" s="357" t="s">
        <v>42</v>
      </c>
      <c r="C81" s="357">
        <v>713</v>
      </c>
      <c r="D81" s="357">
        <v>956</v>
      </c>
      <c r="E81" s="357">
        <v>7046</v>
      </c>
      <c r="F81" s="357">
        <v>1804</v>
      </c>
      <c r="G81" s="357">
        <v>1282</v>
      </c>
      <c r="H81" s="357">
        <v>213</v>
      </c>
      <c r="I81" s="357">
        <v>12015</v>
      </c>
      <c r="J81" s="357">
        <v>1418</v>
      </c>
      <c r="K81" s="357">
        <v>13434</v>
      </c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</row>
    <row r="82" spans="1:28" ht="15" customHeight="1">
      <c r="A82" s="174" t="s">
        <v>200</v>
      </c>
      <c r="B82" s="357" t="s">
        <v>42</v>
      </c>
      <c r="C82" s="357">
        <v>799</v>
      </c>
      <c r="D82" s="357">
        <v>1275</v>
      </c>
      <c r="E82" s="357">
        <v>2486</v>
      </c>
      <c r="F82" s="357">
        <v>25850</v>
      </c>
      <c r="G82" s="357">
        <v>6008</v>
      </c>
      <c r="H82" s="357">
        <v>647</v>
      </c>
      <c r="I82" s="357">
        <v>37064</v>
      </c>
      <c r="J82" s="357">
        <v>4061</v>
      </c>
      <c r="K82" s="357">
        <v>41126</v>
      </c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</row>
    <row r="83" spans="1:28" ht="15" customHeight="1">
      <c r="A83" s="174" t="s">
        <v>201</v>
      </c>
      <c r="B83" s="357" t="s">
        <v>42</v>
      </c>
      <c r="C83" s="357">
        <v>1183</v>
      </c>
      <c r="D83" s="357">
        <v>851</v>
      </c>
      <c r="E83" s="357">
        <v>965</v>
      </c>
      <c r="F83" s="357">
        <v>5727</v>
      </c>
      <c r="G83" s="357">
        <v>34559</v>
      </c>
      <c r="H83" s="357">
        <v>1465</v>
      </c>
      <c r="I83" s="357">
        <v>44749</v>
      </c>
      <c r="J83" s="357">
        <v>5574</v>
      </c>
      <c r="K83" s="357">
        <v>50323</v>
      </c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</row>
    <row r="84" spans="1:28" ht="15" customHeight="1">
      <c r="A84" s="174" t="s">
        <v>202</v>
      </c>
      <c r="B84" s="357" t="s">
        <v>42</v>
      </c>
      <c r="C84" s="357">
        <v>67</v>
      </c>
      <c r="D84" s="357" t="s">
        <v>190</v>
      </c>
      <c r="E84" s="357">
        <v>268</v>
      </c>
      <c r="F84" s="357">
        <v>440</v>
      </c>
      <c r="G84" s="357">
        <v>1354</v>
      </c>
      <c r="H84" s="357">
        <v>4505</v>
      </c>
      <c r="I84" s="357">
        <v>6736</v>
      </c>
      <c r="J84" s="357">
        <v>2873</v>
      </c>
      <c r="K84" s="357">
        <v>9609</v>
      </c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</row>
    <row r="85" spans="1:20" ht="15">
      <c r="A85" s="174" t="s">
        <v>73</v>
      </c>
      <c r="B85" s="226">
        <v>893</v>
      </c>
      <c r="C85" s="226">
        <v>19808</v>
      </c>
      <c r="D85" s="226">
        <v>17592</v>
      </c>
      <c r="E85" s="226">
        <v>12208</v>
      </c>
      <c r="F85" s="226">
        <v>34704</v>
      </c>
      <c r="G85" s="226">
        <v>44957</v>
      </c>
      <c r="H85" s="226">
        <v>7039</v>
      </c>
      <c r="I85" s="226">
        <v>137200</v>
      </c>
      <c r="J85" s="226">
        <v>14826</v>
      </c>
      <c r="K85" s="226">
        <v>152027</v>
      </c>
      <c r="L85" s="188"/>
      <c r="T85" s="189"/>
    </row>
    <row r="86" spans="2:11" ht="15">
      <c r="B86" s="226"/>
      <c r="C86" s="226"/>
      <c r="D86" s="226"/>
      <c r="E86" s="226"/>
      <c r="F86" s="226"/>
      <c r="G86" s="226"/>
      <c r="H86" s="226"/>
      <c r="I86" s="226"/>
      <c r="J86" s="226"/>
      <c r="K86" s="226"/>
    </row>
    <row r="87" spans="1:12" ht="15">
      <c r="A87" s="174" t="s">
        <v>5</v>
      </c>
      <c r="B87" s="358" t="s">
        <v>42</v>
      </c>
      <c r="C87" s="358">
        <v>353</v>
      </c>
      <c r="D87" s="358">
        <v>570</v>
      </c>
      <c r="E87" s="358">
        <v>1100</v>
      </c>
      <c r="F87" s="358">
        <v>6554</v>
      </c>
      <c r="G87" s="358">
        <v>7476</v>
      </c>
      <c r="H87" s="358">
        <v>3043</v>
      </c>
      <c r="I87" s="358">
        <v>19097</v>
      </c>
      <c r="J87" s="358">
        <v>1504063</v>
      </c>
      <c r="K87" s="358">
        <v>1523160</v>
      </c>
      <c r="L87" s="188"/>
    </row>
    <row r="88" spans="1:12" ht="15">
      <c r="A88" s="190"/>
      <c r="B88" s="358"/>
      <c r="C88" s="358"/>
      <c r="D88" s="358"/>
      <c r="E88" s="358"/>
      <c r="F88" s="358"/>
      <c r="G88" s="358"/>
      <c r="H88" s="358"/>
      <c r="I88" s="358"/>
      <c r="J88" s="358"/>
      <c r="K88" s="358"/>
      <c r="L88" s="188"/>
    </row>
    <row r="89" spans="1:12" ht="15.75">
      <c r="A89" s="191" t="s">
        <v>75</v>
      </c>
      <c r="B89" s="359">
        <v>893</v>
      </c>
      <c r="C89" s="359">
        <v>20161</v>
      </c>
      <c r="D89" s="359">
        <v>18163</v>
      </c>
      <c r="E89" s="359">
        <v>13308</v>
      </c>
      <c r="F89" s="359">
        <v>41258</v>
      </c>
      <c r="G89" s="359">
        <v>52433</v>
      </c>
      <c r="H89" s="359">
        <v>10082</v>
      </c>
      <c r="I89" s="359">
        <v>156297</v>
      </c>
      <c r="J89" s="359">
        <v>1518889</v>
      </c>
      <c r="K89" s="359">
        <v>1675186</v>
      </c>
      <c r="L89" s="188"/>
    </row>
    <row r="91" spans="2:4" ht="19.5" customHeight="1">
      <c r="B91" s="192"/>
      <c r="D91" s="192"/>
    </row>
  </sheetData>
  <sheetProtection/>
  <mergeCells count="1">
    <mergeCell ref="A2:N2"/>
  </mergeCells>
  <printOptions/>
  <pageMargins left="0.75" right="0.75" top="1" bottom="1" header="0.5" footer="0.5"/>
  <pageSetup fitToHeight="1" fitToWidth="1" horizontalDpi="600" verticalDpi="600" orientation="portrait" paperSize="9" scale="53" r:id="rId1"/>
  <headerFooter alignWithMargins="0">
    <oddHeader>&amp;R&amp;"Arial,Bold"&amp;14ROAD FREIGHT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6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7.7109375" style="0" customWidth="1"/>
    <col min="2" max="3" width="12.7109375" style="53" customWidth="1"/>
    <col min="4" max="4" width="12.28125" style="0" customWidth="1"/>
    <col min="5" max="5" width="14.8515625" style="0" customWidth="1"/>
    <col min="6" max="7" width="25.7109375" style="0" customWidth="1"/>
    <col min="8" max="8" width="38.00390625" style="0" customWidth="1"/>
    <col min="9" max="9" width="14.28125" style="217" customWidth="1"/>
    <col min="10" max="10" width="8.140625" style="0" customWidth="1"/>
    <col min="11" max="11" width="13.7109375" style="0" customWidth="1"/>
    <col min="12" max="12" width="13.8515625" style="0" customWidth="1"/>
    <col min="13" max="14" width="12.7109375" style="0" customWidth="1"/>
  </cols>
  <sheetData>
    <row r="1" spans="2:13" ht="25.5" customHeight="1">
      <c r="B1" s="193"/>
      <c r="C1" s="194"/>
      <c r="D1" s="195"/>
      <c r="E1" s="196" t="s">
        <v>203</v>
      </c>
      <c r="F1" s="197"/>
      <c r="G1" s="197"/>
      <c r="H1" s="198"/>
      <c r="I1" s="199"/>
      <c r="J1" s="194" t="s">
        <v>204</v>
      </c>
      <c r="K1" s="200" t="s">
        <v>205</v>
      </c>
      <c r="L1" s="201"/>
      <c r="M1" s="195"/>
    </row>
    <row r="2" spans="2:13" ht="27" customHeight="1">
      <c r="B2" s="202" t="s">
        <v>206</v>
      </c>
      <c r="C2" s="202" t="s">
        <v>207</v>
      </c>
      <c r="D2" s="203" t="s">
        <v>208</v>
      </c>
      <c r="E2" s="203" t="s">
        <v>209</v>
      </c>
      <c r="F2" s="204" t="s">
        <v>210</v>
      </c>
      <c r="G2" s="205" t="s">
        <v>211</v>
      </c>
      <c r="H2" s="206" t="s">
        <v>212</v>
      </c>
      <c r="I2" s="207" t="s">
        <v>213</v>
      </c>
      <c r="J2" s="202" t="s">
        <v>214</v>
      </c>
      <c r="K2" s="202" t="s">
        <v>215</v>
      </c>
      <c r="L2" s="202" t="s">
        <v>216</v>
      </c>
      <c r="M2" s="202" t="s">
        <v>217</v>
      </c>
    </row>
    <row r="3" spans="1:13" ht="12.75" customHeight="1">
      <c r="A3">
        <v>1820</v>
      </c>
      <c r="B3" s="208" t="s">
        <v>218</v>
      </c>
      <c r="C3" s="208" t="s">
        <v>218</v>
      </c>
      <c r="D3" s="1"/>
      <c r="F3" s="1"/>
      <c r="G3" s="56" t="s">
        <v>196</v>
      </c>
      <c r="H3" s="209" t="s">
        <v>220</v>
      </c>
      <c r="I3" s="210"/>
      <c r="J3" s="146">
        <v>3</v>
      </c>
      <c r="K3" s="1">
        <v>27</v>
      </c>
      <c r="L3">
        <v>1769</v>
      </c>
      <c r="M3">
        <v>1759</v>
      </c>
    </row>
    <row r="4" spans="1:13" ht="42" customHeight="1">
      <c r="A4">
        <v>1815</v>
      </c>
      <c r="B4" s="208" t="s">
        <v>221</v>
      </c>
      <c r="C4" s="208" t="s">
        <v>221</v>
      </c>
      <c r="D4" s="1"/>
      <c r="F4" s="1"/>
      <c r="G4" s="56" t="s">
        <v>197</v>
      </c>
      <c r="H4" s="211" t="s">
        <v>222</v>
      </c>
      <c r="I4" s="212"/>
      <c r="J4" s="146">
        <v>3</v>
      </c>
      <c r="K4" s="1">
        <v>27</v>
      </c>
      <c r="L4">
        <v>1764</v>
      </c>
      <c r="M4">
        <v>1754</v>
      </c>
    </row>
    <row r="5" spans="1:13" ht="12.75" customHeight="1">
      <c r="A5">
        <v>1816</v>
      </c>
      <c r="B5" s="208" t="s">
        <v>223</v>
      </c>
      <c r="C5" s="208" t="s">
        <v>223</v>
      </c>
      <c r="D5" s="1"/>
      <c r="F5" s="1"/>
      <c r="G5" s="1"/>
      <c r="H5" s="211" t="s">
        <v>224</v>
      </c>
      <c r="I5" s="212"/>
      <c r="J5" s="146">
        <v>3</v>
      </c>
      <c r="K5" s="1">
        <v>27</v>
      </c>
      <c r="L5">
        <v>1765</v>
      </c>
      <c r="M5">
        <v>1755</v>
      </c>
    </row>
    <row r="6" spans="1:13" ht="25.5" customHeight="1">
      <c r="A6">
        <v>1817</v>
      </c>
      <c r="B6" s="208" t="s">
        <v>225</v>
      </c>
      <c r="C6" s="208" t="s">
        <v>225</v>
      </c>
      <c r="D6" s="1"/>
      <c r="F6" s="1"/>
      <c r="G6" s="1"/>
      <c r="H6" s="209" t="s">
        <v>226</v>
      </c>
      <c r="I6" s="212"/>
      <c r="J6" s="146">
        <v>3</v>
      </c>
      <c r="K6" s="1">
        <v>27</v>
      </c>
      <c r="L6">
        <v>1766</v>
      </c>
      <c r="M6">
        <v>1756</v>
      </c>
    </row>
    <row r="7" spans="1:13" ht="12.75" customHeight="1">
      <c r="A7">
        <v>1818</v>
      </c>
      <c r="B7" s="208" t="s">
        <v>227</v>
      </c>
      <c r="C7" s="208" t="s">
        <v>227</v>
      </c>
      <c r="D7" s="1"/>
      <c r="F7" s="1"/>
      <c r="G7" s="1"/>
      <c r="H7" s="209" t="s">
        <v>228</v>
      </c>
      <c r="I7" s="210"/>
      <c r="J7" s="146">
        <v>3</v>
      </c>
      <c r="K7" s="1">
        <v>27</v>
      </c>
      <c r="L7">
        <v>1767</v>
      </c>
      <c r="M7">
        <v>1757</v>
      </c>
    </row>
    <row r="8" spans="1:13" ht="12.75" customHeight="1">
      <c r="A8">
        <v>1819</v>
      </c>
      <c r="B8" s="208" t="s">
        <v>229</v>
      </c>
      <c r="C8" s="208" t="s">
        <v>229</v>
      </c>
      <c r="D8" s="1"/>
      <c r="F8" s="1"/>
      <c r="G8" s="1"/>
      <c r="H8" s="209" t="s">
        <v>230</v>
      </c>
      <c r="I8" s="210"/>
      <c r="J8" s="146">
        <v>3</v>
      </c>
      <c r="K8" s="1">
        <v>27</v>
      </c>
      <c r="L8">
        <v>1768</v>
      </c>
      <c r="M8">
        <v>1758</v>
      </c>
    </row>
    <row r="9" spans="1:13" ht="27" customHeight="1">
      <c r="A9">
        <v>1813</v>
      </c>
      <c r="B9" s="208" t="s">
        <v>231</v>
      </c>
      <c r="C9" s="208" t="s">
        <v>231</v>
      </c>
      <c r="D9" s="1"/>
      <c r="F9" s="1"/>
      <c r="G9" s="56" t="s">
        <v>198</v>
      </c>
      <c r="H9" s="213" t="s">
        <v>232</v>
      </c>
      <c r="I9" s="212"/>
      <c r="J9" s="146">
        <v>3</v>
      </c>
      <c r="K9" s="1">
        <v>27</v>
      </c>
      <c r="L9">
        <v>1762</v>
      </c>
      <c r="M9">
        <v>1752</v>
      </c>
    </row>
    <row r="10" spans="1:13" ht="24" customHeight="1">
      <c r="A10">
        <v>1795</v>
      </c>
      <c r="B10" s="208" t="s">
        <v>233</v>
      </c>
      <c r="C10" s="208" t="s">
        <v>233</v>
      </c>
      <c r="D10" s="1"/>
      <c r="F10" s="1"/>
      <c r="G10" s="56" t="s">
        <v>199</v>
      </c>
      <c r="H10" s="209" t="s">
        <v>234</v>
      </c>
      <c r="I10" s="210"/>
      <c r="J10" s="146">
        <v>3</v>
      </c>
      <c r="K10" s="1">
        <v>27</v>
      </c>
      <c r="L10">
        <v>1744</v>
      </c>
      <c r="M10">
        <v>1734</v>
      </c>
    </row>
    <row r="11" spans="1:13" ht="12.75" customHeight="1">
      <c r="A11">
        <v>1801</v>
      </c>
      <c r="B11" s="208" t="s">
        <v>235</v>
      </c>
      <c r="C11" s="208" t="s">
        <v>235</v>
      </c>
      <c r="D11" s="1"/>
      <c r="F11" s="1"/>
      <c r="G11" s="1"/>
      <c r="H11" s="211" t="s">
        <v>236</v>
      </c>
      <c r="I11" s="214"/>
      <c r="J11" s="146">
        <v>3</v>
      </c>
      <c r="K11" s="1">
        <v>27</v>
      </c>
      <c r="L11">
        <v>1750</v>
      </c>
      <c r="M11">
        <v>1740</v>
      </c>
    </row>
    <row r="12" spans="1:13" ht="26.25" customHeight="1">
      <c r="A12">
        <v>1796</v>
      </c>
      <c r="B12" s="208" t="s">
        <v>237</v>
      </c>
      <c r="C12" s="208" t="s">
        <v>237</v>
      </c>
      <c r="D12" s="1"/>
      <c r="F12" s="1"/>
      <c r="G12" s="56" t="s">
        <v>200</v>
      </c>
      <c r="H12" s="211" t="s">
        <v>238</v>
      </c>
      <c r="I12" s="210"/>
      <c r="J12" s="146">
        <v>3</v>
      </c>
      <c r="K12" s="1">
        <v>27</v>
      </c>
      <c r="L12">
        <v>1745</v>
      </c>
      <c r="M12">
        <v>1735</v>
      </c>
    </row>
    <row r="13" spans="1:13" ht="12.75" customHeight="1">
      <c r="A13">
        <v>1797</v>
      </c>
      <c r="B13" s="208" t="s">
        <v>239</v>
      </c>
      <c r="C13" s="208" t="s">
        <v>239</v>
      </c>
      <c r="D13" s="1"/>
      <c r="F13" s="1"/>
      <c r="G13" s="1"/>
      <c r="H13" s="211" t="s">
        <v>240</v>
      </c>
      <c r="I13" s="210"/>
      <c r="J13" s="146">
        <v>3</v>
      </c>
      <c r="K13" s="1">
        <v>27</v>
      </c>
      <c r="L13">
        <v>1746</v>
      </c>
      <c r="M13">
        <v>1736</v>
      </c>
    </row>
    <row r="14" spans="1:13" ht="12.75" customHeight="1">
      <c r="A14">
        <v>1798</v>
      </c>
      <c r="B14" s="208" t="s">
        <v>241</v>
      </c>
      <c r="C14" s="208" t="s">
        <v>241</v>
      </c>
      <c r="D14" s="1"/>
      <c r="F14" s="1"/>
      <c r="G14" s="1"/>
      <c r="H14" s="211" t="s">
        <v>242</v>
      </c>
      <c r="I14" s="214"/>
      <c r="J14" s="146">
        <v>3</v>
      </c>
      <c r="K14" s="1">
        <v>27</v>
      </c>
      <c r="L14">
        <v>1747</v>
      </c>
      <c r="M14">
        <v>1737</v>
      </c>
    </row>
    <row r="15" spans="1:13" ht="14.25" customHeight="1">
      <c r="A15">
        <v>1799</v>
      </c>
      <c r="B15" s="208" t="s">
        <v>243</v>
      </c>
      <c r="C15" s="208" t="s">
        <v>243</v>
      </c>
      <c r="D15" s="1"/>
      <c r="F15" s="1"/>
      <c r="G15" s="1"/>
      <c r="H15" s="211" t="s">
        <v>244</v>
      </c>
      <c r="I15" s="210"/>
      <c r="J15" s="146">
        <v>3</v>
      </c>
      <c r="K15" s="1">
        <v>27</v>
      </c>
      <c r="L15">
        <v>1748</v>
      </c>
      <c r="M15">
        <v>1738</v>
      </c>
    </row>
    <row r="16" spans="1:13" ht="12.75" customHeight="1">
      <c r="A16">
        <v>1800</v>
      </c>
      <c r="B16" s="208" t="s">
        <v>245</v>
      </c>
      <c r="C16" s="208" t="s">
        <v>245</v>
      </c>
      <c r="D16" s="1"/>
      <c r="F16" s="1"/>
      <c r="G16" s="1"/>
      <c r="H16" s="211" t="s">
        <v>246</v>
      </c>
      <c r="I16" s="210"/>
      <c r="J16" s="146">
        <v>3</v>
      </c>
      <c r="K16" s="1">
        <v>27</v>
      </c>
      <c r="L16">
        <v>1749</v>
      </c>
      <c r="M16">
        <v>1739</v>
      </c>
    </row>
    <row r="17" spans="1:13" ht="12" customHeight="1">
      <c r="A17">
        <v>1802</v>
      </c>
      <c r="B17" s="208" t="s">
        <v>247</v>
      </c>
      <c r="C17" s="208" t="s">
        <v>247</v>
      </c>
      <c r="D17" s="1"/>
      <c r="F17" s="1"/>
      <c r="G17" s="1"/>
      <c r="H17" s="211" t="s">
        <v>248</v>
      </c>
      <c r="I17" s="210"/>
      <c r="J17" s="146">
        <v>3</v>
      </c>
      <c r="K17" s="1">
        <v>27</v>
      </c>
      <c r="L17">
        <v>1751</v>
      </c>
      <c r="M17">
        <v>1741</v>
      </c>
    </row>
    <row r="18" spans="1:13" ht="42" customHeight="1">
      <c r="A18">
        <v>1804</v>
      </c>
      <c r="B18" s="208" t="s">
        <v>249</v>
      </c>
      <c r="C18" s="208" t="s">
        <v>249</v>
      </c>
      <c r="D18" s="1"/>
      <c r="F18" s="1"/>
      <c r="G18" s="56" t="s">
        <v>201</v>
      </c>
      <c r="H18" s="211" t="s">
        <v>250</v>
      </c>
      <c r="I18" s="214"/>
      <c r="J18" s="146">
        <v>3</v>
      </c>
      <c r="K18" s="1">
        <v>27</v>
      </c>
      <c r="L18">
        <v>1753</v>
      </c>
      <c r="M18">
        <v>1743</v>
      </c>
    </row>
    <row r="19" spans="1:13" ht="13.5" customHeight="1">
      <c r="A19">
        <v>1806</v>
      </c>
      <c r="B19" s="208" t="s">
        <v>251</v>
      </c>
      <c r="C19" s="208" t="s">
        <v>251</v>
      </c>
      <c r="D19" s="1"/>
      <c r="F19" s="1"/>
      <c r="G19" s="1"/>
      <c r="H19" s="211" t="s">
        <v>252</v>
      </c>
      <c r="I19" s="214"/>
      <c r="J19" s="146">
        <v>3</v>
      </c>
      <c r="K19" s="1">
        <v>27</v>
      </c>
      <c r="L19">
        <v>1755</v>
      </c>
      <c r="M19">
        <v>1745</v>
      </c>
    </row>
    <row r="20" spans="1:13" ht="12.75" customHeight="1">
      <c r="A20">
        <v>1807</v>
      </c>
      <c r="B20" s="208" t="s">
        <v>253</v>
      </c>
      <c r="C20" s="208" t="s">
        <v>253</v>
      </c>
      <c r="D20" s="1"/>
      <c r="F20" s="1"/>
      <c r="G20" s="1"/>
      <c r="H20" s="211" t="s">
        <v>254</v>
      </c>
      <c r="I20" s="210"/>
      <c r="J20" s="146">
        <v>3</v>
      </c>
      <c r="K20" s="1">
        <v>27</v>
      </c>
      <c r="L20">
        <v>1756</v>
      </c>
      <c r="M20">
        <v>1746</v>
      </c>
    </row>
    <row r="21" spans="1:13" ht="24" customHeight="1">
      <c r="A21">
        <v>1808</v>
      </c>
      <c r="B21" s="208" t="s">
        <v>255</v>
      </c>
      <c r="C21" s="208" t="s">
        <v>255</v>
      </c>
      <c r="D21" s="1"/>
      <c r="F21" s="1"/>
      <c r="G21" s="1"/>
      <c r="H21" s="211" t="s">
        <v>256</v>
      </c>
      <c r="I21" s="210"/>
      <c r="J21" s="146">
        <v>3</v>
      </c>
      <c r="K21" s="1">
        <v>27</v>
      </c>
      <c r="L21">
        <v>1757</v>
      </c>
      <c r="M21">
        <v>1747</v>
      </c>
    </row>
    <row r="22" spans="1:13" ht="12.75" customHeight="1">
      <c r="A22">
        <v>1809</v>
      </c>
      <c r="B22" s="208" t="s">
        <v>257</v>
      </c>
      <c r="C22" s="208" t="s">
        <v>257</v>
      </c>
      <c r="D22" s="1"/>
      <c r="F22" s="1"/>
      <c r="G22" s="1"/>
      <c r="H22" s="211" t="s">
        <v>258</v>
      </c>
      <c r="I22" s="210"/>
      <c r="J22" s="146">
        <v>3</v>
      </c>
      <c r="K22" s="1">
        <v>27</v>
      </c>
      <c r="L22">
        <v>1758</v>
      </c>
      <c r="M22">
        <v>1748</v>
      </c>
    </row>
    <row r="23" spans="1:13" ht="12.75" customHeight="1">
      <c r="A23">
        <v>1810</v>
      </c>
      <c r="B23" s="208" t="s">
        <v>259</v>
      </c>
      <c r="C23" s="208" t="s">
        <v>259</v>
      </c>
      <c r="D23" s="1"/>
      <c r="F23" s="1"/>
      <c r="G23" s="1"/>
      <c r="H23" s="211" t="s">
        <v>260</v>
      </c>
      <c r="I23" s="210"/>
      <c r="J23" s="146">
        <v>3</v>
      </c>
      <c r="K23" s="1">
        <v>27</v>
      </c>
      <c r="L23">
        <v>1759</v>
      </c>
      <c r="M23">
        <v>1749</v>
      </c>
    </row>
    <row r="24" spans="1:13" ht="12" customHeight="1">
      <c r="A24">
        <v>1811</v>
      </c>
      <c r="B24" s="208" t="s">
        <v>261</v>
      </c>
      <c r="C24" s="208" t="s">
        <v>261</v>
      </c>
      <c r="D24" s="1"/>
      <c r="F24" s="1"/>
      <c r="G24" s="1"/>
      <c r="H24" s="211" t="s">
        <v>262</v>
      </c>
      <c r="I24" s="210"/>
      <c r="J24" s="146">
        <v>3</v>
      </c>
      <c r="K24" s="1">
        <v>27</v>
      </c>
      <c r="L24">
        <v>1760</v>
      </c>
      <c r="M24">
        <v>1750</v>
      </c>
    </row>
    <row r="25" spans="1:13" ht="30.75" customHeight="1">
      <c r="A25">
        <v>1805</v>
      </c>
      <c r="B25" s="208" t="s">
        <v>263</v>
      </c>
      <c r="C25" s="208" t="s">
        <v>263</v>
      </c>
      <c r="D25" s="1"/>
      <c r="F25" s="1"/>
      <c r="G25" s="56" t="s">
        <v>202</v>
      </c>
      <c r="H25" s="211" t="s">
        <v>141</v>
      </c>
      <c r="I25" s="214"/>
      <c r="J25" s="146">
        <v>3</v>
      </c>
      <c r="K25" s="1">
        <v>27</v>
      </c>
      <c r="L25">
        <v>1754</v>
      </c>
      <c r="M25">
        <v>1744</v>
      </c>
    </row>
    <row r="26" spans="1:13" ht="27.75" customHeight="1">
      <c r="A26">
        <v>1793</v>
      </c>
      <c r="B26" s="208" t="s">
        <v>264</v>
      </c>
      <c r="C26" s="208" t="s">
        <v>264</v>
      </c>
      <c r="D26" s="1"/>
      <c r="E26" t="s">
        <v>73</v>
      </c>
      <c r="F26" s="1"/>
      <c r="G26" s="1"/>
      <c r="H26" s="209"/>
      <c r="I26" s="210"/>
      <c r="J26" s="146">
        <v>1</v>
      </c>
      <c r="K26" s="1">
        <v>27</v>
      </c>
      <c r="L26">
        <v>1742</v>
      </c>
      <c r="M26">
        <v>1732</v>
      </c>
    </row>
    <row r="27" spans="1:13" ht="27" customHeight="1">
      <c r="A27">
        <v>1794</v>
      </c>
      <c r="B27" s="208" t="s">
        <v>265</v>
      </c>
      <c r="C27" s="208" t="s">
        <v>265</v>
      </c>
      <c r="D27" s="1"/>
      <c r="F27" s="1" t="s">
        <v>266</v>
      </c>
      <c r="G27" s="1"/>
      <c r="H27" s="209"/>
      <c r="I27" s="210"/>
      <c r="J27" s="146">
        <v>2</v>
      </c>
      <c r="K27" s="1">
        <v>27</v>
      </c>
      <c r="L27">
        <v>1743</v>
      </c>
      <c r="M27">
        <v>1733</v>
      </c>
    </row>
    <row r="28" spans="1:13" ht="40.5" customHeight="1">
      <c r="A28">
        <v>1803</v>
      </c>
      <c r="B28" s="208" t="s">
        <v>267</v>
      </c>
      <c r="C28" s="208" t="s">
        <v>267</v>
      </c>
      <c r="D28" s="1"/>
      <c r="F28" s="1" t="s">
        <v>268</v>
      </c>
      <c r="G28" s="1"/>
      <c r="H28" s="211"/>
      <c r="I28" s="210"/>
      <c r="J28" s="146">
        <v>2</v>
      </c>
      <c r="K28" s="1">
        <v>27</v>
      </c>
      <c r="L28">
        <v>1752</v>
      </c>
      <c r="M28">
        <v>1742</v>
      </c>
    </row>
    <row r="29" spans="1:13" ht="12.75" customHeight="1">
      <c r="A29">
        <v>1812</v>
      </c>
      <c r="B29" s="208" t="s">
        <v>269</v>
      </c>
      <c r="C29" s="208" t="s">
        <v>269</v>
      </c>
      <c r="D29" s="1"/>
      <c r="F29" s="1" t="s">
        <v>270</v>
      </c>
      <c r="G29" s="1"/>
      <c r="H29" s="211"/>
      <c r="I29" s="210"/>
      <c r="J29" s="146">
        <v>2</v>
      </c>
      <c r="K29" s="1">
        <v>27</v>
      </c>
      <c r="L29">
        <v>1761</v>
      </c>
      <c r="M29">
        <v>1751</v>
      </c>
    </row>
    <row r="30" spans="1:13" ht="12.75" customHeight="1">
      <c r="A30">
        <v>1814</v>
      </c>
      <c r="B30" s="208" t="s">
        <v>271</v>
      </c>
      <c r="C30" s="208" t="s">
        <v>271</v>
      </c>
      <c r="D30" s="1"/>
      <c r="F30" s="1" t="s">
        <v>272</v>
      </c>
      <c r="G30" s="1"/>
      <c r="H30" s="211"/>
      <c r="I30" s="210"/>
      <c r="J30" s="146">
        <v>2</v>
      </c>
      <c r="K30" s="1">
        <v>27</v>
      </c>
      <c r="L30">
        <v>1763</v>
      </c>
      <c r="M30">
        <v>1753</v>
      </c>
    </row>
    <row r="31" spans="1:13" ht="12.75" customHeight="1">
      <c r="A31">
        <v>1817</v>
      </c>
      <c r="B31" s="208" t="s">
        <v>225</v>
      </c>
      <c r="C31" s="208" t="s">
        <v>225</v>
      </c>
      <c r="D31" s="1"/>
      <c r="F31" s="1"/>
      <c r="G31" s="1"/>
      <c r="I31" s="212"/>
      <c r="J31" s="146">
        <v>3</v>
      </c>
      <c r="K31" s="1">
        <v>27</v>
      </c>
      <c r="L31">
        <v>1766</v>
      </c>
      <c r="M31">
        <v>1756</v>
      </c>
    </row>
    <row r="32" spans="2:10" s="7" customFormat="1" ht="12.75">
      <c r="B32" s="215"/>
      <c r="C32" s="215"/>
      <c r="I32" s="216"/>
      <c r="J32" s="216"/>
    </row>
    <row r="33" spans="2:10" s="7" customFormat="1" ht="12.75">
      <c r="B33" s="215"/>
      <c r="C33" s="215"/>
      <c r="I33" s="216"/>
      <c r="J33" s="216"/>
    </row>
    <row r="34" spans="2:10" s="7" customFormat="1" ht="12.75">
      <c r="B34" s="215"/>
      <c r="C34" s="215"/>
      <c r="I34" s="216"/>
      <c r="J34" s="216"/>
    </row>
    <row r="35" spans="2:10" s="7" customFormat="1" ht="12.75">
      <c r="B35" s="215"/>
      <c r="C35" s="215"/>
      <c r="I35" s="216"/>
      <c r="J35" s="216"/>
    </row>
    <row r="36" spans="2:10" s="7" customFormat="1" ht="12.75">
      <c r="B36" s="215"/>
      <c r="C36" s="215"/>
      <c r="I36" s="216"/>
      <c r="J36" s="216"/>
    </row>
    <row r="37" spans="2:10" s="7" customFormat="1" ht="12.75">
      <c r="B37" s="215"/>
      <c r="C37" s="215"/>
      <c r="I37" s="216"/>
      <c r="J37" s="216"/>
    </row>
    <row r="38" spans="2:10" s="7" customFormat="1" ht="12.75">
      <c r="B38" s="215"/>
      <c r="C38" s="215"/>
      <c r="I38" s="216"/>
      <c r="J38" s="216"/>
    </row>
    <row r="39" spans="2:10" s="7" customFormat="1" ht="12.75">
      <c r="B39" s="215"/>
      <c r="C39" s="215"/>
      <c r="I39" s="216"/>
      <c r="J39" s="216"/>
    </row>
    <row r="40" spans="2:10" s="7" customFormat="1" ht="12.75">
      <c r="B40" s="215"/>
      <c r="C40" s="215"/>
      <c r="I40" s="216"/>
      <c r="J40" s="216"/>
    </row>
    <row r="41" spans="2:10" s="7" customFormat="1" ht="12.75">
      <c r="B41" s="215"/>
      <c r="C41" s="215"/>
      <c r="I41" s="216"/>
      <c r="J41" s="216"/>
    </row>
    <row r="42" spans="2:10" s="7" customFormat="1" ht="12.75">
      <c r="B42" s="215"/>
      <c r="C42" s="215"/>
      <c r="I42" s="216"/>
      <c r="J42" s="216"/>
    </row>
    <row r="43" spans="2:10" s="7" customFormat="1" ht="12.75">
      <c r="B43" s="215"/>
      <c r="C43" s="215"/>
      <c r="I43" s="216"/>
      <c r="J43" s="216"/>
    </row>
    <row r="44" spans="2:10" s="7" customFormat="1" ht="12.75">
      <c r="B44" s="215"/>
      <c r="C44" s="215"/>
      <c r="I44" s="216"/>
      <c r="J44" s="216"/>
    </row>
    <row r="45" spans="2:10" s="7" customFormat="1" ht="12.75">
      <c r="B45" s="215"/>
      <c r="C45" s="215"/>
      <c r="I45" s="216"/>
      <c r="J45" s="216"/>
    </row>
    <row r="46" spans="2:10" s="7" customFormat="1" ht="12.75">
      <c r="B46" s="215"/>
      <c r="C46" s="215"/>
      <c r="I46" s="216"/>
      <c r="J46" s="216"/>
    </row>
    <row r="47" spans="2:9" s="7" customFormat="1" ht="12.75">
      <c r="B47" s="215"/>
      <c r="C47" s="215"/>
      <c r="I47" s="216"/>
    </row>
    <row r="48" spans="2:9" s="7" customFormat="1" ht="12.75">
      <c r="B48" s="215"/>
      <c r="C48" s="215"/>
      <c r="I48" s="216"/>
    </row>
    <row r="49" spans="2:9" s="7" customFormat="1" ht="12.75">
      <c r="B49" s="215"/>
      <c r="C49" s="215"/>
      <c r="I49" s="216"/>
    </row>
    <row r="50" spans="2:9" s="7" customFormat="1" ht="12.75">
      <c r="B50" s="215"/>
      <c r="C50" s="215"/>
      <c r="I50" s="216"/>
    </row>
    <row r="51" spans="2:9" s="7" customFormat="1" ht="12.75">
      <c r="B51" s="215"/>
      <c r="C51" s="215"/>
      <c r="I51" s="216"/>
    </row>
    <row r="52" spans="2:9" s="7" customFormat="1" ht="12.75">
      <c r="B52" s="215"/>
      <c r="C52" s="215"/>
      <c r="I52" s="216"/>
    </row>
    <row r="53" spans="2:9" s="7" customFormat="1" ht="12.75">
      <c r="B53" s="215"/>
      <c r="C53" s="215"/>
      <c r="I53" s="216"/>
    </row>
    <row r="54" spans="2:9" s="7" customFormat="1" ht="12.75">
      <c r="B54" s="215"/>
      <c r="C54" s="215"/>
      <c r="I54" s="216"/>
    </row>
    <row r="55" spans="2:9" s="7" customFormat="1" ht="12.75">
      <c r="B55" s="215"/>
      <c r="C55" s="215"/>
      <c r="I55" s="216"/>
    </row>
    <row r="56" spans="2:9" s="7" customFormat="1" ht="12.75">
      <c r="B56" s="215"/>
      <c r="C56" s="215"/>
      <c r="I56" s="216"/>
    </row>
    <row r="57" spans="2:9" s="7" customFormat="1" ht="12.75">
      <c r="B57" s="215"/>
      <c r="C57" s="215"/>
      <c r="I57" s="216"/>
    </row>
    <row r="58" spans="2:9" s="7" customFormat="1" ht="12.75">
      <c r="B58" s="215"/>
      <c r="C58" s="215"/>
      <c r="I58" s="216"/>
    </row>
    <row r="59" spans="2:9" s="7" customFormat="1" ht="12.75">
      <c r="B59" s="215"/>
      <c r="C59" s="215"/>
      <c r="I59" s="216"/>
    </row>
    <row r="60" spans="2:9" s="7" customFormat="1" ht="12.75">
      <c r="B60" s="215"/>
      <c r="C60" s="215"/>
      <c r="I60" s="216"/>
    </row>
    <row r="61" spans="2:9" s="7" customFormat="1" ht="12.75">
      <c r="B61" s="215"/>
      <c r="C61" s="215"/>
      <c r="I61" s="216"/>
    </row>
    <row r="62" spans="2:9" s="7" customFormat="1" ht="12.75">
      <c r="B62" s="215"/>
      <c r="C62" s="215"/>
      <c r="I62" s="216"/>
    </row>
    <row r="63" spans="2:9" s="7" customFormat="1" ht="12.75">
      <c r="B63" s="215"/>
      <c r="C63" s="215"/>
      <c r="I63" s="216"/>
    </row>
    <row r="64" spans="2:9" s="7" customFormat="1" ht="12.75">
      <c r="B64" s="215"/>
      <c r="C64" s="215"/>
      <c r="I64" s="216"/>
    </row>
    <row r="65" spans="2:9" s="7" customFormat="1" ht="12.75">
      <c r="B65" s="215"/>
      <c r="C65" s="215"/>
      <c r="I65" s="216"/>
    </row>
    <row r="66" spans="2:9" s="7" customFormat="1" ht="12.75">
      <c r="B66" s="215"/>
      <c r="C66" s="215"/>
      <c r="I66" s="216"/>
    </row>
    <row r="67" spans="2:9" s="7" customFormat="1" ht="12.75">
      <c r="B67" s="215"/>
      <c r="C67" s="215"/>
      <c r="I67" s="216"/>
    </row>
    <row r="68" spans="2:9" s="7" customFormat="1" ht="12.75">
      <c r="B68" s="215"/>
      <c r="C68" s="215"/>
      <c r="I68" s="216"/>
    </row>
    <row r="69" spans="2:9" s="7" customFormat="1" ht="12.75">
      <c r="B69" s="215"/>
      <c r="C69" s="215"/>
      <c r="I69" s="216"/>
    </row>
    <row r="70" spans="2:9" s="7" customFormat="1" ht="12.75">
      <c r="B70" s="215"/>
      <c r="C70" s="215"/>
      <c r="I70" s="216"/>
    </row>
    <row r="71" spans="2:9" s="7" customFormat="1" ht="12.75">
      <c r="B71" s="215"/>
      <c r="C71" s="215"/>
      <c r="I71" s="216"/>
    </row>
    <row r="72" spans="2:9" s="7" customFormat="1" ht="12.75">
      <c r="B72" s="215"/>
      <c r="C72" s="215"/>
      <c r="I72" s="216"/>
    </row>
    <row r="73" spans="2:9" s="7" customFormat="1" ht="12.75">
      <c r="B73" s="215"/>
      <c r="C73" s="215"/>
      <c r="I73" s="216"/>
    </row>
    <row r="74" spans="2:9" s="7" customFormat="1" ht="12.75">
      <c r="B74" s="215"/>
      <c r="C74" s="215"/>
      <c r="I74" s="216"/>
    </row>
    <row r="75" spans="2:9" s="7" customFormat="1" ht="12.75">
      <c r="B75" s="215"/>
      <c r="C75" s="215"/>
      <c r="I75" s="216"/>
    </row>
    <row r="76" spans="2:9" s="7" customFormat="1" ht="12.75">
      <c r="B76" s="215"/>
      <c r="C76" s="215"/>
      <c r="I76" s="216"/>
    </row>
    <row r="77" spans="2:9" s="7" customFormat="1" ht="12.75">
      <c r="B77" s="215"/>
      <c r="C77" s="215"/>
      <c r="I77" s="216"/>
    </row>
    <row r="78" spans="2:9" s="7" customFormat="1" ht="12.75">
      <c r="B78" s="215"/>
      <c r="C78" s="215"/>
      <c r="I78" s="216"/>
    </row>
    <row r="79" spans="2:9" s="7" customFormat="1" ht="12.75">
      <c r="B79" s="215"/>
      <c r="C79" s="215"/>
      <c r="I79" s="216"/>
    </row>
    <row r="80" spans="2:9" s="7" customFormat="1" ht="12.75">
      <c r="B80" s="215"/>
      <c r="C80" s="215"/>
      <c r="I80" s="216"/>
    </row>
    <row r="81" spans="2:9" s="7" customFormat="1" ht="12.75">
      <c r="B81" s="215"/>
      <c r="C81" s="215"/>
      <c r="I81" s="216"/>
    </row>
    <row r="82" spans="2:9" s="7" customFormat="1" ht="12.75">
      <c r="B82" s="215"/>
      <c r="C82" s="215"/>
      <c r="I82" s="216"/>
    </row>
    <row r="83" spans="2:9" s="7" customFormat="1" ht="12.75">
      <c r="B83" s="215"/>
      <c r="C83" s="215"/>
      <c r="I83" s="216"/>
    </row>
    <row r="84" spans="2:9" s="7" customFormat="1" ht="12.75">
      <c r="B84" s="215"/>
      <c r="C84" s="215"/>
      <c r="I84" s="216"/>
    </row>
    <row r="85" spans="2:9" s="7" customFormat="1" ht="12.75">
      <c r="B85" s="215"/>
      <c r="C85" s="215"/>
      <c r="I85" s="216"/>
    </row>
    <row r="86" spans="2:9" s="7" customFormat="1" ht="12.75">
      <c r="B86" s="215"/>
      <c r="C86" s="215"/>
      <c r="I86" s="216"/>
    </row>
    <row r="87" spans="2:9" s="7" customFormat="1" ht="12.75">
      <c r="B87" s="215"/>
      <c r="C87" s="215"/>
      <c r="I87" s="216"/>
    </row>
    <row r="88" spans="2:9" s="7" customFormat="1" ht="12.75">
      <c r="B88" s="215"/>
      <c r="C88" s="215"/>
      <c r="I88" s="216"/>
    </row>
    <row r="89" spans="2:9" s="7" customFormat="1" ht="12.75">
      <c r="B89" s="215"/>
      <c r="C89" s="215"/>
      <c r="I89" s="216"/>
    </row>
    <row r="90" spans="2:9" s="7" customFormat="1" ht="12.75">
      <c r="B90" s="215"/>
      <c r="C90" s="215"/>
      <c r="I90" s="216"/>
    </row>
    <row r="91" spans="2:9" s="7" customFormat="1" ht="12.75">
      <c r="B91" s="215"/>
      <c r="C91" s="215"/>
      <c r="I91" s="216"/>
    </row>
    <row r="92" spans="2:9" s="7" customFormat="1" ht="12.75">
      <c r="B92" s="215"/>
      <c r="C92" s="215"/>
      <c r="I92" s="216"/>
    </row>
    <row r="93" spans="2:9" s="7" customFormat="1" ht="12.75">
      <c r="B93" s="215"/>
      <c r="C93" s="215"/>
      <c r="I93" s="216"/>
    </row>
    <row r="94" spans="2:9" s="7" customFormat="1" ht="12.75">
      <c r="B94" s="215"/>
      <c r="C94" s="215"/>
      <c r="I94" s="216"/>
    </row>
    <row r="95" spans="2:9" s="7" customFormat="1" ht="12.75">
      <c r="B95" s="215"/>
      <c r="C95" s="215"/>
      <c r="I95" s="216"/>
    </row>
    <row r="96" spans="2:9" s="7" customFormat="1" ht="12.75">
      <c r="B96" s="215"/>
      <c r="C96" s="215"/>
      <c r="I96" s="216"/>
    </row>
    <row r="97" spans="2:9" s="7" customFormat="1" ht="12.75">
      <c r="B97" s="215"/>
      <c r="C97" s="215"/>
      <c r="I97" s="216"/>
    </row>
    <row r="98" spans="2:9" s="7" customFormat="1" ht="12.75">
      <c r="B98" s="215"/>
      <c r="C98" s="215"/>
      <c r="I98" s="216"/>
    </row>
    <row r="99" spans="2:9" s="7" customFormat="1" ht="12.75">
      <c r="B99" s="215"/>
      <c r="C99" s="215"/>
      <c r="I99" s="216"/>
    </row>
    <row r="100" spans="2:9" s="7" customFormat="1" ht="12.75">
      <c r="B100" s="215"/>
      <c r="C100" s="215"/>
      <c r="I100" s="216"/>
    </row>
    <row r="101" spans="2:9" s="7" customFormat="1" ht="12.75">
      <c r="B101" s="215"/>
      <c r="C101" s="215"/>
      <c r="I101" s="216"/>
    </row>
    <row r="102" spans="2:9" s="7" customFormat="1" ht="12.75">
      <c r="B102" s="215"/>
      <c r="C102" s="215"/>
      <c r="I102" s="216"/>
    </row>
    <row r="103" spans="2:9" s="7" customFormat="1" ht="12.75">
      <c r="B103" s="215"/>
      <c r="C103" s="215"/>
      <c r="I103" s="216"/>
    </row>
    <row r="104" spans="2:9" s="7" customFormat="1" ht="12.75">
      <c r="B104" s="215"/>
      <c r="C104" s="215"/>
      <c r="I104" s="216"/>
    </row>
    <row r="105" spans="2:9" s="7" customFormat="1" ht="12.75">
      <c r="B105" s="215"/>
      <c r="C105" s="215"/>
      <c r="I105" s="216"/>
    </row>
    <row r="106" spans="2:9" s="7" customFormat="1" ht="12.75">
      <c r="B106" s="215"/>
      <c r="C106" s="215"/>
      <c r="I106" s="216"/>
    </row>
    <row r="107" spans="2:9" s="7" customFormat="1" ht="12.75">
      <c r="B107" s="215"/>
      <c r="C107" s="215"/>
      <c r="I107" s="216"/>
    </row>
    <row r="108" spans="2:9" s="7" customFormat="1" ht="12.75">
      <c r="B108" s="215"/>
      <c r="C108" s="215"/>
      <c r="I108" s="216"/>
    </row>
    <row r="109" spans="2:9" s="7" customFormat="1" ht="12.75">
      <c r="B109" s="215"/>
      <c r="C109" s="215"/>
      <c r="I109" s="216"/>
    </row>
    <row r="110" spans="2:9" s="7" customFormat="1" ht="12.75">
      <c r="B110" s="215"/>
      <c r="C110" s="215"/>
      <c r="I110" s="216"/>
    </row>
    <row r="111" spans="2:9" s="7" customFormat="1" ht="12.75">
      <c r="B111" s="215"/>
      <c r="C111" s="215"/>
      <c r="I111" s="216"/>
    </row>
    <row r="112" spans="2:9" s="7" customFormat="1" ht="12.75">
      <c r="B112" s="215"/>
      <c r="C112" s="215"/>
      <c r="I112" s="216"/>
    </row>
    <row r="113" spans="2:9" s="7" customFormat="1" ht="12.75">
      <c r="B113" s="215"/>
      <c r="C113" s="215"/>
      <c r="I113" s="216"/>
    </row>
    <row r="114" spans="2:9" s="7" customFormat="1" ht="12.75">
      <c r="B114" s="215"/>
      <c r="C114" s="215"/>
      <c r="I114" s="216"/>
    </row>
    <row r="115" spans="2:9" s="7" customFormat="1" ht="12.75">
      <c r="B115" s="215"/>
      <c r="C115" s="215"/>
      <c r="I115" s="216"/>
    </row>
    <row r="116" spans="2:9" s="7" customFormat="1" ht="12.75">
      <c r="B116" s="215"/>
      <c r="C116" s="215"/>
      <c r="I116" s="216"/>
    </row>
    <row r="117" spans="2:9" s="7" customFormat="1" ht="12.75">
      <c r="B117" s="215"/>
      <c r="C117" s="215"/>
      <c r="I117" s="216"/>
    </row>
    <row r="118" spans="2:9" s="7" customFormat="1" ht="12.75">
      <c r="B118" s="215"/>
      <c r="C118" s="215"/>
      <c r="I118" s="216"/>
    </row>
    <row r="119" spans="2:9" s="7" customFormat="1" ht="12.75">
      <c r="B119" s="215"/>
      <c r="C119" s="215"/>
      <c r="I119" s="216"/>
    </row>
    <row r="120" spans="2:9" s="7" customFormat="1" ht="12.75">
      <c r="B120" s="215"/>
      <c r="C120" s="215"/>
      <c r="I120" s="216"/>
    </row>
    <row r="121" spans="2:9" s="7" customFormat="1" ht="12.75">
      <c r="B121" s="215"/>
      <c r="C121" s="215"/>
      <c r="I121" s="216"/>
    </row>
    <row r="122" spans="2:9" s="7" customFormat="1" ht="12.75">
      <c r="B122" s="215"/>
      <c r="C122" s="215"/>
      <c r="I122" s="216"/>
    </row>
    <row r="123" spans="2:9" s="7" customFormat="1" ht="12.75">
      <c r="B123" s="215"/>
      <c r="C123" s="215"/>
      <c r="I123" s="216"/>
    </row>
    <row r="124" spans="2:9" s="7" customFormat="1" ht="12.75">
      <c r="B124" s="215"/>
      <c r="C124" s="215"/>
      <c r="I124" s="216"/>
    </row>
    <row r="125" spans="2:9" s="7" customFormat="1" ht="12.75">
      <c r="B125" s="215"/>
      <c r="C125" s="215"/>
      <c r="I125" s="216"/>
    </row>
    <row r="126" spans="2:9" s="7" customFormat="1" ht="12.75">
      <c r="B126" s="215"/>
      <c r="C126" s="215"/>
      <c r="I126" s="216"/>
    </row>
    <row r="127" spans="2:9" s="7" customFormat="1" ht="12.75">
      <c r="B127" s="215"/>
      <c r="C127" s="215"/>
      <c r="I127" s="216"/>
    </row>
    <row r="128" spans="2:9" s="7" customFormat="1" ht="12.75">
      <c r="B128" s="215"/>
      <c r="C128" s="215"/>
      <c r="I128" s="216"/>
    </row>
    <row r="129" spans="2:9" s="7" customFormat="1" ht="12.75">
      <c r="B129" s="215"/>
      <c r="C129" s="215"/>
      <c r="I129" s="216"/>
    </row>
    <row r="130" spans="2:9" s="7" customFormat="1" ht="12.75">
      <c r="B130" s="215"/>
      <c r="C130" s="215"/>
      <c r="I130" s="216"/>
    </row>
    <row r="131" spans="2:9" s="7" customFormat="1" ht="12.75">
      <c r="B131" s="215"/>
      <c r="C131" s="215"/>
      <c r="I131" s="216"/>
    </row>
    <row r="132" spans="2:9" s="7" customFormat="1" ht="12.75">
      <c r="B132" s="215"/>
      <c r="C132" s="215"/>
      <c r="I132" s="216"/>
    </row>
    <row r="133" spans="2:9" s="7" customFormat="1" ht="12.75">
      <c r="B133" s="215"/>
      <c r="C133" s="215"/>
      <c r="I133" s="216"/>
    </row>
    <row r="134" spans="2:9" s="7" customFormat="1" ht="12.75">
      <c r="B134" s="215"/>
      <c r="C134" s="215"/>
      <c r="I134" s="216"/>
    </row>
    <row r="135" spans="2:9" s="7" customFormat="1" ht="12.75">
      <c r="B135" s="215"/>
      <c r="C135" s="215"/>
      <c r="I135" s="216"/>
    </row>
    <row r="136" spans="2:9" s="7" customFormat="1" ht="12.75">
      <c r="B136" s="215"/>
      <c r="C136" s="215"/>
      <c r="I136" s="216"/>
    </row>
    <row r="137" spans="2:9" s="7" customFormat="1" ht="12.75">
      <c r="B137" s="215"/>
      <c r="C137" s="215"/>
      <c r="I137" s="216"/>
    </row>
    <row r="138" spans="2:9" s="7" customFormat="1" ht="12.75">
      <c r="B138" s="215"/>
      <c r="C138" s="215"/>
      <c r="I138" s="216"/>
    </row>
    <row r="139" spans="2:9" s="7" customFormat="1" ht="12.75">
      <c r="B139" s="215"/>
      <c r="C139" s="215"/>
      <c r="I139" s="216"/>
    </row>
    <row r="140" spans="2:9" s="7" customFormat="1" ht="12.75">
      <c r="B140" s="215"/>
      <c r="C140" s="215"/>
      <c r="I140" s="216"/>
    </row>
    <row r="141" spans="2:9" s="7" customFormat="1" ht="12.75">
      <c r="B141" s="215"/>
      <c r="C141" s="215"/>
      <c r="I141" s="216"/>
    </row>
    <row r="142" spans="2:9" s="7" customFormat="1" ht="12.75">
      <c r="B142" s="215"/>
      <c r="C142" s="215"/>
      <c r="I142" s="216"/>
    </row>
    <row r="143" spans="2:9" s="7" customFormat="1" ht="12.75">
      <c r="B143" s="215"/>
      <c r="C143" s="215"/>
      <c r="I143" s="216"/>
    </row>
    <row r="144" spans="2:9" s="7" customFormat="1" ht="12.75">
      <c r="B144" s="215"/>
      <c r="C144" s="215"/>
      <c r="I144" s="216"/>
    </row>
    <row r="145" spans="2:9" s="7" customFormat="1" ht="12.75">
      <c r="B145" s="215"/>
      <c r="C145" s="215"/>
      <c r="I145" s="216"/>
    </row>
    <row r="146" spans="2:9" s="7" customFormat="1" ht="12.75">
      <c r="B146" s="215"/>
      <c r="C146" s="215"/>
      <c r="I146" s="216"/>
    </row>
    <row r="147" spans="2:9" s="7" customFormat="1" ht="12.75">
      <c r="B147" s="215"/>
      <c r="C147" s="215"/>
      <c r="I147" s="216"/>
    </row>
    <row r="148" spans="2:9" s="7" customFormat="1" ht="12.75">
      <c r="B148" s="215"/>
      <c r="C148" s="215"/>
      <c r="I148" s="216"/>
    </row>
    <row r="149" spans="2:9" s="7" customFormat="1" ht="12.75">
      <c r="B149" s="215"/>
      <c r="C149" s="215"/>
      <c r="I149" s="216"/>
    </row>
    <row r="150" spans="2:9" s="7" customFormat="1" ht="12.75">
      <c r="B150" s="215"/>
      <c r="C150" s="215"/>
      <c r="I150" s="216"/>
    </row>
    <row r="151" spans="2:9" s="7" customFormat="1" ht="12.75">
      <c r="B151" s="215"/>
      <c r="C151" s="215"/>
      <c r="I151" s="216"/>
    </row>
    <row r="152" spans="2:9" s="7" customFormat="1" ht="12.75">
      <c r="B152" s="215"/>
      <c r="C152" s="215"/>
      <c r="I152" s="216"/>
    </row>
    <row r="153" spans="2:9" s="7" customFormat="1" ht="12.75">
      <c r="B153" s="215"/>
      <c r="C153" s="215"/>
      <c r="I153" s="216"/>
    </row>
    <row r="154" spans="2:9" s="7" customFormat="1" ht="12.75">
      <c r="B154" s="215"/>
      <c r="C154" s="215"/>
      <c r="I154" s="216"/>
    </row>
    <row r="155" spans="2:9" s="7" customFormat="1" ht="12.75">
      <c r="B155" s="215"/>
      <c r="C155" s="215"/>
      <c r="I155" s="216"/>
    </row>
    <row r="156" spans="2:9" s="7" customFormat="1" ht="12.75">
      <c r="B156" s="215"/>
      <c r="C156" s="215"/>
      <c r="I156" s="216"/>
    </row>
    <row r="157" spans="2:9" s="7" customFormat="1" ht="12.75">
      <c r="B157" s="215"/>
      <c r="C157" s="215"/>
      <c r="I157" s="216"/>
    </row>
    <row r="158" spans="2:9" s="7" customFormat="1" ht="12.75">
      <c r="B158" s="215"/>
      <c r="C158" s="215"/>
      <c r="I158" s="216"/>
    </row>
    <row r="159" spans="2:9" s="7" customFormat="1" ht="12.75">
      <c r="B159" s="215"/>
      <c r="C159" s="215"/>
      <c r="I159" s="216"/>
    </row>
    <row r="160" spans="2:9" s="7" customFormat="1" ht="12.75">
      <c r="B160" s="215"/>
      <c r="C160" s="215"/>
      <c r="I160" s="216"/>
    </row>
    <row r="161" spans="2:9" s="7" customFormat="1" ht="12.75">
      <c r="B161" s="215"/>
      <c r="C161" s="215"/>
      <c r="I161" s="216"/>
    </row>
    <row r="162" spans="2:9" s="7" customFormat="1" ht="12.75">
      <c r="B162" s="215"/>
      <c r="C162" s="215"/>
      <c r="I162" s="216"/>
    </row>
    <row r="163" spans="2:9" s="7" customFormat="1" ht="12.75">
      <c r="B163" s="215"/>
      <c r="C163" s="215"/>
      <c r="I163" s="216"/>
    </row>
    <row r="164" spans="2:9" s="7" customFormat="1" ht="12.75">
      <c r="B164" s="215"/>
      <c r="C164" s="215"/>
      <c r="I164" s="216"/>
    </row>
    <row r="165" spans="2:9" s="7" customFormat="1" ht="12.75">
      <c r="B165" s="215"/>
      <c r="C165" s="215"/>
      <c r="I165" s="216"/>
    </row>
    <row r="166" spans="2:9" s="7" customFormat="1" ht="12.75">
      <c r="B166" s="215"/>
      <c r="C166" s="215"/>
      <c r="I166" s="216"/>
    </row>
    <row r="167" spans="2:9" s="7" customFormat="1" ht="12.75">
      <c r="B167" s="215"/>
      <c r="C167" s="215"/>
      <c r="I167" s="216"/>
    </row>
    <row r="168" spans="2:9" s="7" customFormat="1" ht="12.75">
      <c r="B168" s="215"/>
      <c r="C168" s="215"/>
      <c r="I168" s="216"/>
    </row>
    <row r="169" spans="2:9" s="7" customFormat="1" ht="12.75">
      <c r="B169" s="215"/>
      <c r="C169" s="215"/>
      <c r="I169" s="216"/>
    </row>
    <row r="170" spans="2:9" s="7" customFormat="1" ht="12.75">
      <c r="B170" s="215"/>
      <c r="C170" s="215"/>
      <c r="I170" s="216"/>
    </row>
    <row r="171" spans="2:9" s="7" customFormat="1" ht="12.75">
      <c r="B171" s="215"/>
      <c r="C171" s="215"/>
      <c r="I171" s="216"/>
    </row>
    <row r="172" spans="2:9" s="7" customFormat="1" ht="12.75">
      <c r="B172" s="215"/>
      <c r="C172" s="215"/>
      <c r="I172" s="216"/>
    </row>
    <row r="173" spans="2:9" s="7" customFormat="1" ht="12.75">
      <c r="B173" s="215"/>
      <c r="C173" s="215"/>
      <c r="I173" s="216"/>
    </row>
    <row r="174" spans="2:9" s="7" customFormat="1" ht="12.75">
      <c r="B174" s="215"/>
      <c r="C174" s="215"/>
      <c r="I174" s="216"/>
    </row>
    <row r="175" spans="2:9" s="7" customFormat="1" ht="12.75">
      <c r="B175" s="215"/>
      <c r="C175" s="215"/>
      <c r="I175" s="216"/>
    </row>
    <row r="176" spans="2:9" s="7" customFormat="1" ht="12.75">
      <c r="B176" s="215"/>
      <c r="C176" s="215"/>
      <c r="I176" s="216"/>
    </row>
    <row r="177" spans="2:9" s="7" customFormat="1" ht="12.75">
      <c r="B177" s="215"/>
      <c r="C177" s="215"/>
      <c r="I177" s="216"/>
    </row>
    <row r="178" spans="2:9" s="7" customFormat="1" ht="12.75">
      <c r="B178" s="215"/>
      <c r="C178" s="215"/>
      <c r="I178" s="216"/>
    </row>
    <row r="179" spans="2:9" s="7" customFormat="1" ht="12.75">
      <c r="B179" s="215"/>
      <c r="C179" s="215"/>
      <c r="I179" s="216"/>
    </row>
    <row r="180" spans="2:9" s="7" customFormat="1" ht="12.75">
      <c r="B180" s="215"/>
      <c r="C180" s="215"/>
      <c r="I180" s="216"/>
    </row>
    <row r="181" spans="2:9" s="7" customFormat="1" ht="12.75">
      <c r="B181" s="215"/>
      <c r="C181" s="215"/>
      <c r="I181" s="216"/>
    </row>
    <row r="182" spans="2:9" s="7" customFormat="1" ht="12.75">
      <c r="B182" s="215"/>
      <c r="C182" s="215"/>
      <c r="I182" s="216"/>
    </row>
    <row r="183" spans="2:9" s="7" customFormat="1" ht="12.75">
      <c r="B183" s="215"/>
      <c r="C183" s="215"/>
      <c r="I183" s="216"/>
    </row>
    <row r="184" spans="2:9" s="7" customFormat="1" ht="12.75">
      <c r="B184" s="215"/>
      <c r="C184" s="215"/>
      <c r="I184" s="216"/>
    </row>
    <row r="185" spans="2:9" s="7" customFormat="1" ht="12.75">
      <c r="B185" s="215"/>
      <c r="C185" s="215"/>
      <c r="I185" s="216"/>
    </row>
    <row r="186" spans="2:9" s="7" customFormat="1" ht="12.75">
      <c r="B186" s="215"/>
      <c r="C186" s="215"/>
      <c r="I186" s="216"/>
    </row>
    <row r="187" spans="2:9" s="7" customFormat="1" ht="12.75">
      <c r="B187" s="215"/>
      <c r="C187" s="215"/>
      <c r="I187" s="216"/>
    </row>
    <row r="188" spans="2:9" s="7" customFormat="1" ht="12.75">
      <c r="B188" s="215"/>
      <c r="C188" s="215"/>
      <c r="I188" s="216"/>
    </row>
    <row r="189" spans="2:9" s="7" customFormat="1" ht="12.75">
      <c r="B189" s="215"/>
      <c r="C189" s="215"/>
      <c r="I189" s="216"/>
    </row>
    <row r="190" spans="2:9" s="7" customFormat="1" ht="12.75">
      <c r="B190" s="215"/>
      <c r="C190" s="215"/>
      <c r="I190" s="216"/>
    </row>
    <row r="191" spans="2:9" s="7" customFormat="1" ht="12.75">
      <c r="B191" s="215"/>
      <c r="C191" s="215"/>
      <c r="I191" s="216"/>
    </row>
    <row r="192" spans="2:9" s="7" customFormat="1" ht="12.75">
      <c r="B192" s="215"/>
      <c r="C192" s="215"/>
      <c r="I192" s="216"/>
    </row>
    <row r="193" spans="2:9" s="7" customFormat="1" ht="12.75">
      <c r="B193" s="215"/>
      <c r="C193" s="215"/>
      <c r="I193" s="216"/>
    </row>
    <row r="194" spans="2:9" s="7" customFormat="1" ht="12.75">
      <c r="B194" s="215"/>
      <c r="C194" s="215"/>
      <c r="I194" s="216"/>
    </row>
    <row r="195" spans="2:9" s="7" customFormat="1" ht="12.75">
      <c r="B195" s="215"/>
      <c r="C195" s="215"/>
      <c r="I195" s="216"/>
    </row>
    <row r="196" spans="2:9" s="7" customFormat="1" ht="12.75">
      <c r="B196" s="215"/>
      <c r="C196" s="215"/>
      <c r="I196" s="216"/>
    </row>
    <row r="197" spans="2:9" s="7" customFormat="1" ht="12.75">
      <c r="B197" s="215"/>
      <c r="C197" s="215"/>
      <c r="I197" s="216"/>
    </row>
    <row r="198" spans="2:9" s="7" customFormat="1" ht="12.75">
      <c r="B198" s="215"/>
      <c r="C198" s="215"/>
      <c r="I198" s="216"/>
    </row>
    <row r="199" spans="2:9" s="7" customFormat="1" ht="12.75">
      <c r="B199" s="215"/>
      <c r="C199" s="215"/>
      <c r="I199" s="216"/>
    </row>
    <row r="200" spans="2:9" s="7" customFormat="1" ht="12.75">
      <c r="B200" s="215"/>
      <c r="C200" s="215"/>
      <c r="I200" s="216"/>
    </row>
    <row r="201" spans="2:9" s="7" customFormat="1" ht="12.75">
      <c r="B201" s="215"/>
      <c r="C201" s="215"/>
      <c r="I201" s="216"/>
    </row>
    <row r="202" spans="2:9" s="7" customFormat="1" ht="12.75">
      <c r="B202" s="215"/>
      <c r="C202" s="215"/>
      <c r="I202" s="216"/>
    </row>
    <row r="203" spans="2:9" s="7" customFormat="1" ht="12.75">
      <c r="B203" s="215"/>
      <c r="C203" s="215"/>
      <c r="I203" s="216"/>
    </row>
    <row r="204" spans="2:9" s="7" customFormat="1" ht="12.75">
      <c r="B204" s="215"/>
      <c r="C204" s="215"/>
      <c r="I204" s="216"/>
    </row>
    <row r="205" spans="2:9" s="7" customFormat="1" ht="12.75">
      <c r="B205" s="215"/>
      <c r="C205" s="215"/>
      <c r="I205" s="216"/>
    </row>
    <row r="206" spans="2:9" s="7" customFormat="1" ht="12.75">
      <c r="B206" s="215"/>
      <c r="C206" s="215"/>
      <c r="I206" s="216"/>
    </row>
    <row r="207" spans="2:9" s="7" customFormat="1" ht="12.75">
      <c r="B207" s="215"/>
      <c r="C207" s="215"/>
      <c r="I207" s="216"/>
    </row>
    <row r="208" spans="2:9" s="7" customFormat="1" ht="12.75">
      <c r="B208" s="215"/>
      <c r="C208" s="215"/>
      <c r="I208" s="216"/>
    </row>
    <row r="209" spans="2:9" s="7" customFormat="1" ht="12.75">
      <c r="B209" s="215"/>
      <c r="C209" s="215"/>
      <c r="I209" s="216"/>
    </row>
    <row r="210" spans="2:9" s="7" customFormat="1" ht="12.75">
      <c r="B210" s="215"/>
      <c r="C210" s="215"/>
      <c r="I210" s="216"/>
    </row>
    <row r="211" spans="2:9" s="7" customFormat="1" ht="12.75">
      <c r="B211" s="215"/>
      <c r="C211" s="215"/>
      <c r="I211" s="216"/>
    </row>
    <row r="212" spans="2:9" s="7" customFormat="1" ht="12.75">
      <c r="B212" s="215"/>
      <c r="C212" s="215"/>
      <c r="I212" s="216"/>
    </row>
    <row r="213" spans="2:9" s="7" customFormat="1" ht="12.75">
      <c r="B213" s="215"/>
      <c r="C213" s="215"/>
      <c r="I213" s="216"/>
    </row>
    <row r="214" spans="2:9" s="7" customFormat="1" ht="12.75">
      <c r="B214" s="215"/>
      <c r="C214" s="215"/>
      <c r="I214" s="216"/>
    </row>
    <row r="215" spans="2:9" s="7" customFormat="1" ht="12.75">
      <c r="B215" s="215"/>
      <c r="C215" s="215"/>
      <c r="I215" s="216"/>
    </row>
    <row r="216" spans="2:9" s="7" customFormat="1" ht="12.75">
      <c r="B216" s="215"/>
      <c r="C216" s="215"/>
      <c r="I216" s="216"/>
    </row>
    <row r="217" spans="2:9" s="7" customFormat="1" ht="12.75">
      <c r="B217" s="215"/>
      <c r="C217" s="215"/>
      <c r="I217" s="216"/>
    </row>
    <row r="218" spans="2:9" s="7" customFormat="1" ht="12.75">
      <c r="B218" s="215"/>
      <c r="C218" s="215"/>
      <c r="I218" s="216"/>
    </row>
    <row r="219" spans="2:9" s="7" customFormat="1" ht="12.75">
      <c r="B219" s="215"/>
      <c r="C219" s="215"/>
      <c r="I219" s="216"/>
    </row>
    <row r="220" spans="2:9" s="7" customFormat="1" ht="12.75">
      <c r="B220" s="215"/>
      <c r="C220" s="215"/>
      <c r="I220" s="216"/>
    </row>
    <row r="221" spans="2:9" s="7" customFormat="1" ht="12.75">
      <c r="B221" s="215"/>
      <c r="C221" s="215"/>
      <c r="I221" s="216"/>
    </row>
    <row r="222" spans="2:9" s="7" customFormat="1" ht="12.75">
      <c r="B222" s="215"/>
      <c r="C222" s="215"/>
      <c r="I222" s="216"/>
    </row>
    <row r="223" spans="2:9" s="7" customFormat="1" ht="12.75">
      <c r="B223" s="215"/>
      <c r="C223" s="215"/>
      <c r="I223" s="216"/>
    </row>
    <row r="224" spans="2:9" s="7" customFormat="1" ht="12.75">
      <c r="B224" s="215"/>
      <c r="C224" s="215"/>
      <c r="I224" s="216"/>
    </row>
    <row r="225" spans="2:9" s="7" customFormat="1" ht="12.75">
      <c r="B225" s="215"/>
      <c r="C225" s="215"/>
      <c r="I225" s="216"/>
    </row>
    <row r="226" spans="2:9" s="7" customFormat="1" ht="12.75">
      <c r="B226" s="215"/>
      <c r="C226" s="215"/>
      <c r="I226" s="216"/>
    </row>
    <row r="227" spans="2:9" s="7" customFormat="1" ht="12.75">
      <c r="B227" s="215"/>
      <c r="C227" s="215"/>
      <c r="I227" s="216"/>
    </row>
    <row r="228" spans="2:9" s="7" customFormat="1" ht="12.75">
      <c r="B228" s="215"/>
      <c r="C228" s="215"/>
      <c r="I228" s="216"/>
    </row>
    <row r="229" spans="2:9" s="7" customFormat="1" ht="12.75">
      <c r="B229" s="215"/>
      <c r="C229" s="215"/>
      <c r="I229" s="216"/>
    </row>
    <row r="230" spans="2:9" s="7" customFormat="1" ht="12.75">
      <c r="B230" s="215"/>
      <c r="C230" s="215"/>
      <c r="I230" s="216"/>
    </row>
    <row r="231" spans="2:9" s="7" customFormat="1" ht="12.75">
      <c r="B231" s="215"/>
      <c r="C231" s="215"/>
      <c r="I231" s="216"/>
    </row>
    <row r="232" spans="2:9" s="7" customFormat="1" ht="12.75">
      <c r="B232" s="215"/>
      <c r="C232" s="215"/>
      <c r="I232" s="216"/>
    </row>
    <row r="233" spans="2:9" s="7" customFormat="1" ht="12.75">
      <c r="B233" s="215"/>
      <c r="C233" s="215"/>
      <c r="I233" s="216"/>
    </row>
    <row r="234" spans="2:9" s="7" customFormat="1" ht="12.75">
      <c r="B234" s="215"/>
      <c r="C234" s="215"/>
      <c r="I234" s="216"/>
    </row>
    <row r="235" spans="2:9" s="7" customFormat="1" ht="12.75">
      <c r="B235" s="215"/>
      <c r="C235" s="215"/>
      <c r="I235" s="216"/>
    </row>
    <row r="236" spans="2:9" s="7" customFormat="1" ht="12.75">
      <c r="B236" s="215"/>
      <c r="C236" s="215"/>
      <c r="I236" s="216"/>
    </row>
    <row r="237" spans="2:9" s="7" customFormat="1" ht="12.75">
      <c r="B237" s="215"/>
      <c r="C237" s="215"/>
      <c r="I237" s="216"/>
    </row>
    <row r="238" spans="2:9" s="7" customFormat="1" ht="12.75">
      <c r="B238" s="215"/>
      <c r="C238" s="215"/>
      <c r="I238" s="216"/>
    </row>
    <row r="239" spans="2:9" s="7" customFormat="1" ht="12.75">
      <c r="B239" s="215"/>
      <c r="C239" s="215"/>
      <c r="I239" s="216"/>
    </row>
    <row r="240" spans="2:9" s="7" customFormat="1" ht="12.75">
      <c r="B240" s="215"/>
      <c r="C240" s="215"/>
      <c r="I240" s="216"/>
    </row>
    <row r="241" spans="2:9" s="7" customFormat="1" ht="12.75">
      <c r="B241" s="215"/>
      <c r="C241" s="215"/>
      <c r="I241" s="216"/>
    </row>
    <row r="242" spans="2:9" s="7" customFormat="1" ht="12.75">
      <c r="B242" s="215"/>
      <c r="C242" s="215"/>
      <c r="I242" s="216"/>
    </row>
    <row r="243" spans="2:9" s="7" customFormat="1" ht="12.75">
      <c r="B243" s="215"/>
      <c r="C243" s="215"/>
      <c r="I243" s="216"/>
    </row>
    <row r="244" spans="2:9" s="7" customFormat="1" ht="12.75">
      <c r="B244" s="215"/>
      <c r="C244" s="215"/>
      <c r="I244" s="216"/>
    </row>
    <row r="245" spans="2:9" s="7" customFormat="1" ht="12.75">
      <c r="B245" s="215"/>
      <c r="C245" s="215"/>
      <c r="I245" s="216"/>
    </row>
    <row r="246" spans="2:9" s="7" customFormat="1" ht="12.75">
      <c r="B246" s="215"/>
      <c r="C246" s="215"/>
      <c r="I246" s="216"/>
    </row>
    <row r="247" spans="2:9" s="7" customFormat="1" ht="12.75">
      <c r="B247" s="215"/>
      <c r="C247" s="215"/>
      <c r="I247" s="216"/>
    </row>
    <row r="248" spans="2:9" s="7" customFormat="1" ht="12.75">
      <c r="B248" s="215"/>
      <c r="C248" s="215"/>
      <c r="I248" s="216"/>
    </row>
    <row r="249" spans="2:9" s="7" customFormat="1" ht="12.75">
      <c r="B249" s="215"/>
      <c r="C249" s="215"/>
      <c r="I249" s="216"/>
    </row>
    <row r="250" spans="2:9" s="7" customFormat="1" ht="12.75">
      <c r="B250" s="215"/>
      <c r="C250" s="215"/>
      <c r="I250" s="216"/>
    </row>
    <row r="251" spans="2:9" s="7" customFormat="1" ht="12.75">
      <c r="B251" s="215"/>
      <c r="C251" s="215"/>
      <c r="I251" s="216"/>
    </row>
    <row r="252" spans="2:9" s="7" customFormat="1" ht="12.75">
      <c r="B252" s="215"/>
      <c r="C252" s="215"/>
      <c r="I252" s="216"/>
    </row>
    <row r="253" spans="2:9" s="7" customFormat="1" ht="12.75">
      <c r="B253" s="215"/>
      <c r="C253" s="215"/>
      <c r="I253" s="216"/>
    </row>
    <row r="254" spans="2:9" s="7" customFormat="1" ht="12.75">
      <c r="B254" s="215"/>
      <c r="C254" s="215"/>
      <c r="I254" s="216"/>
    </row>
    <row r="255" spans="2:9" s="7" customFormat="1" ht="12.75">
      <c r="B255" s="215"/>
      <c r="C255" s="215"/>
      <c r="I255" s="216"/>
    </row>
    <row r="256" spans="2:9" s="7" customFormat="1" ht="12.75">
      <c r="B256" s="215"/>
      <c r="C256" s="215"/>
      <c r="I256" s="216"/>
    </row>
    <row r="257" spans="2:9" s="7" customFormat="1" ht="12.75">
      <c r="B257" s="215"/>
      <c r="C257" s="215"/>
      <c r="I257" s="216"/>
    </row>
    <row r="258" spans="2:9" s="7" customFormat="1" ht="12.75">
      <c r="B258" s="215"/>
      <c r="C258" s="215"/>
      <c r="I258" s="216"/>
    </row>
    <row r="259" spans="2:9" s="7" customFormat="1" ht="12.75">
      <c r="B259" s="215"/>
      <c r="C259" s="215"/>
      <c r="I259" s="216"/>
    </row>
    <row r="260" spans="2:9" s="7" customFormat="1" ht="12.75">
      <c r="B260" s="215"/>
      <c r="C260" s="215"/>
      <c r="I260" s="216"/>
    </row>
    <row r="261" spans="2:9" s="7" customFormat="1" ht="12.75">
      <c r="B261" s="215"/>
      <c r="C261" s="215"/>
      <c r="I261" s="216"/>
    </row>
    <row r="262" spans="2:9" s="7" customFormat="1" ht="12.75">
      <c r="B262" s="215"/>
      <c r="C262" s="215"/>
      <c r="I262" s="216"/>
    </row>
    <row r="263" spans="2:9" s="7" customFormat="1" ht="12.75">
      <c r="B263" s="215"/>
      <c r="C263" s="215"/>
      <c r="I263" s="216"/>
    </row>
    <row r="264" spans="2:9" s="7" customFormat="1" ht="12.75">
      <c r="B264" s="215"/>
      <c r="C264" s="215"/>
      <c r="I264" s="216"/>
    </row>
    <row r="265" spans="2:9" s="7" customFormat="1" ht="12.75">
      <c r="B265" s="215"/>
      <c r="C265" s="215"/>
      <c r="I265" s="216"/>
    </row>
    <row r="266" spans="2:9" s="7" customFormat="1" ht="12.75">
      <c r="B266" s="215"/>
      <c r="C266" s="215"/>
      <c r="I266" s="216"/>
    </row>
    <row r="267" spans="2:9" s="7" customFormat="1" ht="12.75">
      <c r="B267" s="215"/>
      <c r="C267" s="215"/>
      <c r="I267" s="216"/>
    </row>
    <row r="268" spans="2:9" s="7" customFormat="1" ht="12.75">
      <c r="B268" s="215"/>
      <c r="C268" s="215"/>
      <c r="I268" s="216"/>
    </row>
    <row r="269" spans="2:9" s="7" customFormat="1" ht="12.75">
      <c r="B269" s="215"/>
      <c r="C269" s="215"/>
      <c r="I269" s="216"/>
    </row>
    <row r="270" spans="2:9" s="7" customFormat="1" ht="12.75">
      <c r="B270" s="215"/>
      <c r="C270" s="215"/>
      <c r="I270" s="216"/>
    </row>
    <row r="271" spans="2:9" s="7" customFormat="1" ht="12.75">
      <c r="B271" s="215"/>
      <c r="C271" s="215"/>
      <c r="I271" s="216"/>
    </row>
    <row r="272" spans="2:9" s="7" customFormat="1" ht="12.75">
      <c r="B272" s="215"/>
      <c r="C272" s="215"/>
      <c r="I272" s="216"/>
    </row>
    <row r="273" spans="2:9" s="7" customFormat="1" ht="12.75">
      <c r="B273" s="215"/>
      <c r="C273" s="215"/>
      <c r="I273" s="216"/>
    </row>
    <row r="274" spans="2:9" s="7" customFormat="1" ht="12.75">
      <c r="B274" s="215"/>
      <c r="C274" s="215"/>
      <c r="I274" s="216"/>
    </row>
    <row r="275" spans="2:9" s="7" customFormat="1" ht="12.75">
      <c r="B275" s="215"/>
      <c r="C275" s="215"/>
      <c r="I275" s="216"/>
    </row>
    <row r="276" spans="2:9" s="7" customFormat="1" ht="12.75">
      <c r="B276" s="215"/>
      <c r="C276" s="215"/>
      <c r="I276" s="216"/>
    </row>
    <row r="277" spans="2:9" s="7" customFormat="1" ht="12.75">
      <c r="B277" s="215"/>
      <c r="C277" s="215"/>
      <c r="I277" s="216"/>
    </row>
    <row r="278" spans="2:9" s="7" customFormat="1" ht="12.75">
      <c r="B278" s="215"/>
      <c r="C278" s="215"/>
      <c r="I278" s="216"/>
    </row>
    <row r="279" spans="2:9" s="7" customFormat="1" ht="12.75">
      <c r="B279" s="215"/>
      <c r="C279" s="215"/>
      <c r="I279" s="216"/>
    </row>
    <row r="280" spans="2:9" s="7" customFormat="1" ht="12.75">
      <c r="B280" s="215"/>
      <c r="C280" s="215"/>
      <c r="I280" s="216"/>
    </row>
    <row r="281" spans="2:9" s="7" customFormat="1" ht="12.75">
      <c r="B281" s="215"/>
      <c r="C281" s="215"/>
      <c r="I281" s="216"/>
    </row>
    <row r="282" spans="2:9" s="7" customFormat="1" ht="12.75">
      <c r="B282" s="215"/>
      <c r="C282" s="215"/>
      <c r="I282" s="216"/>
    </row>
    <row r="283" spans="2:9" s="7" customFormat="1" ht="12.75">
      <c r="B283" s="215"/>
      <c r="C283" s="215"/>
      <c r="I283" s="216"/>
    </row>
    <row r="284" spans="2:9" s="7" customFormat="1" ht="12.75">
      <c r="B284" s="215"/>
      <c r="C284" s="215"/>
      <c r="I284" s="216"/>
    </row>
    <row r="285" spans="2:9" s="7" customFormat="1" ht="12.75">
      <c r="B285" s="215"/>
      <c r="C285" s="215"/>
      <c r="I285" s="216"/>
    </row>
    <row r="286" spans="2:9" s="7" customFormat="1" ht="12.75">
      <c r="B286" s="215"/>
      <c r="C286" s="215"/>
      <c r="I286" s="216"/>
    </row>
    <row r="287" spans="2:9" s="7" customFormat="1" ht="12.75">
      <c r="B287" s="215"/>
      <c r="C287" s="215"/>
      <c r="I287" s="216"/>
    </row>
    <row r="288" spans="2:9" s="7" customFormat="1" ht="12.75">
      <c r="B288" s="215"/>
      <c r="C288" s="215"/>
      <c r="I288" s="216"/>
    </row>
    <row r="289" spans="2:9" s="7" customFormat="1" ht="12.75">
      <c r="B289" s="215"/>
      <c r="C289" s="215"/>
      <c r="I289" s="216"/>
    </row>
    <row r="290" spans="2:9" s="7" customFormat="1" ht="12.75">
      <c r="B290" s="215"/>
      <c r="C290" s="215"/>
      <c r="I290" s="216"/>
    </row>
    <row r="291" spans="2:9" s="7" customFormat="1" ht="12.75">
      <c r="B291" s="215"/>
      <c r="C291" s="215"/>
      <c r="I291" s="216"/>
    </row>
    <row r="292" spans="2:9" s="7" customFormat="1" ht="12.75">
      <c r="B292" s="215"/>
      <c r="C292" s="215"/>
      <c r="I292" s="216"/>
    </row>
    <row r="293" spans="2:9" s="7" customFormat="1" ht="12.75">
      <c r="B293" s="215"/>
      <c r="C293" s="215"/>
      <c r="I293" s="216"/>
    </row>
    <row r="294" spans="2:9" s="7" customFormat="1" ht="12.75">
      <c r="B294" s="215"/>
      <c r="C294" s="215"/>
      <c r="I294" s="216"/>
    </row>
    <row r="295" spans="2:9" s="7" customFormat="1" ht="12.75">
      <c r="B295" s="215"/>
      <c r="C295" s="215"/>
      <c r="I295" s="216"/>
    </row>
    <row r="296" spans="2:9" s="7" customFormat="1" ht="12.75">
      <c r="B296" s="215"/>
      <c r="C296" s="215"/>
      <c r="I296" s="216"/>
    </row>
    <row r="297" spans="2:9" s="7" customFormat="1" ht="12.75">
      <c r="B297" s="215"/>
      <c r="C297" s="215"/>
      <c r="I297" s="216"/>
    </row>
    <row r="298" spans="2:9" s="7" customFormat="1" ht="12.75">
      <c r="B298" s="215"/>
      <c r="C298" s="215"/>
      <c r="I298" s="216"/>
    </row>
    <row r="299" spans="2:9" s="7" customFormat="1" ht="12.75">
      <c r="B299" s="215"/>
      <c r="C299" s="215"/>
      <c r="I299" s="216"/>
    </row>
    <row r="300" spans="2:9" s="7" customFormat="1" ht="12.75">
      <c r="B300" s="215"/>
      <c r="C300" s="215"/>
      <c r="I300" s="216"/>
    </row>
    <row r="301" spans="2:9" s="7" customFormat="1" ht="12.75">
      <c r="B301" s="215"/>
      <c r="C301" s="215"/>
      <c r="I301" s="216"/>
    </row>
    <row r="302" spans="2:9" s="7" customFormat="1" ht="12.75">
      <c r="B302" s="215"/>
      <c r="C302" s="215"/>
      <c r="I302" s="216"/>
    </row>
    <row r="303" spans="2:9" s="7" customFormat="1" ht="12.75">
      <c r="B303" s="215"/>
      <c r="C303" s="215"/>
      <c r="I303" s="216"/>
    </row>
    <row r="304" spans="2:9" s="7" customFormat="1" ht="12.75">
      <c r="B304" s="215"/>
      <c r="C304" s="215"/>
      <c r="I304" s="216"/>
    </row>
    <row r="305" spans="2:9" s="7" customFormat="1" ht="12.75">
      <c r="B305" s="215"/>
      <c r="C305" s="215"/>
      <c r="I305" s="216"/>
    </row>
    <row r="306" spans="2:9" s="7" customFormat="1" ht="12.75">
      <c r="B306" s="215"/>
      <c r="C306" s="215"/>
      <c r="I306" s="216"/>
    </row>
    <row r="307" spans="2:9" s="7" customFormat="1" ht="12.75">
      <c r="B307" s="215"/>
      <c r="C307" s="215"/>
      <c r="I307" s="216"/>
    </row>
    <row r="308" spans="2:9" s="7" customFormat="1" ht="12.75">
      <c r="B308" s="215"/>
      <c r="C308" s="215"/>
      <c r="I308" s="216"/>
    </row>
    <row r="309" spans="2:9" s="7" customFormat="1" ht="12.75">
      <c r="B309" s="215"/>
      <c r="C309" s="215"/>
      <c r="I309" s="216"/>
    </row>
    <row r="310" spans="2:9" s="7" customFormat="1" ht="12.75">
      <c r="B310" s="215"/>
      <c r="C310" s="215"/>
      <c r="I310" s="216"/>
    </row>
    <row r="311" spans="2:9" s="7" customFormat="1" ht="12.75">
      <c r="B311" s="215"/>
      <c r="C311" s="215"/>
      <c r="I311" s="216"/>
    </row>
    <row r="312" spans="2:9" s="7" customFormat="1" ht="12.75">
      <c r="B312" s="215"/>
      <c r="C312" s="215"/>
      <c r="I312" s="216"/>
    </row>
    <row r="313" spans="2:9" s="7" customFormat="1" ht="12.75">
      <c r="B313" s="215"/>
      <c r="C313" s="215"/>
      <c r="I313" s="216"/>
    </row>
    <row r="314" spans="2:9" s="7" customFormat="1" ht="12.75">
      <c r="B314" s="215"/>
      <c r="C314" s="215"/>
      <c r="I314" s="216"/>
    </row>
    <row r="315" spans="2:9" s="7" customFormat="1" ht="12.75">
      <c r="B315" s="215"/>
      <c r="C315" s="215"/>
      <c r="I315" s="216"/>
    </row>
    <row r="316" spans="2:9" s="7" customFormat="1" ht="12.75">
      <c r="B316" s="215"/>
      <c r="C316" s="215"/>
      <c r="I316" s="216"/>
    </row>
    <row r="317" spans="2:9" s="7" customFormat="1" ht="12.75">
      <c r="B317" s="215"/>
      <c r="C317" s="215"/>
      <c r="I317" s="216"/>
    </row>
    <row r="318" spans="2:9" s="7" customFormat="1" ht="12.75">
      <c r="B318" s="215"/>
      <c r="C318" s="215"/>
      <c r="I318" s="216"/>
    </row>
    <row r="319" spans="2:9" s="7" customFormat="1" ht="12.75">
      <c r="B319" s="215"/>
      <c r="C319" s="215"/>
      <c r="I319" s="216"/>
    </row>
    <row r="320" spans="2:9" s="7" customFormat="1" ht="12.75">
      <c r="B320" s="215"/>
      <c r="C320" s="215"/>
      <c r="I320" s="216"/>
    </row>
    <row r="321" spans="2:9" s="7" customFormat="1" ht="12.75">
      <c r="B321" s="215"/>
      <c r="C321" s="215"/>
      <c r="I321" s="216"/>
    </row>
    <row r="322" spans="2:9" s="7" customFormat="1" ht="12.75">
      <c r="B322" s="215"/>
      <c r="C322" s="215"/>
      <c r="I322" s="216"/>
    </row>
    <row r="323" spans="2:9" s="7" customFormat="1" ht="12.75">
      <c r="B323" s="215"/>
      <c r="C323" s="215"/>
      <c r="I323" s="216"/>
    </row>
    <row r="324" spans="2:9" s="7" customFormat="1" ht="12.75">
      <c r="B324" s="215"/>
      <c r="C324" s="215"/>
      <c r="I324" s="216"/>
    </row>
    <row r="325" spans="2:9" s="7" customFormat="1" ht="12.75">
      <c r="B325" s="215"/>
      <c r="C325" s="215"/>
      <c r="I325" s="216"/>
    </row>
    <row r="326" spans="2:9" s="7" customFormat="1" ht="12.75">
      <c r="B326" s="215"/>
      <c r="C326" s="215"/>
      <c r="I326" s="216"/>
    </row>
    <row r="327" spans="2:9" s="7" customFormat="1" ht="12.75">
      <c r="B327" s="215"/>
      <c r="C327" s="215"/>
      <c r="I327" s="216"/>
    </row>
    <row r="328" spans="2:9" s="7" customFormat="1" ht="12.75">
      <c r="B328" s="215"/>
      <c r="C328" s="215"/>
      <c r="I328" s="216"/>
    </row>
    <row r="329" spans="2:9" s="7" customFormat="1" ht="12.75">
      <c r="B329" s="215"/>
      <c r="C329" s="215"/>
      <c r="I329" s="216"/>
    </row>
    <row r="330" spans="2:9" s="7" customFormat="1" ht="12.75">
      <c r="B330" s="215"/>
      <c r="C330" s="215"/>
      <c r="I330" s="216"/>
    </row>
    <row r="331" spans="2:9" s="7" customFormat="1" ht="12.75">
      <c r="B331" s="215"/>
      <c r="C331" s="215"/>
      <c r="I331" s="216"/>
    </row>
    <row r="332" spans="2:9" s="7" customFormat="1" ht="12.75">
      <c r="B332" s="215"/>
      <c r="C332" s="215"/>
      <c r="I332" s="216"/>
    </row>
    <row r="333" spans="2:9" s="7" customFormat="1" ht="12.75">
      <c r="B333" s="215"/>
      <c r="C333" s="215"/>
      <c r="I333" s="216"/>
    </row>
    <row r="334" spans="2:9" s="7" customFormat="1" ht="12.75">
      <c r="B334" s="215"/>
      <c r="C334" s="215"/>
      <c r="I334" s="216"/>
    </row>
    <row r="335" spans="2:9" s="7" customFormat="1" ht="12.75">
      <c r="B335" s="215"/>
      <c r="C335" s="215"/>
      <c r="I335" s="216"/>
    </row>
    <row r="336" spans="2:9" s="7" customFormat="1" ht="12.75">
      <c r="B336" s="215"/>
      <c r="C336" s="215"/>
      <c r="I336" s="216"/>
    </row>
    <row r="337" spans="2:9" s="7" customFormat="1" ht="12.75">
      <c r="B337" s="215"/>
      <c r="C337" s="215"/>
      <c r="I337" s="216"/>
    </row>
    <row r="338" spans="2:9" s="7" customFormat="1" ht="12.75">
      <c r="B338" s="215"/>
      <c r="C338" s="215"/>
      <c r="I338" s="216"/>
    </row>
    <row r="339" spans="2:9" s="7" customFormat="1" ht="12.75">
      <c r="B339" s="215"/>
      <c r="C339" s="215"/>
      <c r="I339" s="216"/>
    </row>
    <row r="340" spans="2:9" s="7" customFormat="1" ht="12.75">
      <c r="B340" s="215"/>
      <c r="C340" s="215"/>
      <c r="I340" s="216"/>
    </row>
    <row r="341" spans="2:9" s="7" customFormat="1" ht="12.75">
      <c r="B341" s="215"/>
      <c r="C341" s="215"/>
      <c r="I341" s="216"/>
    </row>
    <row r="342" spans="2:9" s="7" customFormat="1" ht="12.75">
      <c r="B342" s="215"/>
      <c r="C342" s="215"/>
      <c r="I342" s="216"/>
    </row>
    <row r="343" spans="2:9" s="7" customFormat="1" ht="12.75">
      <c r="B343" s="215"/>
      <c r="C343" s="215"/>
      <c r="I343" s="216"/>
    </row>
    <row r="344" spans="2:9" s="7" customFormat="1" ht="12.75">
      <c r="B344" s="215"/>
      <c r="C344" s="215"/>
      <c r="I344" s="216"/>
    </row>
    <row r="345" spans="2:9" s="7" customFormat="1" ht="12.75">
      <c r="B345" s="215"/>
      <c r="C345" s="215"/>
      <c r="I345" s="216"/>
    </row>
    <row r="346" spans="2:9" s="7" customFormat="1" ht="12.75">
      <c r="B346" s="215"/>
      <c r="C346" s="215"/>
      <c r="I346" s="216"/>
    </row>
    <row r="347" spans="2:9" s="7" customFormat="1" ht="12.75">
      <c r="B347" s="215"/>
      <c r="C347" s="215"/>
      <c r="I347" s="216"/>
    </row>
    <row r="348" spans="2:9" s="7" customFormat="1" ht="12.75">
      <c r="B348" s="215"/>
      <c r="C348" s="215"/>
      <c r="I348" s="216"/>
    </row>
    <row r="349" spans="2:9" s="7" customFormat="1" ht="12.75">
      <c r="B349" s="215"/>
      <c r="C349" s="215"/>
      <c r="I349" s="216"/>
    </row>
    <row r="350" spans="2:9" s="7" customFormat="1" ht="12.75">
      <c r="B350" s="215"/>
      <c r="C350" s="215"/>
      <c r="I350" s="216"/>
    </row>
    <row r="351" spans="2:9" s="7" customFormat="1" ht="12.75">
      <c r="B351" s="215"/>
      <c r="C351" s="215"/>
      <c r="I351" s="216"/>
    </row>
    <row r="352" spans="2:9" s="7" customFormat="1" ht="12.75">
      <c r="B352" s="215"/>
      <c r="C352" s="215"/>
      <c r="I352" s="216"/>
    </row>
    <row r="353" spans="2:9" s="7" customFormat="1" ht="12.75">
      <c r="B353" s="215"/>
      <c r="C353" s="215"/>
      <c r="I353" s="216"/>
    </row>
    <row r="354" spans="2:9" s="7" customFormat="1" ht="12.75">
      <c r="B354" s="215"/>
      <c r="C354" s="215"/>
      <c r="I354" s="216"/>
    </row>
    <row r="355" spans="2:9" s="7" customFormat="1" ht="12.75">
      <c r="B355" s="215"/>
      <c r="C355" s="215"/>
      <c r="I355" s="216"/>
    </row>
    <row r="356" spans="2:9" s="7" customFormat="1" ht="12.75">
      <c r="B356" s="215"/>
      <c r="C356" s="215"/>
      <c r="I356" s="216"/>
    </row>
    <row r="357" spans="2:9" s="7" customFormat="1" ht="12.75">
      <c r="B357" s="215"/>
      <c r="C357" s="215"/>
      <c r="I357" s="216"/>
    </row>
    <row r="358" spans="2:9" s="7" customFormat="1" ht="12.75">
      <c r="B358" s="215"/>
      <c r="C358" s="215"/>
      <c r="I358" s="216"/>
    </row>
    <row r="359" spans="2:9" s="7" customFormat="1" ht="12.75">
      <c r="B359" s="215"/>
      <c r="C359" s="215"/>
      <c r="I359" s="216"/>
    </row>
    <row r="360" spans="2:9" s="7" customFormat="1" ht="12.75">
      <c r="B360" s="215"/>
      <c r="C360" s="215"/>
      <c r="I360" s="216"/>
    </row>
    <row r="361" spans="2:9" s="7" customFormat="1" ht="12.75">
      <c r="B361" s="215"/>
      <c r="C361" s="215"/>
      <c r="I361" s="216"/>
    </row>
    <row r="362" spans="2:9" s="7" customFormat="1" ht="12.75">
      <c r="B362" s="215"/>
      <c r="C362" s="215"/>
      <c r="I362" s="216"/>
    </row>
    <row r="363" spans="2:9" s="7" customFormat="1" ht="12.75">
      <c r="B363" s="215"/>
      <c r="C363" s="215"/>
      <c r="I363" s="216"/>
    </row>
    <row r="364" spans="2:9" s="7" customFormat="1" ht="12.75">
      <c r="B364" s="215"/>
      <c r="C364" s="215"/>
      <c r="I364" s="216"/>
    </row>
    <row r="365" spans="2:9" s="7" customFormat="1" ht="12.75">
      <c r="B365" s="215"/>
      <c r="C365" s="215"/>
      <c r="I365" s="216"/>
    </row>
    <row r="366" spans="2:9" s="7" customFormat="1" ht="12.75">
      <c r="B366" s="215"/>
      <c r="C366" s="215"/>
      <c r="I366" s="216"/>
    </row>
    <row r="367" spans="2:9" s="7" customFormat="1" ht="12.75">
      <c r="B367" s="215"/>
      <c r="C367" s="215"/>
      <c r="I367" s="216"/>
    </row>
    <row r="368" spans="2:9" s="7" customFormat="1" ht="12.75">
      <c r="B368" s="215"/>
      <c r="C368" s="215"/>
      <c r="I368" s="216"/>
    </row>
    <row r="369" spans="2:9" s="7" customFormat="1" ht="12.75">
      <c r="B369" s="215"/>
      <c r="C369" s="215"/>
      <c r="I369" s="216"/>
    </row>
    <row r="370" spans="2:9" s="7" customFormat="1" ht="12.75">
      <c r="B370" s="215"/>
      <c r="C370" s="215"/>
      <c r="I370" s="216"/>
    </row>
    <row r="371" spans="2:9" s="7" customFormat="1" ht="12.75">
      <c r="B371" s="215"/>
      <c r="C371" s="215"/>
      <c r="I371" s="216"/>
    </row>
    <row r="372" spans="2:9" s="7" customFormat="1" ht="12.75">
      <c r="B372" s="215"/>
      <c r="C372" s="215"/>
      <c r="I372" s="216"/>
    </row>
    <row r="373" spans="2:9" s="7" customFormat="1" ht="12.75">
      <c r="B373" s="215"/>
      <c r="C373" s="215"/>
      <c r="I373" s="216"/>
    </row>
    <row r="374" spans="2:9" s="7" customFormat="1" ht="12.75">
      <c r="B374" s="215"/>
      <c r="C374" s="215"/>
      <c r="I374" s="216"/>
    </row>
    <row r="375" spans="2:9" s="7" customFormat="1" ht="12.75">
      <c r="B375" s="215"/>
      <c r="C375" s="215"/>
      <c r="I375" s="216"/>
    </row>
    <row r="376" spans="2:9" s="7" customFormat="1" ht="12.75">
      <c r="B376" s="215"/>
      <c r="C376" s="215"/>
      <c r="I376" s="216"/>
    </row>
    <row r="377" spans="2:9" s="7" customFormat="1" ht="12.75">
      <c r="B377" s="215"/>
      <c r="C377" s="215"/>
      <c r="I377" s="216"/>
    </row>
    <row r="378" spans="2:9" s="7" customFormat="1" ht="12.75">
      <c r="B378" s="215"/>
      <c r="C378" s="215"/>
      <c r="I378" s="216"/>
    </row>
    <row r="379" spans="2:9" s="7" customFormat="1" ht="12.75">
      <c r="B379" s="215"/>
      <c r="C379" s="215"/>
      <c r="I379" s="216"/>
    </row>
    <row r="380" spans="2:9" s="7" customFormat="1" ht="12.75">
      <c r="B380" s="215"/>
      <c r="C380" s="215"/>
      <c r="I380" s="216"/>
    </row>
    <row r="381" spans="2:9" s="7" customFormat="1" ht="12.75">
      <c r="B381" s="215"/>
      <c r="C381" s="215"/>
      <c r="I381" s="216"/>
    </row>
    <row r="382" spans="2:9" s="7" customFormat="1" ht="12.75">
      <c r="B382" s="215"/>
      <c r="C382" s="215"/>
      <c r="I382" s="216"/>
    </row>
    <row r="383" spans="2:9" s="7" customFormat="1" ht="12.75">
      <c r="B383" s="215"/>
      <c r="C383" s="215"/>
      <c r="I383" s="216"/>
    </row>
    <row r="384" spans="2:9" s="7" customFormat="1" ht="12.75">
      <c r="B384" s="215"/>
      <c r="C384" s="215"/>
      <c r="I384" s="216"/>
    </row>
    <row r="385" spans="2:9" s="7" customFormat="1" ht="12.75">
      <c r="B385" s="215"/>
      <c r="C385" s="215"/>
      <c r="I385" s="216"/>
    </row>
    <row r="386" spans="2:9" s="7" customFormat="1" ht="12.75">
      <c r="B386" s="215"/>
      <c r="C386" s="215"/>
      <c r="I386" s="216"/>
    </row>
    <row r="387" spans="2:9" s="7" customFormat="1" ht="12.75">
      <c r="B387" s="215"/>
      <c r="C387" s="215"/>
      <c r="I387" s="216"/>
    </row>
    <row r="388" spans="2:9" s="7" customFormat="1" ht="12.75">
      <c r="B388" s="215"/>
      <c r="C388" s="215"/>
      <c r="I388" s="216"/>
    </row>
    <row r="389" spans="2:9" s="7" customFormat="1" ht="12.75">
      <c r="B389" s="215"/>
      <c r="C389" s="215"/>
      <c r="I389" s="216"/>
    </row>
    <row r="390" spans="2:9" s="7" customFormat="1" ht="12.75">
      <c r="B390" s="215"/>
      <c r="C390" s="215"/>
      <c r="I390" s="216"/>
    </row>
    <row r="391" spans="2:9" s="7" customFormat="1" ht="12.75">
      <c r="B391" s="215"/>
      <c r="C391" s="215"/>
      <c r="I391" s="216"/>
    </row>
    <row r="392" spans="2:9" s="7" customFormat="1" ht="12.75">
      <c r="B392" s="215"/>
      <c r="C392" s="215"/>
      <c r="I392" s="216"/>
    </row>
    <row r="393" spans="2:9" s="7" customFormat="1" ht="12.75">
      <c r="B393" s="215"/>
      <c r="C393" s="215"/>
      <c r="I393" s="216"/>
    </row>
    <row r="394" spans="2:9" s="7" customFormat="1" ht="12.75">
      <c r="B394" s="215"/>
      <c r="C394" s="215"/>
      <c r="I394" s="216"/>
    </row>
    <row r="395" spans="2:9" s="7" customFormat="1" ht="12.75">
      <c r="B395" s="215"/>
      <c r="C395" s="215"/>
      <c r="I395" s="216"/>
    </row>
    <row r="396" spans="2:9" s="7" customFormat="1" ht="12.75">
      <c r="B396" s="215"/>
      <c r="C396" s="215"/>
      <c r="I396" s="216"/>
    </row>
    <row r="397" spans="2:9" s="7" customFormat="1" ht="12.75">
      <c r="B397" s="215"/>
      <c r="C397" s="215"/>
      <c r="I397" s="216"/>
    </row>
    <row r="398" spans="2:9" s="7" customFormat="1" ht="12.75">
      <c r="B398" s="215"/>
      <c r="C398" s="215"/>
      <c r="I398" s="216"/>
    </row>
    <row r="399" spans="2:9" s="7" customFormat="1" ht="12.75">
      <c r="B399" s="215"/>
      <c r="C399" s="215"/>
      <c r="I399" s="216"/>
    </row>
    <row r="400" spans="2:9" s="7" customFormat="1" ht="12.75">
      <c r="B400" s="215"/>
      <c r="C400" s="215"/>
      <c r="I400" s="216"/>
    </row>
    <row r="401" spans="2:9" s="7" customFormat="1" ht="12.75">
      <c r="B401" s="215"/>
      <c r="C401" s="215"/>
      <c r="I401" s="216"/>
    </row>
    <row r="402" spans="2:9" s="7" customFormat="1" ht="12.75">
      <c r="B402" s="215"/>
      <c r="C402" s="215"/>
      <c r="I402" s="216"/>
    </row>
    <row r="403" spans="2:9" s="7" customFormat="1" ht="12.75">
      <c r="B403" s="215"/>
      <c r="C403" s="215"/>
      <c r="I403" s="216"/>
    </row>
    <row r="404" spans="2:9" s="7" customFormat="1" ht="12.75">
      <c r="B404" s="215"/>
      <c r="C404" s="215"/>
      <c r="I404" s="216"/>
    </row>
    <row r="405" spans="2:9" s="7" customFormat="1" ht="12.75">
      <c r="B405" s="215"/>
      <c r="C405" s="215"/>
      <c r="I405" s="216"/>
    </row>
    <row r="406" spans="2:9" s="7" customFormat="1" ht="12.75">
      <c r="B406" s="215"/>
      <c r="C406" s="215"/>
      <c r="I406" s="216"/>
    </row>
    <row r="407" spans="2:9" s="7" customFormat="1" ht="12.75">
      <c r="B407" s="215"/>
      <c r="C407" s="215"/>
      <c r="I407" s="216"/>
    </row>
    <row r="408" spans="2:9" s="7" customFormat="1" ht="12.75">
      <c r="B408" s="215"/>
      <c r="C408" s="215"/>
      <c r="I408" s="216"/>
    </row>
    <row r="409" spans="2:9" s="7" customFormat="1" ht="12.75">
      <c r="B409" s="215"/>
      <c r="C409" s="215"/>
      <c r="I409" s="216"/>
    </row>
    <row r="410" spans="2:9" s="7" customFormat="1" ht="12.75">
      <c r="B410" s="215"/>
      <c r="C410" s="215"/>
      <c r="I410" s="216"/>
    </row>
    <row r="411" spans="2:9" s="7" customFormat="1" ht="12.75">
      <c r="B411" s="215"/>
      <c r="C411" s="215"/>
      <c r="I411" s="216"/>
    </row>
    <row r="412" spans="2:9" s="7" customFormat="1" ht="12.75">
      <c r="B412" s="215"/>
      <c r="C412" s="215"/>
      <c r="I412" s="216"/>
    </row>
    <row r="413" spans="2:9" s="7" customFormat="1" ht="12.75">
      <c r="B413" s="215"/>
      <c r="C413" s="215"/>
      <c r="I413" s="216"/>
    </row>
    <row r="414" spans="2:9" s="7" customFormat="1" ht="12.75">
      <c r="B414" s="215"/>
      <c r="C414" s="215"/>
      <c r="I414" s="216"/>
    </row>
    <row r="415" spans="2:9" s="7" customFormat="1" ht="12.75">
      <c r="B415" s="215"/>
      <c r="C415" s="215"/>
      <c r="I415" s="216"/>
    </row>
    <row r="416" spans="2:9" s="7" customFormat="1" ht="12.75">
      <c r="B416" s="215"/>
      <c r="C416" s="215"/>
      <c r="I416" s="216"/>
    </row>
    <row r="417" spans="2:9" s="7" customFormat="1" ht="12.75">
      <c r="B417" s="215"/>
      <c r="C417" s="215"/>
      <c r="I417" s="216"/>
    </row>
    <row r="418" spans="2:9" s="7" customFormat="1" ht="12.75">
      <c r="B418" s="215"/>
      <c r="C418" s="215"/>
      <c r="I418" s="216"/>
    </row>
    <row r="419" spans="2:9" s="7" customFormat="1" ht="12.75">
      <c r="B419" s="215"/>
      <c r="C419" s="215"/>
      <c r="I419" s="216"/>
    </row>
    <row r="420" spans="2:9" s="7" customFormat="1" ht="12.75">
      <c r="B420" s="215"/>
      <c r="C420" s="215"/>
      <c r="I420" s="216"/>
    </row>
    <row r="421" spans="2:9" s="7" customFormat="1" ht="12.75">
      <c r="B421" s="215"/>
      <c r="C421" s="215"/>
      <c r="I421" s="216"/>
    </row>
    <row r="422" spans="2:9" s="7" customFormat="1" ht="12.75">
      <c r="B422" s="215"/>
      <c r="C422" s="215"/>
      <c r="I422" s="216"/>
    </row>
    <row r="423" spans="2:9" s="7" customFormat="1" ht="12.75">
      <c r="B423" s="215"/>
      <c r="C423" s="215"/>
      <c r="I423" s="216"/>
    </row>
    <row r="424" spans="2:9" s="7" customFormat="1" ht="12.75">
      <c r="B424" s="215"/>
      <c r="C424" s="215"/>
      <c r="I424" s="216"/>
    </row>
    <row r="425" spans="2:9" s="7" customFormat="1" ht="12.75">
      <c r="B425" s="215"/>
      <c r="C425" s="215"/>
      <c r="I425" s="216"/>
    </row>
    <row r="426" spans="2:9" s="7" customFormat="1" ht="12.75">
      <c r="B426" s="215"/>
      <c r="C426" s="215"/>
      <c r="I426" s="216"/>
    </row>
    <row r="427" spans="2:9" s="7" customFormat="1" ht="12.75">
      <c r="B427" s="215"/>
      <c r="C427" s="215"/>
      <c r="I427" s="216"/>
    </row>
    <row r="428" spans="2:9" s="7" customFormat="1" ht="12.75">
      <c r="B428" s="215"/>
      <c r="C428" s="215"/>
      <c r="I428" s="216"/>
    </row>
    <row r="429" spans="2:9" s="7" customFormat="1" ht="12.75">
      <c r="B429" s="215"/>
      <c r="C429" s="215"/>
      <c r="I429" s="216"/>
    </row>
    <row r="430" spans="2:9" s="7" customFormat="1" ht="12.75">
      <c r="B430" s="215"/>
      <c r="C430" s="215"/>
      <c r="I430" s="216"/>
    </row>
    <row r="431" spans="2:9" s="7" customFormat="1" ht="12.75">
      <c r="B431" s="215"/>
      <c r="C431" s="215"/>
      <c r="I431" s="216"/>
    </row>
    <row r="432" spans="2:9" s="7" customFormat="1" ht="12.75">
      <c r="B432" s="215"/>
      <c r="C432" s="215"/>
      <c r="I432" s="216"/>
    </row>
    <row r="433" spans="2:9" s="7" customFormat="1" ht="12.75">
      <c r="B433" s="215"/>
      <c r="C433" s="215"/>
      <c r="I433" s="216"/>
    </row>
    <row r="434" spans="2:9" s="7" customFormat="1" ht="12.75">
      <c r="B434" s="215"/>
      <c r="C434" s="215"/>
      <c r="I434" s="216"/>
    </row>
    <row r="435" spans="2:9" s="7" customFormat="1" ht="12.75">
      <c r="B435" s="215"/>
      <c r="C435" s="215"/>
      <c r="I435" s="216"/>
    </row>
    <row r="436" spans="2:9" s="7" customFormat="1" ht="12.75">
      <c r="B436" s="215"/>
      <c r="C436" s="215"/>
      <c r="I436" s="216"/>
    </row>
    <row r="437" spans="2:9" s="7" customFormat="1" ht="12.75">
      <c r="B437" s="215"/>
      <c r="C437" s="215"/>
      <c r="I437" s="216"/>
    </row>
    <row r="438" spans="2:9" s="7" customFormat="1" ht="12.75">
      <c r="B438" s="215"/>
      <c r="C438" s="215"/>
      <c r="I438" s="216"/>
    </row>
    <row r="439" spans="2:9" s="7" customFormat="1" ht="12.75">
      <c r="B439" s="215"/>
      <c r="C439" s="215"/>
      <c r="I439" s="216"/>
    </row>
    <row r="440" spans="2:9" s="7" customFormat="1" ht="12.75">
      <c r="B440" s="215"/>
      <c r="C440" s="215"/>
      <c r="I440" s="216"/>
    </row>
    <row r="441" spans="2:9" s="7" customFormat="1" ht="12.75">
      <c r="B441" s="215"/>
      <c r="C441" s="215"/>
      <c r="I441" s="216"/>
    </row>
    <row r="442" spans="2:9" s="7" customFormat="1" ht="12.75">
      <c r="B442" s="215"/>
      <c r="C442" s="215"/>
      <c r="I442" s="216"/>
    </row>
    <row r="443" spans="2:9" s="7" customFormat="1" ht="12.75">
      <c r="B443" s="215"/>
      <c r="C443" s="215"/>
      <c r="I443" s="216"/>
    </row>
    <row r="444" spans="2:9" s="7" customFormat="1" ht="12.75">
      <c r="B444" s="215"/>
      <c r="C444" s="215"/>
      <c r="I444" s="216"/>
    </row>
    <row r="445" spans="2:9" s="7" customFormat="1" ht="12.75">
      <c r="B445" s="215"/>
      <c r="C445" s="215"/>
      <c r="I445" s="216"/>
    </row>
    <row r="446" spans="2:9" s="7" customFormat="1" ht="12.75">
      <c r="B446" s="215"/>
      <c r="C446" s="215"/>
      <c r="I446" s="216"/>
    </row>
    <row r="447" spans="2:9" s="7" customFormat="1" ht="12.75">
      <c r="B447" s="215"/>
      <c r="C447" s="215"/>
      <c r="I447" s="216"/>
    </row>
    <row r="448" spans="2:9" s="7" customFormat="1" ht="12.75">
      <c r="B448" s="215"/>
      <c r="C448" s="215"/>
      <c r="I448" s="216"/>
    </row>
    <row r="449" spans="2:9" s="7" customFormat="1" ht="12.75">
      <c r="B449" s="215"/>
      <c r="C449" s="215"/>
      <c r="I449" s="216"/>
    </row>
    <row r="450" spans="2:9" s="7" customFormat="1" ht="12.75">
      <c r="B450" s="215"/>
      <c r="C450" s="215"/>
      <c r="I450" s="216"/>
    </row>
    <row r="451" spans="2:9" s="7" customFormat="1" ht="12.75">
      <c r="B451" s="215"/>
      <c r="C451" s="215"/>
      <c r="I451" s="216"/>
    </row>
    <row r="452" spans="2:9" s="7" customFormat="1" ht="12.75">
      <c r="B452" s="215"/>
      <c r="C452" s="215"/>
      <c r="I452" s="216"/>
    </row>
    <row r="453" spans="2:9" s="7" customFormat="1" ht="12.75">
      <c r="B453" s="215"/>
      <c r="C453" s="215"/>
      <c r="I453" s="216"/>
    </row>
    <row r="454" spans="2:9" s="7" customFormat="1" ht="12.75">
      <c r="B454" s="215"/>
      <c r="C454" s="215"/>
      <c r="I454" s="216"/>
    </row>
    <row r="455" spans="2:9" s="7" customFormat="1" ht="12.75">
      <c r="B455" s="215"/>
      <c r="C455" s="215"/>
      <c r="I455" s="216"/>
    </row>
    <row r="456" spans="2:9" s="7" customFormat="1" ht="12.75">
      <c r="B456" s="215"/>
      <c r="C456" s="215"/>
      <c r="I456" s="216"/>
    </row>
    <row r="457" spans="2:9" s="7" customFormat="1" ht="12.75">
      <c r="B457" s="215"/>
      <c r="C457" s="215"/>
      <c r="I457" s="216"/>
    </row>
    <row r="458" spans="2:9" s="7" customFormat="1" ht="12.75">
      <c r="B458" s="215"/>
      <c r="C458" s="215"/>
      <c r="I458" s="216"/>
    </row>
    <row r="459" spans="2:9" s="7" customFormat="1" ht="12.75">
      <c r="B459" s="215"/>
      <c r="C459" s="215"/>
      <c r="I459" s="216"/>
    </row>
    <row r="460" spans="2:9" s="7" customFormat="1" ht="12.75">
      <c r="B460" s="215"/>
      <c r="C460" s="215"/>
      <c r="I460" s="216"/>
    </row>
    <row r="461" spans="2:9" s="7" customFormat="1" ht="12.75">
      <c r="B461" s="215"/>
      <c r="C461" s="215"/>
      <c r="I461" s="216"/>
    </row>
    <row r="462" spans="2:9" s="7" customFormat="1" ht="12.75">
      <c r="B462" s="215"/>
      <c r="C462" s="215"/>
      <c r="I462" s="216"/>
    </row>
    <row r="463" spans="2:9" s="7" customFormat="1" ht="12.75">
      <c r="B463" s="215"/>
      <c r="C463" s="215"/>
      <c r="I463" s="216"/>
    </row>
    <row r="464" spans="2:9" s="7" customFormat="1" ht="12.75">
      <c r="B464" s="215"/>
      <c r="C464" s="215"/>
      <c r="I464" s="216"/>
    </row>
    <row r="465" spans="2:9" s="7" customFormat="1" ht="12.75">
      <c r="B465" s="215"/>
      <c r="C465" s="215"/>
      <c r="I465" s="216"/>
    </row>
    <row r="466" spans="2:9" s="7" customFormat="1" ht="12.75">
      <c r="B466" s="215"/>
      <c r="C466" s="215"/>
      <c r="I466" s="216"/>
    </row>
    <row r="467" spans="2:9" s="7" customFormat="1" ht="12.75">
      <c r="B467" s="215"/>
      <c r="C467" s="215"/>
      <c r="I467" s="216"/>
    </row>
    <row r="468" spans="2:9" s="7" customFormat="1" ht="12.75">
      <c r="B468" s="215"/>
      <c r="C468" s="215"/>
      <c r="I468" s="216"/>
    </row>
    <row r="469" spans="2:9" s="7" customFormat="1" ht="12.75">
      <c r="B469" s="215"/>
      <c r="C469" s="215"/>
      <c r="I469" s="216"/>
    </row>
    <row r="470" spans="2:9" s="7" customFormat="1" ht="12.75">
      <c r="B470" s="215"/>
      <c r="C470" s="215"/>
      <c r="I470" s="216"/>
    </row>
    <row r="471" spans="2:9" s="7" customFormat="1" ht="12.75">
      <c r="B471" s="215"/>
      <c r="C471" s="215"/>
      <c r="I471" s="216"/>
    </row>
    <row r="472" spans="2:9" s="7" customFormat="1" ht="12.75">
      <c r="B472" s="215"/>
      <c r="C472" s="215"/>
      <c r="I472" s="216"/>
    </row>
    <row r="473" spans="2:9" s="7" customFormat="1" ht="12.75">
      <c r="B473" s="215"/>
      <c r="C473" s="215"/>
      <c r="I473" s="216"/>
    </row>
    <row r="474" spans="2:9" s="7" customFormat="1" ht="12.75">
      <c r="B474" s="215"/>
      <c r="C474" s="215"/>
      <c r="I474" s="216"/>
    </row>
    <row r="475" spans="2:9" s="7" customFormat="1" ht="12.75">
      <c r="B475" s="215"/>
      <c r="C475" s="215"/>
      <c r="I475" s="216"/>
    </row>
    <row r="476" spans="2:9" s="7" customFormat="1" ht="12.75">
      <c r="B476" s="215"/>
      <c r="C476" s="215"/>
      <c r="I476" s="216"/>
    </row>
    <row r="477" spans="2:9" s="7" customFormat="1" ht="12.75">
      <c r="B477" s="215"/>
      <c r="C477" s="215"/>
      <c r="I477" s="216"/>
    </row>
    <row r="478" spans="2:9" s="7" customFormat="1" ht="12.75">
      <c r="B478" s="215"/>
      <c r="C478" s="215"/>
      <c r="I478" s="216"/>
    </row>
    <row r="479" spans="2:9" s="7" customFormat="1" ht="12.75">
      <c r="B479" s="215"/>
      <c r="C479" s="215"/>
      <c r="I479" s="216"/>
    </row>
    <row r="480" spans="2:9" s="7" customFormat="1" ht="12.75">
      <c r="B480" s="215"/>
      <c r="C480" s="215"/>
      <c r="I480" s="216"/>
    </row>
    <row r="481" spans="2:9" s="7" customFormat="1" ht="12.75">
      <c r="B481" s="215"/>
      <c r="C481" s="215"/>
      <c r="I481" s="216"/>
    </row>
    <row r="482" spans="2:9" s="7" customFormat="1" ht="12.75">
      <c r="B482" s="215"/>
      <c r="C482" s="215"/>
      <c r="I482" s="216"/>
    </row>
    <row r="483" spans="2:9" s="7" customFormat="1" ht="12.75">
      <c r="B483" s="215"/>
      <c r="C483" s="215"/>
      <c r="I483" s="216"/>
    </row>
    <row r="484" spans="2:9" s="7" customFormat="1" ht="12.75">
      <c r="B484" s="215"/>
      <c r="C484" s="215"/>
      <c r="I484" s="216"/>
    </row>
    <row r="485" spans="2:9" s="7" customFormat="1" ht="12.75">
      <c r="B485" s="215"/>
      <c r="C485" s="215"/>
      <c r="I485" s="216"/>
    </row>
    <row r="486" spans="2:9" s="7" customFormat="1" ht="12.75">
      <c r="B486" s="215"/>
      <c r="C486" s="215"/>
      <c r="I486" s="216"/>
    </row>
    <row r="487" spans="2:9" s="7" customFormat="1" ht="12.75">
      <c r="B487" s="215"/>
      <c r="C487" s="215"/>
      <c r="I487" s="216"/>
    </row>
    <row r="488" spans="2:9" s="7" customFormat="1" ht="12.75">
      <c r="B488" s="215"/>
      <c r="C488" s="215"/>
      <c r="I488" s="216"/>
    </row>
    <row r="489" spans="2:9" s="7" customFormat="1" ht="12.75">
      <c r="B489" s="215"/>
      <c r="C489" s="215"/>
      <c r="I489" s="216"/>
    </row>
    <row r="490" spans="2:9" s="7" customFormat="1" ht="12.75">
      <c r="B490" s="215"/>
      <c r="C490" s="215"/>
      <c r="I490" s="216"/>
    </row>
    <row r="491" spans="2:9" s="7" customFormat="1" ht="12.75">
      <c r="B491" s="215"/>
      <c r="C491" s="215"/>
      <c r="I491" s="216"/>
    </row>
    <row r="492" spans="2:9" s="7" customFormat="1" ht="12.75">
      <c r="B492" s="215"/>
      <c r="C492" s="215"/>
      <c r="I492" s="216"/>
    </row>
    <row r="493" spans="2:9" s="7" customFormat="1" ht="12.75">
      <c r="B493" s="215"/>
      <c r="C493" s="215"/>
      <c r="I493" s="216"/>
    </row>
    <row r="494" spans="2:9" s="7" customFormat="1" ht="12.75">
      <c r="B494" s="215"/>
      <c r="C494" s="215"/>
      <c r="I494" s="216"/>
    </row>
    <row r="495" spans="2:9" s="7" customFormat="1" ht="12.75">
      <c r="B495" s="215"/>
      <c r="C495" s="215"/>
      <c r="I495" s="216"/>
    </row>
    <row r="496" spans="2:9" s="7" customFormat="1" ht="12.75">
      <c r="B496" s="215"/>
      <c r="C496" s="215"/>
      <c r="I496" s="216"/>
    </row>
    <row r="497" spans="2:9" s="7" customFormat="1" ht="12.75">
      <c r="B497" s="215"/>
      <c r="C497" s="215"/>
      <c r="I497" s="216"/>
    </row>
    <row r="498" spans="2:9" s="7" customFormat="1" ht="12.75">
      <c r="B498" s="215"/>
      <c r="C498" s="215"/>
      <c r="I498" s="216"/>
    </row>
    <row r="499" spans="2:9" s="7" customFormat="1" ht="12.75">
      <c r="B499" s="215"/>
      <c r="C499" s="215"/>
      <c r="I499" s="216"/>
    </row>
    <row r="500" spans="2:9" s="7" customFormat="1" ht="12.75">
      <c r="B500" s="215"/>
      <c r="C500" s="215"/>
      <c r="I500" s="216"/>
    </row>
    <row r="501" spans="2:9" s="7" customFormat="1" ht="12.75">
      <c r="B501" s="215"/>
      <c r="C501" s="215"/>
      <c r="I501" s="216"/>
    </row>
    <row r="502" spans="2:9" s="7" customFormat="1" ht="12.75">
      <c r="B502" s="215"/>
      <c r="C502" s="215"/>
      <c r="I502" s="216"/>
    </row>
    <row r="503" spans="2:9" s="7" customFormat="1" ht="12.75">
      <c r="B503" s="215"/>
      <c r="C503" s="215"/>
      <c r="I503" s="216"/>
    </row>
    <row r="504" spans="2:9" s="7" customFormat="1" ht="12.75">
      <c r="B504" s="215"/>
      <c r="C504" s="215"/>
      <c r="I504" s="216"/>
    </row>
    <row r="505" spans="2:9" s="7" customFormat="1" ht="12.75">
      <c r="B505" s="215"/>
      <c r="C505" s="215"/>
      <c r="I505" s="216"/>
    </row>
    <row r="506" spans="2:9" s="7" customFormat="1" ht="12.75">
      <c r="B506" s="215"/>
      <c r="C506" s="215"/>
      <c r="I506" s="216"/>
    </row>
    <row r="507" spans="2:9" s="7" customFormat="1" ht="12.75">
      <c r="B507" s="215"/>
      <c r="C507" s="215"/>
      <c r="I507" s="216"/>
    </row>
    <row r="508" spans="2:9" s="7" customFormat="1" ht="12.75">
      <c r="B508" s="215"/>
      <c r="C508" s="215"/>
      <c r="I508" s="216"/>
    </row>
    <row r="509" spans="2:9" s="7" customFormat="1" ht="12.75">
      <c r="B509" s="215"/>
      <c r="C509" s="215"/>
      <c r="I509" s="216"/>
    </row>
    <row r="510" spans="2:9" s="7" customFormat="1" ht="12.75">
      <c r="B510" s="215"/>
      <c r="C510" s="215"/>
      <c r="I510" s="216"/>
    </row>
    <row r="511" spans="2:9" s="7" customFormat="1" ht="12.75">
      <c r="B511" s="215"/>
      <c r="C511" s="215"/>
      <c r="I511" s="216"/>
    </row>
    <row r="512" spans="2:9" s="7" customFormat="1" ht="12.75">
      <c r="B512" s="215"/>
      <c r="C512" s="215"/>
      <c r="I512" s="216"/>
    </row>
    <row r="513" spans="2:9" s="7" customFormat="1" ht="12.75">
      <c r="B513" s="215"/>
      <c r="C513" s="215"/>
      <c r="I513" s="216"/>
    </row>
    <row r="514" spans="2:9" s="7" customFormat="1" ht="12.75">
      <c r="B514" s="215"/>
      <c r="C514" s="215"/>
      <c r="I514" s="216"/>
    </row>
    <row r="515" spans="2:9" s="7" customFormat="1" ht="12.75">
      <c r="B515" s="215"/>
      <c r="C515" s="215"/>
      <c r="I515" s="216"/>
    </row>
    <row r="516" spans="2:9" s="7" customFormat="1" ht="12.75">
      <c r="B516" s="215"/>
      <c r="C516" s="215"/>
      <c r="I516" s="216"/>
    </row>
    <row r="517" spans="2:9" s="7" customFormat="1" ht="12.75">
      <c r="B517" s="215"/>
      <c r="C517" s="215"/>
      <c r="I517" s="216"/>
    </row>
    <row r="518" spans="2:9" s="7" customFormat="1" ht="12.75">
      <c r="B518" s="215"/>
      <c r="C518" s="215"/>
      <c r="I518" s="216"/>
    </row>
    <row r="519" spans="2:9" s="7" customFormat="1" ht="12.75">
      <c r="B519" s="215"/>
      <c r="C519" s="215"/>
      <c r="I519" s="216"/>
    </row>
    <row r="520" spans="2:9" s="7" customFormat="1" ht="12.75">
      <c r="B520" s="215"/>
      <c r="C520" s="215"/>
      <c r="I520" s="216"/>
    </row>
    <row r="521" spans="2:9" s="7" customFormat="1" ht="12.75">
      <c r="B521" s="215"/>
      <c r="C521" s="215"/>
      <c r="I521" s="216"/>
    </row>
    <row r="522" spans="2:9" s="7" customFormat="1" ht="12.75">
      <c r="B522" s="215"/>
      <c r="C522" s="215"/>
      <c r="I522" s="216"/>
    </row>
    <row r="523" spans="2:9" s="7" customFormat="1" ht="12.75">
      <c r="B523" s="215"/>
      <c r="C523" s="215"/>
      <c r="I523" s="216"/>
    </row>
    <row r="524" spans="2:9" s="7" customFormat="1" ht="12.75">
      <c r="B524" s="215"/>
      <c r="C524" s="215"/>
      <c r="I524" s="216"/>
    </row>
    <row r="525" spans="2:9" s="7" customFormat="1" ht="12.75">
      <c r="B525" s="215"/>
      <c r="C525" s="215"/>
      <c r="I525" s="216"/>
    </row>
    <row r="526" spans="2:9" s="7" customFormat="1" ht="12.75">
      <c r="B526" s="215"/>
      <c r="C526" s="215"/>
      <c r="I526" s="216"/>
    </row>
    <row r="527" spans="2:9" s="7" customFormat="1" ht="12.75">
      <c r="B527" s="215"/>
      <c r="C527" s="215"/>
      <c r="I527" s="216"/>
    </row>
    <row r="528" spans="2:9" s="7" customFormat="1" ht="12.75">
      <c r="B528" s="215"/>
      <c r="C528" s="215"/>
      <c r="I528" s="216"/>
    </row>
    <row r="529" spans="2:9" s="7" customFormat="1" ht="12.75">
      <c r="B529" s="215"/>
      <c r="C529" s="215"/>
      <c r="I529" s="216"/>
    </row>
    <row r="530" spans="2:9" s="7" customFormat="1" ht="12.75">
      <c r="B530" s="215"/>
      <c r="C530" s="215"/>
      <c r="I530" s="216"/>
    </row>
    <row r="531" spans="2:9" s="7" customFormat="1" ht="12.75">
      <c r="B531" s="215"/>
      <c r="C531" s="215"/>
      <c r="I531" s="216"/>
    </row>
    <row r="532" spans="2:9" s="7" customFormat="1" ht="12.75">
      <c r="B532" s="215"/>
      <c r="C532" s="215"/>
      <c r="I532" s="216"/>
    </row>
    <row r="533" spans="2:9" s="7" customFormat="1" ht="12.75">
      <c r="B533" s="215"/>
      <c r="C533" s="215"/>
      <c r="I533" s="216"/>
    </row>
    <row r="534" spans="2:9" s="7" customFormat="1" ht="12.75">
      <c r="B534" s="215"/>
      <c r="C534" s="215"/>
      <c r="I534" s="216"/>
    </row>
    <row r="535" spans="2:9" s="7" customFormat="1" ht="12.75">
      <c r="B535" s="215"/>
      <c r="C535" s="215"/>
      <c r="I535" s="216"/>
    </row>
    <row r="536" spans="2:9" s="7" customFormat="1" ht="12.75">
      <c r="B536" s="215"/>
      <c r="C536" s="215"/>
      <c r="I536" s="216"/>
    </row>
    <row r="537" spans="2:9" s="7" customFormat="1" ht="12.75">
      <c r="B537" s="215"/>
      <c r="C537" s="215"/>
      <c r="I537" s="216"/>
    </row>
    <row r="538" spans="2:9" s="7" customFormat="1" ht="12.75">
      <c r="B538" s="215"/>
      <c r="C538" s="215"/>
      <c r="I538" s="216"/>
    </row>
    <row r="539" spans="2:9" s="7" customFormat="1" ht="12.75">
      <c r="B539" s="215"/>
      <c r="C539" s="215"/>
      <c r="I539" s="216"/>
    </row>
    <row r="540" spans="2:9" s="7" customFormat="1" ht="12.75">
      <c r="B540" s="215"/>
      <c r="C540" s="215"/>
      <c r="I540" s="216"/>
    </row>
    <row r="541" spans="2:9" s="7" customFormat="1" ht="12.75">
      <c r="B541" s="215"/>
      <c r="C541" s="215"/>
      <c r="I541" s="216"/>
    </row>
    <row r="542" spans="2:9" s="7" customFormat="1" ht="12.75">
      <c r="B542" s="215"/>
      <c r="C542" s="215"/>
      <c r="I542" s="216"/>
    </row>
    <row r="543" spans="2:9" s="7" customFormat="1" ht="12.75">
      <c r="B543" s="215"/>
      <c r="C543" s="215"/>
      <c r="I543" s="216"/>
    </row>
    <row r="544" spans="2:9" s="7" customFormat="1" ht="12.75">
      <c r="B544" s="215"/>
      <c r="C544" s="215"/>
      <c r="I544" s="216"/>
    </row>
    <row r="545" spans="2:9" s="7" customFormat="1" ht="12.75">
      <c r="B545" s="215"/>
      <c r="C545" s="215"/>
      <c r="I545" s="216"/>
    </row>
    <row r="546" spans="2:9" s="7" customFormat="1" ht="12.75">
      <c r="B546" s="215"/>
      <c r="C546" s="215"/>
      <c r="I546" s="216"/>
    </row>
    <row r="547" spans="2:9" s="7" customFormat="1" ht="12.75">
      <c r="B547" s="215"/>
      <c r="C547" s="215"/>
      <c r="I547" s="216"/>
    </row>
    <row r="548" spans="2:9" s="7" customFormat="1" ht="12.75">
      <c r="B548" s="215"/>
      <c r="C548" s="215"/>
      <c r="I548" s="216"/>
    </row>
    <row r="549" spans="2:9" s="7" customFormat="1" ht="12.75">
      <c r="B549" s="215"/>
      <c r="C549" s="215"/>
      <c r="I549" s="216"/>
    </row>
    <row r="550" spans="2:9" s="7" customFormat="1" ht="12.75">
      <c r="B550" s="215"/>
      <c r="C550" s="215"/>
      <c r="I550" s="216"/>
    </row>
    <row r="551" spans="2:9" s="7" customFormat="1" ht="12.75">
      <c r="B551" s="215"/>
      <c r="C551" s="215"/>
      <c r="I551" s="216"/>
    </row>
    <row r="552" spans="2:9" s="7" customFormat="1" ht="12.75">
      <c r="B552" s="215"/>
      <c r="C552" s="215"/>
      <c r="I552" s="216"/>
    </row>
    <row r="553" spans="2:9" s="7" customFormat="1" ht="12.75">
      <c r="B553" s="215"/>
      <c r="C553" s="215"/>
      <c r="I553" s="216"/>
    </row>
    <row r="554" spans="2:9" s="7" customFormat="1" ht="12.75">
      <c r="B554" s="215"/>
      <c r="C554" s="215"/>
      <c r="I554" s="216"/>
    </row>
    <row r="555" spans="2:9" s="7" customFormat="1" ht="12.75">
      <c r="B555" s="215"/>
      <c r="C555" s="215"/>
      <c r="I555" s="216"/>
    </row>
    <row r="556" spans="2:9" s="7" customFormat="1" ht="12.75">
      <c r="B556" s="215"/>
      <c r="C556" s="215"/>
      <c r="I556" s="216"/>
    </row>
    <row r="557" spans="2:9" s="7" customFormat="1" ht="12.75">
      <c r="B557" s="215"/>
      <c r="C557" s="215"/>
      <c r="I557" s="216"/>
    </row>
    <row r="558" spans="2:9" s="7" customFormat="1" ht="12.75">
      <c r="B558" s="215"/>
      <c r="C558" s="215"/>
      <c r="I558" s="216"/>
    </row>
    <row r="559" spans="2:9" s="7" customFormat="1" ht="12.75">
      <c r="B559" s="215"/>
      <c r="C559" s="215"/>
      <c r="I559" s="216"/>
    </row>
    <row r="560" spans="2:9" s="7" customFormat="1" ht="12.75">
      <c r="B560" s="215"/>
      <c r="C560" s="215"/>
      <c r="I560" s="216"/>
    </row>
    <row r="561" spans="2:9" s="7" customFormat="1" ht="12.75">
      <c r="B561" s="215"/>
      <c r="C561" s="215"/>
      <c r="I561" s="216"/>
    </row>
    <row r="562" spans="2:9" s="7" customFormat="1" ht="12.75">
      <c r="B562" s="215"/>
      <c r="C562" s="215"/>
      <c r="I562" s="216"/>
    </row>
    <row r="563" spans="2:9" s="7" customFormat="1" ht="12.75">
      <c r="B563" s="215"/>
      <c r="C563" s="215"/>
      <c r="I563" s="216"/>
    </row>
    <row r="564" spans="2:9" s="7" customFormat="1" ht="12.75">
      <c r="B564" s="215"/>
      <c r="C564" s="215"/>
      <c r="I564" s="216"/>
    </row>
    <row r="565" spans="2:9" s="7" customFormat="1" ht="12.75">
      <c r="B565" s="215"/>
      <c r="C565" s="215"/>
      <c r="I565" s="216"/>
    </row>
    <row r="566" spans="2:9" s="7" customFormat="1" ht="12.75">
      <c r="B566" s="215"/>
      <c r="C566" s="215"/>
      <c r="I566" s="216"/>
    </row>
    <row r="567" spans="2:9" s="7" customFormat="1" ht="12.75">
      <c r="B567" s="215"/>
      <c r="C567" s="215"/>
      <c r="I567" s="216"/>
    </row>
    <row r="568" spans="2:9" s="7" customFormat="1" ht="12.75">
      <c r="B568" s="215"/>
      <c r="C568" s="215"/>
      <c r="I568" s="216"/>
    </row>
    <row r="569" spans="2:9" s="7" customFormat="1" ht="12.75">
      <c r="B569" s="215"/>
      <c r="C569" s="215"/>
      <c r="I569" s="216"/>
    </row>
    <row r="570" spans="2:9" s="7" customFormat="1" ht="12.75">
      <c r="B570" s="215"/>
      <c r="C570" s="215"/>
      <c r="I570" s="216"/>
    </row>
    <row r="571" spans="2:9" s="7" customFormat="1" ht="12.75">
      <c r="B571" s="215"/>
      <c r="C571" s="215"/>
      <c r="I571" s="216"/>
    </row>
    <row r="572" spans="2:9" s="7" customFormat="1" ht="12.75">
      <c r="B572" s="215"/>
      <c r="C572" s="215"/>
      <c r="I572" s="216"/>
    </row>
    <row r="573" spans="2:9" s="7" customFormat="1" ht="12.75">
      <c r="B573" s="215"/>
      <c r="C573" s="215"/>
      <c r="I573" s="216"/>
    </row>
    <row r="574" spans="2:9" s="7" customFormat="1" ht="12.75">
      <c r="B574" s="215"/>
      <c r="C574" s="215"/>
      <c r="I574" s="216"/>
    </row>
    <row r="575" spans="2:9" s="7" customFormat="1" ht="12.75">
      <c r="B575" s="215"/>
      <c r="C575" s="215"/>
      <c r="I575" s="216"/>
    </row>
    <row r="576" spans="2:9" s="7" customFormat="1" ht="12.75">
      <c r="B576" s="215"/>
      <c r="C576" s="215"/>
      <c r="I576" s="216"/>
    </row>
    <row r="577" spans="2:9" s="7" customFormat="1" ht="12.75">
      <c r="B577" s="215"/>
      <c r="C577" s="215"/>
      <c r="I577" s="216"/>
    </row>
    <row r="578" spans="2:9" s="7" customFormat="1" ht="12.75">
      <c r="B578" s="215"/>
      <c r="C578" s="215"/>
      <c r="I578" s="216"/>
    </row>
    <row r="579" spans="2:9" s="7" customFormat="1" ht="12.75">
      <c r="B579" s="215"/>
      <c r="C579" s="215"/>
      <c r="I579" s="216"/>
    </row>
    <row r="580" spans="2:9" s="7" customFormat="1" ht="12.75">
      <c r="B580" s="215"/>
      <c r="C580" s="215"/>
      <c r="I580" s="216"/>
    </row>
    <row r="581" spans="2:9" s="7" customFormat="1" ht="12.75">
      <c r="B581" s="215"/>
      <c r="C581" s="215"/>
      <c r="I581" s="216"/>
    </row>
    <row r="582" spans="2:9" s="7" customFormat="1" ht="12.75">
      <c r="B582" s="215"/>
      <c r="C582" s="215"/>
      <c r="I582" s="216"/>
    </row>
    <row r="583" spans="2:9" s="7" customFormat="1" ht="12.75">
      <c r="B583" s="215"/>
      <c r="C583" s="215"/>
      <c r="I583" s="216"/>
    </row>
    <row r="584" spans="2:9" s="7" customFormat="1" ht="12.75">
      <c r="B584" s="215"/>
      <c r="C584" s="215"/>
      <c r="I584" s="216"/>
    </row>
    <row r="585" spans="2:9" s="7" customFormat="1" ht="12.75">
      <c r="B585" s="215"/>
      <c r="C585" s="215"/>
      <c r="I585" s="216"/>
    </row>
    <row r="586" spans="2:9" s="7" customFormat="1" ht="12.75">
      <c r="B586" s="215"/>
      <c r="C586" s="215"/>
      <c r="I586" s="216"/>
    </row>
    <row r="587" spans="2:9" s="7" customFormat="1" ht="12.75">
      <c r="B587" s="215"/>
      <c r="C587" s="215"/>
      <c r="I587" s="216"/>
    </row>
    <row r="588" spans="2:9" s="7" customFormat="1" ht="12.75">
      <c r="B588" s="215"/>
      <c r="C588" s="215"/>
      <c r="I588" s="216"/>
    </row>
    <row r="589" spans="2:9" s="7" customFormat="1" ht="12.75">
      <c r="B589" s="215"/>
      <c r="C589" s="215"/>
      <c r="I589" s="216"/>
    </row>
    <row r="590" spans="2:9" s="7" customFormat="1" ht="12.75">
      <c r="B590" s="215"/>
      <c r="C590" s="215"/>
      <c r="I590" s="216"/>
    </row>
    <row r="591" spans="2:9" s="7" customFormat="1" ht="12.75">
      <c r="B591" s="215"/>
      <c r="C591" s="215"/>
      <c r="I591" s="216"/>
    </row>
    <row r="592" spans="2:9" s="7" customFormat="1" ht="12.75">
      <c r="B592" s="215"/>
      <c r="C592" s="215"/>
      <c r="I592" s="216"/>
    </row>
    <row r="593" spans="2:9" s="7" customFormat="1" ht="12.75">
      <c r="B593" s="215"/>
      <c r="C593" s="215"/>
      <c r="I593" s="216"/>
    </row>
    <row r="594" spans="2:9" s="7" customFormat="1" ht="12.75">
      <c r="B594" s="215"/>
      <c r="C594" s="215"/>
      <c r="I594" s="216"/>
    </row>
    <row r="595" spans="2:9" s="7" customFormat="1" ht="12.75">
      <c r="B595" s="215"/>
      <c r="C595" s="215"/>
      <c r="I595" s="216"/>
    </row>
    <row r="596" spans="2:9" s="7" customFormat="1" ht="12.75">
      <c r="B596" s="215"/>
      <c r="C596" s="215"/>
      <c r="I596" s="216"/>
    </row>
    <row r="597" spans="2:9" s="7" customFormat="1" ht="12.75">
      <c r="B597" s="215"/>
      <c r="C597" s="215"/>
      <c r="I597" s="216"/>
    </row>
    <row r="598" spans="2:9" s="7" customFormat="1" ht="12.75">
      <c r="B598" s="215"/>
      <c r="C598" s="215"/>
      <c r="I598" s="216"/>
    </row>
    <row r="599" spans="2:9" s="7" customFormat="1" ht="12.75">
      <c r="B599" s="215"/>
      <c r="C599" s="215"/>
      <c r="I599" s="216"/>
    </row>
    <row r="600" spans="2:9" s="7" customFormat="1" ht="12.75">
      <c r="B600" s="215"/>
      <c r="C600" s="215"/>
      <c r="I600" s="216"/>
    </row>
    <row r="601" spans="2:9" s="7" customFormat="1" ht="12.75">
      <c r="B601" s="215"/>
      <c r="C601" s="215"/>
      <c r="I601" s="216"/>
    </row>
    <row r="602" spans="2:9" s="7" customFormat="1" ht="12.75">
      <c r="B602" s="215"/>
      <c r="C602" s="215"/>
      <c r="I602" s="216"/>
    </row>
    <row r="603" spans="2:9" s="7" customFormat="1" ht="12.75">
      <c r="B603" s="215"/>
      <c r="C603" s="215"/>
      <c r="I603" s="216"/>
    </row>
    <row r="604" spans="2:9" s="7" customFormat="1" ht="12.75">
      <c r="B604" s="215"/>
      <c r="C604" s="215"/>
      <c r="I604" s="216"/>
    </row>
    <row r="605" spans="2:9" s="7" customFormat="1" ht="12.75">
      <c r="B605" s="215"/>
      <c r="C605" s="215"/>
      <c r="I605" s="216"/>
    </row>
    <row r="606" spans="2:9" s="7" customFormat="1" ht="12.75">
      <c r="B606" s="215"/>
      <c r="C606" s="215"/>
      <c r="I606" s="216"/>
    </row>
    <row r="607" spans="2:9" s="7" customFormat="1" ht="12.75">
      <c r="B607" s="215"/>
      <c r="C607" s="215"/>
      <c r="I607" s="216"/>
    </row>
    <row r="608" spans="2:9" s="7" customFormat="1" ht="12.75">
      <c r="B608" s="215"/>
      <c r="C608" s="215"/>
      <c r="I608" s="216"/>
    </row>
    <row r="609" spans="2:9" s="7" customFormat="1" ht="12.75">
      <c r="B609" s="215"/>
      <c r="C609" s="215"/>
      <c r="I609" s="216"/>
    </row>
    <row r="610" spans="2:9" s="7" customFormat="1" ht="12.75">
      <c r="B610" s="215"/>
      <c r="C610" s="215"/>
      <c r="I610" s="216"/>
    </row>
    <row r="611" spans="2:9" s="7" customFormat="1" ht="12.75">
      <c r="B611" s="215"/>
      <c r="C611" s="215"/>
      <c r="I611" s="216"/>
    </row>
    <row r="612" spans="2:9" s="7" customFormat="1" ht="12.75">
      <c r="B612" s="215"/>
      <c r="C612" s="215"/>
      <c r="I612" s="216"/>
    </row>
    <row r="613" spans="2:9" s="7" customFormat="1" ht="12.75">
      <c r="B613" s="215"/>
      <c r="C613" s="215"/>
      <c r="I613" s="216"/>
    </row>
    <row r="614" spans="2:9" s="7" customFormat="1" ht="12.75">
      <c r="B614" s="215"/>
      <c r="C614" s="215"/>
      <c r="I614" s="216"/>
    </row>
    <row r="615" spans="2:9" s="7" customFormat="1" ht="12.75">
      <c r="B615" s="215"/>
      <c r="C615" s="215"/>
      <c r="I615" s="216"/>
    </row>
    <row r="616" spans="2:9" s="7" customFormat="1" ht="12.75">
      <c r="B616" s="215"/>
      <c r="C616" s="215"/>
      <c r="I616" s="216"/>
    </row>
    <row r="617" spans="2:9" s="7" customFormat="1" ht="12.75">
      <c r="B617" s="215"/>
      <c r="C617" s="215"/>
      <c r="I617" s="216"/>
    </row>
    <row r="618" spans="2:9" s="7" customFormat="1" ht="12.75">
      <c r="B618" s="215"/>
      <c r="C618" s="215"/>
      <c r="I618" s="216"/>
    </row>
    <row r="619" spans="2:9" s="7" customFormat="1" ht="12.75">
      <c r="B619" s="215"/>
      <c r="C619" s="215"/>
      <c r="I619" s="216"/>
    </row>
    <row r="620" spans="2:9" s="7" customFormat="1" ht="12.75">
      <c r="B620" s="215"/>
      <c r="C620" s="215"/>
      <c r="I620" s="216"/>
    </row>
    <row r="621" spans="2:9" s="7" customFormat="1" ht="12.75">
      <c r="B621" s="215"/>
      <c r="C621" s="215"/>
      <c r="I621" s="216"/>
    </row>
    <row r="622" spans="2:9" s="7" customFormat="1" ht="12.75">
      <c r="B622" s="215"/>
      <c r="C622" s="215"/>
      <c r="I622" s="216"/>
    </row>
    <row r="623" spans="2:9" s="7" customFormat="1" ht="12.75">
      <c r="B623" s="215"/>
      <c r="C623" s="215"/>
      <c r="I623" s="216"/>
    </row>
    <row r="624" spans="2:9" s="7" customFormat="1" ht="12.75">
      <c r="B624" s="215"/>
      <c r="C624" s="215"/>
      <c r="I624" s="216"/>
    </row>
    <row r="625" spans="2:9" s="7" customFormat="1" ht="12.75">
      <c r="B625" s="215"/>
      <c r="C625" s="215"/>
      <c r="I625" s="216"/>
    </row>
    <row r="626" spans="2:9" s="7" customFormat="1" ht="12.75">
      <c r="B626" s="215"/>
      <c r="C626" s="215"/>
      <c r="I626" s="216"/>
    </row>
    <row r="627" spans="2:9" s="7" customFormat="1" ht="12.75">
      <c r="B627" s="215"/>
      <c r="C627" s="215"/>
      <c r="I627" s="216"/>
    </row>
    <row r="628" spans="2:9" s="7" customFormat="1" ht="12.75">
      <c r="B628" s="215"/>
      <c r="C628" s="215"/>
      <c r="I628" s="216"/>
    </row>
    <row r="629" spans="2:9" s="7" customFormat="1" ht="12.75">
      <c r="B629" s="215"/>
      <c r="C629" s="215"/>
      <c r="I629" s="216"/>
    </row>
    <row r="630" spans="2:9" s="7" customFormat="1" ht="12.75">
      <c r="B630" s="215"/>
      <c r="C630" s="215"/>
      <c r="I630" s="216"/>
    </row>
    <row r="631" spans="2:9" s="7" customFormat="1" ht="12.75">
      <c r="B631" s="215"/>
      <c r="C631" s="215"/>
      <c r="I631" s="216"/>
    </row>
    <row r="632" spans="2:9" s="7" customFormat="1" ht="12.75">
      <c r="B632" s="215"/>
      <c r="C632" s="215"/>
      <c r="I632" s="216"/>
    </row>
    <row r="633" spans="2:9" s="7" customFormat="1" ht="12.75">
      <c r="B633" s="215"/>
      <c r="C633" s="215"/>
      <c r="I633" s="216"/>
    </row>
    <row r="634" spans="2:9" s="7" customFormat="1" ht="12.75">
      <c r="B634" s="215"/>
      <c r="C634" s="215"/>
      <c r="I634" s="216"/>
    </row>
    <row r="635" spans="2:9" s="7" customFormat="1" ht="12.75">
      <c r="B635" s="215"/>
      <c r="C635" s="215"/>
      <c r="I635" s="216"/>
    </row>
    <row r="636" spans="2:9" s="7" customFormat="1" ht="12.75">
      <c r="B636" s="215"/>
      <c r="C636" s="215"/>
      <c r="I636" s="216"/>
    </row>
    <row r="637" spans="2:9" s="7" customFormat="1" ht="12.75">
      <c r="B637" s="215"/>
      <c r="C637" s="215"/>
      <c r="I637" s="216"/>
    </row>
    <row r="638" spans="2:9" s="7" customFormat="1" ht="12.75">
      <c r="B638" s="215"/>
      <c r="C638" s="215"/>
      <c r="I638" s="216"/>
    </row>
    <row r="639" spans="2:9" s="7" customFormat="1" ht="12.75">
      <c r="B639" s="215"/>
      <c r="C639" s="215"/>
      <c r="I639" s="216"/>
    </row>
    <row r="640" spans="2:9" s="7" customFormat="1" ht="12.75">
      <c r="B640" s="215"/>
      <c r="C640" s="215"/>
      <c r="I640" s="216"/>
    </row>
    <row r="641" spans="2:9" s="7" customFormat="1" ht="12.75">
      <c r="B641" s="215"/>
      <c r="C641" s="215"/>
      <c r="I641" s="216"/>
    </row>
    <row r="642" spans="2:9" s="7" customFormat="1" ht="12.75">
      <c r="B642" s="215"/>
      <c r="C642" s="215"/>
      <c r="I642" s="216"/>
    </row>
    <row r="643" spans="2:9" s="7" customFormat="1" ht="12.75">
      <c r="B643" s="215"/>
      <c r="C643" s="215"/>
      <c r="I643" s="216"/>
    </row>
    <row r="644" spans="2:9" s="7" customFormat="1" ht="12.75">
      <c r="B644" s="215"/>
      <c r="C644" s="215"/>
      <c r="I644" s="216"/>
    </row>
    <row r="645" spans="2:9" s="7" customFormat="1" ht="12.75">
      <c r="B645" s="215"/>
      <c r="C645" s="215"/>
      <c r="I645" s="216"/>
    </row>
    <row r="646" spans="2:9" s="7" customFormat="1" ht="12.75">
      <c r="B646" s="215"/>
      <c r="C646" s="215"/>
      <c r="I646" s="216"/>
    </row>
    <row r="647" spans="2:9" s="7" customFormat="1" ht="12.75">
      <c r="B647" s="215"/>
      <c r="C647" s="215"/>
      <c r="I647" s="216"/>
    </row>
    <row r="648" spans="2:9" s="7" customFormat="1" ht="12.75">
      <c r="B648" s="215"/>
      <c r="C648" s="215"/>
      <c r="I648" s="216"/>
    </row>
    <row r="649" spans="2:9" s="7" customFormat="1" ht="12.75">
      <c r="B649" s="215"/>
      <c r="C649" s="215"/>
      <c r="I649" s="216"/>
    </row>
    <row r="650" spans="2:9" s="7" customFormat="1" ht="12.75">
      <c r="B650" s="215"/>
      <c r="C650" s="215"/>
      <c r="I650" s="216"/>
    </row>
    <row r="651" spans="2:9" s="7" customFormat="1" ht="12.75">
      <c r="B651" s="215"/>
      <c r="C651" s="215"/>
      <c r="I651" s="216"/>
    </row>
    <row r="652" spans="2:9" s="7" customFormat="1" ht="12.75">
      <c r="B652" s="215"/>
      <c r="C652" s="215"/>
      <c r="I652" s="216"/>
    </row>
    <row r="653" spans="2:9" s="7" customFormat="1" ht="12.75">
      <c r="B653" s="215"/>
      <c r="C653" s="215"/>
      <c r="I653" s="216"/>
    </row>
    <row r="654" spans="2:9" s="7" customFormat="1" ht="12.75">
      <c r="B654" s="215"/>
      <c r="C654" s="215"/>
      <c r="I654" s="216"/>
    </row>
    <row r="655" spans="2:9" s="7" customFormat="1" ht="12.75">
      <c r="B655" s="215"/>
      <c r="C655" s="215"/>
      <c r="I655" s="216"/>
    </row>
    <row r="656" spans="2:9" s="7" customFormat="1" ht="12.75">
      <c r="B656" s="215"/>
      <c r="C656" s="215"/>
      <c r="I656" s="216"/>
    </row>
    <row r="657" spans="2:9" s="7" customFormat="1" ht="12.75">
      <c r="B657" s="215"/>
      <c r="C657" s="215"/>
      <c r="I657" s="216"/>
    </row>
    <row r="658" spans="2:9" s="7" customFormat="1" ht="12.75">
      <c r="B658" s="215"/>
      <c r="C658" s="215"/>
      <c r="I658" s="216"/>
    </row>
    <row r="659" spans="2:9" s="7" customFormat="1" ht="12.75">
      <c r="B659" s="215"/>
      <c r="C659" s="215"/>
      <c r="I659" s="216"/>
    </row>
    <row r="660" spans="2:9" s="7" customFormat="1" ht="12.75">
      <c r="B660" s="215"/>
      <c r="C660" s="215"/>
      <c r="I660" s="216"/>
    </row>
    <row r="661" spans="2:9" s="7" customFormat="1" ht="12.75">
      <c r="B661" s="215"/>
      <c r="C661" s="215"/>
      <c r="I661" s="216"/>
    </row>
    <row r="662" spans="2:9" s="7" customFormat="1" ht="12.75">
      <c r="B662" s="215"/>
      <c r="C662" s="215"/>
      <c r="I662" s="216"/>
    </row>
    <row r="663" spans="2:9" s="7" customFormat="1" ht="12.75">
      <c r="B663" s="215"/>
      <c r="C663" s="215"/>
      <c r="I663" s="216"/>
    </row>
    <row r="664" spans="2:9" s="7" customFormat="1" ht="12.75">
      <c r="B664" s="215"/>
      <c r="C664" s="215"/>
      <c r="I664" s="216"/>
    </row>
    <row r="665" spans="2:9" s="7" customFormat="1" ht="12.75">
      <c r="B665" s="215"/>
      <c r="C665" s="215"/>
      <c r="I665" s="216"/>
    </row>
    <row r="666" spans="2:9" s="7" customFormat="1" ht="12.75">
      <c r="B666" s="215"/>
      <c r="C666" s="215"/>
      <c r="I666" s="216"/>
    </row>
    <row r="667" spans="2:9" s="7" customFormat="1" ht="12.75">
      <c r="B667" s="215"/>
      <c r="C667" s="215"/>
      <c r="I667" s="216"/>
    </row>
    <row r="668" spans="2:9" s="7" customFormat="1" ht="12.75">
      <c r="B668" s="215"/>
      <c r="C668" s="215"/>
      <c r="I668" s="216"/>
    </row>
    <row r="669" spans="2:9" s="7" customFormat="1" ht="12.75">
      <c r="B669" s="215"/>
      <c r="C669" s="215"/>
      <c r="I669" s="216"/>
    </row>
    <row r="670" spans="2:9" s="7" customFormat="1" ht="12.75">
      <c r="B670" s="215"/>
      <c r="C670" s="215"/>
      <c r="I670" s="216"/>
    </row>
    <row r="671" spans="2:9" s="7" customFormat="1" ht="12.75">
      <c r="B671" s="215"/>
      <c r="C671" s="215"/>
      <c r="I671" s="216"/>
    </row>
    <row r="672" spans="2:9" s="7" customFormat="1" ht="12.75">
      <c r="B672" s="215"/>
      <c r="C672" s="215"/>
      <c r="I672" s="216"/>
    </row>
    <row r="673" spans="2:9" s="7" customFormat="1" ht="12.75">
      <c r="B673" s="215"/>
      <c r="C673" s="215"/>
      <c r="I673" s="216"/>
    </row>
    <row r="674" spans="2:9" s="7" customFormat="1" ht="12.75">
      <c r="B674" s="215"/>
      <c r="C674" s="215"/>
      <c r="I674" s="216"/>
    </row>
    <row r="675" spans="2:9" s="7" customFormat="1" ht="12.75">
      <c r="B675" s="215"/>
      <c r="C675" s="215"/>
      <c r="I675" s="216"/>
    </row>
    <row r="676" spans="2:9" s="7" customFormat="1" ht="12.75">
      <c r="B676" s="215"/>
      <c r="C676" s="215"/>
      <c r="I676" s="216"/>
    </row>
    <row r="677" spans="2:9" s="7" customFormat="1" ht="12.75">
      <c r="B677" s="215"/>
      <c r="C677" s="215"/>
      <c r="I677" s="216"/>
    </row>
    <row r="678" spans="2:9" s="7" customFormat="1" ht="12.75">
      <c r="B678" s="215"/>
      <c r="C678" s="215"/>
      <c r="I678" s="216"/>
    </row>
    <row r="679" spans="2:9" s="7" customFormat="1" ht="12.75">
      <c r="B679" s="215"/>
      <c r="C679" s="215"/>
      <c r="I679" s="216"/>
    </row>
    <row r="680" spans="2:9" s="7" customFormat="1" ht="12.75">
      <c r="B680" s="215"/>
      <c r="C680" s="215"/>
      <c r="I680" s="216"/>
    </row>
    <row r="681" spans="2:9" s="7" customFormat="1" ht="12.75">
      <c r="B681" s="215"/>
      <c r="C681" s="215"/>
      <c r="I681" s="216"/>
    </row>
    <row r="682" spans="2:9" s="7" customFormat="1" ht="12.75">
      <c r="B682" s="215"/>
      <c r="C682" s="215"/>
      <c r="I682" s="216"/>
    </row>
    <row r="683" spans="2:9" s="7" customFormat="1" ht="12.75">
      <c r="B683" s="215"/>
      <c r="C683" s="215"/>
      <c r="I683" s="216"/>
    </row>
    <row r="684" spans="2:9" s="7" customFormat="1" ht="12.75">
      <c r="B684" s="215"/>
      <c r="C684" s="215"/>
      <c r="I684" s="216"/>
    </row>
    <row r="685" spans="2:9" s="7" customFormat="1" ht="12.75">
      <c r="B685" s="215"/>
      <c r="C685" s="215"/>
      <c r="I685" s="216"/>
    </row>
    <row r="686" spans="2:9" s="7" customFormat="1" ht="12.75">
      <c r="B686" s="215"/>
      <c r="C686" s="215"/>
      <c r="I686" s="216"/>
    </row>
    <row r="687" spans="2:9" s="7" customFormat="1" ht="12.75">
      <c r="B687" s="215"/>
      <c r="C687" s="215"/>
      <c r="I687" s="216"/>
    </row>
    <row r="688" spans="2:9" s="7" customFormat="1" ht="12.75">
      <c r="B688" s="215"/>
      <c r="C688" s="215"/>
      <c r="I688" s="216"/>
    </row>
    <row r="689" spans="2:9" s="7" customFormat="1" ht="12.75">
      <c r="B689" s="215"/>
      <c r="C689" s="215"/>
      <c r="I689" s="216"/>
    </row>
    <row r="690" spans="2:9" s="7" customFormat="1" ht="12.75">
      <c r="B690" s="215"/>
      <c r="C690" s="215"/>
      <c r="I690" s="216"/>
    </row>
    <row r="691" spans="2:9" s="7" customFormat="1" ht="12.75">
      <c r="B691" s="215"/>
      <c r="C691" s="215"/>
      <c r="I691" s="216"/>
    </row>
    <row r="692" spans="2:9" s="7" customFormat="1" ht="12.75">
      <c r="B692" s="215"/>
      <c r="C692" s="215"/>
      <c r="I692" s="216"/>
    </row>
    <row r="693" spans="2:9" s="7" customFormat="1" ht="12.75">
      <c r="B693" s="215"/>
      <c r="C693" s="215"/>
      <c r="I693" s="216"/>
    </row>
    <row r="694" spans="2:9" s="7" customFormat="1" ht="12.75">
      <c r="B694" s="215"/>
      <c r="C694" s="215"/>
      <c r="I694" s="216"/>
    </row>
    <row r="695" spans="2:9" s="7" customFormat="1" ht="12.75">
      <c r="B695" s="215"/>
      <c r="C695" s="215"/>
      <c r="I695" s="216"/>
    </row>
    <row r="696" spans="2:9" s="7" customFormat="1" ht="12.75">
      <c r="B696" s="215"/>
      <c r="C696" s="215"/>
      <c r="I696" s="216"/>
    </row>
    <row r="697" spans="2:9" s="7" customFormat="1" ht="12.75">
      <c r="B697" s="215"/>
      <c r="C697" s="215"/>
      <c r="I697" s="216"/>
    </row>
    <row r="698" spans="2:9" s="7" customFormat="1" ht="12.75">
      <c r="B698" s="215"/>
      <c r="C698" s="215"/>
      <c r="I698" s="216"/>
    </row>
    <row r="699" spans="2:9" s="7" customFormat="1" ht="12.75">
      <c r="B699" s="215"/>
      <c r="C699" s="215"/>
      <c r="I699" s="216"/>
    </row>
    <row r="700" spans="2:9" s="7" customFormat="1" ht="12.75">
      <c r="B700" s="215"/>
      <c r="C700" s="215"/>
      <c r="I700" s="216"/>
    </row>
    <row r="701" spans="2:9" s="7" customFormat="1" ht="12.75">
      <c r="B701" s="215"/>
      <c r="C701" s="215"/>
      <c r="I701" s="216"/>
    </row>
    <row r="702" spans="2:9" s="7" customFormat="1" ht="12.75">
      <c r="B702" s="215"/>
      <c r="C702" s="215"/>
      <c r="I702" s="216"/>
    </row>
    <row r="703" spans="2:9" s="7" customFormat="1" ht="12.75">
      <c r="B703" s="215"/>
      <c r="C703" s="215"/>
      <c r="I703" s="216"/>
    </row>
    <row r="704" spans="2:9" s="7" customFormat="1" ht="12.75">
      <c r="B704" s="215"/>
      <c r="C704" s="215"/>
      <c r="I704" s="216"/>
    </row>
    <row r="705" spans="2:9" s="7" customFormat="1" ht="12.75">
      <c r="B705" s="215"/>
      <c r="C705" s="215"/>
      <c r="I705" s="216"/>
    </row>
    <row r="706" spans="2:9" s="7" customFormat="1" ht="12.75">
      <c r="B706" s="215"/>
      <c r="C706" s="215"/>
      <c r="I706" s="216"/>
    </row>
    <row r="707" spans="2:9" s="7" customFormat="1" ht="12.75">
      <c r="B707" s="215"/>
      <c r="C707" s="215"/>
      <c r="I707" s="216"/>
    </row>
    <row r="708" spans="2:9" s="7" customFormat="1" ht="12.75">
      <c r="B708" s="215"/>
      <c r="C708" s="215"/>
      <c r="I708" s="216"/>
    </row>
    <row r="709" spans="2:9" s="7" customFormat="1" ht="12.75">
      <c r="B709" s="215"/>
      <c r="C709" s="215"/>
      <c r="I709" s="216"/>
    </row>
    <row r="710" spans="2:9" s="7" customFormat="1" ht="12.75">
      <c r="B710" s="215"/>
      <c r="C710" s="215"/>
      <c r="I710" s="216"/>
    </row>
    <row r="711" spans="2:9" s="7" customFormat="1" ht="12.75">
      <c r="B711" s="215"/>
      <c r="C711" s="215"/>
      <c r="I711" s="216"/>
    </row>
    <row r="712" spans="2:9" s="7" customFormat="1" ht="12.75">
      <c r="B712" s="215"/>
      <c r="C712" s="215"/>
      <c r="I712" s="216"/>
    </row>
    <row r="713" spans="2:9" s="7" customFormat="1" ht="12.75">
      <c r="B713" s="215"/>
      <c r="C713" s="215"/>
      <c r="I713" s="216"/>
    </row>
    <row r="714" spans="2:9" s="7" customFormat="1" ht="12.75">
      <c r="B714" s="215"/>
      <c r="C714" s="215"/>
      <c r="I714" s="216"/>
    </row>
    <row r="715" spans="2:9" s="7" customFormat="1" ht="12.75">
      <c r="B715" s="215"/>
      <c r="C715" s="215"/>
      <c r="I715" s="216"/>
    </row>
    <row r="716" spans="2:9" s="7" customFormat="1" ht="12.75">
      <c r="B716" s="215"/>
      <c r="C716" s="215"/>
      <c r="I716" s="216"/>
    </row>
    <row r="717" spans="2:9" s="7" customFormat="1" ht="12.75">
      <c r="B717" s="215"/>
      <c r="C717" s="215"/>
      <c r="I717" s="216"/>
    </row>
    <row r="718" spans="2:9" s="7" customFormat="1" ht="12.75">
      <c r="B718" s="215"/>
      <c r="C718" s="215"/>
      <c r="I718" s="216"/>
    </row>
    <row r="719" spans="2:9" s="7" customFormat="1" ht="12.75">
      <c r="B719" s="215"/>
      <c r="C719" s="215"/>
      <c r="I719" s="216"/>
    </row>
    <row r="720" spans="2:9" s="7" customFormat="1" ht="12.75">
      <c r="B720" s="215"/>
      <c r="C720" s="215"/>
      <c r="I720" s="216"/>
    </row>
    <row r="721" spans="2:9" s="7" customFormat="1" ht="12.75">
      <c r="B721" s="215"/>
      <c r="C721" s="215"/>
      <c r="I721" s="216"/>
    </row>
    <row r="722" spans="2:9" s="7" customFormat="1" ht="12.75">
      <c r="B722" s="215"/>
      <c r="C722" s="215"/>
      <c r="I722" s="216"/>
    </row>
    <row r="723" spans="2:9" s="7" customFormat="1" ht="12.75">
      <c r="B723" s="215"/>
      <c r="C723" s="215"/>
      <c r="I723" s="216"/>
    </row>
    <row r="724" spans="2:9" s="7" customFormat="1" ht="12.75">
      <c r="B724" s="215"/>
      <c r="C724" s="215"/>
      <c r="I724" s="216"/>
    </row>
    <row r="725" spans="2:9" s="7" customFormat="1" ht="12.75">
      <c r="B725" s="215"/>
      <c r="C725" s="215"/>
      <c r="I725" s="216"/>
    </row>
    <row r="726" spans="2:9" s="7" customFormat="1" ht="12.75">
      <c r="B726" s="215"/>
      <c r="C726" s="215"/>
      <c r="I726" s="216"/>
    </row>
    <row r="727" spans="2:9" s="7" customFormat="1" ht="12.75">
      <c r="B727" s="215"/>
      <c r="C727" s="215"/>
      <c r="I727" s="216"/>
    </row>
    <row r="728" spans="2:9" s="7" customFormat="1" ht="12.75">
      <c r="B728" s="215"/>
      <c r="C728" s="215"/>
      <c r="I728" s="216"/>
    </row>
    <row r="729" spans="2:9" s="7" customFormat="1" ht="12.75">
      <c r="B729" s="215"/>
      <c r="C729" s="215"/>
      <c r="I729" s="216"/>
    </row>
    <row r="730" spans="2:9" s="7" customFormat="1" ht="12.75">
      <c r="B730" s="215"/>
      <c r="C730" s="215"/>
      <c r="I730" s="216"/>
    </row>
    <row r="731" spans="2:9" s="7" customFormat="1" ht="12.75">
      <c r="B731" s="215"/>
      <c r="C731" s="215"/>
      <c r="I731" s="216"/>
    </row>
    <row r="732" spans="2:9" s="7" customFormat="1" ht="12.75">
      <c r="B732" s="215"/>
      <c r="C732" s="215"/>
      <c r="I732" s="216"/>
    </row>
    <row r="733" spans="2:9" s="7" customFormat="1" ht="12.75">
      <c r="B733" s="215"/>
      <c r="C733" s="215"/>
      <c r="I733" s="216"/>
    </row>
    <row r="734" spans="2:9" s="7" customFormat="1" ht="12.75">
      <c r="B734" s="215"/>
      <c r="C734" s="215"/>
      <c r="I734" s="216"/>
    </row>
    <row r="735" spans="2:9" s="7" customFormat="1" ht="12.75">
      <c r="B735" s="215"/>
      <c r="C735" s="215"/>
      <c r="I735" s="216"/>
    </row>
    <row r="736" spans="2:9" s="7" customFormat="1" ht="12.75">
      <c r="B736" s="215"/>
      <c r="C736" s="215"/>
      <c r="I736" s="216"/>
    </row>
    <row r="737" spans="2:9" s="7" customFormat="1" ht="12.75">
      <c r="B737" s="215"/>
      <c r="C737" s="215"/>
      <c r="I737" s="216"/>
    </row>
    <row r="738" spans="2:9" s="7" customFormat="1" ht="12.75">
      <c r="B738" s="215"/>
      <c r="C738" s="215"/>
      <c r="I738" s="216"/>
    </row>
    <row r="739" spans="2:9" s="7" customFormat="1" ht="12.75">
      <c r="B739" s="215"/>
      <c r="C739" s="215"/>
      <c r="I739" s="216"/>
    </row>
    <row r="740" spans="2:9" s="7" customFormat="1" ht="12.75">
      <c r="B740" s="215"/>
      <c r="C740" s="215"/>
      <c r="I740" s="216"/>
    </row>
    <row r="741" spans="2:9" s="7" customFormat="1" ht="12.75">
      <c r="B741" s="215"/>
      <c r="C741" s="215"/>
      <c r="I741" s="216"/>
    </row>
    <row r="742" spans="2:9" s="7" customFormat="1" ht="12.75">
      <c r="B742" s="215"/>
      <c r="C742" s="215"/>
      <c r="I742" s="216"/>
    </row>
    <row r="743" spans="2:9" s="7" customFormat="1" ht="12.75">
      <c r="B743" s="215"/>
      <c r="C743" s="215"/>
      <c r="I743" s="216"/>
    </row>
    <row r="744" spans="2:9" s="7" customFormat="1" ht="12.75">
      <c r="B744" s="215"/>
      <c r="C744" s="215"/>
      <c r="I744" s="216"/>
    </row>
    <row r="745" spans="2:9" s="7" customFormat="1" ht="12.75">
      <c r="B745" s="215"/>
      <c r="C745" s="215"/>
      <c r="I745" s="216"/>
    </row>
    <row r="746" spans="2:9" s="7" customFormat="1" ht="12.75">
      <c r="B746" s="215"/>
      <c r="C746" s="215"/>
      <c r="I746" s="216"/>
    </row>
    <row r="747" spans="2:9" s="7" customFormat="1" ht="12.75">
      <c r="B747" s="215"/>
      <c r="C747" s="215"/>
      <c r="I747" s="216"/>
    </row>
    <row r="748" spans="2:9" s="7" customFormat="1" ht="12.75">
      <c r="B748" s="215"/>
      <c r="C748" s="215"/>
      <c r="I748" s="216"/>
    </row>
    <row r="749" spans="2:9" s="7" customFormat="1" ht="12.75">
      <c r="B749" s="215"/>
      <c r="C749" s="215"/>
      <c r="I749" s="216"/>
    </row>
    <row r="750" spans="2:9" s="7" customFormat="1" ht="12.75">
      <c r="B750" s="215"/>
      <c r="C750" s="215"/>
      <c r="I750" s="216"/>
    </row>
    <row r="751" spans="2:9" s="7" customFormat="1" ht="12.75">
      <c r="B751" s="215"/>
      <c r="C751" s="215"/>
      <c r="I751" s="216"/>
    </row>
    <row r="752" spans="2:9" s="7" customFormat="1" ht="12.75">
      <c r="B752" s="215"/>
      <c r="C752" s="215"/>
      <c r="I752" s="216"/>
    </row>
    <row r="753" spans="2:9" s="7" customFormat="1" ht="12.75">
      <c r="B753" s="215"/>
      <c r="C753" s="215"/>
      <c r="I753" s="216"/>
    </row>
    <row r="754" spans="2:9" s="7" customFormat="1" ht="12.75">
      <c r="B754" s="215"/>
      <c r="C754" s="215"/>
      <c r="I754" s="216"/>
    </row>
    <row r="755" spans="2:9" s="7" customFormat="1" ht="12.75">
      <c r="B755" s="215"/>
      <c r="C755" s="215"/>
      <c r="I755" s="216"/>
    </row>
    <row r="756" spans="2:9" s="7" customFormat="1" ht="12.75">
      <c r="B756" s="215"/>
      <c r="C756" s="215"/>
      <c r="I756" s="216"/>
    </row>
    <row r="757" spans="2:9" s="7" customFormat="1" ht="12.75">
      <c r="B757" s="215"/>
      <c r="C757" s="215"/>
      <c r="I757" s="216"/>
    </row>
    <row r="758" spans="2:9" s="7" customFormat="1" ht="12.75">
      <c r="B758" s="215"/>
      <c r="C758" s="215"/>
      <c r="I758" s="216"/>
    </row>
    <row r="759" spans="2:9" s="7" customFormat="1" ht="12.75">
      <c r="B759" s="215"/>
      <c r="C759" s="215"/>
      <c r="I759" s="216"/>
    </row>
    <row r="760" spans="2:9" s="7" customFormat="1" ht="12.75">
      <c r="B760" s="215"/>
      <c r="C760" s="215"/>
      <c r="I760" s="216"/>
    </row>
    <row r="761" spans="2:9" s="7" customFormat="1" ht="12.75">
      <c r="B761" s="215"/>
      <c r="C761" s="215"/>
      <c r="I761" s="216"/>
    </row>
    <row r="762" spans="2:9" s="7" customFormat="1" ht="12.75">
      <c r="B762" s="215"/>
      <c r="C762" s="215"/>
      <c r="I762" s="216"/>
    </row>
    <row r="763" spans="2:9" s="7" customFormat="1" ht="12.75">
      <c r="B763" s="215"/>
      <c r="C763" s="215"/>
      <c r="I763" s="216"/>
    </row>
    <row r="764" spans="2:9" s="7" customFormat="1" ht="12.75">
      <c r="B764" s="215"/>
      <c r="C764" s="215"/>
      <c r="I764" s="216"/>
    </row>
    <row r="765" spans="2:9" s="7" customFormat="1" ht="12.75">
      <c r="B765" s="215"/>
      <c r="C765" s="215"/>
      <c r="I765" s="216"/>
    </row>
    <row r="766" spans="2:9" s="7" customFormat="1" ht="12.75">
      <c r="B766" s="215"/>
      <c r="C766" s="215"/>
      <c r="I766" s="216"/>
    </row>
    <row r="767" spans="2:9" s="7" customFormat="1" ht="12.75">
      <c r="B767" s="215"/>
      <c r="C767" s="215"/>
      <c r="I767" s="216"/>
    </row>
    <row r="768" spans="2:9" s="7" customFormat="1" ht="12.75">
      <c r="B768" s="215"/>
      <c r="C768" s="215"/>
      <c r="I768" s="216"/>
    </row>
    <row r="769" spans="2:9" s="7" customFormat="1" ht="12.75">
      <c r="B769" s="215"/>
      <c r="C769" s="215"/>
      <c r="I769" s="216"/>
    </row>
    <row r="770" spans="2:9" s="7" customFormat="1" ht="12.75">
      <c r="B770" s="215"/>
      <c r="C770" s="215"/>
      <c r="I770" s="216"/>
    </row>
    <row r="771" spans="2:9" s="7" customFormat="1" ht="12.75">
      <c r="B771" s="215"/>
      <c r="C771" s="215"/>
      <c r="I771" s="216"/>
    </row>
    <row r="772" spans="2:9" s="7" customFormat="1" ht="12.75">
      <c r="B772" s="215"/>
      <c r="C772" s="215"/>
      <c r="I772" s="216"/>
    </row>
    <row r="773" spans="2:9" s="7" customFormat="1" ht="12.75">
      <c r="B773" s="215"/>
      <c r="C773" s="215"/>
      <c r="I773" s="216"/>
    </row>
    <row r="774" spans="2:9" s="7" customFormat="1" ht="12.75">
      <c r="B774" s="215"/>
      <c r="C774" s="215"/>
      <c r="I774" s="216"/>
    </row>
    <row r="775" spans="2:9" s="7" customFormat="1" ht="12.75">
      <c r="B775" s="215"/>
      <c r="C775" s="215"/>
      <c r="I775" s="216"/>
    </row>
    <row r="776" spans="2:9" s="7" customFormat="1" ht="12.75">
      <c r="B776" s="215"/>
      <c r="C776" s="215"/>
      <c r="I776" s="216"/>
    </row>
    <row r="777" spans="2:9" s="7" customFormat="1" ht="12.75">
      <c r="B777" s="215"/>
      <c r="C777" s="215"/>
      <c r="I777" s="216"/>
    </row>
    <row r="778" spans="2:9" s="7" customFormat="1" ht="12.75">
      <c r="B778" s="215"/>
      <c r="C778" s="215"/>
      <c r="I778" s="216"/>
    </row>
    <row r="779" spans="2:9" s="7" customFormat="1" ht="12.75">
      <c r="B779" s="215"/>
      <c r="C779" s="215"/>
      <c r="I779" s="216"/>
    </row>
    <row r="780" spans="2:9" s="7" customFormat="1" ht="12.75">
      <c r="B780" s="215"/>
      <c r="C780" s="215"/>
      <c r="I780" s="216"/>
    </row>
    <row r="781" spans="2:9" s="7" customFormat="1" ht="12.75">
      <c r="B781" s="215"/>
      <c r="C781" s="215"/>
      <c r="I781" s="216"/>
    </row>
    <row r="782" spans="2:9" s="7" customFormat="1" ht="12.75">
      <c r="B782" s="215"/>
      <c r="C782" s="215"/>
      <c r="I782" s="216"/>
    </row>
    <row r="783" spans="2:9" s="7" customFormat="1" ht="12.75">
      <c r="B783" s="215"/>
      <c r="C783" s="215"/>
      <c r="I783" s="216"/>
    </row>
    <row r="784" spans="2:9" s="7" customFormat="1" ht="12.75">
      <c r="B784" s="215"/>
      <c r="C784" s="215"/>
      <c r="I784" s="216"/>
    </row>
    <row r="785" spans="2:9" s="7" customFormat="1" ht="12.75">
      <c r="B785" s="215"/>
      <c r="C785" s="215"/>
      <c r="I785" s="216"/>
    </row>
    <row r="786" spans="2:9" s="7" customFormat="1" ht="12.75">
      <c r="B786" s="215"/>
      <c r="C786" s="215"/>
      <c r="I786" s="216"/>
    </row>
    <row r="787" spans="2:9" s="7" customFormat="1" ht="12.75">
      <c r="B787" s="215"/>
      <c r="C787" s="215"/>
      <c r="I787" s="216"/>
    </row>
    <row r="788" spans="2:9" s="7" customFormat="1" ht="12.75">
      <c r="B788" s="215"/>
      <c r="C788" s="215"/>
      <c r="I788" s="216"/>
    </row>
    <row r="789" spans="2:9" s="7" customFormat="1" ht="12.75">
      <c r="B789" s="215"/>
      <c r="C789" s="215"/>
      <c r="I789" s="216"/>
    </row>
    <row r="790" spans="2:9" s="7" customFormat="1" ht="12.75">
      <c r="B790" s="215"/>
      <c r="C790" s="215"/>
      <c r="I790" s="216"/>
    </row>
    <row r="791" spans="2:9" s="7" customFormat="1" ht="12.75">
      <c r="B791" s="215"/>
      <c r="C791" s="215"/>
      <c r="I791" s="216"/>
    </row>
    <row r="792" spans="2:9" s="7" customFormat="1" ht="12.75">
      <c r="B792" s="215"/>
      <c r="C792" s="215"/>
      <c r="I792" s="216"/>
    </row>
    <row r="793" spans="2:9" s="7" customFormat="1" ht="12.75">
      <c r="B793" s="215"/>
      <c r="C793" s="215"/>
      <c r="I793" s="216"/>
    </row>
    <row r="794" spans="2:9" s="7" customFormat="1" ht="12.75">
      <c r="B794" s="215"/>
      <c r="C794" s="215"/>
      <c r="I794" s="216"/>
    </row>
    <row r="795" spans="2:9" s="7" customFormat="1" ht="12.75">
      <c r="B795" s="215"/>
      <c r="C795" s="215"/>
      <c r="I795" s="216"/>
    </row>
    <row r="796" spans="2:9" s="7" customFormat="1" ht="12.75">
      <c r="B796" s="215"/>
      <c r="C796" s="215"/>
      <c r="I796" s="216"/>
    </row>
    <row r="797" spans="2:9" s="7" customFormat="1" ht="12.75">
      <c r="B797" s="215"/>
      <c r="C797" s="215"/>
      <c r="I797" s="216"/>
    </row>
    <row r="798" spans="2:9" s="7" customFormat="1" ht="12.75">
      <c r="B798" s="215"/>
      <c r="C798" s="215"/>
      <c r="I798" s="216"/>
    </row>
    <row r="799" spans="2:9" s="7" customFormat="1" ht="12.75">
      <c r="B799" s="215"/>
      <c r="C799" s="215"/>
      <c r="I799" s="216"/>
    </row>
    <row r="800" spans="2:9" s="7" customFormat="1" ht="12.75">
      <c r="B800" s="215"/>
      <c r="C800" s="215"/>
      <c r="I800" s="216"/>
    </row>
    <row r="801" spans="2:9" s="7" customFormat="1" ht="12.75">
      <c r="B801" s="215"/>
      <c r="C801" s="215"/>
      <c r="I801" s="216"/>
    </row>
    <row r="802" spans="2:9" s="7" customFormat="1" ht="12.75">
      <c r="B802" s="215"/>
      <c r="C802" s="215"/>
      <c r="I802" s="216"/>
    </row>
    <row r="803" spans="2:9" s="7" customFormat="1" ht="12.75">
      <c r="B803" s="215"/>
      <c r="C803" s="215"/>
      <c r="I803" s="216"/>
    </row>
    <row r="804" spans="2:9" s="7" customFormat="1" ht="12.75">
      <c r="B804" s="215"/>
      <c r="C804" s="215"/>
      <c r="I804" s="216"/>
    </row>
    <row r="805" spans="2:9" s="7" customFormat="1" ht="12.75">
      <c r="B805" s="215"/>
      <c r="C805" s="215"/>
      <c r="I805" s="216"/>
    </row>
    <row r="806" spans="2:9" s="7" customFormat="1" ht="12.75">
      <c r="B806" s="215"/>
      <c r="C806" s="215"/>
      <c r="I806" s="216"/>
    </row>
    <row r="807" spans="2:9" s="7" customFormat="1" ht="12.75">
      <c r="B807" s="215"/>
      <c r="C807" s="215"/>
      <c r="I807" s="216"/>
    </row>
    <row r="808" spans="2:9" s="7" customFormat="1" ht="12.75">
      <c r="B808" s="215"/>
      <c r="C808" s="215"/>
      <c r="I808" s="216"/>
    </row>
    <row r="809" spans="2:9" s="7" customFormat="1" ht="12.75">
      <c r="B809" s="215"/>
      <c r="C809" s="215"/>
      <c r="I809" s="216"/>
    </row>
    <row r="810" spans="2:9" s="7" customFormat="1" ht="12.75">
      <c r="B810" s="215"/>
      <c r="C810" s="215"/>
      <c r="I810" s="216"/>
    </row>
    <row r="811" spans="2:9" s="7" customFormat="1" ht="12.75">
      <c r="B811" s="215"/>
      <c r="C811" s="215"/>
      <c r="I811" s="216"/>
    </row>
    <row r="812" spans="2:9" s="7" customFormat="1" ht="12.75">
      <c r="B812" s="215"/>
      <c r="C812" s="215"/>
      <c r="I812" s="216"/>
    </row>
    <row r="813" spans="2:9" s="7" customFormat="1" ht="12.75">
      <c r="B813" s="215"/>
      <c r="C813" s="215"/>
      <c r="I813" s="216"/>
    </row>
    <row r="814" spans="2:9" s="7" customFormat="1" ht="12.75">
      <c r="B814" s="215"/>
      <c r="C814" s="215"/>
      <c r="I814" s="216"/>
    </row>
    <row r="815" spans="2:9" s="7" customFormat="1" ht="12.75">
      <c r="B815" s="215"/>
      <c r="C815" s="215"/>
      <c r="I815" s="216"/>
    </row>
    <row r="816" spans="2:9" s="7" customFormat="1" ht="12.75">
      <c r="B816" s="215"/>
      <c r="C816" s="215"/>
      <c r="I816" s="216"/>
    </row>
    <row r="817" spans="2:9" s="7" customFormat="1" ht="12.75">
      <c r="B817" s="215"/>
      <c r="C817" s="215"/>
      <c r="I817" s="216"/>
    </row>
    <row r="818" spans="2:9" s="7" customFormat="1" ht="12.75">
      <c r="B818" s="215"/>
      <c r="C818" s="215"/>
      <c r="I818" s="216"/>
    </row>
    <row r="819" spans="2:9" s="7" customFormat="1" ht="12.75">
      <c r="B819" s="215"/>
      <c r="C819" s="215"/>
      <c r="I819" s="216"/>
    </row>
    <row r="820" spans="2:9" s="7" customFormat="1" ht="12.75">
      <c r="B820" s="215"/>
      <c r="C820" s="215"/>
      <c r="I820" s="216"/>
    </row>
    <row r="821" spans="2:9" s="7" customFormat="1" ht="12.75">
      <c r="B821" s="215"/>
      <c r="C821" s="215"/>
      <c r="I821" s="216"/>
    </row>
    <row r="822" spans="2:9" s="7" customFormat="1" ht="12.75">
      <c r="B822" s="215"/>
      <c r="C822" s="215"/>
      <c r="I822" s="216"/>
    </row>
    <row r="823" spans="2:9" s="7" customFormat="1" ht="12.75">
      <c r="B823" s="215"/>
      <c r="C823" s="215"/>
      <c r="I823" s="216"/>
    </row>
    <row r="824" spans="2:9" s="7" customFormat="1" ht="12.75">
      <c r="B824" s="215"/>
      <c r="C824" s="215"/>
      <c r="I824" s="216"/>
    </row>
    <row r="825" spans="2:9" s="7" customFormat="1" ht="12.75">
      <c r="B825" s="215"/>
      <c r="C825" s="215"/>
      <c r="I825" s="216"/>
    </row>
    <row r="826" spans="2:9" s="7" customFormat="1" ht="12.75">
      <c r="B826" s="215"/>
      <c r="C826" s="215"/>
      <c r="I826" s="216"/>
    </row>
    <row r="827" spans="2:9" s="7" customFormat="1" ht="12.75">
      <c r="B827" s="215"/>
      <c r="C827" s="215"/>
      <c r="I827" s="216"/>
    </row>
    <row r="828" spans="2:9" s="7" customFormat="1" ht="12.75">
      <c r="B828" s="215"/>
      <c r="C828" s="215"/>
      <c r="I828" s="216"/>
    </row>
    <row r="829" spans="2:9" s="7" customFormat="1" ht="12.75">
      <c r="B829" s="215"/>
      <c r="C829" s="215"/>
      <c r="I829" s="216"/>
    </row>
    <row r="830" spans="2:9" s="7" customFormat="1" ht="12.75">
      <c r="B830" s="215"/>
      <c r="C830" s="215"/>
      <c r="I830" s="216"/>
    </row>
    <row r="831" spans="2:9" s="7" customFormat="1" ht="12.75">
      <c r="B831" s="215"/>
      <c r="C831" s="215"/>
      <c r="I831" s="216"/>
    </row>
    <row r="832" spans="2:9" s="7" customFormat="1" ht="12.75">
      <c r="B832" s="215"/>
      <c r="C832" s="215"/>
      <c r="I832" s="216"/>
    </row>
    <row r="833" spans="2:9" s="7" customFormat="1" ht="12.75">
      <c r="B833" s="215"/>
      <c r="C833" s="215"/>
      <c r="I833" s="216"/>
    </row>
    <row r="834" spans="2:9" s="7" customFormat="1" ht="12.75">
      <c r="B834" s="215"/>
      <c r="C834" s="215"/>
      <c r="I834" s="216"/>
    </row>
    <row r="835" spans="2:9" s="7" customFormat="1" ht="12.75">
      <c r="B835" s="215"/>
      <c r="C835" s="215"/>
      <c r="I835" s="216"/>
    </row>
    <row r="836" spans="2:9" s="7" customFormat="1" ht="12.75">
      <c r="B836" s="215"/>
      <c r="C836" s="215"/>
      <c r="I836" s="216"/>
    </row>
    <row r="837" spans="2:9" s="7" customFormat="1" ht="12.75">
      <c r="B837" s="215"/>
      <c r="C837" s="215"/>
      <c r="I837" s="216"/>
    </row>
    <row r="838" spans="2:9" s="7" customFormat="1" ht="12.75">
      <c r="B838" s="215"/>
      <c r="C838" s="215"/>
      <c r="I838" s="216"/>
    </row>
    <row r="839" spans="2:9" s="7" customFormat="1" ht="12.75">
      <c r="B839" s="215"/>
      <c r="C839" s="215"/>
      <c r="I839" s="216"/>
    </row>
    <row r="840" spans="2:9" s="7" customFormat="1" ht="12.75">
      <c r="B840" s="215"/>
      <c r="C840" s="215"/>
      <c r="I840" s="216"/>
    </row>
    <row r="841" spans="2:9" s="7" customFormat="1" ht="12.75">
      <c r="B841" s="215"/>
      <c r="C841" s="215"/>
      <c r="I841" s="216"/>
    </row>
    <row r="842" spans="2:9" s="7" customFormat="1" ht="12.75">
      <c r="B842" s="215"/>
      <c r="C842" s="215"/>
      <c r="I842" s="216"/>
    </row>
    <row r="843" spans="2:9" s="7" customFormat="1" ht="12.75">
      <c r="B843" s="215"/>
      <c r="C843" s="215"/>
      <c r="I843" s="216"/>
    </row>
    <row r="844" spans="2:9" s="7" customFormat="1" ht="12.75">
      <c r="B844" s="215"/>
      <c r="C844" s="215"/>
      <c r="I844" s="216"/>
    </row>
    <row r="845" spans="2:9" s="7" customFormat="1" ht="12.75">
      <c r="B845" s="215"/>
      <c r="C845" s="215"/>
      <c r="I845" s="216"/>
    </row>
    <row r="846" spans="2:9" s="7" customFormat="1" ht="12.75">
      <c r="B846" s="215"/>
      <c r="C846" s="215"/>
      <c r="I846" s="216"/>
    </row>
    <row r="847" spans="2:9" s="7" customFormat="1" ht="12.75">
      <c r="B847" s="215"/>
      <c r="C847" s="215"/>
      <c r="I847" s="216"/>
    </row>
    <row r="848" spans="2:9" s="7" customFormat="1" ht="12.75">
      <c r="B848" s="215"/>
      <c r="C848" s="215"/>
      <c r="I848" s="216"/>
    </row>
    <row r="849" spans="2:9" s="7" customFormat="1" ht="12.75">
      <c r="B849" s="215"/>
      <c r="C849" s="215"/>
      <c r="I849" s="216"/>
    </row>
    <row r="850" spans="2:9" s="7" customFormat="1" ht="12.75">
      <c r="B850" s="215"/>
      <c r="C850" s="215"/>
      <c r="I850" s="216"/>
    </row>
    <row r="851" spans="2:9" s="7" customFormat="1" ht="12.75">
      <c r="B851" s="215"/>
      <c r="C851" s="215"/>
      <c r="I851" s="216"/>
    </row>
    <row r="852" spans="2:9" s="7" customFormat="1" ht="12.75">
      <c r="B852" s="215"/>
      <c r="C852" s="215"/>
      <c r="I852" s="216"/>
    </row>
    <row r="853" spans="2:9" s="7" customFormat="1" ht="12.75">
      <c r="B853" s="215"/>
      <c r="C853" s="215"/>
      <c r="I853" s="216"/>
    </row>
    <row r="854" spans="2:9" s="7" customFormat="1" ht="12.75">
      <c r="B854" s="215"/>
      <c r="C854" s="215"/>
      <c r="I854" s="216"/>
    </row>
    <row r="855" spans="2:9" s="7" customFormat="1" ht="12.75">
      <c r="B855" s="215"/>
      <c r="C855" s="215"/>
      <c r="I855" s="216"/>
    </row>
    <row r="856" spans="2:9" s="7" customFormat="1" ht="12.75">
      <c r="B856" s="215"/>
      <c r="C856" s="215"/>
      <c r="I856" s="216"/>
    </row>
    <row r="857" spans="2:9" s="7" customFormat="1" ht="12.75">
      <c r="B857" s="215"/>
      <c r="C857" s="215"/>
      <c r="I857" s="216"/>
    </row>
    <row r="858" spans="2:9" s="7" customFormat="1" ht="12.75">
      <c r="B858" s="215"/>
      <c r="C858" s="215"/>
      <c r="I858" s="216"/>
    </row>
    <row r="859" spans="2:9" s="7" customFormat="1" ht="12.75">
      <c r="B859" s="215"/>
      <c r="C859" s="215"/>
      <c r="I859" s="216"/>
    </row>
    <row r="860" spans="2:9" s="7" customFormat="1" ht="12.75">
      <c r="B860" s="215"/>
      <c r="C860" s="215"/>
      <c r="I860" s="216"/>
    </row>
    <row r="861" spans="2:9" s="7" customFormat="1" ht="12.75">
      <c r="B861" s="215"/>
      <c r="C861" s="215"/>
      <c r="I861" s="216"/>
    </row>
    <row r="862" spans="2:9" s="7" customFormat="1" ht="12.75">
      <c r="B862" s="215"/>
      <c r="C862" s="215"/>
      <c r="I862" s="216"/>
    </row>
    <row r="863" spans="2:9" s="7" customFormat="1" ht="12.75">
      <c r="B863" s="215"/>
      <c r="C863" s="215"/>
      <c r="I863" s="216"/>
    </row>
    <row r="864" spans="2:9" s="7" customFormat="1" ht="12.75">
      <c r="B864" s="215"/>
      <c r="C864" s="215"/>
      <c r="I864" s="216"/>
    </row>
    <row r="865" spans="2:9" s="7" customFormat="1" ht="12.75">
      <c r="B865" s="215"/>
      <c r="C865" s="215"/>
      <c r="I865" s="216"/>
    </row>
    <row r="866" spans="2:9" s="7" customFormat="1" ht="12.75">
      <c r="B866" s="215"/>
      <c r="C866" s="215"/>
      <c r="I866" s="216"/>
    </row>
    <row r="867" spans="2:9" s="7" customFormat="1" ht="12.75">
      <c r="B867" s="215"/>
      <c r="C867" s="215"/>
      <c r="I867" s="216"/>
    </row>
    <row r="868" spans="2:9" s="7" customFormat="1" ht="12.75">
      <c r="B868" s="215"/>
      <c r="C868" s="215"/>
      <c r="I868" s="216"/>
    </row>
    <row r="869" spans="2:9" s="7" customFormat="1" ht="12.75">
      <c r="B869" s="215"/>
      <c r="C869" s="215"/>
      <c r="I869" s="216"/>
    </row>
    <row r="870" spans="2:9" s="7" customFormat="1" ht="12.75">
      <c r="B870" s="215"/>
      <c r="C870" s="215"/>
      <c r="I870" s="216"/>
    </row>
    <row r="871" spans="2:9" s="7" customFormat="1" ht="12.75">
      <c r="B871" s="215"/>
      <c r="C871" s="215"/>
      <c r="I871" s="216"/>
    </row>
    <row r="872" spans="2:9" s="7" customFormat="1" ht="12.75">
      <c r="B872" s="215"/>
      <c r="C872" s="215"/>
      <c r="I872" s="216"/>
    </row>
    <row r="873" spans="2:9" s="7" customFormat="1" ht="12.75">
      <c r="B873" s="215"/>
      <c r="C873" s="215"/>
      <c r="I873" s="216"/>
    </row>
    <row r="874" spans="2:9" s="7" customFormat="1" ht="12.75">
      <c r="B874" s="215"/>
      <c r="C874" s="215"/>
      <c r="I874" s="216"/>
    </row>
    <row r="875" spans="2:9" s="7" customFormat="1" ht="12.75">
      <c r="B875" s="215"/>
      <c r="C875" s="215"/>
      <c r="I875" s="216"/>
    </row>
    <row r="876" spans="2:9" s="7" customFormat="1" ht="12.75">
      <c r="B876" s="215"/>
      <c r="C876" s="215"/>
      <c r="I876" s="216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Z31"/>
  <sheetViews>
    <sheetView zoomScalePageLayoutView="0" workbookViewId="0" topLeftCell="D13">
      <selection activeCell="F33" sqref="F33"/>
    </sheetView>
  </sheetViews>
  <sheetFormatPr defaultColWidth="9.140625" defaultRowHeight="12.75"/>
  <cols>
    <col min="1" max="1" width="18.8515625" style="0" customWidth="1"/>
    <col min="2" max="2" width="8.7109375" style="0" customWidth="1"/>
    <col min="3" max="3" width="7.8515625" style="0" customWidth="1"/>
    <col min="5" max="5" width="7.8515625" style="0" customWidth="1"/>
    <col min="6" max="6" width="9.8515625" style="0" customWidth="1"/>
    <col min="7" max="7" width="10.28125" style="0" customWidth="1"/>
    <col min="8" max="8" width="8.140625" style="0" customWidth="1"/>
    <col min="9" max="9" width="7.7109375" style="0" customWidth="1"/>
    <col min="10" max="10" width="11.140625" style="0" customWidth="1"/>
    <col min="11" max="11" width="8.7109375" style="0" customWidth="1"/>
    <col min="12" max="12" width="11.421875" style="0" customWidth="1"/>
    <col min="13" max="13" width="11.00390625" style="0" customWidth="1"/>
  </cols>
  <sheetData>
    <row r="13" s="18" customFormat="1" ht="18">
      <c r="A13" s="46" t="s">
        <v>147</v>
      </c>
    </row>
    <row r="14" spans="1:14" s="18" customFormat="1" ht="19.5" customHeight="1" thickBot="1">
      <c r="A14" s="27" t="s">
        <v>134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26" s="9" customFormat="1" ht="21" customHeight="1">
      <c r="A15" s="35" t="s">
        <v>61</v>
      </c>
      <c r="B15" s="35"/>
      <c r="C15" s="35"/>
      <c r="D15" s="32"/>
      <c r="E15" s="32"/>
      <c r="F15" s="32"/>
      <c r="G15" s="32"/>
      <c r="H15" s="32"/>
      <c r="I15" s="10"/>
      <c r="J15" s="10"/>
      <c r="K15" s="10"/>
      <c r="L15" s="10"/>
      <c r="M15" s="10"/>
      <c r="N15" s="10"/>
      <c r="O15" s="10"/>
      <c r="P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s="55" customFormat="1" ht="12.75">
      <c r="A16" s="56" t="s">
        <v>77</v>
      </c>
      <c r="B16" s="57" t="s">
        <v>63</v>
      </c>
      <c r="C16" s="57" t="s">
        <v>64</v>
      </c>
      <c r="D16" s="57" t="s">
        <v>65</v>
      </c>
      <c r="E16" s="57" t="s">
        <v>66</v>
      </c>
      <c r="F16" s="57" t="s">
        <v>67</v>
      </c>
      <c r="G16" s="57" t="s">
        <v>68</v>
      </c>
      <c r="H16" s="57" t="s">
        <v>69</v>
      </c>
      <c r="I16" s="57" t="s">
        <v>70</v>
      </c>
      <c r="J16" s="57" t="s">
        <v>71</v>
      </c>
      <c r="K16" s="57" t="s">
        <v>72</v>
      </c>
      <c r="L16" s="57" t="s">
        <v>73</v>
      </c>
      <c r="M16" s="57" t="s">
        <v>74</v>
      </c>
      <c r="N16" s="57" t="s">
        <v>75</v>
      </c>
      <c r="O16" s="47"/>
      <c r="P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s="9" customFormat="1" ht="16.5" thickBot="1">
      <c r="A17" s="8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0" t="s">
        <v>76</v>
      </c>
      <c r="N17" s="25"/>
      <c r="O17" s="10"/>
      <c r="P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6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47" t="s">
        <v>63</v>
      </c>
      <c r="B19" s="50">
        <v>988</v>
      </c>
      <c r="C19" s="50">
        <v>7</v>
      </c>
      <c r="D19" s="50">
        <v>134</v>
      </c>
      <c r="E19" s="50">
        <v>25</v>
      </c>
      <c r="F19" s="50">
        <v>0</v>
      </c>
      <c r="G19" s="50">
        <v>0</v>
      </c>
      <c r="H19" s="50">
        <v>0</v>
      </c>
      <c r="I19" s="50">
        <v>795</v>
      </c>
      <c r="J19" s="50">
        <v>189</v>
      </c>
      <c r="K19" s="50">
        <v>15</v>
      </c>
      <c r="L19" s="50">
        <f aca="true" t="shared" si="0" ref="L19:L28">SUM(B19:K19)</f>
        <v>2153</v>
      </c>
      <c r="M19" s="50">
        <v>568</v>
      </c>
      <c r="N19" s="50">
        <v>2721</v>
      </c>
      <c r="O19" s="3"/>
      <c r="P19" s="3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47" t="s">
        <v>64</v>
      </c>
      <c r="B20" s="50">
        <v>48</v>
      </c>
      <c r="C20" s="50">
        <v>4576</v>
      </c>
      <c r="D20" s="50">
        <v>284</v>
      </c>
      <c r="E20" s="50">
        <v>726</v>
      </c>
      <c r="F20" s="50">
        <v>475</v>
      </c>
      <c r="G20" s="50">
        <v>145</v>
      </c>
      <c r="H20" s="50">
        <v>0</v>
      </c>
      <c r="I20" s="50">
        <v>1014</v>
      </c>
      <c r="J20" s="50">
        <v>3918</v>
      </c>
      <c r="K20" s="50">
        <v>498</v>
      </c>
      <c r="L20" s="50">
        <f t="shared" si="0"/>
        <v>11684</v>
      </c>
      <c r="M20" s="50">
        <v>1193</v>
      </c>
      <c r="N20" s="50">
        <v>12876</v>
      </c>
      <c r="O20" s="3"/>
      <c r="P20" s="3"/>
      <c r="R20" s="1"/>
      <c r="S20" s="1"/>
      <c r="T20" s="1"/>
      <c r="U20" s="1"/>
      <c r="V20" s="1"/>
      <c r="W20" s="1"/>
      <c r="X20" s="1"/>
      <c r="Y20" s="1"/>
      <c r="Z20" s="1"/>
    </row>
    <row r="21" spans="1:16" ht="12.75">
      <c r="A21" s="47" t="s">
        <v>65</v>
      </c>
      <c r="B21" s="50">
        <v>27</v>
      </c>
      <c r="C21" s="50">
        <v>137</v>
      </c>
      <c r="D21" s="50">
        <v>3536</v>
      </c>
      <c r="E21" s="50">
        <v>184</v>
      </c>
      <c r="F21" s="50">
        <v>41</v>
      </c>
      <c r="G21" s="50">
        <v>0</v>
      </c>
      <c r="H21" s="50">
        <v>0</v>
      </c>
      <c r="I21" s="50">
        <v>78</v>
      </c>
      <c r="J21" s="50">
        <v>912</v>
      </c>
      <c r="K21" s="50">
        <v>71</v>
      </c>
      <c r="L21" s="50">
        <f t="shared" si="0"/>
        <v>4986</v>
      </c>
      <c r="M21" s="50">
        <v>2343</v>
      </c>
      <c r="N21" s="50">
        <v>7331</v>
      </c>
      <c r="O21" s="2"/>
      <c r="P21" s="2"/>
    </row>
    <row r="22" spans="1:16" ht="12.75">
      <c r="A22" s="47" t="s">
        <v>66</v>
      </c>
      <c r="B22" s="50">
        <v>26</v>
      </c>
      <c r="C22" s="50">
        <v>947</v>
      </c>
      <c r="D22" s="50">
        <v>33</v>
      </c>
      <c r="E22" s="50">
        <v>5915</v>
      </c>
      <c r="F22" s="50">
        <v>146</v>
      </c>
      <c r="G22" s="50">
        <v>171</v>
      </c>
      <c r="H22" s="50">
        <v>0</v>
      </c>
      <c r="I22" s="50">
        <v>577</v>
      </c>
      <c r="J22" s="50">
        <v>962</v>
      </c>
      <c r="K22" s="50">
        <v>1040</v>
      </c>
      <c r="L22" s="50">
        <f t="shared" si="0"/>
        <v>9817</v>
      </c>
      <c r="M22" s="50">
        <v>707</v>
      </c>
      <c r="N22" s="50">
        <v>10524</v>
      </c>
      <c r="O22" s="2"/>
      <c r="P22" s="2"/>
    </row>
    <row r="23" spans="1:16" ht="12.75">
      <c r="A23" s="47" t="s">
        <v>67</v>
      </c>
      <c r="B23" s="50">
        <v>19</v>
      </c>
      <c r="C23" s="50">
        <v>503</v>
      </c>
      <c r="D23" s="50">
        <v>52</v>
      </c>
      <c r="E23" s="50">
        <v>185</v>
      </c>
      <c r="F23" s="50">
        <v>13711</v>
      </c>
      <c r="G23" s="50">
        <v>520</v>
      </c>
      <c r="H23" s="50">
        <v>11</v>
      </c>
      <c r="I23" s="50">
        <v>103</v>
      </c>
      <c r="J23" s="50">
        <v>629</v>
      </c>
      <c r="K23" s="50">
        <v>884</v>
      </c>
      <c r="L23" s="50">
        <f t="shared" si="0"/>
        <v>16617</v>
      </c>
      <c r="M23" s="50">
        <v>1128</v>
      </c>
      <c r="N23" s="50">
        <v>17745</v>
      </c>
      <c r="O23" s="2"/>
      <c r="P23" s="2"/>
    </row>
    <row r="24" spans="1:16" ht="12.75">
      <c r="A24" s="47" t="s">
        <v>68</v>
      </c>
      <c r="B24" s="50">
        <v>0</v>
      </c>
      <c r="C24" s="50">
        <v>195</v>
      </c>
      <c r="D24" s="50">
        <v>17</v>
      </c>
      <c r="E24" s="50">
        <v>20</v>
      </c>
      <c r="F24" s="50">
        <v>426</v>
      </c>
      <c r="G24" s="50">
        <v>5499</v>
      </c>
      <c r="H24" s="50">
        <v>17</v>
      </c>
      <c r="I24" s="50">
        <v>92</v>
      </c>
      <c r="J24" s="50">
        <v>455</v>
      </c>
      <c r="K24" s="50">
        <v>94</v>
      </c>
      <c r="L24" s="50">
        <f t="shared" si="0"/>
        <v>6815</v>
      </c>
      <c r="M24" s="50">
        <v>138</v>
      </c>
      <c r="N24" s="50">
        <v>6954</v>
      </c>
      <c r="O24" s="2"/>
      <c r="P24" s="2"/>
    </row>
    <row r="25" spans="1:16" ht="12.75">
      <c r="A25" s="47" t="s">
        <v>69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1532</v>
      </c>
      <c r="I25" s="50">
        <v>0</v>
      </c>
      <c r="J25" s="50">
        <v>0</v>
      </c>
      <c r="K25" s="50">
        <v>0</v>
      </c>
      <c r="L25" s="50">
        <f t="shared" si="0"/>
        <v>1532</v>
      </c>
      <c r="M25" s="50">
        <v>10</v>
      </c>
      <c r="N25" s="50">
        <v>1543</v>
      </c>
      <c r="O25" s="2"/>
      <c r="P25" s="2"/>
    </row>
    <row r="26" spans="1:16" ht="12.75">
      <c r="A26" s="1" t="s">
        <v>70</v>
      </c>
      <c r="B26" s="50">
        <v>345</v>
      </c>
      <c r="C26" s="50">
        <v>913</v>
      </c>
      <c r="D26" s="50">
        <v>113</v>
      </c>
      <c r="E26" s="50">
        <v>549</v>
      </c>
      <c r="F26" s="50">
        <v>406</v>
      </c>
      <c r="G26" s="50">
        <v>205</v>
      </c>
      <c r="H26" s="50">
        <v>6</v>
      </c>
      <c r="I26" s="50">
        <v>13884</v>
      </c>
      <c r="J26" s="50">
        <v>1566</v>
      </c>
      <c r="K26" s="50">
        <v>585</v>
      </c>
      <c r="L26" s="50">
        <f t="shared" si="0"/>
        <v>18572</v>
      </c>
      <c r="M26" s="50">
        <v>1233</v>
      </c>
      <c r="N26" s="50">
        <v>19805</v>
      </c>
      <c r="O26" s="2"/>
      <c r="P26" s="2"/>
    </row>
    <row r="27" spans="1:16" ht="12.75">
      <c r="A27" s="1" t="s">
        <v>71</v>
      </c>
      <c r="B27" s="50">
        <v>157</v>
      </c>
      <c r="C27" s="50">
        <v>2087</v>
      </c>
      <c r="D27" s="50">
        <v>918</v>
      </c>
      <c r="E27" s="50">
        <v>1495</v>
      </c>
      <c r="F27" s="50">
        <v>917</v>
      </c>
      <c r="G27" s="50">
        <v>570</v>
      </c>
      <c r="H27" s="50">
        <v>0</v>
      </c>
      <c r="I27" s="50">
        <v>2755</v>
      </c>
      <c r="J27" s="50">
        <v>48979</v>
      </c>
      <c r="K27" s="50">
        <v>783</v>
      </c>
      <c r="L27" s="50">
        <f t="shared" si="0"/>
        <v>58661</v>
      </c>
      <c r="M27" s="50">
        <v>7064</v>
      </c>
      <c r="N27" s="50">
        <v>65725</v>
      </c>
      <c r="O27" s="2"/>
      <c r="P27" s="2"/>
    </row>
    <row r="28" spans="1:16" ht="12.75">
      <c r="A28" s="1" t="s">
        <v>72</v>
      </c>
      <c r="B28" s="50">
        <v>25</v>
      </c>
      <c r="C28" s="50">
        <v>393</v>
      </c>
      <c r="D28" s="50">
        <v>84</v>
      </c>
      <c r="E28" s="50">
        <v>726</v>
      </c>
      <c r="F28" s="50">
        <v>1093</v>
      </c>
      <c r="G28" s="50">
        <v>170</v>
      </c>
      <c r="H28" s="50">
        <v>0</v>
      </c>
      <c r="I28" s="50">
        <v>390</v>
      </c>
      <c r="J28" s="50">
        <v>940</v>
      </c>
      <c r="K28" s="50">
        <v>7846</v>
      </c>
      <c r="L28" s="50">
        <f t="shared" si="0"/>
        <v>11667</v>
      </c>
      <c r="M28" s="50">
        <v>1090</v>
      </c>
      <c r="N28" s="50">
        <v>12756</v>
      </c>
      <c r="O28" s="2"/>
      <c r="P28" s="2"/>
    </row>
    <row r="29" spans="1:16" ht="12.75">
      <c r="A29" s="1" t="s">
        <v>73</v>
      </c>
      <c r="B29" s="50">
        <f aca="true" t="shared" si="1" ref="B29:N29">SUM(B19:B28)</f>
        <v>1635</v>
      </c>
      <c r="C29" s="50">
        <f t="shared" si="1"/>
        <v>9758</v>
      </c>
      <c r="D29" s="50">
        <f t="shared" si="1"/>
        <v>5171</v>
      </c>
      <c r="E29" s="50">
        <f t="shared" si="1"/>
        <v>9825</v>
      </c>
      <c r="F29" s="50">
        <f t="shared" si="1"/>
        <v>17215</v>
      </c>
      <c r="G29" s="50">
        <f t="shared" si="1"/>
        <v>7280</v>
      </c>
      <c r="H29" s="50">
        <f t="shared" si="1"/>
        <v>1566</v>
      </c>
      <c r="I29" s="50">
        <f t="shared" si="1"/>
        <v>19688</v>
      </c>
      <c r="J29" s="50">
        <f t="shared" si="1"/>
        <v>58550</v>
      </c>
      <c r="K29" s="50">
        <f t="shared" si="1"/>
        <v>11816</v>
      </c>
      <c r="L29" s="50">
        <f t="shared" si="1"/>
        <v>142504</v>
      </c>
      <c r="M29" s="50">
        <f t="shared" si="1"/>
        <v>15474</v>
      </c>
      <c r="N29" s="50">
        <f t="shared" si="1"/>
        <v>157980</v>
      </c>
      <c r="O29" s="5"/>
      <c r="P29" s="2"/>
    </row>
    <row r="30" spans="1:14" s="1" customFormat="1" ht="12.75">
      <c r="A30" s="47" t="s">
        <v>5</v>
      </c>
      <c r="B30" s="50">
        <v>598</v>
      </c>
      <c r="C30" s="50">
        <v>1338</v>
      </c>
      <c r="D30" s="50">
        <v>3253</v>
      </c>
      <c r="E30" s="50">
        <v>991</v>
      </c>
      <c r="F30" s="50">
        <v>980</v>
      </c>
      <c r="G30" s="50">
        <v>159</v>
      </c>
      <c r="H30" s="50">
        <v>0</v>
      </c>
      <c r="I30" s="50">
        <v>2251</v>
      </c>
      <c r="J30" s="50">
        <v>9722</v>
      </c>
      <c r="K30" s="50">
        <v>1016</v>
      </c>
      <c r="L30" s="50">
        <f>SUM(B30:K30)</f>
        <v>20308</v>
      </c>
      <c r="M30" s="50" t="s">
        <v>148</v>
      </c>
      <c r="N30" s="50" t="s">
        <v>148</v>
      </c>
    </row>
    <row r="31" spans="1:14" ht="12.75">
      <c r="A31" s="47" t="s">
        <v>75</v>
      </c>
      <c r="B31" s="50">
        <v>2233</v>
      </c>
      <c r="C31" s="50">
        <v>11095</v>
      </c>
      <c r="D31" s="50">
        <v>8424</v>
      </c>
      <c r="E31" s="50">
        <v>10817</v>
      </c>
      <c r="F31" s="50">
        <v>18196</v>
      </c>
      <c r="G31" s="50">
        <v>7438</v>
      </c>
      <c r="H31" s="50">
        <v>1566</v>
      </c>
      <c r="I31" s="50">
        <v>21941</v>
      </c>
      <c r="J31" s="50">
        <v>68271</v>
      </c>
      <c r="K31" s="50">
        <v>12833</v>
      </c>
      <c r="L31" s="50">
        <f>SUM(B31:K31)</f>
        <v>162814</v>
      </c>
      <c r="M31" s="50" t="s">
        <v>148</v>
      </c>
      <c r="N31" s="50" t="s">
        <v>148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Skeleton S.T.S. tables</dc:title>
  <dc:subject/>
  <dc:creator>Frank Dixon</dc:creator>
  <cp:keywords/>
  <dc:description/>
  <cp:lastModifiedBy>u016789</cp:lastModifiedBy>
  <cp:lastPrinted>2017-08-21T06:59:19Z</cp:lastPrinted>
  <dcterms:created xsi:type="dcterms:W3CDTF">1999-02-18T15:40:04Z</dcterms:created>
  <dcterms:modified xsi:type="dcterms:W3CDTF">2018-01-15T09:56:50Z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A16748706</vt:lpwstr>
  </property>
  <property fmtid="{D5CDD505-2E9C-101B-9397-08002B2CF9AE}" pid="3" name="Objective-Comment">
    <vt:lpwstr/>
  </property>
  <property fmtid="{D5CDD505-2E9C-101B-9397-08002B2CF9AE}" pid="4" name="Objective-CreationStamp">
    <vt:filetime>2017-02-15T10:58:17Z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2018-01-15T09:56:59Z</vt:filetime>
  </property>
  <property fmtid="{D5CDD505-2E9C-101B-9397-08002B2CF9AE}" pid="8" name="Objective-ModificationStamp">
    <vt:filetime>2018-01-15T09:57:02Z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Statistics: 2017: Research and analysis: Transport: 2017-2022:</vt:lpwstr>
  </property>
  <property fmtid="{D5CDD505-2E9C-101B-9397-08002B2CF9AE}" pid="11" name="Objective-Parent">
    <vt:lpwstr>Transport Statistics: Scottish Transport Statistics: 2017: Research and analysis: Transport: 2017-2022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chapter03 - road freight</vt:lpwstr>
  </property>
  <property fmtid="{D5CDD505-2E9C-101B-9397-08002B2CF9AE}" pid="14" name="Objective-Version">
    <vt:lpwstr>9.0</vt:lpwstr>
  </property>
  <property fmtid="{D5CDD505-2E9C-101B-9397-08002B2CF9AE}" pid="15" name="Objective-VersionComment">
    <vt:lpwstr/>
  </property>
  <property fmtid="{D5CDD505-2E9C-101B-9397-08002B2CF9AE}" pid="16" name="Objective-VersionNumber">
    <vt:r8>9</vt:r8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</Properties>
</file>