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016789\Objective\Objects\"/>
    </mc:Choice>
  </mc:AlternateContent>
  <bookViews>
    <workbookView xWindow="0" yWindow="0" windowWidth="28800" windowHeight="13065" activeTab="2"/>
  </bookViews>
  <sheets>
    <sheet name="Data Table" sheetId="1" r:id="rId1"/>
    <sheet name="SMR summary tables" sheetId="2" r:id="rId2"/>
    <sheet name=" Figure a" sheetId="3" r:id="rId3"/>
  </sheets>
  <externalReferences>
    <externalReference r:id="rId4"/>
    <externalReference r:id="rId5"/>
    <externalReference r:id="rId6"/>
    <externalReference r:id="rId7"/>
  </externalReferences>
  <definedNames>
    <definedName name="\0">[1]TABLE1a!$U$1:$U$7</definedName>
    <definedName name="\p">[1]TABLE1a!$P$1</definedName>
    <definedName name="\t">[1]TABLE1a!$U$3:$U$3</definedName>
    <definedName name="_1.2__Average_distance_travelled_by_mode_of_travel__1975_76__1985_86_and_1993_95">#REF!</definedName>
    <definedName name="_11_1">#REF!</definedName>
    <definedName name="_11ALL">#REF!</definedName>
    <definedName name="_11N1">#REF!</definedName>
    <definedName name="_11N2">#REF!</definedName>
    <definedName name="_11N3">#REF!</definedName>
    <definedName name="_11P1">#REF!</definedName>
    <definedName name="_11P2">#REF!</definedName>
    <definedName name="_11P3">#REF!</definedName>
    <definedName name="_13_1">#REF!</definedName>
    <definedName name="_13_2">#REF!</definedName>
    <definedName name="_13_3">#REF!</definedName>
    <definedName name="_13ALL">#REF!</definedName>
    <definedName name="_13N1">#REF!</definedName>
    <definedName name="_13N2">#REF!</definedName>
    <definedName name="_13P1">#REF!</definedName>
    <definedName name="_13P2">#REF!</definedName>
    <definedName name="_21_1">#REF!</definedName>
    <definedName name="_21_2">#REF!</definedName>
    <definedName name="_21_3">#REF!</definedName>
    <definedName name="_21_4">#REF!</definedName>
    <definedName name="_210_1">#REF!</definedName>
    <definedName name="_210_2">#REF!</definedName>
    <definedName name="_210_3">#REF!</definedName>
    <definedName name="_210_4">#REF!</definedName>
    <definedName name="_210_5">#REF!</definedName>
    <definedName name="_210_6">#REF!</definedName>
    <definedName name="_210_7">#REF!</definedName>
    <definedName name="_210_8">#REF!</definedName>
    <definedName name="_210ALL">#REF!</definedName>
    <definedName name="_210N1">#REF!</definedName>
    <definedName name="_210P1">#REF!</definedName>
    <definedName name="_212_1">#N/A</definedName>
    <definedName name="_212_2">#N/A</definedName>
    <definedName name="_212ALL">#REF!</definedName>
    <definedName name="_212N1">#REF!</definedName>
    <definedName name="_212P1">#REF!</definedName>
    <definedName name="_21ALL">#REF!</definedName>
    <definedName name="_21N1">#REF!</definedName>
    <definedName name="_21P1">#REF!</definedName>
    <definedName name="_22_1">#REF!</definedName>
    <definedName name="_22_2">#REF!</definedName>
    <definedName name="_22_3">#REF!</definedName>
    <definedName name="_22_4">#REF!</definedName>
    <definedName name="_22ALL">#REF!</definedName>
    <definedName name="_22EXNOTE">#REF!</definedName>
    <definedName name="_22N1">#REF!</definedName>
    <definedName name="_22N2">#REF!</definedName>
    <definedName name="_22P1">#REF!</definedName>
    <definedName name="_22P2">#REF!</definedName>
    <definedName name="_23EXNOTE">#REF!</definedName>
    <definedName name="_23N1">#REF!</definedName>
    <definedName name="_23N2">#REF!</definedName>
    <definedName name="_23P1">#REF!</definedName>
    <definedName name="_23P2">#REF!</definedName>
    <definedName name="_24_1">#REF!</definedName>
    <definedName name="_24_2">#REF!</definedName>
    <definedName name="_24_3">#REF!</definedName>
    <definedName name="_24_4">#REF!</definedName>
    <definedName name="_24ALL">#REF!</definedName>
    <definedName name="_24N1">#REF!</definedName>
    <definedName name="_24P1">#REF!</definedName>
    <definedName name="_25N1">#REF!</definedName>
    <definedName name="_25P1">#REF!</definedName>
    <definedName name="_27_1">#REF!</definedName>
    <definedName name="_27_2">#REF!</definedName>
    <definedName name="_27ALL">#REF!</definedName>
    <definedName name="_27N1">#REF!</definedName>
    <definedName name="_27N2">#REF!</definedName>
    <definedName name="_27P1">#REF!</definedName>
    <definedName name="_27P2">#REF!</definedName>
    <definedName name="_31_1">#REF!</definedName>
    <definedName name="_31_2">#REF!</definedName>
    <definedName name="_31_3">#REF!</definedName>
    <definedName name="_31_4">#REF!</definedName>
    <definedName name="_31ALL">#REF!</definedName>
    <definedName name="_31N1">#REF!</definedName>
    <definedName name="_31N2">#REF!</definedName>
    <definedName name="_31P1">#REF!</definedName>
    <definedName name="_31P2">#REF!</definedName>
    <definedName name="_32N1">#REF!</definedName>
    <definedName name="_32N2">#REF!</definedName>
    <definedName name="_32P1">#REF!</definedName>
    <definedName name="_32P2">#REF!</definedName>
    <definedName name="_33_1">#REF!</definedName>
    <definedName name="_33ALL">#REF!</definedName>
    <definedName name="_33N1">#REF!</definedName>
    <definedName name="_33P1">#REF!</definedName>
    <definedName name="_34_1">#REF!</definedName>
    <definedName name="_34_2">#REF!</definedName>
    <definedName name="_34_3">#REF!</definedName>
    <definedName name="_34ALL">#REF!</definedName>
    <definedName name="_34EXNOTE">#REF!</definedName>
    <definedName name="_34N1">#REF!</definedName>
    <definedName name="_34N2">#REF!</definedName>
    <definedName name="_34P1">#REF!</definedName>
    <definedName name="_34P2">#REF!</definedName>
    <definedName name="_35EXNOTE">#REF!</definedName>
    <definedName name="_35N1">#REF!</definedName>
    <definedName name="_35N2">#REF!</definedName>
    <definedName name="_35P1">#REF!</definedName>
    <definedName name="_35P2">#REF!</definedName>
    <definedName name="_41_1">#REF!</definedName>
    <definedName name="_41_2">#REF!</definedName>
    <definedName name="_41ALL">#REF!</definedName>
    <definedName name="_41N1">#REF!</definedName>
    <definedName name="_41P1">#REF!</definedName>
    <definedName name="_51_1">#REF!</definedName>
    <definedName name="_51_2">#REF!</definedName>
    <definedName name="_51ALL">#REF!</definedName>
    <definedName name="_51N1">#REF!</definedName>
    <definedName name="_51P1">#REF!</definedName>
    <definedName name="_51X_1">#REF!</definedName>
    <definedName name="_51X_2">#REF!</definedName>
    <definedName name="_52_1">#REF!</definedName>
    <definedName name="_52_2">#REF!</definedName>
    <definedName name="_52_3">#REF!</definedName>
    <definedName name="_52_4">#REF!</definedName>
    <definedName name="_52_5">#REF!</definedName>
    <definedName name="_52_6">#REF!</definedName>
    <definedName name="_52_7">#REF!</definedName>
    <definedName name="_52_8">#REF!</definedName>
    <definedName name="_52ALL">#REF!</definedName>
    <definedName name="_52N1">#REF!</definedName>
    <definedName name="_52N2">#REF!</definedName>
    <definedName name="_52N3">#REF!</definedName>
    <definedName name="_52N4">#REF!</definedName>
    <definedName name="_52N5">#REF!</definedName>
    <definedName name="_52N6">#REF!</definedName>
    <definedName name="_52P1">#REF!</definedName>
    <definedName name="_52P2">#REF!</definedName>
    <definedName name="_52P3">#REF!</definedName>
    <definedName name="_52P4">#REF!</definedName>
    <definedName name="_52P5">#REF!</definedName>
    <definedName name="_52P6">#REF!</definedName>
    <definedName name="_52X_1">#REF!</definedName>
    <definedName name="_52X_2">#REF!</definedName>
    <definedName name="_52X_3">#REF!</definedName>
    <definedName name="_52X_4">#REF!</definedName>
    <definedName name="_52X_5">#REF!</definedName>
    <definedName name="_52X_6">#REF!</definedName>
    <definedName name="_52X_7">#REF!</definedName>
    <definedName name="_52X_8">#REF!</definedName>
    <definedName name="_66ALL">#N/A</definedName>
    <definedName name="_66N1">#N/A</definedName>
    <definedName name="_66P1">#N/A</definedName>
    <definedName name="_67ALL">#REF!</definedName>
    <definedName name="_67N1">#REF!</definedName>
    <definedName name="_67P1">#REF!</definedName>
    <definedName name="_Key1" hidden="1">#REF!</definedName>
    <definedName name="_Order1" hidden="1">255</definedName>
    <definedName name="_Parse_In" hidden="1">#REF!</definedName>
    <definedName name="_Parse_Out" hidden="1">#REF!</definedName>
    <definedName name="_Sort" hidden="1">#REF!</definedName>
    <definedName name="activeCell">#REF!</definedName>
    <definedName name="ADJ">#REF!</definedName>
    <definedName name="ALL">#N/A</definedName>
    <definedName name="ANNBELGIUM">[1]TABLE5!$D$5:$D$12</definedName>
    <definedName name="ANNDVR">[1]TABLE4AL!$D$6:$D$12</definedName>
    <definedName name="ANNENG">[1]TABLE4AL!$F$6:$F$12</definedName>
    <definedName name="ANNFORIEGN">[1]TABLE1a!$P$37:$P$37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rea1">#REF!</definedName>
    <definedName name="area2">#REF!</definedName>
    <definedName name="BARQTR">#REF!</definedName>
    <definedName name="BELGIUM">#REF!</definedName>
    <definedName name="Birmingham">#REF!</definedName>
    <definedName name="BULL">#N/A</definedName>
    <definedName name="CAMARA">[1]TABLE1a!$P$4</definedName>
    <definedName name="CategoryTitle">#REF!</definedName>
    <definedName name="CHECKBLK">#REF!</definedName>
    <definedName name="CHECKCOL">#REF!</definedName>
    <definedName name="CHECKMAX">#REF!</definedName>
    <definedName name="CHECKROW">#REF!</definedName>
    <definedName name="CLONE">[1]TABLE1a!$P$6</definedName>
    <definedName name="COLCHK1">#REF!</definedName>
    <definedName name="COLCHK2">#REF!</definedName>
    <definedName name="DASH4">#REF!</definedName>
    <definedName name="DASH5">#REF!</definedName>
    <definedName name="DASH6">#REF!</definedName>
    <definedName name="DASH7">#REF!</definedName>
    <definedName name="DASH8">#REF!</definedName>
    <definedName name="dgdsfyh">#REF!</definedName>
    <definedName name="dialog">[2]!Dialog</definedName>
    <definedName name="DK">#REF!</definedName>
    <definedName name="DNK_D">#REF!</definedName>
    <definedName name="DOVER">#N/A</definedName>
    <definedName name="DROPHEAD">#REF!</definedName>
    <definedName name="DROPPED">#REF!</definedName>
    <definedName name="e">#REF!</definedName>
    <definedName name="EIRE">#REF!</definedName>
    <definedName name="ENGLISH">#N/A</definedName>
    <definedName name="fbegyear">[3]RAWDATAOLD!#REF!</definedName>
    <definedName name="fendyear">#REF!</definedName>
    <definedName name="FL">#REF!</definedName>
    <definedName name="Footnotes">#REF!</definedName>
    <definedName name="FOREIGN">[1]TABLE1a!$P$38:$P$52</definedName>
    <definedName name="FRANCE">#REF!</definedName>
    <definedName name="fyear">#REF!</definedName>
    <definedName name="fyear2">#REF!</definedName>
    <definedName name="Gatwick">#REF!</definedName>
    <definedName name="GERMANY">#REF!</definedName>
    <definedName name="GraphData">#REF!,#REF!,#REF!,#REF!</definedName>
    <definedName name="GraphTitle">#REF!</definedName>
    <definedName name="HEAD">#REF!</definedName>
    <definedName name="HEAD1">#REF!</definedName>
    <definedName name="HEAD2">#REF!</definedName>
    <definedName name="HEAD3">#REF!</definedName>
    <definedName name="ITALY">#REF!</definedName>
    <definedName name="LASTCOL">#REF!</definedName>
    <definedName name="LASTCOL1">#REF!</definedName>
    <definedName name="LASTCOL2">#REF!</definedName>
    <definedName name="LASTCOL3">#REF!</definedName>
    <definedName name="LASTYEAR1">#REF!</definedName>
    <definedName name="LASTYEAR2">#REF!</definedName>
    <definedName name="LASTYEAR3">#REF!</definedName>
    <definedName name="LASTYEAR4">#REF!</definedName>
    <definedName name="LASTYEAR5">#REF!</definedName>
    <definedName name="LASTYEAR6">#REF!</definedName>
    <definedName name="Leeds_Bradford">#REF!</definedName>
    <definedName name="Manchester">#REF!</definedName>
    <definedName name="NEWBLOCK">#REF!</definedName>
    <definedName name="NEWBLOCK1">#REF!</definedName>
    <definedName name="NEWBLOCK2">#REF!</definedName>
    <definedName name="NEWBLOCK3">#REF!</definedName>
    <definedName name="NEWBLOCK4">#REF!</definedName>
    <definedName name="NEWBLOCK5">#REF!</definedName>
    <definedName name="NEWBLOCK6">#REF!</definedName>
    <definedName name="NEWBLOCK7">#REF!</definedName>
    <definedName name="NEWBLOCK8">#REF!</definedName>
    <definedName name="NEWBLOCK9">#REF!</definedName>
    <definedName name="NLS">#REF!</definedName>
    <definedName name="NONEC">#REF!</definedName>
    <definedName name="NORTHSEA">#N/A</definedName>
    <definedName name="NOTE">#REF!</definedName>
    <definedName name="OLDBLOCK">#REF!</definedName>
    <definedName name="OLDBLOCK1">#REF!</definedName>
    <definedName name="OLDBLOCK2">#REF!</definedName>
    <definedName name="OLDBLOCK3">#REF!</definedName>
    <definedName name="OLDBLOCK4">#REF!</definedName>
    <definedName name="OLDBLOCK5">#REF!</definedName>
    <definedName name="OLDBLOCK6">#REF!</definedName>
    <definedName name="OLDBLOCK7">#REF!</definedName>
    <definedName name="OLDBLOCK8">#REF!</definedName>
    <definedName name="OLDBLOCK9">#REF!</definedName>
    <definedName name="OldData">#REF!</definedName>
    <definedName name="OTHER">#N/A</definedName>
    <definedName name="OTHEREC">#REF!</definedName>
    <definedName name="PIE">#REF!</definedName>
    <definedName name="_xlnm.Print_Area">#REF!</definedName>
    <definedName name="Print_Area_MI">#REF!</definedName>
    <definedName name="PUBLISH_Print_Area">#REF!</definedName>
    <definedName name="PUBLISH1998_Print_Area">#REF!</definedName>
    <definedName name="qryNonEUBreakdown">#REF!</definedName>
    <definedName name="QUARTER">#REF!</definedName>
    <definedName name="ROWCHK1">#REF!</definedName>
    <definedName name="ROWCHK2">#REF!</definedName>
    <definedName name="ROWCHK3">#REF!</definedName>
    <definedName name="ROWCHK4">#REF!</definedName>
    <definedName name="ROWCHK5">#REF!</definedName>
    <definedName name="ROWCHK6">#REF!</definedName>
    <definedName name="selxx">[2]!selxx</definedName>
    <definedName name="SPAIN">#REF!</definedName>
    <definedName name="Stanstead">#REF!</definedName>
    <definedName name="tab">[4]TABLE1a!$U$3:$U$3</definedName>
    <definedName name="TAB4ALL">#N/A</definedName>
    <definedName name="TAB4PV">#N/A</definedName>
    <definedName name="TAB4UT">#N/A</definedName>
    <definedName name="TableTitle">#REF!</definedName>
    <definedName name="tem">#REF!</definedName>
    <definedName name="testing">#REF!</definedName>
    <definedName name="TODROP">#REF!</definedName>
    <definedName name="TODROP1">#REF!</definedName>
    <definedName name="TODROP2">#REF!</definedName>
    <definedName name="TODROP3">#REF!</definedName>
    <definedName name="UK">#N/A</definedName>
    <definedName name="UT">#N/A</definedName>
    <definedName name="ValueTitl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4" i="1" l="1"/>
  <c r="B102" i="2" l="1"/>
  <c r="C102" i="2"/>
  <c r="D102" i="2"/>
  <c r="E102" i="2"/>
  <c r="F102" i="2"/>
  <c r="G102" i="2"/>
  <c r="H102" i="2"/>
  <c r="I102" i="2"/>
  <c r="J102" i="2"/>
  <c r="K102" i="2"/>
  <c r="L102" i="2"/>
  <c r="M102" i="2"/>
  <c r="N102" i="2"/>
  <c r="O102" i="2"/>
  <c r="P102" i="2"/>
  <c r="B103" i="2"/>
  <c r="C103" i="2"/>
  <c r="D103" i="2"/>
  <c r="E103" i="2"/>
  <c r="F103" i="2"/>
  <c r="G103" i="2"/>
  <c r="H103" i="2"/>
  <c r="I103" i="2"/>
  <c r="J103" i="2"/>
  <c r="K103" i="2"/>
  <c r="L103" i="2"/>
  <c r="M103" i="2"/>
  <c r="N103" i="2"/>
  <c r="O103" i="2"/>
  <c r="P103" i="2"/>
  <c r="B104" i="2"/>
  <c r="C104" i="2"/>
  <c r="D104" i="2"/>
  <c r="E104" i="2"/>
  <c r="F104" i="2"/>
  <c r="G104" i="2"/>
  <c r="H104" i="2"/>
  <c r="I104" i="2"/>
  <c r="J104" i="2"/>
  <c r="K104" i="2"/>
  <c r="L104" i="2"/>
  <c r="M104" i="2"/>
  <c r="N104" i="2"/>
  <c r="O104" i="2"/>
  <c r="P104" i="2"/>
  <c r="AJ74" i="1"/>
  <c r="U74" i="1"/>
  <c r="F74" i="1" l="1"/>
  <c r="P22" i="2" l="1"/>
  <c r="P23" i="2"/>
  <c r="P24" i="2"/>
  <c r="P90" i="2"/>
  <c r="P70" i="2"/>
  <c r="P71" i="2"/>
  <c r="P72" i="2"/>
  <c r="P78" i="2"/>
  <c r="P79" i="2"/>
  <c r="P80" i="2"/>
  <c r="P86" i="2"/>
  <c r="P87" i="2"/>
  <c r="P95" i="2" s="1"/>
  <c r="P88" i="2"/>
  <c r="P96" i="2" s="1"/>
  <c r="P62" i="2"/>
  <c r="P63" i="2"/>
  <c r="P64" i="2"/>
  <c r="P54" i="2"/>
  <c r="P55" i="2"/>
  <c r="P56" i="2"/>
  <c r="P46" i="2"/>
  <c r="P47" i="2"/>
  <c r="P48" i="2"/>
  <c r="P38" i="2"/>
  <c r="P39" i="2"/>
  <c r="P40" i="2"/>
  <c r="P30" i="2"/>
  <c r="P31" i="2"/>
  <c r="P32" i="2"/>
  <c r="P14" i="2"/>
  <c r="P15" i="2"/>
  <c r="P16" i="2"/>
  <c r="P7" i="2"/>
  <c r="P8" i="2"/>
  <c r="P6" i="2"/>
  <c r="AX74" i="1"/>
  <c r="AI74" i="1"/>
  <c r="P94" i="2" l="1"/>
  <c r="N96" i="2"/>
  <c r="M96" i="2"/>
  <c r="L96" i="2"/>
  <c r="K96" i="2"/>
  <c r="J96" i="2"/>
  <c r="I96" i="2"/>
  <c r="H96" i="2"/>
  <c r="G96" i="2"/>
  <c r="F96" i="2"/>
  <c r="E96" i="2"/>
  <c r="D96" i="2"/>
  <c r="C96" i="2"/>
  <c r="B96" i="2"/>
  <c r="N95" i="2"/>
  <c r="M95" i="2"/>
  <c r="L95" i="2"/>
  <c r="K95" i="2"/>
  <c r="J95" i="2"/>
  <c r="I95" i="2"/>
  <c r="H95" i="2"/>
  <c r="G95" i="2"/>
  <c r="F95" i="2"/>
  <c r="E95" i="2"/>
  <c r="D95" i="2"/>
  <c r="C95" i="2"/>
  <c r="B95" i="2"/>
  <c r="O90" i="2"/>
  <c r="O88" i="2"/>
  <c r="N88" i="2"/>
  <c r="M88" i="2"/>
  <c r="L88" i="2"/>
  <c r="K88" i="2"/>
  <c r="J88" i="2"/>
  <c r="I88" i="2"/>
  <c r="H88" i="2"/>
  <c r="G88" i="2"/>
  <c r="F88" i="2"/>
  <c r="E88" i="2"/>
  <c r="D88" i="2"/>
  <c r="C88" i="2"/>
  <c r="B88" i="2"/>
  <c r="O87" i="2"/>
  <c r="O95" i="2" s="1"/>
  <c r="N87" i="2"/>
  <c r="M87" i="2"/>
  <c r="L87" i="2"/>
  <c r="K87" i="2"/>
  <c r="J87" i="2"/>
  <c r="I87" i="2"/>
  <c r="H87" i="2"/>
  <c r="G87" i="2"/>
  <c r="F87" i="2"/>
  <c r="E87" i="2"/>
  <c r="D87" i="2"/>
  <c r="C87" i="2"/>
  <c r="B87" i="2"/>
  <c r="O86" i="2"/>
  <c r="N86" i="2"/>
  <c r="N94" i="2" s="1"/>
  <c r="M86" i="2"/>
  <c r="M94" i="2" s="1"/>
  <c r="L86" i="2"/>
  <c r="L94" i="2" s="1"/>
  <c r="K86" i="2"/>
  <c r="K94" i="2" s="1"/>
  <c r="J86" i="2"/>
  <c r="J94" i="2" s="1"/>
  <c r="I86" i="2"/>
  <c r="I94" i="2" s="1"/>
  <c r="H86" i="2"/>
  <c r="H94" i="2" s="1"/>
  <c r="G86" i="2"/>
  <c r="G94" i="2" s="1"/>
  <c r="F86" i="2"/>
  <c r="F94" i="2" s="1"/>
  <c r="E86" i="2"/>
  <c r="E94" i="2" s="1"/>
  <c r="D86" i="2"/>
  <c r="D94" i="2" s="1"/>
  <c r="C86" i="2"/>
  <c r="C94" i="2" s="1"/>
  <c r="B86" i="2"/>
  <c r="B94" i="2" s="1"/>
  <c r="O80" i="2"/>
  <c r="N80" i="2"/>
  <c r="M80" i="2"/>
  <c r="L80" i="2"/>
  <c r="K80" i="2"/>
  <c r="J80" i="2"/>
  <c r="I80" i="2"/>
  <c r="H80" i="2"/>
  <c r="G80" i="2"/>
  <c r="F80" i="2"/>
  <c r="E80" i="2"/>
  <c r="D80" i="2"/>
  <c r="C80" i="2"/>
  <c r="B80" i="2"/>
  <c r="O79" i="2"/>
  <c r="N79" i="2"/>
  <c r="M79" i="2"/>
  <c r="L79" i="2"/>
  <c r="K79" i="2"/>
  <c r="J79" i="2"/>
  <c r="I79" i="2"/>
  <c r="H79" i="2"/>
  <c r="G79" i="2"/>
  <c r="F79" i="2"/>
  <c r="E79" i="2"/>
  <c r="D79" i="2"/>
  <c r="C79" i="2"/>
  <c r="B79" i="2"/>
  <c r="O78" i="2"/>
  <c r="N78" i="2"/>
  <c r="M78" i="2"/>
  <c r="L78" i="2"/>
  <c r="K78" i="2"/>
  <c r="J78" i="2"/>
  <c r="I78" i="2"/>
  <c r="H78" i="2"/>
  <c r="G78" i="2"/>
  <c r="F78" i="2"/>
  <c r="E78" i="2"/>
  <c r="D78" i="2"/>
  <c r="C78" i="2"/>
  <c r="B78" i="2"/>
  <c r="O72" i="2"/>
  <c r="N72" i="2"/>
  <c r="M72" i="2"/>
  <c r="L72" i="2"/>
  <c r="K72" i="2"/>
  <c r="J72" i="2"/>
  <c r="I72" i="2"/>
  <c r="H72" i="2"/>
  <c r="G72" i="2"/>
  <c r="F72" i="2"/>
  <c r="E72" i="2"/>
  <c r="D72" i="2"/>
  <c r="C72" i="2"/>
  <c r="B72" i="2"/>
  <c r="O71" i="2"/>
  <c r="N71" i="2"/>
  <c r="M71" i="2"/>
  <c r="L71" i="2"/>
  <c r="K71" i="2"/>
  <c r="J71" i="2"/>
  <c r="I71" i="2"/>
  <c r="H71" i="2"/>
  <c r="G71" i="2"/>
  <c r="F71" i="2"/>
  <c r="E71" i="2"/>
  <c r="D71" i="2"/>
  <c r="C71" i="2"/>
  <c r="B71" i="2"/>
  <c r="O70" i="2"/>
  <c r="N70" i="2"/>
  <c r="M70" i="2"/>
  <c r="L70" i="2"/>
  <c r="K70" i="2"/>
  <c r="J70" i="2"/>
  <c r="I70" i="2"/>
  <c r="H70" i="2"/>
  <c r="G70" i="2"/>
  <c r="F70" i="2"/>
  <c r="E70" i="2"/>
  <c r="D70" i="2"/>
  <c r="C70" i="2"/>
  <c r="B70" i="2"/>
  <c r="O64" i="2"/>
  <c r="N64" i="2"/>
  <c r="M64" i="2"/>
  <c r="L64" i="2"/>
  <c r="K64" i="2"/>
  <c r="J64" i="2"/>
  <c r="I64" i="2"/>
  <c r="H64" i="2"/>
  <c r="G64" i="2"/>
  <c r="F64" i="2"/>
  <c r="E64" i="2"/>
  <c r="D64" i="2"/>
  <c r="C64" i="2"/>
  <c r="B64" i="2"/>
  <c r="O63" i="2"/>
  <c r="N63" i="2"/>
  <c r="M63" i="2"/>
  <c r="L63" i="2"/>
  <c r="K63" i="2"/>
  <c r="J63" i="2"/>
  <c r="I63" i="2"/>
  <c r="H63" i="2"/>
  <c r="G63" i="2"/>
  <c r="F63" i="2"/>
  <c r="E63" i="2"/>
  <c r="D63" i="2"/>
  <c r="C63" i="2"/>
  <c r="B63" i="2"/>
  <c r="O62" i="2"/>
  <c r="N62" i="2"/>
  <c r="M62" i="2"/>
  <c r="L62" i="2"/>
  <c r="K62" i="2"/>
  <c r="J62" i="2"/>
  <c r="I62" i="2"/>
  <c r="H62" i="2"/>
  <c r="G62" i="2"/>
  <c r="F62" i="2"/>
  <c r="E62" i="2"/>
  <c r="D62" i="2"/>
  <c r="C62" i="2"/>
  <c r="B62" i="2"/>
  <c r="O56" i="2"/>
  <c r="N56" i="2"/>
  <c r="M56" i="2"/>
  <c r="L56" i="2"/>
  <c r="K56" i="2"/>
  <c r="J56" i="2"/>
  <c r="I56" i="2"/>
  <c r="H56" i="2"/>
  <c r="G56" i="2"/>
  <c r="F56" i="2"/>
  <c r="E56" i="2"/>
  <c r="D56" i="2"/>
  <c r="C56" i="2"/>
  <c r="B56" i="2"/>
  <c r="O55" i="2"/>
  <c r="N55" i="2"/>
  <c r="M55" i="2"/>
  <c r="L55" i="2"/>
  <c r="K55" i="2"/>
  <c r="J55" i="2"/>
  <c r="I55" i="2"/>
  <c r="H55" i="2"/>
  <c r="G55" i="2"/>
  <c r="F55" i="2"/>
  <c r="E55" i="2"/>
  <c r="D55" i="2"/>
  <c r="C55" i="2"/>
  <c r="B55" i="2"/>
  <c r="O54" i="2"/>
  <c r="N54" i="2"/>
  <c r="M54" i="2"/>
  <c r="L54" i="2"/>
  <c r="K54" i="2"/>
  <c r="J54" i="2"/>
  <c r="I54" i="2"/>
  <c r="H54" i="2"/>
  <c r="G54" i="2"/>
  <c r="F54" i="2"/>
  <c r="E54" i="2"/>
  <c r="D54" i="2"/>
  <c r="C54" i="2"/>
  <c r="B54" i="2"/>
  <c r="O48" i="2"/>
  <c r="N48" i="2"/>
  <c r="M48" i="2"/>
  <c r="L48" i="2"/>
  <c r="K48" i="2"/>
  <c r="J48" i="2"/>
  <c r="I48" i="2"/>
  <c r="H48" i="2"/>
  <c r="G48" i="2"/>
  <c r="F48" i="2"/>
  <c r="E48" i="2"/>
  <c r="D48" i="2"/>
  <c r="C48" i="2"/>
  <c r="B48" i="2"/>
  <c r="O47" i="2"/>
  <c r="N47" i="2"/>
  <c r="M47" i="2"/>
  <c r="L47" i="2"/>
  <c r="K47" i="2"/>
  <c r="J47" i="2"/>
  <c r="I47" i="2"/>
  <c r="H47" i="2"/>
  <c r="G47" i="2"/>
  <c r="F47" i="2"/>
  <c r="E47" i="2"/>
  <c r="D47" i="2"/>
  <c r="C47" i="2"/>
  <c r="B47" i="2"/>
  <c r="O46" i="2"/>
  <c r="N46" i="2"/>
  <c r="M46" i="2"/>
  <c r="L46" i="2"/>
  <c r="K46" i="2"/>
  <c r="J46" i="2"/>
  <c r="I46" i="2"/>
  <c r="H46" i="2"/>
  <c r="G46" i="2"/>
  <c r="F46" i="2"/>
  <c r="E46" i="2"/>
  <c r="D46" i="2"/>
  <c r="C46" i="2"/>
  <c r="B46" i="2"/>
  <c r="O40" i="2"/>
  <c r="N40" i="2"/>
  <c r="M40" i="2"/>
  <c r="L40" i="2"/>
  <c r="K40" i="2"/>
  <c r="J40" i="2"/>
  <c r="I40" i="2"/>
  <c r="H40" i="2"/>
  <c r="G40" i="2"/>
  <c r="F40" i="2"/>
  <c r="E40" i="2"/>
  <c r="D40" i="2"/>
  <c r="C40" i="2"/>
  <c r="B40" i="2"/>
  <c r="O39" i="2"/>
  <c r="N39" i="2"/>
  <c r="M39" i="2"/>
  <c r="L39" i="2"/>
  <c r="K39" i="2"/>
  <c r="J39" i="2"/>
  <c r="I39" i="2"/>
  <c r="H39" i="2"/>
  <c r="G39" i="2"/>
  <c r="F39" i="2"/>
  <c r="E39" i="2"/>
  <c r="D39" i="2"/>
  <c r="C39" i="2"/>
  <c r="B39" i="2"/>
  <c r="O38" i="2"/>
  <c r="N38" i="2"/>
  <c r="M38" i="2"/>
  <c r="L38" i="2"/>
  <c r="K38" i="2"/>
  <c r="J38" i="2"/>
  <c r="I38" i="2"/>
  <c r="H38" i="2"/>
  <c r="G38" i="2"/>
  <c r="F38" i="2"/>
  <c r="E38" i="2"/>
  <c r="D38" i="2"/>
  <c r="C38" i="2"/>
  <c r="B38" i="2"/>
  <c r="O32" i="2"/>
  <c r="N32" i="2"/>
  <c r="M32" i="2"/>
  <c r="L32" i="2"/>
  <c r="K32" i="2"/>
  <c r="J32" i="2"/>
  <c r="I32" i="2"/>
  <c r="H32" i="2"/>
  <c r="G32" i="2"/>
  <c r="F32" i="2"/>
  <c r="E32" i="2"/>
  <c r="D32" i="2"/>
  <c r="C32" i="2"/>
  <c r="B32" i="2"/>
  <c r="O31" i="2"/>
  <c r="N31" i="2"/>
  <c r="M31" i="2"/>
  <c r="L31" i="2"/>
  <c r="K31" i="2"/>
  <c r="J31" i="2"/>
  <c r="I31" i="2"/>
  <c r="H31" i="2"/>
  <c r="G31" i="2"/>
  <c r="F31" i="2"/>
  <c r="E31" i="2"/>
  <c r="D31" i="2"/>
  <c r="C31" i="2"/>
  <c r="B31" i="2"/>
  <c r="O30" i="2"/>
  <c r="N30" i="2"/>
  <c r="M30" i="2"/>
  <c r="L30" i="2"/>
  <c r="K30" i="2"/>
  <c r="J30" i="2"/>
  <c r="I30" i="2"/>
  <c r="H30" i="2"/>
  <c r="G30" i="2"/>
  <c r="F30" i="2"/>
  <c r="E30" i="2"/>
  <c r="D30" i="2"/>
  <c r="C30" i="2"/>
  <c r="B30"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W74" i="1"/>
  <c r="AV74" i="1"/>
  <c r="AU74" i="1"/>
  <c r="AT74" i="1"/>
  <c r="AS74" i="1"/>
  <c r="AR74" i="1"/>
  <c r="AQ74" i="1"/>
  <c r="AP74" i="1"/>
  <c r="AO74" i="1"/>
  <c r="AN74" i="1"/>
  <c r="AM74" i="1"/>
  <c r="AL74" i="1"/>
  <c r="AK74" i="1"/>
  <c r="AH74" i="1"/>
  <c r="AG74" i="1"/>
  <c r="AF74" i="1"/>
  <c r="AE74" i="1"/>
  <c r="AD74" i="1"/>
  <c r="AC74" i="1"/>
  <c r="AB74" i="1"/>
  <c r="AA74" i="1"/>
  <c r="Z74" i="1"/>
  <c r="Y74" i="1"/>
  <c r="X74" i="1"/>
  <c r="W74" i="1"/>
  <c r="V74" i="1"/>
  <c r="S74" i="1"/>
  <c r="R74" i="1"/>
  <c r="Q74" i="1"/>
  <c r="P74" i="1"/>
  <c r="O74" i="1"/>
  <c r="N74" i="1"/>
  <c r="M74" i="1"/>
  <c r="L74" i="1"/>
  <c r="K74" i="1"/>
  <c r="J74" i="1"/>
  <c r="I74" i="1"/>
  <c r="H74" i="1"/>
  <c r="G74" i="1"/>
  <c r="O94" i="2" l="1"/>
  <c r="AY74" i="1"/>
  <c r="O96" i="2"/>
</calcChain>
</file>

<file path=xl/sharedStrings.xml><?xml version="1.0" encoding="utf-8"?>
<sst xmlns="http://schemas.openxmlformats.org/spreadsheetml/2006/main" count="903" uniqueCount="235">
  <si>
    <t>Route</t>
  </si>
  <si>
    <t>Passengers</t>
  </si>
  <si>
    <t>Cars</t>
  </si>
  <si>
    <t>Commercial Vehicles and Buses</t>
  </si>
  <si>
    <t xml:space="preserve"> </t>
  </si>
  <si>
    <t>Port 1</t>
  </si>
  <si>
    <t>Port 2</t>
  </si>
  <si>
    <t>SMR1</t>
  </si>
  <si>
    <t>SMR2</t>
  </si>
  <si>
    <t>Ardrossan-Brodick C</t>
  </si>
  <si>
    <t>Ardrossan</t>
  </si>
  <si>
    <t>Brodick</t>
  </si>
  <si>
    <t>Clyde</t>
  </si>
  <si>
    <t>Ardrossan-Campbeltown 11, C</t>
  </si>
  <si>
    <t>Campbeltown</t>
  </si>
  <si>
    <t>..</t>
  </si>
  <si>
    <t>Colintraive-Rhubodach C</t>
  </si>
  <si>
    <t>Colintraive</t>
  </si>
  <si>
    <t>Rhubodach</t>
  </si>
  <si>
    <t>Gourock-Dunoon 5, 6</t>
  </si>
  <si>
    <t>Gourock</t>
  </si>
  <si>
    <t>Dunoon</t>
  </si>
  <si>
    <t>Gourock-Dunoon6</t>
  </si>
  <si>
    <t>Largs-Cumbrae C</t>
  </si>
  <si>
    <t>Largs</t>
  </si>
  <si>
    <t>Cumbrae</t>
  </si>
  <si>
    <t>Lochranza-Tarbet/Claonaig 1, C</t>
  </si>
  <si>
    <t>Lochranza</t>
  </si>
  <si>
    <t>Claonaig</t>
  </si>
  <si>
    <t>Tarbert-Portavadie C</t>
  </si>
  <si>
    <t>Tarbert</t>
  </si>
  <si>
    <t>Portavadie</t>
  </si>
  <si>
    <t>Wemyss Bay-Rothesay C</t>
  </si>
  <si>
    <t>Wemyss Bay</t>
  </si>
  <si>
    <t>Rothesay</t>
  </si>
  <si>
    <t>Ardmhor (Barra) to Eriskay C</t>
  </si>
  <si>
    <t>Ardmhor (Barra)</t>
  </si>
  <si>
    <t>Eriskay</t>
  </si>
  <si>
    <t>Outer Hebrides</t>
  </si>
  <si>
    <t>Berneray-Leverburgh 3, C</t>
  </si>
  <si>
    <t>Berneray</t>
  </si>
  <si>
    <t>Leverburgh</t>
  </si>
  <si>
    <t>Fionnphort-Iona C</t>
  </si>
  <si>
    <t>Fionnphort</t>
  </si>
  <si>
    <t>Iona</t>
  </si>
  <si>
    <t>Argyll</t>
  </si>
  <si>
    <t>Fishnish-Lochaline C</t>
  </si>
  <si>
    <t>Fishnish</t>
  </si>
  <si>
    <t>Lochaline</t>
  </si>
  <si>
    <t>West Highlands</t>
  </si>
  <si>
    <t>Kennacraig to Islay/C'say/Oban b</t>
  </si>
  <si>
    <t>Kennacraig</t>
  </si>
  <si>
    <t>Oban</t>
  </si>
  <si>
    <t>Kennacraig-Islay b</t>
  </si>
  <si>
    <t>Islay</t>
  </si>
  <si>
    <t>Mallaig to Eigg/Muck/Rum/Canna C</t>
  </si>
  <si>
    <t>Mallaig</t>
  </si>
  <si>
    <t>Canna</t>
  </si>
  <si>
    <t>Mallaig-Armadale C</t>
  </si>
  <si>
    <t>Armadale</t>
  </si>
  <si>
    <t>Mallaig-Lochboisdale 13,C</t>
  </si>
  <si>
    <t>Lochboisdale</t>
  </si>
  <si>
    <t>Oban to Coll/Tiree/Castlebay a</t>
  </si>
  <si>
    <t>Castlebay</t>
  </si>
  <si>
    <t>Oban to Colonsay b</t>
  </si>
  <si>
    <t>Colonsay</t>
  </si>
  <si>
    <t>Oban to Lismore C</t>
  </si>
  <si>
    <t>Lismore</t>
  </si>
  <si>
    <t>Oban-Castlebay- Lochboisdale a</t>
  </si>
  <si>
    <t>Oban-Coll/Tiree a</t>
  </si>
  <si>
    <t>Tiree</t>
  </si>
  <si>
    <t>Oban-Craignure C</t>
  </si>
  <si>
    <t>Craignure</t>
  </si>
  <si>
    <t>Otternish-Leverburgh 3</t>
  </si>
  <si>
    <t>North Uist (Lochmaddy)</t>
  </si>
  <si>
    <t>Raasay-Sconser C</t>
  </si>
  <si>
    <t>Raasay</t>
  </si>
  <si>
    <t>Sconser</t>
  </si>
  <si>
    <t>Tayinloan-Gigha b</t>
  </si>
  <si>
    <t>Tayinloan</t>
  </si>
  <si>
    <t>Gigha</t>
  </si>
  <si>
    <t>Tobermory to Kilchoan C</t>
  </si>
  <si>
    <t>Tobermory</t>
  </si>
  <si>
    <t>Kilchoan</t>
  </si>
  <si>
    <t>Uig-Tarbert-Lochmaddy 2,a</t>
  </si>
  <si>
    <t>Uig</t>
  </si>
  <si>
    <t>Ullapool-Stornoway a</t>
  </si>
  <si>
    <t>Ullapool</t>
  </si>
  <si>
    <t>Stornoway</t>
  </si>
  <si>
    <t>Aberdeen - Kirkwall 7,8,9</t>
  </si>
  <si>
    <t>Aberdeen</t>
  </si>
  <si>
    <t>Kirkwall</t>
  </si>
  <si>
    <t>North East</t>
  </si>
  <si>
    <t>Orkney Islands</t>
  </si>
  <si>
    <t>Aberdeen - Lerwick 8,9</t>
  </si>
  <si>
    <t>Lerwick</t>
  </si>
  <si>
    <t>Shetland Isles</t>
  </si>
  <si>
    <t>Aberdeen - Stromness 7,8,9</t>
  </si>
  <si>
    <t>Stromness</t>
  </si>
  <si>
    <t>Lerwick - Kirkwall 8,9</t>
  </si>
  <si>
    <t>Scrabster - Stromness 8,9</t>
  </si>
  <si>
    <t>Scrabster</t>
  </si>
  <si>
    <t>North Coast</t>
  </si>
  <si>
    <t>Vidlin/Lerwick - Skerries</t>
  </si>
  <si>
    <t>West Burrafirth - Papa Stour</t>
  </si>
  <si>
    <t>Fair Isle - Grutness/Lerwick</t>
  </si>
  <si>
    <t>Gourock-Dunoon</t>
  </si>
  <si>
    <t>Renfrew - Yoker 7</t>
  </si>
  <si>
    <t>Renfrew</t>
  </si>
  <si>
    <t>Yoker</t>
  </si>
  <si>
    <t>Gourock - Kilcreggan 8</t>
  </si>
  <si>
    <t>Kilcreggan</t>
  </si>
  <si>
    <t>Appin-Lismore9</t>
  </si>
  <si>
    <t>Port Appin</t>
  </si>
  <si>
    <t>Islay - Jura</t>
  </si>
  <si>
    <t>Jura (Feolin)</t>
  </si>
  <si>
    <t>Cuan-Luing 3,9</t>
  </si>
  <si>
    <t>Seil (Cuan)</t>
  </si>
  <si>
    <t>Luing (South Cuan)</t>
  </si>
  <si>
    <t>Seil-Easdale9</t>
  </si>
  <si>
    <t>Easdale</t>
  </si>
  <si>
    <t>Ardgour-Nether Lochaber (Corran Ferry)</t>
  </si>
  <si>
    <t>Ardgour</t>
  </si>
  <si>
    <t>Nether Lochaber</t>
  </si>
  <si>
    <t>Camusnagaul - Fort William 5</t>
  </si>
  <si>
    <t>Camusnagaul</t>
  </si>
  <si>
    <t>Fort William</t>
  </si>
  <si>
    <t>Gairloch (Wester Ross) - Portree (Skye)</t>
  </si>
  <si>
    <t>Gairloch (Wester Ross)</t>
  </si>
  <si>
    <t>Skye (Kylerhea)</t>
  </si>
  <si>
    <t>Mallaig-Loch Nevis</t>
  </si>
  <si>
    <t>Tarbet (Loch Nevis)</t>
  </si>
  <si>
    <t>Houton - Lyness/Flotta</t>
  </si>
  <si>
    <t>Houton</t>
  </si>
  <si>
    <t>Flotta</t>
  </si>
  <si>
    <t>Tingwall - Rousay/Egilsay/Wyre</t>
  </si>
  <si>
    <t>Tingwall</t>
  </si>
  <si>
    <t>Wyre</t>
  </si>
  <si>
    <t>Kirkwall - Shapinsay</t>
  </si>
  <si>
    <t>Shapinsay</t>
  </si>
  <si>
    <t>Kirkwall - Westray/Stronsay</t>
  </si>
  <si>
    <t>Stronsay</t>
  </si>
  <si>
    <t>Stromness-Hoy/Graemsay</t>
  </si>
  <si>
    <t>Graemsay</t>
  </si>
  <si>
    <t>Invergordon - Orkney 17</t>
  </si>
  <si>
    <t>Cromarty</t>
  </si>
  <si>
    <t>Moray Firth</t>
  </si>
  <si>
    <t>Laxo or Vidlin - Symbister</t>
  </si>
  <si>
    <t>Laxo</t>
  </si>
  <si>
    <t>Whalsay (Symbister)</t>
  </si>
  <si>
    <t>Toft - Ulsta</t>
  </si>
  <si>
    <t>Toft</t>
  </si>
  <si>
    <t>Yell (Ulsta)</t>
  </si>
  <si>
    <t>Bluemull 11</t>
  </si>
  <si>
    <t>Bluemull</t>
  </si>
  <si>
    <t>Lerwick - Bressay 6</t>
  </si>
  <si>
    <t>Bressay (Noss Sound)</t>
  </si>
  <si>
    <t>Gutcher - Oddsta 10</t>
  </si>
  <si>
    <t>Yell (Gutcher)</t>
  </si>
  <si>
    <t>Fetlar (Hamars Ness)</t>
  </si>
  <si>
    <t>Cairnryan - Larne</t>
  </si>
  <si>
    <t>Cairnryan</t>
  </si>
  <si>
    <t>Larne</t>
  </si>
  <si>
    <t>Solway</t>
  </si>
  <si>
    <t>International</t>
  </si>
  <si>
    <t>Cairnryan - Belfast 1</t>
  </si>
  <si>
    <t>Belfast</t>
  </si>
  <si>
    <t xml:space="preserve">Stranraer - Belfast 1 </t>
  </si>
  <si>
    <t>Troon - Belfast2</t>
  </si>
  <si>
    <t>Troon</t>
  </si>
  <si>
    <t>Troon - Larne 3</t>
  </si>
  <si>
    <t>Rosyth - Zeebrugge 1</t>
  </si>
  <si>
    <t>Rosyth</t>
  </si>
  <si>
    <t>Zeebrugge</t>
  </si>
  <si>
    <t>Forth and Tay</t>
  </si>
  <si>
    <t xml:space="preserve">Lerwick - Bergen 2 </t>
  </si>
  <si>
    <t>Bergen</t>
  </si>
  <si>
    <t xml:space="preserve">Lerwick - Hanstholm 2 </t>
  </si>
  <si>
    <t>Hanstholm</t>
  </si>
  <si>
    <t xml:space="preserve">Lerwick - Torshaven 2 </t>
  </si>
  <si>
    <t>Torshaven</t>
  </si>
  <si>
    <t>Scottish Transport Statistics table</t>
  </si>
  <si>
    <t>T9.13a</t>
  </si>
  <si>
    <t>Scotland (minus Corran ferry)</t>
  </si>
  <si>
    <t>T9.13b</t>
  </si>
  <si>
    <t>T9.15</t>
  </si>
  <si>
    <t>T9.16</t>
  </si>
  <si>
    <t>Source: Ferry companies - Not National Statistics</t>
  </si>
  <si>
    <t>*.  Only routes which carry cars / commercial vehicles are shown in the relevant part table.</t>
  </si>
  <si>
    <t xml:space="preserve">1.  In addition to the routes shown in this table, there are some other routes, which have less traffic, for which the number of passengers and </t>
  </si>
  <si>
    <t xml:space="preserve">     vehicles are included in the totals for the operator which appear in table 9.14.</t>
  </si>
  <si>
    <t>2.   Passenger numbers prior to 1999 are based on paying passengers, but from 1999 numbers are based on a head count. There were 793,600 paying passengers in 1999.</t>
  </si>
  <si>
    <t>3.   Figures for 2000 and 2001 are estimates.</t>
  </si>
  <si>
    <t xml:space="preserve">4.  As foot passengers carried on the Corran Ferry travel for free, exact numbers are not recorded. However, an estimate of the number is included in the table. </t>
  </si>
  <si>
    <t xml:space="preserve">5.   Until 25 October 1999 this service carried pupils going to Lochaber High School. A bus service now operates to carry school pupils, which mainly accounts for the drop in </t>
  </si>
  <si>
    <t xml:space="preserve">      passenger numbers from 1999 to 2000. Since 2006 this has carried pupils from Fort William who attend Ardnamurchan High School.</t>
  </si>
  <si>
    <t>6.    Passenger numbers in 1999 are high because of special events such as the Tall ships race.</t>
  </si>
  <si>
    <t>7.    Figures relate to financial years which start in the specified calendar year (e.g. the 1998 figure is for 1998-99). Comparable figures prior</t>
  </si>
  <si>
    <t xml:space="preserve">        to 1998-99 are not available, because before then the numbers of passengers were counted exclusive of ZoneCard ticket holders (and therefore  </t>
  </si>
  <si>
    <t xml:space="preserve">        passengers who had a ZoneCard were not counted). SPT no longer operates the Renfrew-Yoker ferry (Clydelink have run this service commercially since April 2010).</t>
  </si>
  <si>
    <t xml:space="preserve">8.    Since 2001 the Gourock-Kilcreggan route has been tendered by Strathclyde Passenger Transport (SPT), and operated under contract by Clyde Marine and more recently </t>
  </si>
  <si>
    <t xml:space="preserve">       by Clydelink. The SPT changed it's name to Strathclyde Partnership for Transport in April 2006. It was a Caledonian MacBrayne route in previous years, so figures for 2000 </t>
  </si>
  <si>
    <t xml:space="preserve">        and earlier years appear in table 9.14. Figures relate to financial years which start in the specified calendar year (e.g. the "1998" figure is for 1998-99).</t>
  </si>
  <si>
    <t xml:space="preserve">        The figure for 2012/13 is based on 13 x 4 weekly periods and spans 25/03/2012 - 23/03/2013.  From 2012/13 Clydelink operate this service.  </t>
  </si>
  <si>
    <t xml:space="preserve">        Also, the link to Helensburgh on this route has been removed from 2012/13 and as reported in the SPT Monitoring Report, this previously accounted for approximately </t>
  </si>
  <si>
    <t xml:space="preserve">       4,200 passenger trips per annum. The figure for 2013/14 continues to be based on 13 x 4 weekly reporting periods (year ending 22/03/2014) and while Clydelink continued </t>
  </si>
  <si>
    <t xml:space="preserve">       to operate this service for 2013/14, Clyde Marine operated the summer Sunday only service between 31 March 2013 and 19 October 2013. The figure for 2014/15 </t>
  </si>
  <si>
    <t xml:space="preserve">       continues to be based on 13 x 4 weekly reporting periods (year ending 21/03/2015) and is still operated by Clydelink.  The Sunday summer service expired in October 2013. </t>
  </si>
  <si>
    <t xml:space="preserve">        The figures for 2014/15, 2015/16, 2016/17, 2017/18 and 2018/19 continue to be based on 13 x 4 weekly reporting periods (year ending 16/03/2019 for year 2018/19). </t>
  </si>
  <si>
    <t xml:space="preserve">        Clydelink operated this service until 12/05/2018. Clyde Marine Services Ltd have operated this service from 14/05/2018.  </t>
  </si>
  <si>
    <t xml:space="preserve">9.  2004 is the first full calender year of the electronic ticketing sytem and the statistics quoted for the Cuan, Easdale and Appin Services reflect the more </t>
  </si>
  <si>
    <t xml:space="preserve">       accurate counting method.</t>
  </si>
  <si>
    <t>10. Since 2008,there have been no fares charged on this route.  This route is now Gutcher Hamarsness</t>
  </si>
  <si>
    <t>11. From 2008 to 2011 there were no fares charged on this route. They were reintroduced in 2012.  Figures for Gutcher/Belmont to Hamarsness are included in these figures</t>
  </si>
  <si>
    <t>12.  The Gairloch to Portree service operated by West Highland Seaways was withdrawn from 22 August 2004.</t>
  </si>
  <si>
    <t xml:space="preserve">13.  Separate figures for cars/buses and commercial vehicles are only available for some Orkney Ferries services for recent years.  Prior to that, </t>
  </si>
  <si>
    <t xml:space="preserve">     only the total number of vehicles carried is available.</t>
  </si>
  <si>
    <t xml:space="preserve">14. The operator indicated that the figure provided for buses and commercial vehicles in 2002 may not be directly comparable with previous years. </t>
  </si>
  <si>
    <t xml:space="preserve">        Figures for 2003 onwards are not comparable with earlier years.</t>
  </si>
  <si>
    <t>15.   Only coaches and mini-buses are included under this heading for 2003.</t>
  </si>
  <si>
    <t>16. Data for Pentland Ferries is not available</t>
  </si>
  <si>
    <t>17.  Bruce Watt cruises no longer operates due to retirement.</t>
  </si>
  <si>
    <t xml:space="preserve">18. Figures for passenger numbers on the Corran ferry service have not been included in the total for Highland council </t>
  </si>
  <si>
    <t xml:space="preserve">       as the figures are new estimates and considered as ‘data under development'.</t>
  </si>
  <si>
    <t>Ferry patronage (thousands)</t>
  </si>
  <si>
    <r>
      <t>Scottish Marine Regions</t>
    </r>
    <r>
      <rPr>
        <b/>
        <vertAlign val="superscript"/>
        <sz val="12"/>
        <color theme="1"/>
        <rFont val="Arial"/>
        <family val="2"/>
      </rPr>
      <t>1</t>
    </r>
  </si>
  <si>
    <t>Commercial vehicles and buses</t>
  </si>
  <si>
    <t>Corran Ferry time-series</t>
  </si>
  <si>
    <t>Taken from T9.16</t>
  </si>
  <si>
    <t>West Highlands (excluding Corran Ferry passengers)</t>
  </si>
  <si>
    <t>1. Scottish Marine Regions as defined by The Scottish Marine Regions Order 2015 and used for marine planning.</t>
  </si>
  <si>
    <t>Figure a</t>
  </si>
  <si>
    <t>The passenger numbers for West Highlands include estimated passenger numbers for the Corran Ferry from 2013 onwards. The Scotland number does not include this double counting and excludes Corran Ferry passengers.</t>
  </si>
  <si>
    <t>Scotland</t>
  </si>
  <si>
    <t>Note: For each SMR the table shows all traffic within it even where a route starts in one SMR and finishes in another. Therefore SMR numbers should not be added together as there will be double 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</si>
</sst>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164" formatCode="0.0"/>
    <numFmt numFmtId="165" formatCode="#,##0.0"/>
    <numFmt numFmtId="166" formatCode="_-* #,##0.0_-;\-* #,##0.0_-;_-* &quot;-&quot;?_-;_-@_-"/>
    <numFmt numFmtId="167" formatCode="_-* #,##0.0_-;\-* #,##0.0_-;_-* &quot;-&quot;_-;_-@_-"/>
    <numFmt numFmtId="168" formatCode="_-* #,##0.00_-;\-* #,##0.00_-;_-* &quot;-&quot;_-;_-@_-"/>
    <numFmt numFmtId="169" formatCode="_-* #,##0.00_-;\-* #,##0.0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Arial"/>
      <family val="2"/>
    </font>
    <font>
      <sz val="12"/>
      <name val="Arial"/>
      <family val="2"/>
    </font>
    <font>
      <sz val="9.5"/>
      <name val="Arial"/>
      <family val="2"/>
    </font>
    <font>
      <sz val="9.5"/>
      <color theme="1"/>
      <name val="Arial"/>
      <family val="2"/>
    </font>
    <font>
      <b/>
      <sz val="14"/>
      <color theme="1"/>
      <name val="Arial"/>
      <family val="2"/>
    </font>
    <font>
      <b/>
      <sz val="12"/>
      <color theme="1"/>
      <name val="Arial"/>
      <family val="2"/>
    </font>
    <font>
      <b/>
      <vertAlign val="superscript"/>
      <sz val="12"/>
      <color theme="1"/>
      <name val="Arial"/>
      <family val="2"/>
    </font>
    <font>
      <b/>
      <sz val="10"/>
      <color theme="1"/>
      <name val="Arial"/>
      <family val="2"/>
    </font>
    <font>
      <sz val="11"/>
      <name val="Calibri"/>
      <family val="2"/>
      <scheme val="minor"/>
    </font>
    <font>
      <b/>
      <sz val="10"/>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3" fillId="0" borderId="0"/>
  </cellStyleXfs>
  <cellXfs count="64">
    <xf numFmtId="0" fontId="0" fillId="0" borderId="0" xfId="0"/>
    <xf numFmtId="0" fontId="4" fillId="0" borderId="1" xfId="2" applyFont="1" applyBorder="1" applyAlignment="1">
      <alignment horizontal="left" vertical="top"/>
    </xf>
    <xf numFmtId="0" fontId="4" fillId="0" borderId="2" xfId="2" applyFont="1" applyBorder="1" applyAlignment="1">
      <alignment horizontal="center" vertical="center"/>
    </xf>
    <xf numFmtId="0" fontId="5" fillId="0" borderId="2" xfId="2" applyFont="1" applyBorder="1"/>
    <xf numFmtId="0" fontId="4" fillId="0" borderId="2" xfId="2" applyFont="1" applyBorder="1" applyAlignment="1">
      <alignment horizontal="right" vertical="center"/>
    </xf>
    <xf numFmtId="0" fontId="5" fillId="0" borderId="2" xfId="2" applyFont="1" applyBorder="1" applyAlignment="1">
      <alignment horizontal="right"/>
    </xf>
    <xf numFmtId="0" fontId="5" fillId="0" borderId="0" xfId="2" applyFont="1"/>
    <xf numFmtId="0" fontId="5" fillId="0" borderId="3" xfId="2" applyFont="1" applyBorder="1"/>
    <xf numFmtId="0" fontId="4" fillId="0" borderId="3" xfId="2" applyFont="1" applyBorder="1" applyAlignment="1">
      <alignment horizontal="right" vertical="center"/>
    </xf>
    <xf numFmtId="1" fontId="4" fillId="0" borderId="3" xfId="2" applyNumberFormat="1" applyFont="1" applyBorder="1" applyAlignment="1">
      <alignment horizontal="right" vertical="center"/>
    </xf>
    <xf numFmtId="0" fontId="4" fillId="0" borderId="0" xfId="2" applyFont="1"/>
    <xf numFmtId="0" fontId="5" fillId="2" borderId="0" xfId="2" applyFont="1" applyFill="1" applyAlignment="1">
      <alignment horizontal="left" indent="1"/>
    </xf>
    <xf numFmtId="164" fontId="5" fillId="2" borderId="0" xfId="2" applyNumberFormat="1" applyFont="1" applyFill="1" applyAlignment="1">
      <alignment horizontal="right"/>
    </xf>
    <xf numFmtId="165" fontId="5" fillId="2" borderId="0" xfId="2" applyNumberFormat="1" applyFont="1" applyFill="1"/>
    <xf numFmtId="0" fontId="5" fillId="2" borderId="0" xfId="2" applyFont="1" applyFill="1"/>
    <xf numFmtId="164" fontId="5" fillId="2" borderId="0" xfId="2" applyNumberFormat="1" applyFont="1" applyFill="1"/>
    <xf numFmtId="165" fontId="5" fillId="2" borderId="0" xfId="2" applyNumberFormat="1" applyFont="1" applyFill="1" applyAlignment="1">
      <alignment horizontal="right"/>
    </xf>
    <xf numFmtId="41" fontId="5" fillId="2" borderId="0" xfId="2" applyNumberFormat="1" applyFont="1" applyFill="1" applyAlignment="1">
      <alignment horizontal="right"/>
    </xf>
    <xf numFmtId="0" fontId="5" fillId="2" borderId="0" xfId="2" applyFont="1" applyFill="1" applyAlignment="1">
      <alignment horizontal="right"/>
    </xf>
    <xf numFmtId="166" fontId="5" fillId="2" borderId="0" xfId="2" applyNumberFormat="1" applyFont="1" applyFill="1" applyAlignment="1">
      <alignment horizontal="right"/>
    </xf>
    <xf numFmtId="167" fontId="5" fillId="2" borderId="0" xfId="2" applyNumberFormat="1" applyFont="1" applyFill="1" applyAlignment="1">
      <alignment horizontal="right"/>
    </xf>
    <xf numFmtId="164" fontId="5" fillId="2" borderId="4" xfId="2" applyNumberFormat="1" applyFont="1" applyFill="1" applyBorder="1"/>
    <xf numFmtId="168" fontId="5" fillId="2" borderId="0" xfId="2" applyNumberFormat="1" applyFont="1" applyFill="1"/>
    <xf numFmtId="1" fontId="0" fillId="2" borderId="0" xfId="0" applyNumberFormat="1" applyFill="1"/>
    <xf numFmtId="166" fontId="5" fillId="2" borderId="0" xfId="2" quotePrefix="1" applyNumberFormat="1" applyFont="1" applyFill="1" applyAlignment="1">
      <alignment horizontal="right"/>
    </xf>
    <xf numFmtId="164" fontId="5" fillId="2" borderId="0" xfId="2" quotePrefix="1" applyNumberFormat="1" applyFont="1" applyFill="1" applyAlignment="1">
      <alignment horizontal="right"/>
    </xf>
    <xf numFmtId="169" fontId="5" fillId="2" borderId="0" xfId="2" applyNumberFormat="1" applyFont="1" applyFill="1" applyAlignment="1">
      <alignment horizontal="right"/>
    </xf>
    <xf numFmtId="0" fontId="5" fillId="3" borderId="0" xfId="2" applyFont="1" applyFill="1" applyAlignment="1">
      <alignment horizontal="left" indent="1"/>
    </xf>
    <xf numFmtId="0" fontId="5" fillId="4" borderId="0" xfId="2" applyFont="1" applyFill="1"/>
    <xf numFmtId="0" fontId="5" fillId="4" borderId="5" xfId="2" applyFont="1" applyFill="1" applyBorder="1"/>
    <xf numFmtId="0" fontId="5" fillId="3" borderId="0" xfId="2" applyFont="1" applyFill="1"/>
    <xf numFmtId="0" fontId="5" fillId="5" borderId="0" xfId="2" applyFont="1" applyFill="1"/>
    <xf numFmtId="0" fontId="5" fillId="6" borderId="0" xfId="2" applyFont="1" applyFill="1"/>
    <xf numFmtId="164" fontId="5" fillId="0" borderId="0" xfId="2" applyNumberFormat="1" applyFont="1"/>
    <xf numFmtId="9" fontId="4" fillId="0" borderId="0" xfId="1" applyFont="1"/>
    <xf numFmtId="0" fontId="3" fillId="0" borderId="0" xfId="2"/>
    <xf numFmtId="0" fontId="6" fillId="0" borderId="0" xfId="2" applyFont="1"/>
    <xf numFmtId="0" fontId="6" fillId="0" borderId="0" xfId="2" applyFont="1" applyAlignment="1">
      <alignment horizontal="left"/>
    </xf>
    <xf numFmtId="0" fontId="7" fillId="0" borderId="0" xfId="2" applyFont="1"/>
    <xf numFmtId="164" fontId="8" fillId="0" borderId="0" xfId="0" applyNumberFormat="1" applyFont="1"/>
    <xf numFmtId="164" fontId="0" fillId="0" borderId="0" xfId="0" applyNumberFormat="1"/>
    <xf numFmtId="164" fontId="9" fillId="0" borderId="0" xfId="0" applyNumberFormat="1" applyFont="1"/>
    <xf numFmtId="164" fontId="11" fillId="0" borderId="0" xfId="0" applyNumberFormat="1" applyFont="1" applyAlignment="1">
      <alignment horizontal="left"/>
    </xf>
    <xf numFmtId="1" fontId="0" fillId="0" borderId="0" xfId="0" applyNumberFormat="1" applyAlignment="1">
      <alignment horizontal="left"/>
    </xf>
    <xf numFmtId="1" fontId="11" fillId="0" borderId="0" xfId="0" applyNumberFormat="1" applyFont="1"/>
    <xf numFmtId="1" fontId="0" fillId="0" borderId="0" xfId="0" applyNumberFormat="1"/>
    <xf numFmtId="164" fontId="0" fillId="0" borderId="0" xfId="0" applyNumberFormat="1" applyAlignment="1">
      <alignment horizontal="left"/>
    </xf>
    <xf numFmtId="9" fontId="0" fillId="0" borderId="0" xfId="1" applyFont="1"/>
    <xf numFmtId="164" fontId="11" fillId="0" borderId="0" xfId="0" applyNumberFormat="1" applyFont="1"/>
    <xf numFmtId="3" fontId="0" fillId="0" borderId="0" xfId="0" applyNumberFormat="1"/>
    <xf numFmtId="164" fontId="0" fillId="0" borderId="2" xfId="0" applyNumberFormat="1" applyBorder="1"/>
    <xf numFmtId="3" fontId="0" fillId="0" borderId="2" xfId="0" applyNumberFormat="1" applyBorder="1"/>
    <xf numFmtId="0" fontId="0" fillId="0" borderId="0" xfId="0" applyFill="1"/>
    <xf numFmtId="9" fontId="0" fillId="0" borderId="0" xfId="1" applyFont="1" applyFill="1"/>
    <xf numFmtId="0" fontId="2" fillId="0" borderId="0" xfId="0" applyFont="1"/>
    <xf numFmtId="0" fontId="5" fillId="5" borderId="0" xfId="2" applyFont="1" applyFill="1" applyAlignment="1">
      <alignment horizontal="right"/>
    </xf>
    <xf numFmtId="164" fontId="0" fillId="0" borderId="2" xfId="0" applyNumberFormat="1" applyFill="1" applyBorder="1"/>
    <xf numFmtId="3" fontId="12" fillId="0" borderId="0" xfId="0" applyNumberFormat="1" applyFont="1"/>
    <xf numFmtId="164" fontId="12" fillId="0" borderId="0" xfId="0" applyNumberFormat="1" applyFont="1"/>
    <xf numFmtId="1" fontId="12" fillId="0" borderId="0" xfId="0" applyNumberFormat="1" applyFont="1"/>
    <xf numFmtId="1" fontId="13" fillId="0" borderId="0" xfId="0" applyNumberFormat="1" applyFont="1"/>
    <xf numFmtId="164" fontId="0" fillId="0" borderId="0" xfId="0" quotePrefix="1" applyNumberFormat="1"/>
    <xf numFmtId="0" fontId="0" fillId="0" borderId="0" xfId="0" applyFill="1" applyAlignment="1">
      <alignment wrapText="1"/>
    </xf>
    <xf numFmtId="0" fontId="2" fillId="0" borderId="0" xfId="0" applyFont="1" applyFill="1"/>
  </cellXfs>
  <cellStyles count="3">
    <cellStyle name="Normal" xfId="0" builtinId="0"/>
    <cellStyle name="Normal 2" xfId="2"/>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externalLink" Target="externalLinks/externalLink4.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externalLink" Target="externalLinks/externalLink3.xml" Id="rId6" /><Relationship Type="http://schemas.openxmlformats.org/officeDocument/2006/relationships/calcChain" Target="calcChain.xml" Id="rId11" /><Relationship Type="http://schemas.openxmlformats.org/officeDocument/2006/relationships/externalLink" Target="externalLinks/externalLink2.xml" Id="rId5" /><Relationship Type="http://schemas.openxmlformats.org/officeDocument/2006/relationships/sharedStrings" Target="sharedStrings.xml" Id="rId10" /><Relationship Type="http://schemas.openxmlformats.org/officeDocument/2006/relationships/externalLink" Target="externalLinks/externalLink1.xml" Id="rId4" /><Relationship Type="http://schemas.openxmlformats.org/officeDocument/2006/relationships/styles" Target="styles.xml" Id="rId9" /><Relationship Type="http://schemas.openxmlformats.org/officeDocument/2006/relationships/customXml" Target="/customXML/item2.xml" Id="Rfcf3866f1e1d454c"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Argyll</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tables'!$A$6</c:f>
              <c:strCache>
                <c:ptCount val="1"/>
                <c:pt idx="0">
                  <c:v>Passengers</c:v>
                </c:pt>
              </c:strCache>
            </c:strRef>
          </c:tx>
          <c:spPr>
            <a:ln w="28575" cap="rnd">
              <a:solidFill>
                <a:schemeClr val="accent1"/>
              </a:solidFill>
              <a:round/>
            </a:ln>
            <a:effectLst/>
          </c:spPr>
          <c:marker>
            <c:symbol val="none"/>
          </c:marker>
          <c:cat>
            <c:numRef>
              <c:f>'SMR summary tables'!$B$5:$P$5</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tables'!$B$6:$P$6</c:f>
              <c:numCache>
                <c:formatCode>0.0</c:formatCode>
                <c:ptCount val="15"/>
                <c:pt idx="0">
                  <c:v>2875.1740000000009</c:v>
                </c:pt>
                <c:pt idx="1">
                  <c:v>2897.4960000000001</c:v>
                </c:pt>
                <c:pt idx="2">
                  <c:v>2800.0609999999997</c:v>
                </c:pt>
                <c:pt idx="3">
                  <c:v>2658.3230000000003</c:v>
                </c:pt>
                <c:pt idx="4">
                  <c:v>2796.3440000000001</c:v>
                </c:pt>
                <c:pt idx="5">
                  <c:v>2748.4289999999996</c:v>
                </c:pt>
                <c:pt idx="6">
                  <c:v>2678.3759999999997</c:v>
                </c:pt>
                <c:pt idx="7">
                  <c:v>2681.9430000000002</c:v>
                </c:pt>
                <c:pt idx="8">
                  <c:v>2737.5680000000002</c:v>
                </c:pt>
                <c:pt idx="9">
                  <c:v>2800.2000000000007</c:v>
                </c:pt>
                <c:pt idx="10">
                  <c:v>2752.2999999999997</c:v>
                </c:pt>
                <c:pt idx="11">
                  <c:v>3040.9999999999995</c:v>
                </c:pt>
                <c:pt idx="12">
                  <c:v>3140.3999999999996</c:v>
                </c:pt>
                <c:pt idx="13">
                  <c:v>3052.4999999999991</c:v>
                </c:pt>
                <c:pt idx="14">
                  <c:v>3148.7</c:v>
                </c:pt>
              </c:numCache>
            </c:numRef>
          </c:val>
          <c:smooth val="0"/>
          <c:extLst>
            <c:ext xmlns:c16="http://schemas.microsoft.com/office/drawing/2014/chart" uri="{C3380CC4-5D6E-409C-BE32-E72D297353CC}">
              <c16:uniqueId val="{00000000-CF0A-4BF7-968E-11A5AD5781D6}"/>
            </c:ext>
          </c:extLst>
        </c:ser>
        <c:ser>
          <c:idx val="1"/>
          <c:order val="1"/>
          <c:tx>
            <c:strRef>
              <c:f>'SMR summary tables'!$A$7</c:f>
              <c:strCache>
                <c:ptCount val="1"/>
                <c:pt idx="0">
                  <c:v>Cars</c:v>
                </c:pt>
              </c:strCache>
            </c:strRef>
          </c:tx>
          <c:spPr>
            <a:ln w="28575" cap="rnd">
              <a:solidFill>
                <a:schemeClr val="accent2"/>
              </a:solidFill>
              <a:round/>
            </a:ln>
            <a:effectLst/>
          </c:spPr>
          <c:marker>
            <c:symbol val="none"/>
          </c:marker>
          <c:cat>
            <c:numRef>
              <c:f>'SMR summary tables'!$B$5:$P$5</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tables'!$B$7:$P$7</c:f>
              <c:numCache>
                <c:formatCode>0.0</c:formatCode>
                <c:ptCount val="15"/>
                <c:pt idx="0">
                  <c:v>559.05099999999993</c:v>
                </c:pt>
                <c:pt idx="1">
                  <c:v>553.64699999999993</c:v>
                </c:pt>
                <c:pt idx="2">
                  <c:v>547.25700000000006</c:v>
                </c:pt>
                <c:pt idx="3">
                  <c:v>536.60899999999992</c:v>
                </c:pt>
                <c:pt idx="4">
                  <c:v>573.06899999999996</c:v>
                </c:pt>
                <c:pt idx="5">
                  <c:v>547.976</c:v>
                </c:pt>
                <c:pt idx="6">
                  <c:v>550.39800000000002</c:v>
                </c:pt>
                <c:pt idx="7">
                  <c:v>545.92999999999995</c:v>
                </c:pt>
                <c:pt idx="8">
                  <c:v>569.49900000000002</c:v>
                </c:pt>
                <c:pt idx="9">
                  <c:v>590.5</c:v>
                </c:pt>
                <c:pt idx="10">
                  <c:v>603.5</c:v>
                </c:pt>
                <c:pt idx="11">
                  <c:v>732.40000000000009</c:v>
                </c:pt>
                <c:pt idx="12">
                  <c:v>765.8</c:v>
                </c:pt>
                <c:pt idx="13">
                  <c:v>769.09999999999991</c:v>
                </c:pt>
                <c:pt idx="14">
                  <c:v>797.39999999999986</c:v>
                </c:pt>
              </c:numCache>
            </c:numRef>
          </c:val>
          <c:smooth val="0"/>
          <c:extLst>
            <c:ext xmlns:c16="http://schemas.microsoft.com/office/drawing/2014/chart" uri="{C3380CC4-5D6E-409C-BE32-E72D297353CC}">
              <c16:uniqueId val="{00000001-CF0A-4BF7-968E-11A5AD5781D6}"/>
            </c:ext>
          </c:extLst>
        </c:ser>
        <c:ser>
          <c:idx val="2"/>
          <c:order val="2"/>
          <c:tx>
            <c:strRef>
              <c:f>'SMR summary tables'!$A$8</c:f>
              <c:strCache>
                <c:ptCount val="1"/>
                <c:pt idx="0">
                  <c:v>Commercial vehicles and buses</c:v>
                </c:pt>
              </c:strCache>
            </c:strRef>
          </c:tx>
          <c:spPr>
            <a:ln w="28575" cap="rnd">
              <a:solidFill>
                <a:schemeClr val="accent3"/>
              </a:solidFill>
              <a:round/>
            </a:ln>
            <a:effectLst/>
          </c:spPr>
          <c:marker>
            <c:symbol val="none"/>
          </c:marker>
          <c:cat>
            <c:numRef>
              <c:f>'SMR summary tables'!$B$5:$P$5</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tables'!$B$8:$P$8</c:f>
              <c:numCache>
                <c:formatCode>0.0</c:formatCode>
                <c:ptCount val="15"/>
                <c:pt idx="0">
                  <c:v>61.247</c:v>
                </c:pt>
                <c:pt idx="1">
                  <c:v>63.88300000000001</c:v>
                </c:pt>
                <c:pt idx="2">
                  <c:v>64.867000000000004</c:v>
                </c:pt>
                <c:pt idx="3">
                  <c:v>67.678999999999988</c:v>
                </c:pt>
                <c:pt idx="4">
                  <c:v>62.22</c:v>
                </c:pt>
                <c:pt idx="5">
                  <c:v>64.931000000000012</c:v>
                </c:pt>
                <c:pt idx="6">
                  <c:v>68.738</c:v>
                </c:pt>
                <c:pt idx="7">
                  <c:v>72.832999999999998</c:v>
                </c:pt>
                <c:pt idx="8">
                  <c:v>62.751999999999995</c:v>
                </c:pt>
                <c:pt idx="9">
                  <c:v>65.400000000000006</c:v>
                </c:pt>
                <c:pt idx="10">
                  <c:v>69.349999999999994</c:v>
                </c:pt>
                <c:pt idx="11">
                  <c:v>68.12</c:v>
                </c:pt>
                <c:pt idx="12">
                  <c:v>69.739999999999981</c:v>
                </c:pt>
                <c:pt idx="13">
                  <c:v>68.399999999999991</c:v>
                </c:pt>
                <c:pt idx="14">
                  <c:v>68.8</c:v>
                </c:pt>
              </c:numCache>
            </c:numRef>
          </c:val>
          <c:smooth val="0"/>
          <c:extLst>
            <c:ext xmlns:c16="http://schemas.microsoft.com/office/drawing/2014/chart" uri="{C3380CC4-5D6E-409C-BE32-E72D297353CC}">
              <c16:uniqueId val="{00000002-CF0A-4BF7-968E-11A5AD5781D6}"/>
            </c:ext>
          </c:extLst>
        </c:ser>
        <c:dLbls>
          <c:showLegendKey val="0"/>
          <c:showVal val="0"/>
          <c:showCatName val="0"/>
          <c:showSerName val="0"/>
          <c:showPercent val="0"/>
          <c:showBubbleSize val="0"/>
        </c:dLbls>
        <c:smooth val="0"/>
        <c:axId val="669587992"/>
        <c:axId val="669581104"/>
      </c:lineChart>
      <c:catAx>
        <c:axId val="6695879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581104"/>
        <c:crosses val="autoZero"/>
        <c:auto val="1"/>
        <c:lblAlgn val="ctr"/>
        <c:lblOffset val="100"/>
        <c:noMultiLvlLbl val="0"/>
      </c:catAx>
      <c:valAx>
        <c:axId val="669581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5879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Scotland (Including Corran Ferry passengers</a:t>
            </a:r>
            <a:r>
              <a:rPr lang="en-US"/>
              <a:t>)</a:t>
            </a:r>
          </a:p>
        </c:rich>
      </c:tx>
      <c:layout>
        <c:manualLayout>
          <c:xMode val="edge"/>
          <c:yMode val="edge"/>
          <c:x val="0.42123784319491181"/>
          <c:y val="2.7060110733382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Scotland pass</c:v>
          </c:tx>
          <c:spPr>
            <a:ln w="28575" cap="rnd">
              <a:solidFill>
                <a:schemeClr val="accent1"/>
              </a:solidFill>
              <a:round/>
            </a:ln>
            <a:effectLst/>
          </c:spPr>
          <c:marker>
            <c:symbol val="none"/>
          </c:marker>
          <c:dPt>
            <c:idx val="8"/>
            <c:marker>
              <c:symbol val="none"/>
            </c:marker>
            <c:bubble3D val="0"/>
            <c:spPr>
              <a:ln w="28575" cap="rnd">
                <a:solidFill>
                  <a:schemeClr val="accent1"/>
                </a:solidFill>
                <a:round/>
              </a:ln>
              <a:effectLst/>
            </c:spPr>
            <c:extLst>
              <c:ext xmlns:c16="http://schemas.microsoft.com/office/drawing/2014/chart" uri="{C3380CC4-5D6E-409C-BE32-E72D297353CC}">
                <c16:uniqueId val="{00000001-5DBB-404F-8AF9-62FB0EDA2C41}"/>
              </c:ext>
            </c:extLst>
          </c:dPt>
          <c:cat>
            <c:numRef>
              <c:f>'SMR summary tables'!$B$101:$P$101</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tables'!$B$102:$P$102</c:f>
              <c:numCache>
                <c:formatCode>#,##0</c:formatCode>
                <c:ptCount val="15"/>
                <c:pt idx="0">
                  <c:v>10524.541999999999</c:v>
                </c:pt>
                <c:pt idx="1">
                  <c:v>10539.161000000004</c:v>
                </c:pt>
                <c:pt idx="2">
                  <c:v>10671.517999999998</c:v>
                </c:pt>
                <c:pt idx="3">
                  <c:v>10012.329999999998</c:v>
                </c:pt>
                <c:pt idx="4">
                  <c:v>10218.146000000001</c:v>
                </c:pt>
                <c:pt idx="5">
                  <c:v>9990.7419999999984</c:v>
                </c:pt>
                <c:pt idx="6">
                  <c:v>9631.246000000001</c:v>
                </c:pt>
                <c:pt idx="7">
                  <c:v>9698.2680000000018</c:v>
                </c:pt>
                <c:pt idx="8">
                  <c:v>9662.2080000000024</c:v>
                </c:pt>
                <c:pt idx="9">
                  <c:v>9678.1449999999986</c:v>
                </c:pt>
                <c:pt idx="10">
                  <c:v>9550.0849999999973</c:v>
                </c:pt>
                <c:pt idx="11">
                  <c:v>10073.057000000003</c:v>
                </c:pt>
                <c:pt idx="12">
                  <c:v>10254.927000000003</c:v>
                </c:pt>
                <c:pt idx="13">
                  <c:v>10279.283000000003</c:v>
                </c:pt>
                <c:pt idx="14">
                  <c:v>10426.716999999999</c:v>
                </c:pt>
              </c:numCache>
            </c:numRef>
          </c:val>
          <c:smooth val="0"/>
          <c:extLst>
            <c:ext xmlns:c16="http://schemas.microsoft.com/office/drawing/2014/chart" uri="{C3380CC4-5D6E-409C-BE32-E72D297353CC}">
              <c16:uniqueId val="{00000002-5DBB-404F-8AF9-62FB0EDA2C41}"/>
            </c:ext>
          </c:extLst>
        </c:ser>
        <c:ser>
          <c:idx val="1"/>
          <c:order val="1"/>
          <c:tx>
            <c:v>Scotland Cars</c:v>
          </c:tx>
          <c:spPr>
            <a:ln w="28575" cap="rnd">
              <a:solidFill>
                <a:schemeClr val="accent2"/>
              </a:solidFill>
              <a:round/>
            </a:ln>
            <a:effectLst/>
          </c:spPr>
          <c:marker>
            <c:symbol val="none"/>
          </c:marker>
          <c:cat>
            <c:numRef>
              <c:f>'SMR summary tables'!$B$101:$P$101</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tables'!$B$103:$P$103</c:f>
              <c:numCache>
                <c:formatCode>#,##0</c:formatCode>
                <c:ptCount val="15"/>
                <c:pt idx="0">
                  <c:v>2862.4699999999993</c:v>
                </c:pt>
                <c:pt idx="1">
                  <c:v>2870.779</c:v>
                </c:pt>
                <c:pt idx="2">
                  <c:v>3014.08</c:v>
                </c:pt>
                <c:pt idx="3">
                  <c:v>2832.96</c:v>
                </c:pt>
                <c:pt idx="4">
                  <c:v>2910.1150000000007</c:v>
                </c:pt>
                <c:pt idx="5">
                  <c:v>2819.8589999999999</c:v>
                </c:pt>
                <c:pt idx="6">
                  <c:v>2816.7760000000003</c:v>
                </c:pt>
                <c:pt idx="7">
                  <c:v>2811.1210000000001</c:v>
                </c:pt>
                <c:pt idx="8">
                  <c:v>2727.0780000000004</c:v>
                </c:pt>
                <c:pt idx="9">
                  <c:v>2819.8180000000002</c:v>
                </c:pt>
                <c:pt idx="10">
                  <c:v>2923.5159999999992</c:v>
                </c:pt>
                <c:pt idx="11">
                  <c:v>3166.4830000000002</c:v>
                </c:pt>
                <c:pt idx="12">
                  <c:v>3233.5910000000008</c:v>
                </c:pt>
                <c:pt idx="13">
                  <c:v>3253.5170000000003</c:v>
                </c:pt>
                <c:pt idx="14">
                  <c:v>3348.2220000000016</c:v>
                </c:pt>
              </c:numCache>
            </c:numRef>
          </c:val>
          <c:smooth val="0"/>
          <c:extLst>
            <c:ext xmlns:c16="http://schemas.microsoft.com/office/drawing/2014/chart" uri="{C3380CC4-5D6E-409C-BE32-E72D297353CC}">
              <c16:uniqueId val="{00000003-5DBB-404F-8AF9-62FB0EDA2C41}"/>
            </c:ext>
          </c:extLst>
        </c:ser>
        <c:ser>
          <c:idx val="2"/>
          <c:order val="2"/>
          <c:tx>
            <c:v>Scotland commercial</c:v>
          </c:tx>
          <c:spPr>
            <a:ln w="28575" cap="rnd">
              <a:solidFill>
                <a:schemeClr val="accent3"/>
              </a:solidFill>
              <a:round/>
            </a:ln>
            <a:effectLst/>
          </c:spPr>
          <c:marker>
            <c:symbol val="none"/>
          </c:marker>
          <c:cat>
            <c:numRef>
              <c:f>'SMR summary tables'!$B$101:$P$101</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tables'!$B$104:$P$104</c:f>
              <c:numCache>
                <c:formatCode>#,##0</c:formatCode>
                <c:ptCount val="15"/>
                <c:pt idx="0">
                  <c:v>245.25900000000001</c:v>
                </c:pt>
                <c:pt idx="1">
                  <c:v>239.50200000000004</c:v>
                </c:pt>
                <c:pt idx="2">
                  <c:v>229.59199999999996</c:v>
                </c:pt>
                <c:pt idx="3">
                  <c:v>222.75299999999999</c:v>
                </c:pt>
                <c:pt idx="4">
                  <c:v>224.58</c:v>
                </c:pt>
                <c:pt idx="5">
                  <c:v>251.779</c:v>
                </c:pt>
                <c:pt idx="6">
                  <c:v>254.27700000000004</c:v>
                </c:pt>
                <c:pt idx="7">
                  <c:v>265.06200000000001</c:v>
                </c:pt>
                <c:pt idx="8">
                  <c:v>245.64700000000002</c:v>
                </c:pt>
                <c:pt idx="9">
                  <c:v>252.03100000000006</c:v>
                </c:pt>
                <c:pt idx="10">
                  <c:v>222.39899999999997</c:v>
                </c:pt>
                <c:pt idx="11">
                  <c:v>205.78300000000002</c:v>
                </c:pt>
                <c:pt idx="12">
                  <c:v>232.41360000000003</c:v>
                </c:pt>
                <c:pt idx="13">
                  <c:v>203.84800000000001</c:v>
                </c:pt>
                <c:pt idx="14">
                  <c:v>186.46699999999998</c:v>
                </c:pt>
              </c:numCache>
            </c:numRef>
          </c:val>
          <c:smooth val="0"/>
          <c:extLst>
            <c:ext xmlns:c16="http://schemas.microsoft.com/office/drawing/2014/chart" uri="{C3380CC4-5D6E-409C-BE32-E72D297353CC}">
              <c16:uniqueId val="{00000004-5DBB-404F-8AF9-62FB0EDA2C41}"/>
            </c:ext>
          </c:extLst>
        </c:ser>
        <c:dLbls>
          <c:showLegendKey val="0"/>
          <c:showVal val="0"/>
          <c:showCatName val="0"/>
          <c:showSerName val="0"/>
          <c:showPercent val="0"/>
          <c:showBubbleSize val="0"/>
        </c:dLbls>
        <c:smooth val="0"/>
        <c:axId val="841642216"/>
        <c:axId val="841639592"/>
      </c:lineChart>
      <c:catAx>
        <c:axId val="84164221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639592"/>
        <c:crosses val="autoZero"/>
        <c:auto val="1"/>
        <c:lblAlgn val="ctr"/>
        <c:lblOffset val="100"/>
        <c:noMultiLvlLbl val="0"/>
      </c:catAx>
      <c:valAx>
        <c:axId val="841639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642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West Highlands (excluding Corran Ferry passengers)</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tables'!$A$94</c:f>
              <c:strCache>
                <c:ptCount val="1"/>
                <c:pt idx="0">
                  <c:v>Passengers</c:v>
                </c:pt>
              </c:strCache>
            </c:strRef>
          </c:tx>
          <c:spPr>
            <a:ln w="28575" cap="rnd">
              <a:solidFill>
                <a:schemeClr val="accent1"/>
              </a:solidFill>
              <a:round/>
            </a:ln>
            <a:effectLst/>
          </c:spPr>
          <c:marker>
            <c:symbol val="none"/>
          </c:marker>
          <c:dPt>
            <c:idx val="8"/>
            <c:marker>
              <c:symbol val="none"/>
            </c:marker>
            <c:bubble3D val="0"/>
            <c:spPr>
              <a:ln w="28575" cap="rnd">
                <a:solidFill>
                  <a:schemeClr val="accent1"/>
                </a:solidFill>
                <a:round/>
              </a:ln>
              <a:effectLst/>
            </c:spPr>
            <c:extLst>
              <c:ext xmlns:c16="http://schemas.microsoft.com/office/drawing/2014/chart" uri="{C3380CC4-5D6E-409C-BE32-E72D297353CC}">
                <c16:uniqueId val="{00000001-8135-47CA-99F6-9797DD4A786C}"/>
              </c:ext>
            </c:extLst>
          </c:dPt>
          <c:cat>
            <c:numRef>
              <c:f>'SMR summary tables'!$B$93:$P$93</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tables'!$B$94:$P$94</c:f>
              <c:numCache>
                <c:formatCode>#,##0</c:formatCode>
                <c:ptCount val="15"/>
                <c:pt idx="0">
                  <c:v>1054.6170000000002</c:v>
                </c:pt>
                <c:pt idx="1">
                  <c:v>1068.8819999999998</c:v>
                </c:pt>
                <c:pt idx="2">
                  <c:v>1107.9780000000001</c:v>
                </c:pt>
                <c:pt idx="3">
                  <c:v>1064.6249999999998</c:v>
                </c:pt>
                <c:pt idx="4">
                  <c:v>1176.518</c:v>
                </c:pt>
                <c:pt idx="5">
                  <c:v>1169.1609999999998</c:v>
                </c:pt>
                <c:pt idx="6">
                  <c:v>1180.3209999999999</c:v>
                </c:pt>
                <c:pt idx="7">
                  <c:v>1172.348</c:v>
                </c:pt>
                <c:pt idx="8">
                  <c:v>1215.3789999999999</c:v>
                </c:pt>
                <c:pt idx="9">
                  <c:v>1241</c:v>
                </c:pt>
                <c:pt idx="10">
                  <c:v>1261</c:v>
                </c:pt>
                <c:pt idx="11">
                  <c:v>1348.7600000000002</c:v>
                </c:pt>
                <c:pt idx="12">
                  <c:v>1464.9000000000005</c:v>
                </c:pt>
                <c:pt idx="13">
                  <c:v>1472.1</c:v>
                </c:pt>
                <c:pt idx="14">
                  <c:v>1567.9999999999995</c:v>
                </c:pt>
              </c:numCache>
            </c:numRef>
          </c:val>
          <c:smooth val="0"/>
          <c:extLst>
            <c:ext xmlns:c16="http://schemas.microsoft.com/office/drawing/2014/chart" uri="{C3380CC4-5D6E-409C-BE32-E72D297353CC}">
              <c16:uniqueId val="{00000002-8135-47CA-99F6-9797DD4A786C}"/>
            </c:ext>
          </c:extLst>
        </c:ser>
        <c:ser>
          <c:idx val="1"/>
          <c:order val="1"/>
          <c:tx>
            <c:strRef>
              <c:f>'SMR summary tables'!$A$95</c:f>
              <c:strCache>
                <c:ptCount val="1"/>
                <c:pt idx="0">
                  <c:v>Cars</c:v>
                </c:pt>
              </c:strCache>
            </c:strRef>
          </c:tx>
          <c:spPr>
            <a:ln w="28575" cap="rnd">
              <a:solidFill>
                <a:schemeClr val="accent2"/>
              </a:solidFill>
              <a:round/>
            </a:ln>
            <a:effectLst/>
          </c:spPr>
          <c:marker>
            <c:symbol val="none"/>
          </c:marker>
          <c:cat>
            <c:numRef>
              <c:f>'SMR summary tables'!$B$93:$P$93</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tables'!$B$95:$P$95</c:f>
              <c:numCache>
                <c:formatCode>0.0</c:formatCode>
                <c:ptCount val="15"/>
                <c:pt idx="0">
                  <c:v>770.23799999999994</c:v>
                </c:pt>
                <c:pt idx="1">
                  <c:v>746.44499999999994</c:v>
                </c:pt>
                <c:pt idx="2">
                  <c:v>798.8900000000001</c:v>
                </c:pt>
                <c:pt idx="3">
                  <c:v>787.28300000000013</c:v>
                </c:pt>
                <c:pt idx="4">
                  <c:v>845.38499999999999</c:v>
                </c:pt>
                <c:pt idx="5">
                  <c:v>777.07899999999995</c:v>
                </c:pt>
                <c:pt idx="6">
                  <c:v>815.351</c:v>
                </c:pt>
                <c:pt idx="7">
                  <c:v>805.24299999999994</c:v>
                </c:pt>
                <c:pt idx="8">
                  <c:v>805.49900000000002</c:v>
                </c:pt>
                <c:pt idx="9">
                  <c:v>838.5</c:v>
                </c:pt>
                <c:pt idx="10">
                  <c:v>845.4</c:v>
                </c:pt>
                <c:pt idx="11">
                  <c:v>901.88699999999994</c:v>
                </c:pt>
                <c:pt idx="12">
                  <c:v>952.7</c:v>
                </c:pt>
                <c:pt idx="13">
                  <c:v>957.80000000000007</c:v>
                </c:pt>
                <c:pt idx="14">
                  <c:v>1003.4979999999998</c:v>
                </c:pt>
              </c:numCache>
            </c:numRef>
          </c:val>
          <c:smooth val="0"/>
          <c:extLst>
            <c:ext xmlns:c16="http://schemas.microsoft.com/office/drawing/2014/chart" uri="{C3380CC4-5D6E-409C-BE32-E72D297353CC}">
              <c16:uniqueId val="{00000003-8135-47CA-99F6-9797DD4A786C}"/>
            </c:ext>
          </c:extLst>
        </c:ser>
        <c:ser>
          <c:idx val="2"/>
          <c:order val="2"/>
          <c:tx>
            <c:strRef>
              <c:f>'SMR summary tables'!$A$96</c:f>
              <c:strCache>
                <c:ptCount val="1"/>
                <c:pt idx="0">
                  <c:v>Commercial vehicles and buses</c:v>
                </c:pt>
              </c:strCache>
            </c:strRef>
          </c:tx>
          <c:spPr>
            <a:ln w="28575" cap="rnd">
              <a:solidFill>
                <a:schemeClr val="accent3"/>
              </a:solidFill>
              <a:round/>
            </a:ln>
            <a:effectLst/>
          </c:spPr>
          <c:marker>
            <c:symbol val="none"/>
          </c:marker>
          <c:cat>
            <c:numRef>
              <c:f>'SMR summary tables'!$B$93:$P$93</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tables'!$B$96:$P$96</c:f>
              <c:numCache>
                <c:formatCode>0.0</c:formatCode>
                <c:ptCount val="15"/>
                <c:pt idx="0">
                  <c:v>48.567</c:v>
                </c:pt>
                <c:pt idx="1">
                  <c:v>48.86</c:v>
                </c:pt>
                <c:pt idx="2">
                  <c:v>48.652000000000001</c:v>
                </c:pt>
                <c:pt idx="3">
                  <c:v>65.254999999999995</c:v>
                </c:pt>
                <c:pt idx="4">
                  <c:v>63.838999999999999</c:v>
                </c:pt>
                <c:pt idx="5">
                  <c:v>61.792999999999999</c:v>
                </c:pt>
                <c:pt idx="6">
                  <c:v>59.326999999999998</c:v>
                </c:pt>
                <c:pt idx="7">
                  <c:v>60.663000000000011</c:v>
                </c:pt>
                <c:pt idx="8">
                  <c:v>52.701999999999998</c:v>
                </c:pt>
                <c:pt idx="9">
                  <c:v>52.940000000000005</c:v>
                </c:pt>
                <c:pt idx="10">
                  <c:v>51.48</c:v>
                </c:pt>
                <c:pt idx="11">
                  <c:v>51.915000000000006</c:v>
                </c:pt>
                <c:pt idx="12">
                  <c:v>54.239999999999995</c:v>
                </c:pt>
                <c:pt idx="13">
                  <c:v>51.4</c:v>
                </c:pt>
                <c:pt idx="14">
                  <c:v>52.013999999999996</c:v>
                </c:pt>
              </c:numCache>
            </c:numRef>
          </c:val>
          <c:smooth val="0"/>
          <c:extLst>
            <c:ext xmlns:c16="http://schemas.microsoft.com/office/drawing/2014/chart" uri="{C3380CC4-5D6E-409C-BE32-E72D297353CC}">
              <c16:uniqueId val="{00000004-8135-47CA-99F6-9797DD4A786C}"/>
            </c:ext>
          </c:extLst>
        </c:ser>
        <c:dLbls>
          <c:showLegendKey val="0"/>
          <c:showVal val="0"/>
          <c:showCatName val="0"/>
          <c:showSerName val="0"/>
          <c:showPercent val="0"/>
          <c:showBubbleSize val="0"/>
        </c:dLbls>
        <c:smooth val="0"/>
        <c:axId val="841642216"/>
        <c:axId val="841639592"/>
      </c:lineChart>
      <c:catAx>
        <c:axId val="84164221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639592"/>
        <c:crosses val="autoZero"/>
        <c:auto val="1"/>
        <c:lblAlgn val="ctr"/>
        <c:lblOffset val="100"/>
        <c:noMultiLvlLbl val="0"/>
      </c:catAx>
      <c:valAx>
        <c:axId val="841639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642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Outer Hebrides</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tables'!$A$62</c:f>
              <c:strCache>
                <c:ptCount val="1"/>
                <c:pt idx="0">
                  <c:v>Passengers</c:v>
                </c:pt>
              </c:strCache>
            </c:strRef>
          </c:tx>
          <c:spPr>
            <a:ln w="28575" cap="rnd">
              <a:solidFill>
                <a:schemeClr val="accent1"/>
              </a:solidFill>
              <a:round/>
            </a:ln>
            <a:effectLst/>
          </c:spPr>
          <c:marker>
            <c:symbol val="none"/>
          </c:marker>
          <c:dPt>
            <c:idx val="8"/>
            <c:marker>
              <c:symbol val="none"/>
            </c:marker>
            <c:bubble3D val="0"/>
            <c:spPr>
              <a:ln w="28575" cap="rnd">
                <a:solidFill>
                  <a:schemeClr val="accent1"/>
                </a:solidFill>
                <a:round/>
              </a:ln>
              <a:effectLst/>
            </c:spPr>
            <c:extLst>
              <c:ext xmlns:c16="http://schemas.microsoft.com/office/drawing/2014/chart" uri="{C3380CC4-5D6E-409C-BE32-E72D297353CC}">
                <c16:uniqueId val="{00000001-5DB8-40FA-9713-27EC6FB5247E}"/>
              </c:ext>
            </c:extLst>
          </c:dPt>
          <c:cat>
            <c:numRef>
              <c:f>'SMR summary tables'!$B$61:$P$61</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tables'!$B$62:$P$62</c:f>
              <c:numCache>
                <c:formatCode>0.0</c:formatCode>
                <c:ptCount val="15"/>
                <c:pt idx="0">
                  <c:v>572.26900000000001</c:v>
                </c:pt>
                <c:pt idx="1">
                  <c:v>575.16399999999999</c:v>
                </c:pt>
                <c:pt idx="2">
                  <c:v>586.70499999999993</c:v>
                </c:pt>
                <c:pt idx="3">
                  <c:v>588.12</c:v>
                </c:pt>
                <c:pt idx="4">
                  <c:v>688.51400000000012</c:v>
                </c:pt>
                <c:pt idx="5">
                  <c:v>684.53</c:v>
                </c:pt>
                <c:pt idx="6">
                  <c:v>698.529</c:v>
                </c:pt>
                <c:pt idx="7">
                  <c:v>673.899</c:v>
                </c:pt>
                <c:pt idx="8">
                  <c:v>676.26899999999989</c:v>
                </c:pt>
                <c:pt idx="9">
                  <c:v>700.2</c:v>
                </c:pt>
                <c:pt idx="10">
                  <c:v>691.5</c:v>
                </c:pt>
                <c:pt idx="11">
                  <c:v>764.36</c:v>
                </c:pt>
                <c:pt idx="12">
                  <c:v>808.5</c:v>
                </c:pt>
                <c:pt idx="13">
                  <c:v>818.2</c:v>
                </c:pt>
                <c:pt idx="14">
                  <c:v>864.09999999999991</c:v>
                </c:pt>
              </c:numCache>
            </c:numRef>
          </c:val>
          <c:smooth val="0"/>
          <c:extLst>
            <c:ext xmlns:c16="http://schemas.microsoft.com/office/drawing/2014/chart" uri="{C3380CC4-5D6E-409C-BE32-E72D297353CC}">
              <c16:uniqueId val="{00000002-5DB8-40FA-9713-27EC6FB5247E}"/>
            </c:ext>
          </c:extLst>
        </c:ser>
        <c:ser>
          <c:idx val="1"/>
          <c:order val="1"/>
          <c:tx>
            <c:strRef>
              <c:f>'SMR summary tables'!$A$63</c:f>
              <c:strCache>
                <c:ptCount val="1"/>
                <c:pt idx="0">
                  <c:v>Cars</c:v>
                </c:pt>
              </c:strCache>
            </c:strRef>
          </c:tx>
          <c:spPr>
            <a:ln w="28575" cap="rnd">
              <a:solidFill>
                <a:schemeClr val="accent2"/>
              </a:solidFill>
              <a:round/>
            </a:ln>
            <a:effectLst/>
          </c:spPr>
          <c:marker>
            <c:symbol val="none"/>
          </c:marker>
          <c:cat>
            <c:numRef>
              <c:f>'SMR summary tables'!$B$61:$P$61</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tables'!$B$63:$P$63</c:f>
              <c:numCache>
                <c:formatCode>0.0</c:formatCode>
                <c:ptCount val="15"/>
                <c:pt idx="0">
                  <c:v>180.24099999999999</c:v>
                </c:pt>
                <c:pt idx="1">
                  <c:v>184.34800000000001</c:v>
                </c:pt>
                <c:pt idx="2">
                  <c:v>192.02500000000001</c:v>
                </c:pt>
                <c:pt idx="3">
                  <c:v>192.684</c:v>
                </c:pt>
                <c:pt idx="4">
                  <c:v>241.15199999999999</c:v>
                </c:pt>
                <c:pt idx="5">
                  <c:v>235.005</c:v>
                </c:pt>
                <c:pt idx="6">
                  <c:v>238.03700000000003</c:v>
                </c:pt>
                <c:pt idx="7">
                  <c:v>234.91899999999998</c:v>
                </c:pt>
                <c:pt idx="8">
                  <c:v>238.96600000000001</c:v>
                </c:pt>
                <c:pt idx="9">
                  <c:v>249.6</c:v>
                </c:pt>
                <c:pt idx="10">
                  <c:v>247.3</c:v>
                </c:pt>
                <c:pt idx="11">
                  <c:v>287.08699999999999</c:v>
                </c:pt>
                <c:pt idx="12">
                  <c:v>305.70000000000005</c:v>
                </c:pt>
                <c:pt idx="13">
                  <c:v>309.89999999999998</c:v>
                </c:pt>
                <c:pt idx="14">
                  <c:v>328.20000000000005</c:v>
                </c:pt>
              </c:numCache>
            </c:numRef>
          </c:val>
          <c:smooth val="0"/>
          <c:extLst>
            <c:ext xmlns:c16="http://schemas.microsoft.com/office/drawing/2014/chart" uri="{C3380CC4-5D6E-409C-BE32-E72D297353CC}">
              <c16:uniqueId val="{00000003-5DB8-40FA-9713-27EC6FB5247E}"/>
            </c:ext>
          </c:extLst>
        </c:ser>
        <c:ser>
          <c:idx val="2"/>
          <c:order val="2"/>
          <c:tx>
            <c:strRef>
              <c:f>'SMR summary tables'!$A$64</c:f>
              <c:strCache>
                <c:ptCount val="1"/>
                <c:pt idx="0">
                  <c:v>Commercial vehicles and buses</c:v>
                </c:pt>
              </c:strCache>
            </c:strRef>
          </c:tx>
          <c:spPr>
            <a:ln w="28575" cap="rnd">
              <a:solidFill>
                <a:schemeClr val="accent3"/>
              </a:solidFill>
              <a:round/>
            </a:ln>
            <a:effectLst/>
          </c:spPr>
          <c:marker>
            <c:symbol val="none"/>
          </c:marker>
          <c:cat>
            <c:numRef>
              <c:f>'SMR summary tables'!$B$61:$P$61</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tables'!$B$64:$P$64</c:f>
              <c:numCache>
                <c:formatCode>0.0</c:formatCode>
                <c:ptCount val="15"/>
                <c:pt idx="0">
                  <c:v>26.97</c:v>
                </c:pt>
                <c:pt idx="1">
                  <c:v>27.350999999999999</c:v>
                </c:pt>
                <c:pt idx="2">
                  <c:v>27.905000000000001</c:v>
                </c:pt>
                <c:pt idx="3">
                  <c:v>28.085999999999999</c:v>
                </c:pt>
                <c:pt idx="4">
                  <c:v>29.419</c:v>
                </c:pt>
                <c:pt idx="5">
                  <c:v>30.353999999999999</c:v>
                </c:pt>
                <c:pt idx="6">
                  <c:v>32.384999999999998</c:v>
                </c:pt>
                <c:pt idx="7">
                  <c:v>28.151999999999997</c:v>
                </c:pt>
                <c:pt idx="8">
                  <c:v>26.03</c:v>
                </c:pt>
                <c:pt idx="9">
                  <c:v>26.14</c:v>
                </c:pt>
                <c:pt idx="10">
                  <c:v>25.53</c:v>
                </c:pt>
                <c:pt idx="11">
                  <c:v>25.795000000000002</c:v>
                </c:pt>
                <c:pt idx="12">
                  <c:v>27.7</c:v>
                </c:pt>
                <c:pt idx="13">
                  <c:v>28.200000000000003</c:v>
                </c:pt>
                <c:pt idx="14">
                  <c:v>28.800000000000004</c:v>
                </c:pt>
              </c:numCache>
            </c:numRef>
          </c:val>
          <c:smooth val="0"/>
          <c:extLst>
            <c:ext xmlns:c16="http://schemas.microsoft.com/office/drawing/2014/chart" uri="{C3380CC4-5D6E-409C-BE32-E72D297353CC}">
              <c16:uniqueId val="{00000004-5DB8-40FA-9713-27EC6FB5247E}"/>
            </c:ext>
          </c:extLst>
        </c:ser>
        <c:dLbls>
          <c:showLegendKey val="0"/>
          <c:showVal val="0"/>
          <c:showCatName val="0"/>
          <c:showSerName val="0"/>
          <c:showPercent val="0"/>
          <c:showBubbleSize val="0"/>
        </c:dLbls>
        <c:smooth val="0"/>
        <c:axId val="841642216"/>
        <c:axId val="841639592"/>
      </c:lineChart>
      <c:catAx>
        <c:axId val="84164221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639592"/>
        <c:crosses val="autoZero"/>
        <c:auto val="1"/>
        <c:lblAlgn val="ctr"/>
        <c:lblOffset val="100"/>
        <c:noMultiLvlLbl val="0"/>
      </c:catAx>
      <c:valAx>
        <c:axId val="841639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642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Clyde</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tables'!$A$14</c:f>
              <c:strCache>
                <c:ptCount val="1"/>
                <c:pt idx="0">
                  <c:v>Passengers</c:v>
                </c:pt>
              </c:strCache>
            </c:strRef>
          </c:tx>
          <c:spPr>
            <a:ln w="28575" cap="rnd">
              <a:solidFill>
                <a:schemeClr val="accent1"/>
              </a:solidFill>
              <a:round/>
            </a:ln>
            <a:effectLst/>
          </c:spPr>
          <c:marker>
            <c:symbol val="none"/>
          </c:marker>
          <c:cat>
            <c:numRef>
              <c:f>'SMR summary tables'!$B$13:$P$13</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tables'!$B$14:$P$14</c:f>
              <c:numCache>
                <c:formatCode>0.0</c:formatCode>
                <c:ptCount val="15"/>
                <c:pt idx="0">
                  <c:v>9625.9200000000019</c:v>
                </c:pt>
                <c:pt idx="1">
                  <c:v>9707.3019999999997</c:v>
                </c:pt>
                <c:pt idx="2">
                  <c:v>9829.9600000000009</c:v>
                </c:pt>
                <c:pt idx="3">
                  <c:v>9397.9279999999999</c:v>
                </c:pt>
                <c:pt idx="4">
                  <c:v>9544.8480000000018</c:v>
                </c:pt>
                <c:pt idx="5">
                  <c:v>9134.4319999999989</c:v>
                </c:pt>
                <c:pt idx="6">
                  <c:v>8683.8289999999997</c:v>
                </c:pt>
                <c:pt idx="7">
                  <c:v>8527.3040000000001</c:v>
                </c:pt>
                <c:pt idx="8">
                  <c:v>8435.0619999999999</c:v>
                </c:pt>
                <c:pt idx="9">
                  <c:v>8462.4579999999987</c:v>
                </c:pt>
                <c:pt idx="10">
                  <c:v>8357.6529999999984</c:v>
                </c:pt>
                <c:pt idx="11">
                  <c:v>8673.8000000000011</c:v>
                </c:pt>
                <c:pt idx="12">
                  <c:v>8759</c:v>
                </c:pt>
                <c:pt idx="13">
                  <c:v>8864.9999999999982</c:v>
                </c:pt>
                <c:pt idx="14">
                  <c:v>8810.648000000001</c:v>
                </c:pt>
              </c:numCache>
            </c:numRef>
          </c:val>
          <c:smooth val="0"/>
          <c:extLst>
            <c:ext xmlns:c16="http://schemas.microsoft.com/office/drawing/2014/chart" uri="{C3380CC4-5D6E-409C-BE32-E72D297353CC}">
              <c16:uniqueId val="{00000000-A6E2-4474-A768-968216EBA777}"/>
            </c:ext>
          </c:extLst>
        </c:ser>
        <c:ser>
          <c:idx val="1"/>
          <c:order val="1"/>
          <c:tx>
            <c:strRef>
              <c:f>'SMR summary tables'!$A$15</c:f>
              <c:strCache>
                <c:ptCount val="1"/>
                <c:pt idx="0">
                  <c:v>Cars</c:v>
                </c:pt>
              </c:strCache>
            </c:strRef>
          </c:tx>
          <c:spPr>
            <a:ln w="28575" cap="rnd">
              <a:solidFill>
                <a:schemeClr val="accent2"/>
              </a:solidFill>
              <a:round/>
            </a:ln>
            <a:effectLst/>
          </c:spPr>
          <c:marker>
            <c:symbol val="none"/>
          </c:marker>
          <c:cat>
            <c:numRef>
              <c:f>'SMR summary tables'!$B$13:$P$13</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tables'!$B$15:$P$15</c:f>
              <c:numCache>
                <c:formatCode>0.0</c:formatCode>
                <c:ptCount val="15"/>
                <c:pt idx="0">
                  <c:v>2467.3180000000002</c:v>
                </c:pt>
                <c:pt idx="1">
                  <c:v>2478.3939999999998</c:v>
                </c:pt>
                <c:pt idx="2">
                  <c:v>2594.02</c:v>
                </c:pt>
                <c:pt idx="3">
                  <c:v>2498.34</c:v>
                </c:pt>
                <c:pt idx="4">
                  <c:v>2501.7820000000002</c:v>
                </c:pt>
                <c:pt idx="5">
                  <c:v>2415.1999999999998</c:v>
                </c:pt>
                <c:pt idx="6">
                  <c:v>2331.5639999999999</c:v>
                </c:pt>
                <c:pt idx="7">
                  <c:v>2299.125</c:v>
                </c:pt>
                <c:pt idx="8">
                  <c:v>2247.1680000000001</c:v>
                </c:pt>
                <c:pt idx="9">
                  <c:v>2294.201</c:v>
                </c:pt>
                <c:pt idx="10">
                  <c:v>2430.8050000000003</c:v>
                </c:pt>
                <c:pt idx="11">
                  <c:v>2584.1999999999998</c:v>
                </c:pt>
                <c:pt idx="12">
                  <c:v>2661.6</c:v>
                </c:pt>
                <c:pt idx="13">
                  <c:v>2684.6</c:v>
                </c:pt>
                <c:pt idx="14">
                  <c:v>2729.2000000000003</c:v>
                </c:pt>
              </c:numCache>
            </c:numRef>
          </c:val>
          <c:smooth val="0"/>
          <c:extLst>
            <c:ext xmlns:c16="http://schemas.microsoft.com/office/drawing/2014/chart" uri="{C3380CC4-5D6E-409C-BE32-E72D297353CC}">
              <c16:uniqueId val="{00000001-A6E2-4474-A768-968216EBA777}"/>
            </c:ext>
          </c:extLst>
        </c:ser>
        <c:ser>
          <c:idx val="2"/>
          <c:order val="2"/>
          <c:tx>
            <c:strRef>
              <c:f>'SMR summary tables'!$A$16</c:f>
              <c:strCache>
                <c:ptCount val="1"/>
                <c:pt idx="0">
                  <c:v>Commercial vehicles and buses</c:v>
                </c:pt>
              </c:strCache>
            </c:strRef>
          </c:tx>
          <c:spPr>
            <a:ln w="28575" cap="rnd">
              <a:solidFill>
                <a:schemeClr val="accent3"/>
              </a:solidFill>
              <a:round/>
            </a:ln>
            <a:effectLst/>
          </c:spPr>
          <c:marker>
            <c:symbol val="none"/>
          </c:marker>
          <c:cat>
            <c:numRef>
              <c:f>'SMR summary tables'!$B$13:$P$13</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tables'!$B$16:$P$16</c:f>
              <c:numCache>
                <c:formatCode>0.0</c:formatCode>
                <c:ptCount val="15"/>
                <c:pt idx="0">
                  <c:v>172.33799999999999</c:v>
                </c:pt>
                <c:pt idx="1">
                  <c:v>179.09999999999997</c:v>
                </c:pt>
                <c:pt idx="2">
                  <c:v>182.77800000000002</c:v>
                </c:pt>
                <c:pt idx="3">
                  <c:v>175.57400000000001</c:v>
                </c:pt>
                <c:pt idx="4">
                  <c:v>166.95600000000002</c:v>
                </c:pt>
                <c:pt idx="5">
                  <c:v>166.62799999999999</c:v>
                </c:pt>
                <c:pt idx="6">
                  <c:v>172.87799999999999</c:v>
                </c:pt>
                <c:pt idx="7">
                  <c:v>174.126</c:v>
                </c:pt>
                <c:pt idx="8">
                  <c:v>168.48</c:v>
                </c:pt>
                <c:pt idx="9">
                  <c:v>167</c:v>
                </c:pt>
                <c:pt idx="10">
                  <c:v>150.80000000000001</c:v>
                </c:pt>
                <c:pt idx="11">
                  <c:v>135.79999999999998</c:v>
                </c:pt>
                <c:pt idx="12">
                  <c:v>141.80000000000001</c:v>
                </c:pt>
                <c:pt idx="13">
                  <c:v>139</c:v>
                </c:pt>
                <c:pt idx="14">
                  <c:v>124.6</c:v>
                </c:pt>
              </c:numCache>
            </c:numRef>
          </c:val>
          <c:smooth val="0"/>
          <c:extLst>
            <c:ext xmlns:c16="http://schemas.microsoft.com/office/drawing/2014/chart" uri="{C3380CC4-5D6E-409C-BE32-E72D297353CC}">
              <c16:uniqueId val="{00000002-A6E2-4474-A768-968216EBA777}"/>
            </c:ext>
          </c:extLst>
        </c:ser>
        <c:dLbls>
          <c:showLegendKey val="0"/>
          <c:showVal val="0"/>
          <c:showCatName val="0"/>
          <c:showSerName val="0"/>
          <c:showPercent val="0"/>
          <c:showBubbleSize val="0"/>
        </c:dLbls>
        <c:smooth val="0"/>
        <c:axId val="762406984"/>
        <c:axId val="762398456"/>
      </c:lineChart>
      <c:catAx>
        <c:axId val="76240698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2398456"/>
        <c:crosses val="autoZero"/>
        <c:auto val="1"/>
        <c:lblAlgn val="ctr"/>
        <c:lblOffset val="100"/>
        <c:noMultiLvlLbl val="0"/>
      </c:catAx>
      <c:valAx>
        <c:axId val="762398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2406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Forth and Tay</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tables'!$A$22</c:f>
              <c:strCache>
                <c:ptCount val="1"/>
                <c:pt idx="0">
                  <c:v>Passengers</c:v>
                </c:pt>
              </c:strCache>
            </c:strRef>
          </c:tx>
          <c:spPr>
            <a:ln w="28575" cap="rnd">
              <a:solidFill>
                <a:schemeClr val="accent1"/>
              </a:solidFill>
              <a:round/>
            </a:ln>
            <a:effectLst/>
          </c:spPr>
          <c:marker>
            <c:symbol val="none"/>
          </c:marker>
          <c:cat>
            <c:numRef>
              <c:f>'SMR summary tables'!$B$21:$P$21</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tables'!$B$22:$P$22</c:f>
              <c:numCache>
                <c:formatCode>0.0</c:formatCode>
                <c:ptCount val="15"/>
                <c:pt idx="0">
                  <c:v>183</c:v>
                </c:pt>
                <c:pt idx="1">
                  <c:v>112</c:v>
                </c:pt>
                <c:pt idx="2">
                  <c:v>110</c:v>
                </c:pt>
                <c:pt idx="3">
                  <c:v>74</c:v>
                </c:pt>
                <c:pt idx="4">
                  <c:v>31</c:v>
                </c:pt>
                <c:pt idx="5">
                  <c:v>54.015999999999998</c:v>
                </c:pt>
                <c:pt idx="6">
                  <c:v>0.56299999999999994</c:v>
                </c:pt>
                <c:pt idx="7">
                  <c:v>0.70599999999999996</c:v>
                </c:pt>
                <c:pt idx="8">
                  <c:v>0.68600000000000005</c:v>
                </c:pt>
                <c:pt idx="9">
                  <c:v>0.67300000000000004</c:v>
                </c:pt>
                <c:pt idx="10">
                  <c:v>0.47899999999999998</c:v>
                </c:pt>
                <c:pt idx="11">
                  <c:v>0.72099999999999997</c:v>
                </c:pt>
                <c:pt idx="12">
                  <c:v>0.41099999999999998</c:v>
                </c:pt>
                <c:pt idx="13">
                  <c:v>4.4999999999999998E-2</c:v>
                </c:pt>
                <c:pt idx="14">
                  <c:v>0</c:v>
                </c:pt>
              </c:numCache>
            </c:numRef>
          </c:val>
          <c:smooth val="0"/>
          <c:extLst>
            <c:ext xmlns:c16="http://schemas.microsoft.com/office/drawing/2014/chart" uri="{C3380CC4-5D6E-409C-BE32-E72D297353CC}">
              <c16:uniqueId val="{00000000-42F8-4527-A3C0-994EDA17F16A}"/>
            </c:ext>
          </c:extLst>
        </c:ser>
        <c:ser>
          <c:idx val="1"/>
          <c:order val="1"/>
          <c:tx>
            <c:strRef>
              <c:f>'SMR summary tables'!$A$23</c:f>
              <c:strCache>
                <c:ptCount val="1"/>
                <c:pt idx="0">
                  <c:v>Cars</c:v>
                </c:pt>
              </c:strCache>
            </c:strRef>
          </c:tx>
          <c:spPr>
            <a:ln w="28575" cap="rnd">
              <a:solidFill>
                <a:schemeClr val="accent2"/>
              </a:solidFill>
              <a:round/>
            </a:ln>
            <a:effectLst/>
          </c:spPr>
          <c:marker>
            <c:symbol val="none"/>
          </c:marker>
          <c:cat>
            <c:numRef>
              <c:f>'SMR summary tables'!$B$21:$P$21</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tables'!$B$23:$P$23</c:f>
              <c:numCache>
                <c:formatCode>0.0</c:formatCode>
                <c:ptCount val="15"/>
                <c:pt idx="0">
                  <c:v>43</c:v>
                </c:pt>
                <c:pt idx="1">
                  <c:v>28</c:v>
                </c:pt>
                <c:pt idx="2">
                  <c:v>31</c:v>
                </c:pt>
                <c:pt idx="3">
                  <c:v>21</c:v>
                </c:pt>
                <c:pt idx="4">
                  <c:v>9</c:v>
                </c:pt>
                <c:pt idx="5">
                  <c:v>16.228999999999999</c:v>
                </c:pt>
                <c:pt idx="6">
                  <c:v>3.0000000000000001E-3</c:v>
                </c:pt>
                <c:pt idx="7">
                  <c:v>1.2999999999999999E-2</c:v>
                </c:pt>
                <c:pt idx="8">
                  <c:v>1E-3</c:v>
                </c:pt>
                <c:pt idx="9">
                  <c:v>2E-3</c:v>
                </c:pt>
                <c:pt idx="10">
                  <c:v>6.0000000000000001E-3</c:v>
                </c:pt>
                <c:pt idx="11">
                  <c:v>4.0000000000000001E-3</c:v>
                </c:pt>
                <c:pt idx="12">
                  <c:v>4.1000000000000002E-2</c:v>
                </c:pt>
                <c:pt idx="13">
                  <c:v>1E-3</c:v>
                </c:pt>
                <c:pt idx="14">
                  <c:v>0</c:v>
                </c:pt>
              </c:numCache>
            </c:numRef>
          </c:val>
          <c:smooth val="0"/>
          <c:extLst>
            <c:ext xmlns:c16="http://schemas.microsoft.com/office/drawing/2014/chart" uri="{C3380CC4-5D6E-409C-BE32-E72D297353CC}">
              <c16:uniqueId val="{00000001-42F8-4527-A3C0-994EDA17F16A}"/>
            </c:ext>
          </c:extLst>
        </c:ser>
        <c:ser>
          <c:idx val="2"/>
          <c:order val="2"/>
          <c:tx>
            <c:strRef>
              <c:f>'SMR summary tables'!$A$24</c:f>
              <c:strCache>
                <c:ptCount val="1"/>
                <c:pt idx="0">
                  <c:v>Commercial vehicles and buses</c:v>
                </c:pt>
              </c:strCache>
            </c:strRef>
          </c:tx>
          <c:spPr>
            <a:ln w="28575" cap="rnd">
              <a:solidFill>
                <a:schemeClr val="accent3"/>
              </a:solidFill>
              <a:round/>
            </a:ln>
            <a:effectLst/>
          </c:spPr>
          <c:marker>
            <c:symbol val="none"/>
          </c:marker>
          <c:cat>
            <c:numRef>
              <c:f>'SMR summary tables'!$B$21:$P$21</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tables'!$B$24:$P$24</c:f>
              <c:numCache>
                <c:formatCode>0.0</c:formatCode>
                <c:ptCount val="15"/>
                <c:pt idx="0">
                  <c:v>45</c:v>
                </c:pt>
                <c:pt idx="1">
                  <c:v>35</c:v>
                </c:pt>
                <c:pt idx="2">
                  <c:v>24</c:v>
                </c:pt>
                <c:pt idx="3">
                  <c:v>14</c:v>
                </c:pt>
                <c:pt idx="4">
                  <c:v>18.368000000000002</c:v>
                </c:pt>
                <c:pt idx="5">
                  <c:v>44.326000000000001</c:v>
                </c:pt>
                <c:pt idx="6">
                  <c:v>41.072999999999993</c:v>
                </c:pt>
                <c:pt idx="7">
                  <c:v>36.335000000000001</c:v>
                </c:pt>
                <c:pt idx="8">
                  <c:v>41.164000000000009</c:v>
                </c:pt>
                <c:pt idx="9">
                  <c:v>40.637999999999998</c:v>
                </c:pt>
                <c:pt idx="10">
                  <c:v>43.391999999999996</c:v>
                </c:pt>
                <c:pt idx="11">
                  <c:v>32.837000000000003</c:v>
                </c:pt>
                <c:pt idx="12">
                  <c:v>33.08</c:v>
                </c:pt>
                <c:pt idx="13">
                  <c:v>7.9939999999999998</c:v>
                </c:pt>
                <c:pt idx="14">
                  <c:v>0</c:v>
                </c:pt>
              </c:numCache>
            </c:numRef>
          </c:val>
          <c:smooth val="0"/>
          <c:extLst>
            <c:ext xmlns:c16="http://schemas.microsoft.com/office/drawing/2014/chart" uri="{C3380CC4-5D6E-409C-BE32-E72D297353CC}">
              <c16:uniqueId val="{00000002-42F8-4527-A3C0-994EDA17F16A}"/>
            </c:ext>
          </c:extLst>
        </c:ser>
        <c:dLbls>
          <c:showLegendKey val="0"/>
          <c:showVal val="0"/>
          <c:showCatName val="0"/>
          <c:showSerName val="0"/>
          <c:showPercent val="0"/>
          <c:showBubbleSize val="0"/>
        </c:dLbls>
        <c:smooth val="0"/>
        <c:axId val="669597832"/>
        <c:axId val="669590616"/>
      </c:lineChart>
      <c:catAx>
        <c:axId val="66959783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590616"/>
        <c:crosses val="autoZero"/>
        <c:auto val="1"/>
        <c:lblAlgn val="ctr"/>
        <c:lblOffset val="100"/>
        <c:noMultiLvlLbl val="0"/>
      </c:catAx>
      <c:valAx>
        <c:axId val="669590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5978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North Coast</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tables'!$A$38</c:f>
              <c:strCache>
                <c:ptCount val="1"/>
                <c:pt idx="0">
                  <c:v>Passengers</c:v>
                </c:pt>
              </c:strCache>
            </c:strRef>
          </c:tx>
          <c:spPr>
            <a:ln w="28575" cap="rnd">
              <a:solidFill>
                <a:schemeClr val="accent1"/>
              </a:solidFill>
              <a:round/>
            </a:ln>
            <a:effectLst/>
          </c:spPr>
          <c:marker>
            <c:symbol val="none"/>
          </c:marker>
          <c:cat>
            <c:numRef>
              <c:f>'SMR summary tables'!$B$37:$P$37</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tables'!$B$38:$P$38</c:f>
              <c:numCache>
                <c:formatCode>0.0</c:formatCode>
                <c:ptCount val="15"/>
                <c:pt idx="0">
                  <c:v>144.69999999999999</c:v>
                </c:pt>
                <c:pt idx="1">
                  <c:v>148</c:v>
                </c:pt>
                <c:pt idx="2">
                  <c:v>154.78</c:v>
                </c:pt>
                <c:pt idx="3">
                  <c:v>145</c:v>
                </c:pt>
                <c:pt idx="4">
                  <c:v>151</c:v>
                </c:pt>
                <c:pt idx="5">
                  <c:v>141.5</c:v>
                </c:pt>
                <c:pt idx="6">
                  <c:v>138</c:v>
                </c:pt>
                <c:pt idx="7">
                  <c:v>139</c:v>
                </c:pt>
                <c:pt idx="8">
                  <c:v>115.616</c:v>
                </c:pt>
                <c:pt idx="9">
                  <c:v>120.81100000000001</c:v>
                </c:pt>
                <c:pt idx="10">
                  <c:v>125.67400000000001</c:v>
                </c:pt>
                <c:pt idx="11">
                  <c:v>135.22900000000001</c:v>
                </c:pt>
                <c:pt idx="12">
                  <c:v>146.417</c:v>
                </c:pt>
                <c:pt idx="13">
                  <c:v>153.31200000000001</c:v>
                </c:pt>
                <c:pt idx="14">
                  <c:v>161.91999999999999</c:v>
                </c:pt>
              </c:numCache>
            </c:numRef>
          </c:val>
          <c:smooth val="0"/>
          <c:extLst>
            <c:ext xmlns:c16="http://schemas.microsoft.com/office/drawing/2014/chart" uri="{C3380CC4-5D6E-409C-BE32-E72D297353CC}">
              <c16:uniqueId val="{00000000-3001-4BE4-A45A-E28D466282D0}"/>
            </c:ext>
          </c:extLst>
        </c:ser>
        <c:ser>
          <c:idx val="1"/>
          <c:order val="1"/>
          <c:tx>
            <c:strRef>
              <c:f>'SMR summary tables'!$A$39</c:f>
              <c:strCache>
                <c:ptCount val="1"/>
                <c:pt idx="0">
                  <c:v>Cars</c:v>
                </c:pt>
              </c:strCache>
            </c:strRef>
          </c:tx>
          <c:spPr>
            <a:ln w="28575" cap="rnd">
              <a:solidFill>
                <a:schemeClr val="accent2"/>
              </a:solidFill>
              <a:round/>
            </a:ln>
            <a:effectLst/>
          </c:spPr>
          <c:marker>
            <c:symbol val="none"/>
          </c:marker>
          <c:cat>
            <c:numRef>
              <c:f>'SMR summary tables'!$B$37:$P$37</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tables'!$B$39:$P$39</c:f>
              <c:numCache>
                <c:formatCode>0.0</c:formatCode>
                <c:ptCount val="15"/>
                <c:pt idx="0">
                  <c:v>41.9</c:v>
                </c:pt>
                <c:pt idx="1">
                  <c:v>44</c:v>
                </c:pt>
                <c:pt idx="2">
                  <c:v>46.2</c:v>
                </c:pt>
                <c:pt idx="3">
                  <c:v>43.9</c:v>
                </c:pt>
                <c:pt idx="4">
                  <c:v>43.5</c:v>
                </c:pt>
                <c:pt idx="5">
                  <c:v>39.4</c:v>
                </c:pt>
                <c:pt idx="6">
                  <c:v>38</c:v>
                </c:pt>
                <c:pt idx="7">
                  <c:v>38</c:v>
                </c:pt>
                <c:pt idx="8">
                  <c:v>31.7</c:v>
                </c:pt>
                <c:pt idx="9">
                  <c:v>32.1</c:v>
                </c:pt>
                <c:pt idx="10">
                  <c:v>34.1</c:v>
                </c:pt>
                <c:pt idx="11">
                  <c:v>37.700000000000003</c:v>
                </c:pt>
                <c:pt idx="12">
                  <c:v>40.884</c:v>
                </c:pt>
                <c:pt idx="13">
                  <c:v>43.222000000000001</c:v>
                </c:pt>
                <c:pt idx="14">
                  <c:v>45.402000000000001</c:v>
                </c:pt>
              </c:numCache>
            </c:numRef>
          </c:val>
          <c:smooth val="0"/>
          <c:extLst>
            <c:ext xmlns:c16="http://schemas.microsoft.com/office/drawing/2014/chart" uri="{C3380CC4-5D6E-409C-BE32-E72D297353CC}">
              <c16:uniqueId val="{00000001-3001-4BE4-A45A-E28D466282D0}"/>
            </c:ext>
          </c:extLst>
        </c:ser>
        <c:ser>
          <c:idx val="2"/>
          <c:order val="2"/>
          <c:tx>
            <c:strRef>
              <c:f>'SMR summary tables'!$A$40</c:f>
              <c:strCache>
                <c:ptCount val="1"/>
                <c:pt idx="0">
                  <c:v>Commercial vehicles and buses</c:v>
                </c:pt>
              </c:strCache>
            </c:strRef>
          </c:tx>
          <c:spPr>
            <a:ln w="28575" cap="rnd">
              <a:solidFill>
                <a:schemeClr val="accent3"/>
              </a:solidFill>
              <a:round/>
            </a:ln>
            <a:effectLst/>
          </c:spPr>
          <c:marker>
            <c:symbol val="none"/>
          </c:marker>
          <c:cat>
            <c:numRef>
              <c:f>'SMR summary tables'!$B$37:$P$37</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tables'!$B$40:$P$40</c:f>
              <c:numCache>
                <c:formatCode>0.0</c:formatCode>
                <c:ptCount val="15"/>
                <c:pt idx="0">
                  <c:v>0</c:v>
                </c:pt>
                <c:pt idx="1">
                  <c:v>0</c:v>
                </c:pt>
                <c:pt idx="2">
                  <c:v>0</c:v>
                </c:pt>
                <c:pt idx="3">
                  <c:v>0</c:v>
                </c:pt>
                <c:pt idx="4">
                  <c:v>0</c:v>
                </c:pt>
                <c:pt idx="5">
                  <c:v>0</c:v>
                </c:pt>
                <c:pt idx="6">
                  <c:v>0</c:v>
                </c:pt>
                <c:pt idx="7">
                  <c:v>0</c:v>
                </c:pt>
                <c:pt idx="8">
                  <c:v>0.19700000000000001</c:v>
                </c:pt>
                <c:pt idx="9">
                  <c:v>0.23799999999999999</c:v>
                </c:pt>
                <c:pt idx="10">
                  <c:v>0.22900000000000001</c:v>
                </c:pt>
                <c:pt idx="11">
                  <c:v>0.216</c:v>
                </c:pt>
                <c:pt idx="12">
                  <c:v>0.313</c:v>
                </c:pt>
                <c:pt idx="13">
                  <c:v>0.29799999999999999</c:v>
                </c:pt>
                <c:pt idx="14">
                  <c:v>0.31900000000000001</c:v>
                </c:pt>
              </c:numCache>
            </c:numRef>
          </c:val>
          <c:smooth val="0"/>
          <c:extLst>
            <c:ext xmlns:c16="http://schemas.microsoft.com/office/drawing/2014/chart" uri="{C3380CC4-5D6E-409C-BE32-E72D297353CC}">
              <c16:uniqueId val="{00000002-3001-4BE4-A45A-E28D466282D0}"/>
            </c:ext>
          </c:extLst>
        </c:ser>
        <c:dLbls>
          <c:showLegendKey val="0"/>
          <c:showVal val="0"/>
          <c:showCatName val="0"/>
          <c:showSerName val="0"/>
          <c:showPercent val="0"/>
          <c:showBubbleSize val="0"/>
        </c:dLbls>
        <c:smooth val="0"/>
        <c:axId val="749552000"/>
        <c:axId val="749559216"/>
      </c:lineChart>
      <c:catAx>
        <c:axId val="74955200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559216"/>
        <c:crosses val="autoZero"/>
        <c:auto val="1"/>
        <c:lblAlgn val="ctr"/>
        <c:lblOffset val="100"/>
        <c:noMultiLvlLbl val="0"/>
      </c:catAx>
      <c:valAx>
        <c:axId val="749559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552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North East</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tables'!$A$46</c:f>
              <c:strCache>
                <c:ptCount val="1"/>
                <c:pt idx="0">
                  <c:v>Passengers</c:v>
                </c:pt>
              </c:strCache>
            </c:strRef>
          </c:tx>
          <c:spPr>
            <a:ln w="28575" cap="rnd">
              <a:solidFill>
                <a:schemeClr val="accent1"/>
              </a:solidFill>
              <a:round/>
            </a:ln>
            <a:effectLst/>
          </c:spPr>
          <c:marker>
            <c:symbol val="none"/>
          </c:marker>
          <c:cat>
            <c:numRef>
              <c:f>'SMR summary tables'!$B$45:$P$45</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tables'!$B$46:$P$46</c:f>
              <c:numCache>
                <c:formatCode>0.0</c:formatCode>
                <c:ptCount val="15"/>
                <c:pt idx="0">
                  <c:v>139.60000000000002</c:v>
                </c:pt>
                <c:pt idx="1">
                  <c:v>139.89999999999998</c:v>
                </c:pt>
                <c:pt idx="2">
                  <c:v>138.9</c:v>
                </c:pt>
                <c:pt idx="3">
                  <c:v>135.80000000000001</c:v>
                </c:pt>
                <c:pt idx="4">
                  <c:v>142.9</c:v>
                </c:pt>
                <c:pt idx="5">
                  <c:v>148.4</c:v>
                </c:pt>
                <c:pt idx="6">
                  <c:v>149.69999999999999</c:v>
                </c:pt>
                <c:pt idx="7">
                  <c:v>143</c:v>
                </c:pt>
                <c:pt idx="8">
                  <c:v>150.97899999999998</c:v>
                </c:pt>
                <c:pt idx="9">
                  <c:v>151.506</c:v>
                </c:pt>
                <c:pt idx="10">
                  <c:v>156.136</c:v>
                </c:pt>
                <c:pt idx="11">
                  <c:v>149.22800000000001</c:v>
                </c:pt>
                <c:pt idx="12">
                  <c:v>143.62</c:v>
                </c:pt>
                <c:pt idx="13">
                  <c:v>150.417</c:v>
                </c:pt>
                <c:pt idx="14">
                  <c:v>166.53399999999999</c:v>
                </c:pt>
              </c:numCache>
            </c:numRef>
          </c:val>
          <c:smooth val="0"/>
          <c:extLst>
            <c:ext xmlns:c16="http://schemas.microsoft.com/office/drawing/2014/chart" uri="{C3380CC4-5D6E-409C-BE32-E72D297353CC}">
              <c16:uniqueId val="{00000000-ADFA-4B9D-B924-80688D0A9CE0}"/>
            </c:ext>
          </c:extLst>
        </c:ser>
        <c:ser>
          <c:idx val="1"/>
          <c:order val="1"/>
          <c:tx>
            <c:strRef>
              <c:f>'SMR summary tables'!$A$47</c:f>
              <c:strCache>
                <c:ptCount val="1"/>
                <c:pt idx="0">
                  <c:v>Cars</c:v>
                </c:pt>
              </c:strCache>
            </c:strRef>
          </c:tx>
          <c:spPr>
            <a:ln w="28575" cap="rnd">
              <a:solidFill>
                <a:schemeClr val="accent2"/>
              </a:solidFill>
              <a:round/>
            </a:ln>
            <a:effectLst/>
          </c:spPr>
          <c:marker>
            <c:symbol val="none"/>
          </c:marker>
          <c:cat>
            <c:numRef>
              <c:f>'SMR summary tables'!$B$45:$P$45</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tables'!$B$47:$P$47</c:f>
              <c:numCache>
                <c:formatCode>0.0</c:formatCode>
                <c:ptCount val="15"/>
                <c:pt idx="0">
                  <c:v>22.4</c:v>
                </c:pt>
                <c:pt idx="1">
                  <c:v>22.299999999999997</c:v>
                </c:pt>
                <c:pt idx="2">
                  <c:v>21.1</c:v>
                </c:pt>
                <c:pt idx="3">
                  <c:v>21.6</c:v>
                </c:pt>
                <c:pt idx="4">
                  <c:v>22</c:v>
                </c:pt>
                <c:pt idx="5">
                  <c:v>22.299999999999997</c:v>
                </c:pt>
                <c:pt idx="6">
                  <c:v>22.2</c:v>
                </c:pt>
                <c:pt idx="7">
                  <c:v>20.9</c:v>
                </c:pt>
                <c:pt idx="8">
                  <c:v>21.7</c:v>
                </c:pt>
                <c:pt idx="9">
                  <c:v>20.8</c:v>
                </c:pt>
                <c:pt idx="10">
                  <c:v>21.9</c:v>
                </c:pt>
                <c:pt idx="11">
                  <c:v>22.4</c:v>
                </c:pt>
                <c:pt idx="12">
                  <c:v>22.954000000000001</c:v>
                </c:pt>
                <c:pt idx="13">
                  <c:v>25.105</c:v>
                </c:pt>
                <c:pt idx="14">
                  <c:v>27.819000000000003</c:v>
                </c:pt>
              </c:numCache>
            </c:numRef>
          </c:val>
          <c:smooth val="0"/>
          <c:extLst>
            <c:ext xmlns:c16="http://schemas.microsoft.com/office/drawing/2014/chart" uri="{C3380CC4-5D6E-409C-BE32-E72D297353CC}">
              <c16:uniqueId val="{00000001-ADFA-4B9D-B924-80688D0A9CE0}"/>
            </c:ext>
          </c:extLst>
        </c:ser>
        <c:ser>
          <c:idx val="2"/>
          <c:order val="2"/>
          <c:tx>
            <c:strRef>
              <c:f>'SMR summary tables'!$A$48</c:f>
              <c:strCache>
                <c:ptCount val="1"/>
                <c:pt idx="0">
                  <c:v>Commercial vehicles and buses</c:v>
                </c:pt>
              </c:strCache>
            </c:strRef>
          </c:tx>
          <c:spPr>
            <a:ln w="28575" cap="rnd">
              <a:solidFill>
                <a:schemeClr val="accent3"/>
              </a:solidFill>
              <a:round/>
            </a:ln>
            <a:effectLst/>
          </c:spPr>
          <c:marker>
            <c:symbol val="none"/>
          </c:marker>
          <c:cat>
            <c:numRef>
              <c:f>'SMR summary tables'!$B$45:$P$45</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tables'!$B$48:$P$48</c:f>
              <c:numCache>
                <c:formatCode>0.0</c:formatCode>
                <c:ptCount val="15"/>
                <c:pt idx="0">
                  <c:v>0</c:v>
                </c:pt>
                <c:pt idx="1">
                  <c:v>0</c:v>
                </c:pt>
                <c:pt idx="2">
                  <c:v>0</c:v>
                </c:pt>
                <c:pt idx="3">
                  <c:v>0</c:v>
                </c:pt>
                <c:pt idx="4">
                  <c:v>0</c:v>
                </c:pt>
                <c:pt idx="5">
                  <c:v>0</c:v>
                </c:pt>
                <c:pt idx="6">
                  <c:v>0</c:v>
                </c:pt>
                <c:pt idx="7">
                  <c:v>0</c:v>
                </c:pt>
                <c:pt idx="8">
                  <c:v>0.14200000000000002</c:v>
                </c:pt>
                <c:pt idx="9">
                  <c:v>0.14799999999999999</c:v>
                </c:pt>
                <c:pt idx="10">
                  <c:v>0.13700000000000001</c:v>
                </c:pt>
                <c:pt idx="11">
                  <c:v>0.13700000000000001</c:v>
                </c:pt>
                <c:pt idx="12">
                  <c:v>0.16299999999999998</c:v>
                </c:pt>
                <c:pt idx="13">
                  <c:v>0.15200000000000002</c:v>
                </c:pt>
                <c:pt idx="14">
                  <c:v>0.14899999999999999</c:v>
                </c:pt>
              </c:numCache>
            </c:numRef>
          </c:val>
          <c:smooth val="0"/>
          <c:extLst>
            <c:ext xmlns:c16="http://schemas.microsoft.com/office/drawing/2014/chart" uri="{C3380CC4-5D6E-409C-BE32-E72D297353CC}">
              <c16:uniqueId val="{00000002-ADFA-4B9D-B924-80688D0A9CE0}"/>
            </c:ext>
          </c:extLst>
        </c:ser>
        <c:dLbls>
          <c:showLegendKey val="0"/>
          <c:showVal val="0"/>
          <c:showCatName val="0"/>
          <c:showSerName val="0"/>
          <c:showPercent val="0"/>
          <c:showBubbleSize val="0"/>
        </c:dLbls>
        <c:smooth val="0"/>
        <c:axId val="843292672"/>
        <c:axId val="843294968"/>
      </c:lineChart>
      <c:catAx>
        <c:axId val="8432926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294968"/>
        <c:crosses val="autoZero"/>
        <c:auto val="1"/>
        <c:lblAlgn val="ctr"/>
        <c:lblOffset val="100"/>
        <c:noMultiLvlLbl val="0"/>
      </c:catAx>
      <c:valAx>
        <c:axId val="843294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292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Orkney Islands</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tables'!$A$54</c:f>
              <c:strCache>
                <c:ptCount val="1"/>
                <c:pt idx="0">
                  <c:v>Passengers</c:v>
                </c:pt>
              </c:strCache>
            </c:strRef>
          </c:tx>
          <c:spPr>
            <a:ln w="28575" cap="rnd">
              <a:solidFill>
                <a:schemeClr val="accent1"/>
              </a:solidFill>
              <a:round/>
            </a:ln>
            <a:effectLst/>
          </c:spPr>
          <c:marker>
            <c:symbol val="none"/>
          </c:marker>
          <c:cat>
            <c:numRef>
              <c:f>'SMR summary tables'!$B$53:$P$53</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tables'!$B$54:$P$54</c:f>
              <c:numCache>
                <c:formatCode>0.0</c:formatCode>
                <c:ptCount val="15"/>
                <c:pt idx="0">
                  <c:v>824.75800000000004</c:v>
                </c:pt>
                <c:pt idx="1">
                  <c:v>837.5</c:v>
                </c:pt>
                <c:pt idx="2">
                  <c:v>838.08</c:v>
                </c:pt>
                <c:pt idx="3">
                  <c:v>831.1</c:v>
                </c:pt>
                <c:pt idx="4">
                  <c:v>861.66800000000001</c:v>
                </c:pt>
                <c:pt idx="5">
                  <c:v>854.2</c:v>
                </c:pt>
                <c:pt idx="6">
                  <c:v>866.12</c:v>
                </c:pt>
                <c:pt idx="7">
                  <c:v>861.19999999999993</c:v>
                </c:pt>
                <c:pt idx="8">
                  <c:v>822.86400000000003</c:v>
                </c:pt>
                <c:pt idx="9">
                  <c:v>810.01400000000012</c:v>
                </c:pt>
                <c:pt idx="10">
                  <c:v>805.98599999999988</c:v>
                </c:pt>
                <c:pt idx="11">
                  <c:v>843.59100000000012</c:v>
                </c:pt>
                <c:pt idx="12">
                  <c:v>860.17299999999989</c:v>
                </c:pt>
                <c:pt idx="13">
                  <c:v>884.85500000000002</c:v>
                </c:pt>
                <c:pt idx="14">
                  <c:v>889.09100000000001</c:v>
                </c:pt>
              </c:numCache>
            </c:numRef>
          </c:val>
          <c:smooth val="0"/>
          <c:extLst>
            <c:ext xmlns:c16="http://schemas.microsoft.com/office/drawing/2014/chart" uri="{C3380CC4-5D6E-409C-BE32-E72D297353CC}">
              <c16:uniqueId val="{00000000-4F6E-44E0-A87F-FF0069C1A571}"/>
            </c:ext>
          </c:extLst>
        </c:ser>
        <c:ser>
          <c:idx val="1"/>
          <c:order val="1"/>
          <c:tx>
            <c:strRef>
              <c:f>'SMR summary tables'!$A$55</c:f>
              <c:strCache>
                <c:ptCount val="1"/>
                <c:pt idx="0">
                  <c:v>Cars</c:v>
                </c:pt>
              </c:strCache>
            </c:strRef>
          </c:tx>
          <c:spPr>
            <a:ln w="28575" cap="rnd">
              <a:solidFill>
                <a:schemeClr val="accent2"/>
              </a:solidFill>
              <a:round/>
            </a:ln>
            <a:effectLst/>
          </c:spPr>
          <c:marker>
            <c:symbol val="none"/>
          </c:marker>
          <c:cat>
            <c:numRef>
              <c:f>'SMR summary tables'!$B$53:$P$53</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tables'!$B$55:$P$55</c:f>
              <c:numCache>
                <c:formatCode>0.0</c:formatCode>
                <c:ptCount val="15"/>
                <c:pt idx="0">
                  <c:v>169.29200000000003</c:v>
                </c:pt>
                <c:pt idx="1">
                  <c:v>172</c:v>
                </c:pt>
                <c:pt idx="2">
                  <c:v>170.8</c:v>
                </c:pt>
                <c:pt idx="3">
                  <c:v>163.69999999999999</c:v>
                </c:pt>
                <c:pt idx="4">
                  <c:v>167.142</c:v>
                </c:pt>
                <c:pt idx="5">
                  <c:v>162.9</c:v>
                </c:pt>
                <c:pt idx="6">
                  <c:v>156.35999999999999</c:v>
                </c:pt>
                <c:pt idx="7">
                  <c:v>155.1</c:v>
                </c:pt>
                <c:pt idx="8">
                  <c:v>143.30000000000001</c:v>
                </c:pt>
                <c:pt idx="9">
                  <c:v>146.69999999999999</c:v>
                </c:pt>
                <c:pt idx="10">
                  <c:v>150.5</c:v>
                </c:pt>
                <c:pt idx="11">
                  <c:v>156.10000000000002</c:v>
                </c:pt>
                <c:pt idx="12">
                  <c:v>164.125</c:v>
                </c:pt>
                <c:pt idx="13">
                  <c:v>170.21799999999999</c:v>
                </c:pt>
                <c:pt idx="14">
                  <c:v>180.297</c:v>
                </c:pt>
              </c:numCache>
            </c:numRef>
          </c:val>
          <c:smooth val="0"/>
          <c:extLst>
            <c:ext xmlns:c16="http://schemas.microsoft.com/office/drawing/2014/chart" uri="{C3380CC4-5D6E-409C-BE32-E72D297353CC}">
              <c16:uniqueId val="{00000001-4F6E-44E0-A87F-FF0069C1A571}"/>
            </c:ext>
          </c:extLst>
        </c:ser>
        <c:ser>
          <c:idx val="2"/>
          <c:order val="2"/>
          <c:tx>
            <c:strRef>
              <c:f>'SMR summary tables'!$A$56</c:f>
              <c:strCache>
                <c:ptCount val="1"/>
                <c:pt idx="0">
                  <c:v>Commercial vehicles and buses</c:v>
                </c:pt>
              </c:strCache>
            </c:strRef>
          </c:tx>
          <c:spPr>
            <a:ln w="28575" cap="rnd">
              <a:solidFill>
                <a:schemeClr val="accent3"/>
              </a:solidFill>
              <a:round/>
            </a:ln>
            <a:effectLst/>
          </c:spPr>
          <c:marker>
            <c:symbol val="none"/>
          </c:marker>
          <c:cat>
            <c:numRef>
              <c:f>'SMR summary tables'!$B$53:$P$53</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tables'!$B$56:$P$56</c:f>
              <c:numCache>
                <c:formatCode>0.0</c:formatCode>
                <c:ptCount val="15"/>
                <c:pt idx="0">
                  <c:v>46.596000000000004</c:v>
                </c:pt>
                <c:pt idx="1">
                  <c:v>46.2</c:v>
                </c:pt>
                <c:pt idx="2">
                  <c:v>45.6</c:v>
                </c:pt>
                <c:pt idx="3">
                  <c:v>49.8</c:v>
                </c:pt>
                <c:pt idx="4">
                  <c:v>58.790000000000006</c:v>
                </c:pt>
                <c:pt idx="5">
                  <c:v>61.2</c:v>
                </c:pt>
                <c:pt idx="6">
                  <c:v>62.319999999999993</c:v>
                </c:pt>
                <c:pt idx="7">
                  <c:v>64.680000000000007</c:v>
                </c:pt>
                <c:pt idx="8">
                  <c:v>63.296999999999997</c:v>
                </c:pt>
                <c:pt idx="9">
                  <c:v>60.123999999999995</c:v>
                </c:pt>
                <c:pt idx="10">
                  <c:v>60.316000000000003</c:v>
                </c:pt>
                <c:pt idx="11">
                  <c:v>63.711000000000006</c:v>
                </c:pt>
                <c:pt idx="12">
                  <c:v>63.482600000000005</c:v>
                </c:pt>
                <c:pt idx="13">
                  <c:v>68.570999999999998</c:v>
                </c:pt>
                <c:pt idx="14">
                  <c:v>63.187999999999995</c:v>
                </c:pt>
              </c:numCache>
            </c:numRef>
          </c:val>
          <c:smooth val="0"/>
          <c:extLst>
            <c:ext xmlns:c16="http://schemas.microsoft.com/office/drawing/2014/chart" uri="{C3380CC4-5D6E-409C-BE32-E72D297353CC}">
              <c16:uniqueId val="{00000002-4F6E-44E0-A87F-FF0069C1A571}"/>
            </c:ext>
          </c:extLst>
        </c:ser>
        <c:dLbls>
          <c:showLegendKey val="0"/>
          <c:showVal val="0"/>
          <c:showCatName val="0"/>
          <c:showSerName val="0"/>
          <c:showPercent val="0"/>
          <c:showBubbleSize val="0"/>
        </c:dLbls>
        <c:smooth val="0"/>
        <c:axId val="669582088"/>
        <c:axId val="669589304"/>
      </c:lineChart>
      <c:catAx>
        <c:axId val="6695820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589304"/>
        <c:crosses val="autoZero"/>
        <c:auto val="1"/>
        <c:lblAlgn val="ctr"/>
        <c:lblOffset val="100"/>
        <c:noMultiLvlLbl val="0"/>
      </c:catAx>
      <c:valAx>
        <c:axId val="669589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5820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Shetland Isles</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tables'!$A$70</c:f>
              <c:strCache>
                <c:ptCount val="1"/>
                <c:pt idx="0">
                  <c:v>Passengers</c:v>
                </c:pt>
              </c:strCache>
            </c:strRef>
          </c:tx>
          <c:spPr>
            <a:ln w="28575" cap="rnd">
              <a:solidFill>
                <a:schemeClr val="accent1"/>
              </a:solidFill>
              <a:round/>
            </a:ln>
            <a:effectLst/>
          </c:spPr>
          <c:marker>
            <c:symbol val="none"/>
          </c:marker>
          <c:cat>
            <c:numRef>
              <c:f>'SMR summary tables'!$B$69:$P$69</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tables'!$B$70:$P$70</c:f>
              <c:numCache>
                <c:formatCode>0.0</c:formatCode>
                <c:ptCount val="15"/>
                <c:pt idx="0">
                  <c:v>1546.723</c:v>
                </c:pt>
                <c:pt idx="1">
                  <c:v>1649.078</c:v>
                </c:pt>
                <c:pt idx="2">
                  <c:v>1708.5720000000001</c:v>
                </c:pt>
                <c:pt idx="3">
                  <c:v>1384.7640000000001</c:v>
                </c:pt>
                <c:pt idx="4">
                  <c:v>1393.5</c:v>
                </c:pt>
                <c:pt idx="5">
                  <c:v>1377.8</c:v>
                </c:pt>
                <c:pt idx="6">
                  <c:v>1359.1</c:v>
                </c:pt>
                <c:pt idx="7">
                  <c:v>1746.6000000000001</c:v>
                </c:pt>
                <c:pt idx="8">
                  <c:v>1687.3069999999998</c:v>
                </c:pt>
                <c:pt idx="9">
                  <c:v>1658.4930000000002</c:v>
                </c:pt>
                <c:pt idx="10">
                  <c:v>1621.7439999999999</c:v>
                </c:pt>
                <c:pt idx="11">
                  <c:v>1683.26</c:v>
                </c:pt>
                <c:pt idx="12">
                  <c:v>1679.902</c:v>
                </c:pt>
                <c:pt idx="13">
                  <c:v>1662.0920000000001</c:v>
                </c:pt>
                <c:pt idx="14">
                  <c:v>1702.4410000000003</c:v>
                </c:pt>
              </c:numCache>
            </c:numRef>
          </c:val>
          <c:smooth val="0"/>
          <c:extLst>
            <c:ext xmlns:c16="http://schemas.microsoft.com/office/drawing/2014/chart" uri="{C3380CC4-5D6E-409C-BE32-E72D297353CC}">
              <c16:uniqueId val="{00000000-4ACF-4A59-AEBA-2009F557ADA6}"/>
            </c:ext>
          </c:extLst>
        </c:ser>
        <c:ser>
          <c:idx val="1"/>
          <c:order val="1"/>
          <c:tx>
            <c:strRef>
              <c:f>'SMR summary tables'!$A$71</c:f>
              <c:strCache>
                <c:ptCount val="1"/>
                <c:pt idx="0">
                  <c:v>Cars</c:v>
                </c:pt>
              </c:strCache>
            </c:strRef>
          </c:tx>
          <c:spPr>
            <a:ln w="28575" cap="rnd">
              <a:solidFill>
                <a:schemeClr val="accent2"/>
              </a:solidFill>
              <a:round/>
            </a:ln>
            <a:effectLst/>
          </c:spPr>
          <c:marker>
            <c:symbol val="none"/>
          </c:marker>
          <c:cat>
            <c:numRef>
              <c:f>'SMR summary tables'!$B$69:$P$69</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tables'!$B$71:$P$71</c:f>
              <c:numCache>
                <c:formatCode>0.0</c:formatCode>
                <c:ptCount val="15"/>
                <c:pt idx="0">
                  <c:v>614.5</c:v>
                </c:pt>
                <c:pt idx="1">
                  <c:v>660.42399999999998</c:v>
                </c:pt>
                <c:pt idx="2">
                  <c:v>703.86799999999994</c:v>
                </c:pt>
                <c:pt idx="3">
                  <c:v>534.80399999999997</c:v>
                </c:pt>
                <c:pt idx="4">
                  <c:v>550.20000000000005</c:v>
                </c:pt>
                <c:pt idx="5">
                  <c:v>555.40000000000009</c:v>
                </c:pt>
                <c:pt idx="6">
                  <c:v>583.59999999999991</c:v>
                </c:pt>
                <c:pt idx="7">
                  <c:v>746.2</c:v>
                </c:pt>
                <c:pt idx="8">
                  <c:v>737.84199999999987</c:v>
                </c:pt>
                <c:pt idx="9">
                  <c:v>701</c:v>
                </c:pt>
                <c:pt idx="10">
                  <c:v>753.11599999999999</c:v>
                </c:pt>
                <c:pt idx="11">
                  <c:v>794.87999999999988</c:v>
                </c:pt>
                <c:pt idx="12">
                  <c:v>806.33699999999999</c:v>
                </c:pt>
                <c:pt idx="13">
                  <c:v>736.97899999999993</c:v>
                </c:pt>
                <c:pt idx="14">
                  <c:v>755.52599999999995</c:v>
                </c:pt>
              </c:numCache>
            </c:numRef>
          </c:val>
          <c:smooth val="0"/>
          <c:extLst>
            <c:ext xmlns:c16="http://schemas.microsoft.com/office/drawing/2014/chart" uri="{C3380CC4-5D6E-409C-BE32-E72D297353CC}">
              <c16:uniqueId val="{00000001-4ACF-4A59-AEBA-2009F557ADA6}"/>
            </c:ext>
          </c:extLst>
        </c:ser>
        <c:ser>
          <c:idx val="2"/>
          <c:order val="2"/>
          <c:tx>
            <c:strRef>
              <c:f>'SMR summary tables'!$A$72</c:f>
              <c:strCache>
                <c:ptCount val="1"/>
                <c:pt idx="0">
                  <c:v>Commercial vehicles and buses</c:v>
                </c:pt>
              </c:strCache>
            </c:strRef>
          </c:tx>
          <c:spPr>
            <a:ln w="28575" cap="rnd">
              <a:solidFill>
                <a:schemeClr val="accent3"/>
              </a:solidFill>
              <a:round/>
            </a:ln>
            <a:effectLst/>
          </c:spPr>
          <c:marker>
            <c:symbol val="none"/>
          </c:marker>
          <c:cat>
            <c:numRef>
              <c:f>'SMR summary tables'!$B$69:$P$69</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tables'!$B$72:$P$72</c:f>
              <c:numCache>
                <c:formatCode>0.0</c:formatCode>
                <c:ptCount val="15"/>
                <c:pt idx="0">
                  <c:v>44.800000000000004</c:v>
                </c:pt>
                <c:pt idx="1">
                  <c:v>43.61</c:v>
                </c:pt>
                <c:pt idx="2">
                  <c:v>41.381999999999998</c:v>
                </c:pt>
                <c:pt idx="3">
                  <c:v>31.111999999999998</c:v>
                </c:pt>
                <c:pt idx="4">
                  <c:v>31.200000000000003</c:v>
                </c:pt>
                <c:pt idx="5">
                  <c:v>30</c:v>
                </c:pt>
                <c:pt idx="6">
                  <c:v>30.759999999999998</c:v>
                </c:pt>
                <c:pt idx="7">
                  <c:v>57</c:v>
                </c:pt>
                <c:pt idx="8">
                  <c:v>35.366</c:v>
                </c:pt>
                <c:pt idx="9">
                  <c:v>50.796000000000006</c:v>
                </c:pt>
                <c:pt idx="10">
                  <c:v>0.17199999999999999</c:v>
                </c:pt>
                <c:pt idx="11">
                  <c:v>0.19800000000000001</c:v>
                </c:pt>
                <c:pt idx="12">
                  <c:v>41.2286</c:v>
                </c:pt>
                <c:pt idx="13">
                  <c:v>35.686999999999998</c:v>
                </c:pt>
                <c:pt idx="14">
                  <c:v>35.064000000000007</c:v>
                </c:pt>
              </c:numCache>
            </c:numRef>
          </c:val>
          <c:smooth val="0"/>
          <c:extLst>
            <c:ext xmlns:c16="http://schemas.microsoft.com/office/drawing/2014/chart" uri="{C3380CC4-5D6E-409C-BE32-E72D297353CC}">
              <c16:uniqueId val="{00000002-4ACF-4A59-AEBA-2009F557ADA6}"/>
            </c:ext>
          </c:extLst>
        </c:ser>
        <c:dLbls>
          <c:showLegendKey val="0"/>
          <c:showVal val="0"/>
          <c:showCatName val="0"/>
          <c:showSerName val="0"/>
          <c:showPercent val="0"/>
          <c:showBubbleSize val="0"/>
        </c:dLbls>
        <c:smooth val="0"/>
        <c:axId val="669587336"/>
        <c:axId val="669588648"/>
      </c:lineChart>
      <c:catAx>
        <c:axId val="66958733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588648"/>
        <c:crosses val="autoZero"/>
        <c:auto val="1"/>
        <c:lblAlgn val="ctr"/>
        <c:lblOffset val="100"/>
        <c:noMultiLvlLbl val="0"/>
      </c:catAx>
      <c:valAx>
        <c:axId val="669588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587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Solway</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tables'!$A$78</c:f>
              <c:strCache>
                <c:ptCount val="1"/>
                <c:pt idx="0">
                  <c:v>Passengers</c:v>
                </c:pt>
              </c:strCache>
            </c:strRef>
          </c:tx>
          <c:spPr>
            <a:ln w="28575" cap="rnd">
              <a:solidFill>
                <a:schemeClr val="accent1"/>
              </a:solidFill>
              <a:round/>
            </a:ln>
            <a:effectLst/>
          </c:spPr>
          <c:marker>
            <c:symbol val="none"/>
          </c:marker>
          <c:cat>
            <c:numRef>
              <c:f>'SMR summary tables'!$B$77:$P$77</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tables'!$B$78:$P$78</c:f>
              <c:numCache>
                <c:formatCode>0.0</c:formatCode>
                <c:ptCount val="15"/>
                <c:pt idx="0">
                  <c:v>1837</c:v>
                </c:pt>
                <c:pt idx="1">
                  <c:v>1807</c:v>
                </c:pt>
                <c:pt idx="2">
                  <c:v>1863</c:v>
                </c:pt>
                <c:pt idx="3">
                  <c:v>1732</c:v>
                </c:pt>
                <c:pt idx="4">
                  <c:v>1703</c:v>
                </c:pt>
                <c:pt idx="5">
                  <c:v>1695</c:v>
                </c:pt>
                <c:pt idx="6">
                  <c:v>1649.646</c:v>
                </c:pt>
                <c:pt idx="7">
                  <c:v>1640.415</c:v>
                </c:pt>
                <c:pt idx="8">
                  <c:v>1651</c:v>
                </c:pt>
                <c:pt idx="9">
                  <c:v>1616.1020000000001</c:v>
                </c:pt>
                <c:pt idx="10">
                  <c:v>1597.883</c:v>
                </c:pt>
                <c:pt idx="11">
                  <c:v>1752.722</c:v>
                </c:pt>
                <c:pt idx="12">
                  <c:v>1753.06</c:v>
                </c:pt>
                <c:pt idx="13">
                  <c:v>1750</c:v>
                </c:pt>
                <c:pt idx="14">
                  <c:v>1771</c:v>
                </c:pt>
              </c:numCache>
            </c:numRef>
          </c:val>
          <c:smooth val="0"/>
          <c:extLst>
            <c:ext xmlns:c16="http://schemas.microsoft.com/office/drawing/2014/chart" uri="{C3380CC4-5D6E-409C-BE32-E72D297353CC}">
              <c16:uniqueId val="{00000000-83D3-4E3A-92DB-99263429A47D}"/>
            </c:ext>
          </c:extLst>
        </c:ser>
        <c:ser>
          <c:idx val="1"/>
          <c:order val="1"/>
          <c:tx>
            <c:strRef>
              <c:f>'SMR summary tables'!$A$79</c:f>
              <c:strCache>
                <c:ptCount val="1"/>
                <c:pt idx="0">
                  <c:v>Cars</c:v>
                </c:pt>
              </c:strCache>
            </c:strRef>
          </c:tx>
          <c:spPr>
            <a:ln w="28575" cap="rnd">
              <a:solidFill>
                <a:schemeClr val="accent2"/>
              </a:solidFill>
              <a:round/>
            </a:ln>
            <a:effectLst/>
          </c:spPr>
          <c:marker>
            <c:symbol val="none"/>
          </c:marker>
          <c:cat>
            <c:numRef>
              <c:f>'SMR summary tables'!$B$77:$P$77</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tables'!$B$79:$P$79</c:f>
              <c:numCache>
                <c:formatCode>0.0</c:formatCode>
                <c:ptCount val="15"/>
                <c:pt idx="0">
                  <c:v>379</c:v>
                </c:pt>
                <c:pt idx="1">
                  <c:v>384</c:v>
                </c:pt>
                <c:pt idx="2">
                  <c:v>413</c:v>
                </c:pt>
                <c:pt idx="3">
                  <c:v>393</c:v>
                </c:pt>
                <c:pt idx="4">
                  <c:v>398</c:v>
                </c:pt>
                <c:pt idx="5">
                  <c:v>395</c:v>
                </c:pt>
                <c:pt idx="6">
                  <c:v>419.01800000000003</c:v>
                </c:pt>
                <c:pt idx="7">
                  <c:v>365.03100000000001</c:v>
                </c:pt>
                <c:pt idx="8">
                  <c:v>304.17399999999998</c:v>
                </c:pt>
                <c:pt idx="9">
                  <c:v>358.315</c:v>
                </c:pt>
                <c:pt idx="10">
                  <c:v>362.29700000000003</c:v>
                </c:pt>
                <c:pt idx="11">
                  <c:v>408.15199999999999</c:v>
                </c:pt>
                <c:pt idx="12">
                  <c:v>373.5</c:v>
                </c:pt>
                <c:pt idx="13">
                  <c:v>405.05399999999997</c:v>
                </c:pt>
                <c:pt idx="14">
                  <c:v>414.55099999999999</c:v>
                </c:pt>
              </c:numCache>
            </c:numRef>
          </c:val>
          <c:smooth val="0"/>
          <c:extLst>
            <c:ext xmlns:c16="http://schemas.microsoft.com/office/drawing/2014/chart" uri="{C3380CC4-5D6E-409C-BE32-E72D297353CC}">
              <c16:uniqueId val="{00000001-83D3-4E3A-92DB-99263429A47D}"/>
            </c:ext>
          </c:extLst>
        </c:ser>
        <c:ser>
          <c:idx val="2"/>
          <c:order val="2"/>
          <c:tx>
            <c:strRef>
              <c:f>'SMR summary tables'!$A$80</c:f>
              <c:strCache>
                <c:ptCount val="1"/>
                <c:pt idx="0">
                  <c:v>Commercial vehicles and buses</c:v>
                </c:pt>
              </c:strCache>
            </c:strRef>
          </c:tx>
          <c:spPr>
            <a:ln w="28575" cap="rnd">
              <a:solidFill>
                <a:schemeClr val="accent3"/>
              </a:solidFill>
              <a:round/>
            </a:ln>
            <a:effectLst/>
          </c:spPr>
          <c:marker>
            <c:symbol val="none"/>
          </c:marker>
          <c:cat>
            <c:numRef>
              <c:f>'SMR summary tables'!$B$77:$P$77</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tables'!$B$80:$P$80</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83D3-4E3A-92DB-99263429A47D}"/>
            </c:ext>
          </c:extLst>
        </c:ser>
        <c:dLbls>
          <c:showLegendKey val="0"/>
          <c:showVal val="0"/>
          <c:showCatName val="0"/>
          <c:showSerName val="0"/>
          <c:showPercent val="0"/>
          <c:showBubbleSize val="0"/>
        </c:dLbls>
        <c:smooth val="0"/>
        <c:axId val="853270944"/>
        <c:axId val="853273568"/>
      </c:lineChart>
      <c:catAx>
        <c:axId val="853270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3273568"/>
        <c:crosses val="autoZero"/>
        <c:auto val="1"/>
        <c:lblAlgn val="ctr"/>
        <c:lblOffset val="100"/>
        <c:noMultiLvlLbl val="0"/>
      </c:catAx>
      <c:valAx>
        <c:axId val="853273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3270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West Highlands</a:t>
            </a:r>
            <a:r>
              <a:rPr lang="en-GB" sz="1400" b="0" i="0" u="none" strike="noStrike" baseline="0"/>
              <a:t>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'SMR summary tables'!$A$86</c:f>
              <c:strCache>
                <c:ptCount val="1"/>
                <c:pt idx="0">
                  <c:v>Passengers</c:v>
                </c:pt>
              </c:strCache>
            </c:strRef>
          </c:tx>
          <c:spPr>
            <a:ln w="28575" cap="rnd">
              <a:solidFill>
                <a:schemeClr val="accent1"/>
              </a:solidFill>
              <a:round/>
            </a:ln>
            <a:effectLst/>
          </c:spPr>
          <c:marker>
            <c:symbol val="none"/>
          </c:marker>
          <c:dPt>
            <c:idx val="8"/>
            <c:marker>
              <c:symbol val="none"/>
            </c:marker>
            <c:bubble3D val="0"/>
            <c:spPr>
              <a:ln w="28575" cap="rnd">
                <a:solidFill>
                  <a:schemeClr val="accent1"/>
                </a:solidFill>
                <a:round/>
              </a:ln>
              <a:effectLst/>
            </c:spPr>
            <c:extLst>
              <c:ext xmlns:c16="http://schemas.microsoft.com/office/drawing/2014/chart" uri="{C3380CC4-5D6E-409C-BE32-E72D297353CC}">
                <c16:uniqueId val="{00000001-9BFB-4AEB-B2C9-CB2A2BEAEFAE}"/>
              </c:ext>
            </c:extLst>
          </c:dPt>
          <c:cat>
            <c:numRef>
              <c:f>'SMR summary tables'!$B$85:$P$85</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tables'!$B$86:$P$86</c:f>
              <c:numCache>
                <c:formatCode>0.0</c:formatCode>
                <c:ptCount val="15"/>
                <c:pt idx="0">
                  <c:v>1054.6170000000002</c:v>
                </c:pt>
                <c:pt idx="1">
                  <c:v>1068.8819999999998</c:v>
                </c:pt>
                <c:pt idx="2">
                  <c:v>1107.9780000000001</c:v>
                </c:pt>
                <c:pt idx="3">
                  <c:v>1064.6249999999998</c:v>
                </c:pt>
                <c:pt idx="4">
                  <c:v>1176.518</c:v>
                </c:pt>
                <c:pt idx="5">
                  <c:v>1169.1609999999998</c:v>
                </c:pt>
                <c:pt idx="6">
                  <c:v>1180.3209999999999</c:v>
                </c:pt>
                <c:pt idx="7">
                  <c:v>1172.348</c:v>
                </c:pt>
                <c:pt idx="8">
                  <c:v>2335.3789999999999</c:v>
                </c:pt>
                <c:pt idx="9">
                  <c:v>2373</c:v>
                </c:pt>
                <c:pt idx="10">
                  <c:v>2375</c:v>
                </c:pt>
                <c:pt idx="11">
                  <c:v>2492.7600000000002</c:v>
                </c:pt>
                <c:pt idx="12">
                  <c:v>2624.9000000000005</c:v>
                </c:pt>
                <c:pt idx="13">
                  <c:v>2652.1</c:v>
                </c:pt>
                <c:pt idx="14">
                  <c:v>2763.9999999999995</c:v>
                </c:pt>
              </c:numCache>
            </c:numRef>
          </c:val>
          <c:smooth val="0"/>
          <c:extLst>
            <c:ext xmlns:c16="http://schemas.microsoft.com/office/drawing/2014/chart" uri="{C3380CC4-5D6E-409C-BE32-E72D297353CC}">
              <c16:uniqueId val="{00000002-9BFB-4AEB-B2C9-CB2A2BEAEFAE}"/>
            </c:ext>
          </c:extLst>
        </c:ser>
        <c:ser>
          <c:idx val="1"/>
          <c:order val="1"/>
          <c:tx>
            <c:strRef>
              <c:f>'SMR summary tables'!$A$87</c:f>
              <c:strCache>
                <c:ptCount val="1"/>
                <c:pt idx="0">
                  <c:v>Cars</c:v>
                </c:pt>
              </c:strCache>
            </c:strRef>
          </c:tx>
          <c:spPr>
            <a:ln w="28575" cap="rnd">
              <a:solidFill>
                <a:schemeClr val="accent2"/>
              </a:solidFill>
              <a:round/>
            </a:ln>
            <a:effectLst/>
          </c:spPr>
          <c:marker>
            <c:symbol val="none"/>
          </c:marker>
          <c:cat>
            <c:numRef>
              <c:f>'SMR summary tables'!$B$85:$P$85</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tables'!$B$87:$P$87</c:f>
              <c:numCache>
                <c:formatCode>0.0</c:formatCode>
                <c:ptCount val="15"/>
                <c:pt idx="0">
                  <c:v>770.23799999999994</c:v>
                </c:pt>
                <c:pt idx="1">
                  <c:v>746.44499999999994</c:v>
                </c:pt>
                <c:pt idx="2">
                  <c:v>798.8900000000001</c:v>
                </c:pt>
                <c:pt idx="3">
                  <c:v>787.28300000000013</c:v>
                </c:pt>
                <c:pt idx="4">
                  <c:v>845.38499999999999</c:v>
                </c:pt>
                <c:pt idx="5">
                  <c:v>777.07899999999995</c:v>
                </c:pt>
                <c:pt idx="6">
                  <c:v>815.351</c:v>
                </c:pt>
                <c:pt idx="7">
                  <c:v>805.24299999999994</c:v>
                </c:pt>
                <c:pt idx="8">
                  <c:v>805.49900000000002</c:v>
                </c:pt>
                <c:pt idx="9">
                  <c:v>838.5</c:v>
                </c:pt>
                <c:pt idx="10">
                  <c:v>845.4</c:v>
                </c:pt>
                <c:pt idx="11">
                  <c:v>901.88699999999994</c:v>
                </c:pt>
                <c:pt idx="12">
                  <c:v>952.7</c:v>
                </c:pt>
                <c:pt idx="13">
                  <c:v>957.80000000000007</c:v>
                </c:pt>
                <c:pt idx="14">
                  <c:v>1003.4979999999998</c:v>
                </c:pt>
              </c:numCache>
            </c:numRef>
          </c:val>
          <c:smooth val="0"/>
          <c:extLst>
            <c:ext xmlns:c16="http://schemas.microsoft.com/office/drawing/2014/chart" uri="{C3380CC4-5D6E-409C-BE32-E72D297353CC}">
              <c16:uniqueId val="{00000003-9BFB-4AEB-B2C9-CB2A2BEAEFAE}"/>
            </c:ext>
          </c:extLst>
        </c:ser>
        <c:ser>
          <c:idx val="2"/>
          <c:order val="2"/>
          <c:tx>
            <c:strRef>
              <c:f>'SMR summary tables'!$A$88</c:f>
              <c:strCache>
                <c:ptCount val="1"/>
                <c:pt idx="0">
                  <c:v>Commercial vehicles and buses</c:v>
                </c:pt>
              </c:strCache>
            </c:strRef>
          </c:tx>
          <c:spPr>
            <a:ln w="28575" cap="rnd">
              <a:solidFill>
                <a:schemeClr val="accent3"/>
              </a:solidFill>
              <a:round/>
            </a:ln>
            <a:effectLst/>
          </c:spPr>
          <c:marker>
            <c:symbol val="none"/>
          </c:marker>
          <c:cat>
            <c:numRef>
              <c:f>'SMR summary tables'!$B$85:$P$85</c:f>
              <c:numCache>
                <c:formatCode>0</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'SMR summary tables'!$B$88:$P$88</c:f>
              <c:numCache>
                <c:formatCode>0.0</c:formatCode>
                <c:ptCount val="15"/>
                <c:pt idx="0">
                  <c:v>48.567</c:v>
                </c:pt>
                <c:pt idx="1">
                  <c:v>48.86</c:v>
                </c:pt>
                <c:pt idx="2">
                  <c:v>48.652000000000001</c:v>
                </c:pt>
                <c:pt idx="3">
                  <c:v>65.254999999999995</c:v>
                </c:pt>
                <c:pt idx="4">
                  <c:v>63.838999999999999</c:v>
                </c:pt>
                <c:pt idx="5">
                  <c:v>61.792999999999999</c:v>
                </c:pt>
                <c:pt idx="6">
                  <c:v>59.326999999999998</c:v>
                </c:pt>
                <c:pt idx="7">
                  <c:v>60.663000000000011</c:v>
                </c:pt>
                <c:pt idx="8">
                  <c:v>52.701999999999998</c:v>
                </c:pt>
                <c:pt idx="9">
                  <c:v>52.940000000000005</c:v>
                </c:pt>
                <c:pt idx="10">
                  <c:v>51.48</c:v>
                </c:pt>
                <c:pt idx="11">
                  <c:v>51.915000000000006</c:v>
                </c:pt>
                <c:pt idx="12">
                  <c:v>54.239999999999995</c:v>
                </c:pt>
                <c:pt idx="13">
                  <c:v>51.4</c:v>
                </c:pt>
                <c:pt idx="14">
                  <c:v>52.013999999999996</c:v>
                </c:pt>
              </c:numCache>
            </c:numRef>
          </c:val>
          <c:smooth val="0"/>
          <c:extLst>
            <c:ext xmlns:c16="http://schemas.microsoft.com/office/drawing/2014/chart" uri="{C3380CC4-5D6E-409C-BE32-E72D297353CC}">
              <c16:uniqueId val="{00000004-9BFB-4AEB-B2C9-CB2A2BEAEFAE}"/>
            </c:ext>
          </c:extLst>
        </c:ser>
        <c:dLbls>
          <c:showLegendKey val="0"/>
          <c:showVal val="0"/>
          <c:showCatName val="0"/>
          <c:showSerName val="0"/>
          <c:showPercent val="0"/>
          <c:showBubbleSize val="0"/>
        </c:dLbls>
        <c:smooth val="0"/>
        <c:axId val="841642216"/>
        <c:axId val="841639592"/>
      </c:lineChart>
      <c:catAx>
        <c:axId val="84164221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639592"/>
        <c:crosses val="autoZero"/>
        <c:auto val="1"/>
        <c:lblAlgn val="ctr"/>
        <c:lblOffset val="100"/>
        <c:noMultiLvlLbl val="0"/>
      </c:catAx>
      <c:valAx>
        <c:axId val="841639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1642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69850</xdr:colOff>
      <xdr:row>1</xdr:row>
      <xdr:rowOff>0</xdr:rowOff>
    </xdr:from>
    <xdr:to>
      <xdr:col>7</xdr:col>
      <xdr:colOff>393700</xdr:colOff>
      <xdr:row>15</xdr:row>
      <xdr:rowOff>153307</xdr:rowOff>
    </xdr:to>
    <xdr:graphicFrame macro="">
      <xdr:nvGraphicFramePr>
        <xdr:cNvPr id="2" name="Chart 1">
          <a:extLst>
            <a:ext uri="{FF2B5EF4-FFF2-40B4-BE49-F238E27FC236}">
              <a16:creationId xmlns:a16="http://schemas.microsoft.com/office/drawing/2014/main" id="{846AFA99-53EE-44B9-ACF7-85BAFDB13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15</xdr:row>
      <xdr:rowOff>112032</xdr:rowOff>
    </xdr:from>
    <xdr:to>
      <xdr:col>7</xdr:col>
      <xdr:colOff>368300</xdr:colOff>
      <xdr:row>30</xdr:row>
      <xdr:rowOff>74839</xdr:rowOff>
    </xdr:to>
    <xdr:graphicFrame macro="">
      <xdr:nvGraphicFramePr>
        <xdr:cNvPr id="3" name="Chart 2">
          <a:extLst>
            <a:ext uri="{FF2B5EF4-FFF2-40B4-BE49-F238E27FC236}">
              <a16:creationId xmlns:a16="http://schemas.microsoft.com/office/drawing/2014/main" id="{0F8BD043-C000-4DE1-9060-5586A41C8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31750</xdr:colOff>
      <xdr:row>31</xdr:row>
      <xdr:rowOff>41275</xdr:rowOff>
    </xdr:from>
    <xdr:to>
      <xdr:col>7</xdr:col>
      <xdr:colOff>355600</xdr:colOff>
      <xdr:row>46</xdr:row>
      <xdr:rowOff>4082</xdr:rowOff>
    </xdr:to>
    <xdr:graphicFrame macro="">
      <xdr:nvGraphicFramePr>
        <xdr:cNvPr id="4" name="Chart 3">
          <a:extLst>
            <a:ext uri="{FF2B5EF4-FFF2-40B4-BE49-F238E27FC236}">
              <a16:creationId xmlns:a16="http://schemas.microsoft.com/office/drawing/2014/main" id="{8AF656AD-AD1E-4640-939F-EAEB04006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xdr:colOff>
      <xdr:row>46</xdr:row>
      <xdr:rowOff>148318</xdr:rowOff>
    </xdr:from>
    <xdr:to>
      <xdr:col>7</xdr:col>
      <xdr:colOff>355600</xdr:colOff>
      <xdr:row>61</xdr:row>
      <xdr:rowOff>115661</xdr:rowOff>
    </xdr:to>
    <xdr:graphicFrame macro="">
      <xdr:nvGraphicFramePr>
        <xdr:cNvPr id="5" name="Chart 4">
          <a:extLst>
            <a:ext uri="{FF2B5EF4-FFF2-40B4-BE49-F238E27FC236}">
              <a16:creationId xmlns:a16="http://schemas.microsoft.com/office/drawing/2014/main" id="{745AB930-ABE1-4553-AF08-33AF3FFDB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31750</xdr:colOff>
      <xdr:row>62</xdr:row>
      <xdr:rowOff>139247</xdr:rowOff>
    </xdr:from>
    <xdr:to>
      <xdr:col>7</xdr:col>
      <xdr:colOff>355600</xdr:colOff>
      <xdr:row>77</xdr:row>
      <xdr:rowOff>102054</xdr:rowOff>
    </xdr:to>
    <xdr:graphicFrame macro="">
      <xdr:nvGraphicFramePr>
        <xdr:cNvPr id="6" name="Chart 5">
          <a:extLst>
            <a:ext uri="{FF2B5EF4-FFF2-40B4-BE49-F238E27FC236}">
              <a16:creationId xmlns:a16="http://schemas.microsoft.com/office/drawing/2014/main" id="{B4547E02-0CF4-4E6B-A06A-6850183A5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43180</xdr:colOff>
      <xdr:row>80</xdr:row>
      <xdr:rowOff>15331</xdr:rowOff>
    </xdr:from>
    <xdr:to>
      <xdr:col>7</xdr:col>
      <xdr:colOff>367030</xdr:colOff>
      <xdr:row>94</xdr:row>
      <xdr:rowOff>168638</xdr:rowOff>
    </xdr:to>
    <xdr:graphicFrame macro="">
      <xdr:nvGraphicFramePr>
        <xdr:cNvPr id="7" name="Chart 6">
          <a:extLst>
            <a:ext uri="{FF2B5EF4-FFF2-40B4-BE49-F238E27FC236}">
              <a16:creationId xmlns:a16="http://schemas.microsoft.com/office/drawing/2014/main" id="{1366A85B-31C6-4B83-BE76-60476F431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132080</xdr:colOff>
      <xdr:row>115</xdr:row>
      <xdr:rowOff>151856</xdr:rowOff>
    </xdr:from>
    <xdr:to>
      <xdr:col>7</xdr:col>
      <xdr:colOff>455930</xdr:colOff>
      <xdr:row>130</xdr:row>
      <xdr:rowOff>114663</xdr:rowOff>
    </xdr:to>
    <xdr:graphicFrame macro="">
      <xdr:nvGraphicFramePr>
        <xdr:cNvPr id="8" name="Chart 7">
          <a:extLst>
            <a:ext uri="{FF2B5EF4-FFF2-40B4-BE49-F238E27FC236}">
              <a16:creationId xmlns:a16="http://schemas.microsoft.com/office/drawing/2014/main" id="{241F8A0F-5290-4212-9142-736A00BFC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101600</xdr:colOff>
      <xdr:row>131</xdr:row>
      <xdr:rowOff>80464</xdr:rowOff>
    </xdr:from>
    <xdr:to>
      <xdr:col>7</xdr:col>
      <xdr:colOff>425450</xdr:colOff>
      <xdr:row>146</xdr:row>
      <xdr:rowOff>43271</xdr:rowOff>
    </xdr:to>
    <xdr:graphicFrame macro="">
      <xdr:nvGraphicFramePr>
        <xdr:cNvPr id="9" name="Chart 8">
          <a:extLst>
            <a:ext uri="{FF2B5EF4-FFF2-40B4-BE49-F238E27FC236}">
              <a16:creationId xmlns:a16="http://schemas.microsoft.com/office/drawing/2014/main" id="{DD802646-8DC5-4807-80E4-C90CC64EB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105410</xdr:colOff>
      <xdr:row>147</xdr:row>
      <xdr:rowOff>54882</xdr:rowOff>
    </xdr:from>
    <xdr:to>
      <xdr:col>7</xdr:col>
      <xdr:colOff>429260</xdr:colOff>
      <xdr:row>162</xdr:row>
      <xdr:rowOff>17689</xdr:rowOff>
    </xdr:to>
    <xdr:graphicFrame macro="">
      <xdr:nvGraphicFramePr>
        <xdr:cNvPr id="10" name="Chart 9">
          <a:extLst>
            <a:ext uri="{FF2B5EF4-FFF2-40B4-BE49-F238E27FC236}">
              <a16:creationId xmlns:a16="http://schemas.microsoft.com/office/drawing/2014/main" id="{9E5BFAE0-A65E-4BDA-8878-CDD8704F7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106680</xdr:colOff>
      <xdr:row>178</xdr:row>
      <xdr:rowOff>147683</xdr:rowOff>
    </xdr:from>
    <xdr:to>
      <xdr:col>7</xdr:col>
      <xdr:colOff>430530</xdr:colOff>
      <xdr:row>193</xdr:row>
      <xdr:rowOff>106136</xdr:rowOff>
    </xdr:to>
    <xdr:graphicFrame macro="">
      <xdr:nvGraphicFramePr>
        <xdr:cNvPr id="11" name="Chart 10">
          <a:extLst>
            <a:ext uri="{FF2B5EF4-FFF2-40B4-BE49-F238E27FC236}">
              <a16:creationId xmlns:a16="http://schemas.microsoft.com/office/drawing/2014/main" id="{8D9DA783-F7E0-48BC-975A-220E31CBB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99060</xdr:colOff>
      <xdr:row>163</xdr:row>
      <xdr:rowOff>34290</xdr:rowOff>
    </xdr:from>
    <xdr:to>
      <xdr:col>7</xdr:col>
      <xdr:colOff>422910</xdr:colOff>
      <xdr:row>177</xdr:row>
      <xdr:rowOff>187597</xdr:rowOff>
    </xdr:to>
    <xdr:graphicFrame macro="">
      <xdr:nvGraphicFramePr>
        <xdr:cNvPr id="12" name="Chart 11">
          <a:extLst>
            <a:ext uri="{FF2B5EF4-FFF2-40B4-BE49-F238E27FC236}">
              <a16:creationId xmlns:a16="http://schemas.microsoft.com/office/drawing/2014/main" id="{62A18D5C-B981-459C-841E-84BD68EC71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22860</xdr:colOff>
      <xdr:row>97</xdr:row>
      <xdr:rowOff>136616</xdr:rowOff>
    </xdr:from>
    <xdr:to>
      <xdr:col>7</xdr:col>
      <xdr:colOff>346710</xdr:colOff>
      <xdr:row>112</xdr:row>
      <xdr:rowOff>99423</xdr:rowOff>
    </xdr:to>
    <xdr:graphicFrame macro="">
      <xdr:nvGraphicFramePr>
        <xdr:cNvPr id="13" name="Chart 12">
          <a:extLst>
            <a:ext uri="{FF2B5EF4-FFF2-40B4-BE49-F238E27FC236}">
              <a16:creationId xmlns:a16="http://schemas.microsoft.com/office/drawing/2014/main" id="{F5EAD185-81E5-454E-A4EF-A8700D15A6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005Publications\RoRo%20Q2_2005\Bulletin205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IS/ADMIN/TABLETM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SGB\2006%20FINAL%20PROOFS\Chapter%205\DfT%20WEB%20FINAL\TSGB%205_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IRHS\EXCEL\RORO\bulletins\2003\SA%20Changes\SA%20Changes%20to%20bulletin%20-%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1"/>
      <sheetName val="TABLE3"/>
      <sheetName val="TABLE3a"/>
      <sheetName val="TABLE3b"/>
      <sheetName val="TABLE4AL"/>
      <sheetName val="TABLE4a"/>
      <sheetName val="TABLE4b"/>
      <sheetName val="TABLE5"/>
      <sheetName val="Routes"/>
      <sheetName val="FiguresSA_-do_not_print1"/>
      <sheetName val="TABLE2cont__"/>
      <sheetName val="FiguresSA_-do_not_print"/>
      <sheetName val="TABLE2cont__2"/>
      <sheetName val="FiguresSA_-do_not_print2"/>
      <sheetName val="TABLE2cont__3"/>
      <sheetName val="FiguresSA_-do_not_print3"/>
      <sheetName val="TABLE2cont__4"/>
      <sheetName val="FiguresSA_-do_not_print4"/>
      <sheetName val="TABLE2cont__5"/>
      <sheetName val="FiguresSA_-do_not_print5"/>
      <sheetName val="TABLE2cont.."/>
      <sheetName val="FiguresSA -do not print"/>
      <sheetName val="TABLE2cont__6"/>
      <sheetName val="FiguresSA_-do_not_print6"/>
      <sheetName val="TABLE2cont__13"/>
      <sheetName val="FiguresSA_-do_not_print13"/>
      <sheetName val="TABLE2cont__7"/>
      <sheetName val="FiguresSA_-do_not_print7"/>
      <sheetName val="TABLE2cont__8"/>
      <sheetName val="FiguresSA_-do_not_print8"/>
      <sheetName val="TABLE2cont__9"/>
      <sheetName val="FiguresSA_-do_not_print9"/>
      <sheetName val="TABLE2cont__11"/>
      <sheetName val="FiguresSA_-do_not_print11"/>
      <sheetName val="TABLE2cont__10"/>
      <sheetName val="FiguresSA_-do_not_print10"/>
      <sheetName val="TABLE2cont__12"/>
      <sheetName val="FiguresSA_-do_not_print12"/>
    </sheetNames>
    <sheetDataSet>
      <sheetData sheetId="0" refreshError="1"/>
      <sheetData sheetId="1" refreshError="1">
        <row r="8">
          <cell r="E8">
            <v>338.98700000000002</v>
          </cell>
          <cell r="M8">
            <v>583.88400000000001</v>
          </cell>
        </row>
        <row r="9">
          <cell r="E9">
            <v>360.2</v>
          </cell>
          <cell r="M9">
            <v>601.20000000000005</v>
          </cell>
        </row>
        <row r="10">
          <cell r="E10">
            <v>373.7</v>
          </cell>
          <cell r="M10">
            <v>629.29999999999995</v>
          </cell>
        </row>
        <row r="11">
          <cell r="E11">
            <v>398</v>
          </cell>
          <cell r="M11">
            <v>539.4</v>
          </cell>
        </row>
        <row r="12">
          <cell r="E12">
            <v>453.1</v>
          </cell>
          <cell r="M12">
            <v>701.6</v>
          </cell>
        </row>
        <row r="13">
          <cell r="E13">
            <v>486</v>
          </cell>
          <cell r="M13">
            <v>677.4</v>
          </cell>
        </row>
        <row r="14">
          <cell r="E14">
            <v>531.08299999999997</v>
          </cell>
          <cell r="M14">
            <v>626.40899999999999</v>
          </cell>
        </row>
      </sheetData>
      <sheetData sheetId="2" refreshError="1"/>
      <sheetData sheetId="3" refreshError="1"/>
      <sheetData sheetId="4"/>
      <sheetData sheetId="5" refreshError="1"/>
      <sheetData sheetId="6" refreshError="1"/>
      <sheetData sheetId="7" refreshError="1"/>
      <sheetData sheetId="8" refreshError="1">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refreshError="1"/>
      <sheetData sheetId="10" refreshError="1"/>
      <sheetData sheetId="11" refreshError="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refreshError="1"/>
      <sheetData sheetId="13"/>
      <sheetData sheetId="14" refreshError="1"/>
      <sheetData sheetId="15"/>
      <sheetData sheetId="16"/>
      <sheetData sheetId="17"/>
      <sheetData sheetId="18"/>
      <sheetData sheetId="19"/>
      <sheetData sheetId="20" refreshError="1"/>
      <sheetData sheetId="21" refreshError="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TMP"/>
    </sheetNames>
    <definedNames>
      <definedName name="Dialog"/>
      <definedName name="selxx"/>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SH"/>
      <sheetName val="RAWDATA"/>
      <sheetName val="TAB31"/>
      <sheetName val="RAWDATAOLD"/>
      <sheetName val="Selector"/>
    </sheetNames>
    <sheetDataSet>
      <sheetData sheetId="0" refreshError="1"/>
      <sheetData sheetId="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4"/>
  <sheetViews>
    <sheetView zoomScale="70" zoomScaleNormal="70" workbookViewId="0">
      <selection activeCell="T49" sqref="T49"/>
    </sheetView>
  </sheetViews>
  <sheetFormatPr defaultRowHeight="15.75" x14ac:dyDescent="0.25"/>
  <cols>
    <col min="1" max="1" width="47.5703125" style="6" customWidth="1"/>
    <col min="2" max="2" width="2" style="6" customWidth="1"/>
    <col min="3" max="3" width="3" style="6" customWidth="1"/>
    <col min="4" max="5" width="20.7109375" style="6" bestFit="1" customWidth="1"/>
    <col min="6" max="6" width="13" style="6" customWidth="1"/>
    <col min="7" max="8" width="9.42578125" style="6" customWidth="1"/>
    <col min="9" max="14" width="12.28515625" style="6" hidden="1" customWidth="1"/>
    <col min="15" max="15" width="11.7109375" style="6" hidden="1" customWidth="1"/>
    <col min="16" max="17" width="12.28515625" style="6" hidden="1" customWidth="1"/>
    <col min="18" max="20" width="12.28515625" style="6" customWidth="1"/>
    <col min="21" max="21" width="8.7109375" style="6" customWidth="1"/>
    <col min="22" max="22" width="0.7109375" style="6" customWidth="1"/>
    <col min="23" max="23" width="1.85546875" style="6" customWidth="1"/>
    <col min="24" max="24" width="1.140625" style="6" customWidth="1"/>
    <col min="25" max="25" width="1.28515625" style="6" customWidth="1"/>
    <col min="26" max="27" width="1" style="6" customWidth="1"/>
    <col min="28" max="28" width="5.140625" style="6" customWidth="1"/>
    <col min="29" max="29" width="5.7109375" style="6" customWidth="1"/>
    <col min="30" max="30" width="7.5703125" style="6" customWidth="1"/>
    <col min="31" max="33" width="9.140625" style="6"/>
    <col min="34" max="35" width="8.7109375" style="6" customWidth="1"/>
    <col min="36" max="36" width="20.42578125" style="6" customWidth="1"/>
    <col min="37" max="37" width="9.140625" style="6"/>
    <col min="38" max="38" width="13.42578125" style="6" customWidth="1"/>
    <col min="39" max="49" width="9.140625" style="6"/>
  </cols>
  <sheetData>
    <row r="1" spans="1:50" x14ac:dyDescent="0.25">
      <c r="A1" s="1" t="s">
        <v>0</v>
      </c>
      <c r="B1" s="1"/>
      <c r="C1" s="1"/>
      <c r="D1" s="1"/>
      <c r="E1" s="1"/>
      <c r="F1" s="2"/>
      <c r="G1" s="2"/>
      <c r="H1" s="2"/>
      <c r="I1" s="2"/>
      <c r="J1" s="2"/>
      <c r="K1" s="2"/>
      <c r="L1" s="2" t="s">
        <v>1</v>
      </c>
      <c r="M1" s="3"/>
      <c r="N1" s="3"/>
      <c r="O1" s="3"/>
      <c r="P1" s="3"/>
      <c r="Q1" s="3"/>
      <c r="R1" s="3"/>
      <c r="S1" s="3"/>
      <c r="T1" s="3"/>
      <c r="U1" s="4"/>
      <c r="V1" s="4"/>
      <c r="W1" s="4"/>
      <c r="X1" s="4"/>
      <c r="Y1" s="4"/>
      <c r="Z1" s="4"/>
      <c r="AA1" s="4" t="s">
        <v>2</v>
      </c>
      <c r="AB1" s="5"/>
      <c r="AC1" s="5"/>
      <c r="AD1" s="5"/>
      <c r="AE1" s="5"/>
      <c r="AF1" s="5"/>
      <c r="AG1" s="5"/>
      <c r="AH1" s="5"/>
      <c r="AI1" s="5"/>
      <c r="AJ1" s="2"/>
      <c r="AK1" s="2"/>
      <c r="AL1" s="2"/>
      <c r="AM1" s="2"/>
      <c r="AN1" s="2"/>
      <c r="AO1" s="2"/>
      <c r="AP1" s="2" t="s">
        <v>3</v>
      </c>
      <c r="AQ1" s="3"/>
      <c r="AR1" s="3"/>
      <c r="AS1" s="3"/>
      <c r="AT1" s="3"/>
      <c r="AU1" s="3"/>
      <c r="AV1" s="3"/>
    </row>
    <row r="2" spans="1:50" x14ac:dyDescent="0.25">
      <c r="A2" s="7" t="s">
        <v>4</v>
      </c>
      <c r="B2" s="7" t="s">
        <v>5</v>
      </c>
      <c r="C2" s="7" t="s">
        <v>6</v>
      </c>
      <c r="D2" s="7" t="s">
        <v>7</v>
      </c>
      <c r="E2" s="7" t="s">
        <v>8</v>
      </c>
      <c r="F2" s="8">
        <v>2005</v>
      </c>
      <c r="G2" s="8">
        <v>2006</v>
      </c>
      <c r="H2" s="8">
        <v>2007</v>
      </c>
      <c r="I2" s="8">
        <v>2008</v>
      </c>
      <c r="J2" s="8">
        <v>2009</v>
      </c>
      <c r="K2" s="8">
        <v>2010</v>
      </c>
      <c r="L2" s="8">
        <v>2011</v>
      </c>
      <c r="M2" s="8">
        <v>2012</v>
      </c>
      <c r="N2" s="8">
        <v>2013</v>
      </c>
      <c r="O2" s="8">
        <v>2014</v>
      </c>
      <c r="P2" s="8">
        <v>2015</v>
      </c>
      <c r="Q2" s="8">
        <v>2016</v>
      </c>
      <c r="R2" s="8">
        <v>2017</v>
      </c>
      <c r="S2" s="8">
        <v>2018</v>
      </c>
      <c r="T2" s="8">
        <v>2019</v>
      </c>
      <c r="U2" s="9">
        <v>2005</v>
      </c>
      <c r="V2" s="9">
        <v>2006</v>
      </c>
      <c r="W2" s="9">
        <v>2007</v>
      </c>
      <c r="X2" s="9">
        <v>2008</v>
      </c>
      <c r="Y2" s="9">
        <v>2009</v>
      </c>
      <c r="Z2" s="9">
        <v>2010</v>
      </c>
      <c r="AA2" s="9">
        <v>2011</v>
      </c>
      <c r="AB2" s="9">
        <v>2012</v>
      </c>
      <c r="AC2" s="9">
        <v>2013</v>
      </c>
      <c r="AD2" s="9">
        <v>2014</v>
      </c>
      <c r="AE2" s="9">
        <v>2015</v>
      </c>
      <c r="AF2" s="9">
        <v>2016</v>
      </c>
      <c r="AG2" s="9">
        <v>2017</v>
      </c>
      <c r="AH2" s="9">
        <v>2018</v>
      </c>
      <c r="AI2" s="9">
        <v>2019</v>
      </c>
      <c r="AJ2" s="8">
        <v>2005</v>
      </c>
      <c r="AK2" s="8">
        <v>2006</v>
      </c>
      <c r="AL2" s="8">
        <v>2007</v>
      </c>
      <c r="AM2" s="8">
        <v>2008</v>
      </c>
      <c r="AN2" s="8">
        <v>2009</v>
      </c>
      <c r="AO2" s="8">
        <v>2010</v>
      </c>
      <c r="AP2" s="8">
        <v>2011</v>
      </c>
      <c r="AQ2" s="8">
        <v>2012</v>
      </c>
      <c r="AR2" s="8">
        <v>2013</v>
      </c>
      <c r="AS2" s="8">
        <v>2014</v>
      </c>
      <c r="AT2" s="8">
        <v>2015</v>
      </c>
      <c r="AU2" s="8">
        <v>2016</v>
      </c>
      <c r="AV2" s="8">
        <v>2017</v>
      </c>
      <c r="AW2" s="10">
        <v>2018</v>
      </c>
      <c r="AX2" s="8">
        <v>2019</v>
      </c>
    </row>
    <row r="3" spans="1:50" x14ac:dyDescent="0.25">
      <c r="A3" s="11" t="s">
        <v>9</v>
      </c>
      <c r="B3" s="11" t="s">
        <v>10</v>
      </c>
      <c r="C3" s="11" t="s">
        <v>11</v>
      </c>
      <c r="D3" s="11" t="s">
        <v>12</v>
      </c>
      <c r="E3" s="11" t="s">
        <v>12</v>
      </c>
      <c r="F3" s="12">
        <v>742.649</v>
      </c>
      <c r="G3" s="12">
        <v>735.928</v>
      </c>
      <c r="H3" s="12">
        <v>749</v>
      </c>
      <c r="I3" s="12">
        <v>707.44100000000003</v>
      </c>
      <c r="J3" s="12">
        <v>715.72400000000005</v>
      </c>
      <c r="K3" s="12">
        <v>731.12599999999998</v>
      </c>
      <c r="L3" s="12">
        <v>692.43799999999999</v>
      </c>
      <c r="M3" s="12">
        <v>688.673</v>
      </c>
      <c r="N3" s="13">
        <v>706.09400000000005</v>
      </c>
      <c r="O3" s="13">
        <v>715.1</v>
      </c>
      <c r="P3" s="14">
        <v>761.9</v>
      </c>
      <c r="Q3" s="14">
        <v>828.3</v>
      </c>
      <c r="R3" s="14">
        <v>844.2</v>
      </c>
      <c r="S3" s="14">
        <v>840.1</v>
      </c>
      <c r="T3" s="14">
        <v>849.5</v>
      </c>
      <c r="U3" s="12">
        <v>130.959</v>
      </c>
      <c r="V3" s="12">
        <v>131.96</v>
      </c>
      <c r="W3" s="12">
        <v>137.4</v>
      </c>
      <c r="X3" s="12">
        <v>131.08500000000001</v>
      </c>
      <c r="Y3" s="12">
        <v>136.01300000000001</v>
      </c>
      <c r="Z3" s="12">
        <v>134.19999999999999</v>
      </c>
      <c r="AA3" s="12">
        <v>127.854</v>
      </c>
      <c r="AB3" s="12">
        <v>127.04</v>
      </c>
      <c r="AC3" s="15">
        <v>130.40199999999999</v>
      </c>
      <c r="AD3" s="14">
        <v>139.6</v>
      </c>
      <c r="AE3" s="14">
        <v>189.9</v>
      </c>
      <c r="AF3" s="14">
        <v>202.8</v>
      </c>
      <c r="AG3" s="14">
        <v>205.5</v>
      </c>
      <c r="AH3" s="14">
        <v>199</v>
      </c>
      <c r="AI3" s="14">
        <v>207.7</v>
      </c>
      <c r="AJ3" s="12">
        <v>12.243</v>
      </c>
      <c r="AK3" s="12">
        <v>11.381</v>
      </c>
      <c r="AL3" s="12">
        <v>13.5</v>
      </c>
      <c r="AM3" s="12">
        <v>12.536</v>
      </c>
      <c r="AN3" s="12">
        <v>11.561999999999999</v>
      </c>
      <c r="AO3" s="12">
        <v>13.217000000000001</v>
      </c>
      <c r="AP3" s="12">
        <v>11.441000000000001</v>
      </c>
      <c r="AQ3" s="12">
        <v>11.987</v>
      </c>
      <c r="AR3" s="15">
        <v>12.445</v>
      </c>
      <c r="AS3" s="14">
        <v>12.1</v>
      </c>
      <c r="AT3" s="14">
        <v>9.1999999999999993</v>
      </c>
      <c r="AU3" s="14">
        <v>10.7</v>
      </c>
      <c r="AV3" s="14">
        <v>10.4</v>
      </c>
      <c r="AW3" s="14">
        <v>10</v>
      </c>
      <c r="AX3" s="14">
        <v>9.4</v>
      </c>
    </row>
    <row r="4" spans="1:50" x14ac:dyDescent="0.25">
      <c r="A4" s="11" t="s">
        <v>13</v>
      </c>
      <c r="B4" s="11" t="s">
        <v>10</v>
      </c>
      <c r="C4" s="11" t="s">
        <v>14</v>
      </c>
      <c r="D4" s="11" t="s">
        <v>12</v>
      </c>
      <c r="E4" s="11" t="s">
        <v>12</v>
      </c>
      <c r="F4" s="12"/>
      <c r="G4" s="16" t="s">
        <v>15</v>
      </c>
      <c r="H4" s="16" t="s">
        <v>15</v>
      </c>
      <c r="I4" s="16" t="s">
        <v>15</v>
      </c>
      <c r="J4" s="16" t="s">
        <v>15</v>
      </c>
      <c r="K4" s="16" t="s">
        <v>15</v>
      </c>
      <c r="L4" s="16" t="s">
        <v>15</v>
      </c>
      <c r="M4" s="16" t="s">
        <v>15</v>
      </c>
      <c r="N4" s="13">
        <v>9.8000000000000007</v>
      </c>
      <c r="O4" s="13">
        <v>11.3</v>
      </c>
      <c r="P4" s="14">
        <v>10.7</v>
      </c>
      <c r="Q4" s="14">
        <v>10.3</v>
      </c>
      <c r="R4" s="15">
        <v>10</v>
      </c>
      <c r="S4" s="15">
        <v>8.8000000000000007</v>
      </c>
      <c r="T4" s="14">
        <v>11.5</v>
      </c>
      <c r="U4" s="12"/>
      <c r="V4" s="12" t="s">
        <v>15</v>
      </c>
      <c r="W4" s="12" t="s">
        <v>15</v>
      </c>
      <c r="X4" s="12" t="s">
        <v>15</v>
      </c>
      <c r="Y4" s="12" t="s">
        <v>15</v>
      </c>
      <c r="Z4" s="12" t="s">
        <v>15</v>
      </c>
      <c r="AA4" s="12" t="s">
        <v>15</v>
      </c>
      <c r="AB4" s="12" t="s">
        <v>15</v>
      </c>
      <c r="AC4" s="15">
        <v>2</v>
      </c>
      <c r="AD4" s="14">
        <v>2.2000000000000002</v>
      </c>
      <c r="AE4" s="14">
        <v>2.2999999999999998</v>
      </c>
      <c r="AF4" s="14">
        <v>2.5</v>
      </c>
      <c r="AG4" s="14">
        <v>2.5</v>
      </c>
      <c r="AH4" s="14">
        <v>2.2000000000000002</v>
      </c>
      <c r="AI4" s="14">
        <v>2.9</v>
      </c>
      <c r="AJ4" s="12"/>
      <c r="AK4" s="12" t="s">
        <v>15</v>
      </c>
      <c r="AL4" s="12" t="s">
        <v>15</v>
      </c>
      <c r="AM4" s="12" t="s">
        <v>15</v>
      </c>
      <c r="AN4" s="12" t="s">
        <v>15</v>
      </c>
      <c r="AO4" s="12" t="s">
        <v>15</v>
      </c>
      <c r="AP4" s="12" t="s">
        <v>15</v>
      </c>
      <c r="AQ4" s="12" t="s">
        <v>15</v>
      </c>
      <c r="AR4" s="15">
        <v>0.15</v>
      </c>
      <c r="AS4" s="14">
        <v>0.4</v>
      </c>
      <c r="AT4" s="14">
        <v>0.2</v>
      </c>
      <c r="AU4" s="14">
        <v>0.2</v>
      </c>
      <c r="AV4" s="14">
        <v>0.1</v>
      </c>
      <c r="AW4" s="14">
        <v>0.1</v>
      </c>
      <c r="AX4" s="14">
        <v>0.2</v>
      </c>
    </row>
    <row r="5" spans="1:50" x14ac:dyDescent="0.25">
      <c r="A5" s="11" t="s">
        <v>16</v>
      </c>
      <c r="B5" s="11" t="s">
        <v>17</v>
      </c>
      <c r="C5" s="11" t="s">
        <v>18</v>
      </c>
      <c r="D5" s="11" t="s">
        <v>12</v>
      </c>
      <c r="E5" s="11" t="s">
        <v>12</v>
      </c>
      <c r="F5" s="12">
        <v>279.85000000000002</v>
      </c>
      <c r="G5" s="12">
        <v>264.64400000000001</v>
      </c>
      <c r="H5" s="12">
        <v>257.5</v>
      </c>
      <c r="I5" s="12">
        <v>256.33199999999999</v>
      </c>
      <c r="J5" s="12">
        <v>260.62599999999998</v>
      </c>
      <c r="K5" s="12">
        <v>264.28699999999998</v>
      </c>
      <c r="L5" s="12">
        <v>227.99600000000001</v>
      </c>
      <c r="M5" s="12">
        <v>217.05</v>
      </c>
      <c r="N5" s="15">
        <v>222.1</v>
      </c>
      <c r="O5" s="15">
        <v>214.5</v>
      </c>
      <c r="P5" s="14">
        <v>209.4</v>
      </c>
      <c r="Q5" s="15">
        <v>232</v>
      </c>
      <c r="R5" s="14">
        <v>216.2</v>
      </c>
      <c r="S5" s="14">
        <v>201.9</v>
      </c>
      <c r="T5" s="14">
        <v>199.2</v>
      </c>
      <c r="U5" s="12">
        <v>93.507000000000005</v>
      </c>
      <c r="V5" s="12">
        <v>89.557000000000002</v>
      </c>
      <c r="W5" s="12">
        <v>90.2</v>
      </c>
      <c r="X5" s="12">
        <v>88.224999999999994</v>
      </c>
      <c r="Y5" s="12">
        <v>87.34</v>
      </c>
      <c r="Z5" s="12">
        <v>84.6</v>
      </c>
      <c r="AA5" s="12">
        <v>80.924000000000007</v>
      </c>
      <c r="AB5" s="12">
        <v>76.441000000000003</v>
      </c>
      <c r="AC5" s="15">
        <v>75.507000000000005</v>
      </c>
      <c r="AD5" s="14">
        <v>74.599999999999994</v>
      </c>
      <c r="AE5" s="14">
        <v>83.7</v>
      </c>
      <c r="AF5" s="14">
        <v>95.2</v>
      </c>
      <c r="AG5" s="14">
        <v>91.6</v>
      </c>
      <c r="AH5" s="14">
        <v>84.7</v>
      </c>
      <c r="AI5" s="14">
        <v>86.6</v>
      </c>
      <c r="AJ5" s="12">
        <v>15.301</v>
      </c>
      <c r="AK5" s="12">
        <v>16.501999999999999</v>
      </c>
      <c r="AL5" s="12">
        <v>17.399999999999999</v>
      </c>
      <c r="AM5" s="12">
        <v>17.498999999999999</v>
      </c>
      <c r="AN5" s="12">
        <v>15.718</v>
      </c>
      <c r="AO5" s="12">
        <v>14.936999999999999</v>
      </c>
      <c r="AP5" s="12">
        <v>15.048</v>
      </c>
      <c r="AQ5" s="12">
        <v>14.137</v>
      </c>
      <c r="AR5" s="15">
        <v>12.861000000000001</v>
      </c>
      <c r="AS5" s="14">
        <v>12.4</v>
      </c>
      <c r="AT5" s="14">
        <v>11.6</v>
      </c>
      <c r="AU5" s="14">
        <v>9.1999999999999993</v>
      </c>
      <c r="AV5" s="14">
        <v>8.1999999999999993</v>
      </c>
      <c r="AW5" s="14">
        <v>8.5</v>
      </c>
      <c r="AX5" s="14">
        <v>8.6</v>
      </c>
    </row>
    <row r="6" spans="1:50" x14ac:dyDescent="0.25">
      <c r="A6" s="11" t="s">
        <v>19</v>
      </c>
      <c r="B6" s="11" t="s">
        <v>20</v>
      </c>
      <c r="C6" s="11" t="s">
        <v>21</v>
      </c>
      <c r="D6" s="11" t="s">
        <v>12</v>
      </c>
      <c r="E6" s="11" t="s">
        <v>12</v>
      </c>
      <c r="F6" s="12">
        <v>624.73199999999997</v>
      </c>
      <c r="G6" s="16" t="s">
        <v>15</v>
      </c>
      <c r="H6" s="16" t="s">
        <v>15</v>
      </c>
      <c r="I6" s="16" t="s">
        <v>15</v>
      </c>
      <c r="J6" s="16" t="s">
        <v>15</v>
      </c>
      <c r="K6" s="16" t="s">
        <v>15</v>
      </c>
      <c r="L6" s="16" t="s">
        <v>15</v>
      </c>
      <c r="M6" s="16" t="s">
        <v>15</v>
      </c>
      <c r="N6" s="16" t="s">
        <v>15</v>
      </c>
      <c r="O6" s="16" t="s">
        <v>15</v>
      </c>
      <c r="P6" s="16" t="s">
        <v>15</v>
      </c>
      <c r="Q6" s="16" t="s">
        <v>15</v>
      </c>
      <c r="R6" s="16" t="s">
        <v>15</v>
      </c>
      <c r="S6" s="16" t="s">
        <v>15</v>
      </c>
      <c r="T6" s="12" t="s">
        <v>15</v>
      </c>
      <c r="U6" s="12">
        <v>84.864000000000004</v>
      </c>
      <c r="V6" s="17" t="s">
        <v>15</v>
      </c>
      <c r="W6" s="17" t="s">
        <v>15</v>
      </c>
      <c r="X6" s="17" t="s">
        <v>15</v>
      </c>
      <c r="Y6" s="17" t="s">
        <v>15</v>
      </c>
      <c r="Z6" s="17" t="s">
        <v>15</v>
      </c>
      <c r="AA6" s="17" t="s">
        <v>15</v>
      </c>
      <c r="AB6" s="17" t="s">
        <v>15</v>
      </c>
      <c r="AC6" s="12" t="s">
        <v>15</v>
      </c>
      <c r="AD6" s="12" t="s">
        <v>15</v>
      </c>
      <c r="AE6" s="12" t="s">
        <v>15</v>
      </c>
      <c r="AF6" s="12" t="s">
        <v>15</v>
      </c>
      <c r="AG6" s="12" t="s">
        <v>15</v>
      </c>
      <c r="AH6" s="12" t="s">
        <v>15</v>
      </c>
      <c r="AI6" s="12" t="s">
        <v>15</v>
      </c>
      <c r="AJ6" s="12">
        <v>6.0330000000000004</v>
      </c>
      <c r="AK6" s="17" t="s">
        <v>15</v>
      </c>
      <c r="AL6" s="17" t="s">
        <v>15</v>
      </c>
      <c r="AM6" s="17" t="s">
        <v>15</v>
      </c>
      <c r="AN6" s="17" t="s">
        <v>15</v>
      </c>
      <c r="AO6" s="17" t="s">
        <v>15</v>
      </c>
      <c r="AP6" s="17" t="s">
        <v>15</v>
      </c>
      <c r="AQ6" s="17" t="s">
        <v>15</v>
      </c>
      <c r="AR6" s="12" t="s">
        <v>15</v>
      </c>
      <c r="AS6" s="12" t="s">
        <v>15</v>
      </c>
      <c r="AT6" s="12" t="s">
        <v>15</v>
      </c>
      <c r="AU6" s="18" t="s">
        <v>15</v>
      </c>
      <c r="AV6" s="18" t="s">
        <v>15</v>
      </c>
      <c r="AW6" s="14" t="s">
        <v>15</v>
      </c>
      <c r="AX6" s="14" t="s">
        <v>15</v>
      </c>
    </row>
    <row r="7" spans="1:50" x14ac:dyDescent="0.25">
      <c r="A7" s="11" t="s">
        <v>22</v>
      </c>
      <c r="B7" s="11" t="s">
        <v>20</v>
      </c>
      <c r="C7" s="11" t="s">
        <v>21</v>
      </c>
      <c r="D7" s="11" t="s">
        <v>12</v>
      </c>
      <c r="E7" s="11" t="s">
        <v>12</v>
      </c>
      <c r="F7" s="16" t="s">
        <v>15</v>
      </c>
      <c r="G7" s="12">
        <v>615.21500000000003</v>
      </c>
      <c r="H7" s="12">
        <v>607.20000000000005</v>
      </c>
      <c r="I7" s="12">
        <v>550.84900000000005</v>
      </c>
      <c r="J7" s="12">
        <v>533.47900000000004</v>
      </c>
      <c r="K7" s="12">
        <v>499.22800000000001</v>
      </c>
      <c r="L7" s="16" t="s">
        <v>15</v>
      </c>
      <c r="M7" s="16" t="s">
        <v>15</v>
      </c>
      <c r="N7" s="16" t="s">
        <v>15</v>
      </c>
      <c r="O7" s="16" t="s">
        <v>15</v>
      </c>
      <c r="P7" s="16" t="s">
        <v>15</v>
      </c>
      <c r="Q7" s="16" t="s">
        <v>15</v>
      </c>
      <c r="R7" s="16" t="s">
        <v>15</v>
      </c>
      <c r="S7" s="16" t="s">
        <v>15</v>
      </c>
      <c r="T7" s="12" t="s">
        <v>15</v>
      </c>
      <c r="U7" s="19" t="s">
        <v>15</v>
      </c>
      <c r="V7" s="16">
        <v>77.816000000000003</v>
      </c>
      <c r="W7" s="16">
        <v>80.11</v>
      </c>
      <c r="X7" s="16">
        <v>71.754000000000005</v>
      </c>
      <c r="Y7" s="16">
        <v>70.716999999999999</v>
      </c>
      <c r="Z7" s="16">
        <v>61.4</v>
      </c>
      <c r="AA7" s="16">
        <v>25.849</v>
      </c>
      <c r="AB7" s="18" t="s">
        <v>15</v>
      </c>
      <c r="AC7" s="12" t="s">
        <v>15</v>
      </c>
      <c r="AD7" s="12" t="s">
        <v>15</v>
      </c>
      <c r="AE7" s="12" t="s">
        <v>15</v>
      </c>
      <c r="AF7" s="12" t="s">
        <v>15</v>
      </c>
      <c r="AG7" s="12" t="s">
        <v>15</v>
      </c>
      <c r="AH7" s="12" t="s">
        <v>15</v>
      </c>
      <c r="AI7" s="12" t="s">
        <v>15</v>
      </c>
      <c r="AJ7" s="19" t="s">
        <v>15</v>
      </c>
      <c r="AK7" s="12">
        <v>6</v>
      </c>
      <c r="AL7" s="12">
        <v>5.2890000000000006</v>
      </c>
      <c r="AM7" s="12">
        <v>3.8519999999999999</v>
      </c>
      <c r="AN7" s="12">
        <v>3.8</v>
      </c>
      <c r="AO7" s="12">
        <v>3.5</v>
      </c>
      <c r="AP7" s="12">
        <v>1.5</v>
      </c>
      <c r="AQ7" s="17" t="s">
        <v>15</v>
      </c>
      <c r="AR7" s="12" t="s">
        <v>15</v>
      </c>
      <c r="AS7" s="12" t="s">
        <v>15</v>
      </c>
      <c r="AT7" s="12" t="s">
        <v>15</v>
      </c>
      <c r="AU7" s="18" t="s">
        <v>15</v>
      </c>
      <c r="AV7" s="18" t="s">
        <v>15</v>
      </c>
      <c r="AW7" s="14" t="s">
        <v>15</v>
      </c>
      <c r="AX7" s="14" t="s">
        <v>15</v>
      </c>
    </row>
    <row r="8" spans="1:50" x14ac:dyDescent="0.25">
      <c r="A8" s="11" t="s">
        <v>22</v>
      </c>
      <c r="B8" s="11" t="s">
        <v>20</v>
      </c>
      <c r="C8" s="11" t="s">
        <v>21</v>
      </c>
      <c r="D8" s="11" t="s">
        <v>12</v>
      </c>
      <c r="E8" s="11" t="s">
        <v>12</v>
      </c>
      <c r="F8" s="16" t="s">
        <v>15</v>
      </c>
      <c r="G8" s="16" t="s">
        <v>15</v>
      </c>
      <c r="H8" s="16" t="s">
        <v>15</v>
      </c>
      <c r="I8" s="16" t="s">
        <v>15</v>
      </c>
      <c r="J8" s="16" t="s">
        <v>15</v>
      </c>
      <c r="K8" s="16" t="s">
        <v>15</v>
      </c>
      <c r="L8" s="12">
        <v>409.23599999999999</v>
      </c>
      <c r="M8" s="12">
        <v>341.274</v>
      </c>
      <c r="N8" s="15">
        <v>299.24</v>
      </c>
      <c r="O8" s="15">
        <v>310.10000000000002</v>
      </c>
      <c r="P8" s="14">
        <v>305.5</v>
      </c>
      <c r="Q8" s="14">
        <v>303.39999999999998</v>
      </c>
      <c r="R8" s="14">
        <v>301.8</v>
      </c>
      <c r="S8" s="14">
        <v>287.89999999999998</v>
      </c>
      <c r="T8" s="12">
        <v>299.10000000000002</v>
      </c>
      <c r="U8" s="19" t="s">
        <v>15</v>
      </c>
      <c r="V8" s="19" t="s">
        <v>15</v>
      </c>
      <c r="W8" s="19" t="s">
        <v>15</v>
      </c>
      <c r="X8" s="19" t="s">
        <v>15</v>
      </c>
      <c r="Y8" s="19" t="s">
        <v>15</v>
      </c>
      <c r="Z8" s="19" t="s">
        <v>15</v>
      </c>
      <c r="AA8" s="16" t="s">
        <v>15</v>
      </c>
      <c r="AB8" s="19" t="s">
        <v>15</v>
      </c>
      <c r="AC8" s="12" t="s">
        <v>15</v>
      </c>
      <c r="AD8" s="12" t="s">
        <v>15</v>
      </c>
      <c r="AE8" s="12" t="s">
        <v>15</v>
      </c>
      <c r="AF8" s="12" t="s">
        <v>15</v>
      </c>
      <c r="AG8" s="12" t="s">
        <v>15</v>
      </c>
      <c r="AH8" s="12" t="s">
        <v>15</v>
      </c>
      <c r="AI8" s="12" t="s">
        <v>15</v>
      </c>
      <c r="AJ8" s="17" t="s">
        <v>15</v>
      </c>
      <c r="AK8" s="17" t="s">
        <v>15</v>
      </c>
      <c r="AL8" s="17" t="s">
        <v>15</v>
      </c>
      <c r="AM8" s="17" t="s">
        <v>15</v>
      </c>
      <c r="AN8" s="17" t="s">
        <v>15</v>
      </c>
      <c r="AO8" s="17" t="s">
        <v>15</v>
      </c>
      <c r="AP8" s="12" t="s">
        <v>15</v>
      </c>
      <c r="AQ8" s="17" t="s">
        <v>15</v>
      </c>
      <c r="AR8" s="12" t="s">
        <v>15</v>
      </c>
      <c r="AS8" s="12" t="s">
        <v>15</v>
      </c>
      <c r="AT8" s="12" t="s">
        <v>15</v>
      </c>
      <c r="AU8" s="18" t="s">
        <v>15</v>
      </c>
      <c r="AV8" s="18" t="s">
        <v>15</v>
      </c>
      <c r="AW8" s="14" t="s">
        <v>15</v>
      </c>
      <c r="AX8" s="14" t="s">
        <v>15</v>
      </c>
    </row>
    <row r="9" spans="1:50" x14ac:dyDescent="0.25">
      <c r="A9" s="11" t="s">
        <v>23</v>
      </c>
      <c r="B9" s="11" t="s">
        <v>24</v>
      </c>
      <c r="C9" s="11" t="s">
        <v>25</v>
      </c>
      <c r="D9" s="11" t="s">
        <v>12</v>
      </c>
      <c r="E9" s="11" t="s">
        <v>12</v>
      </c>
      <c r="F9" s="12">
        <v>698.55100000000004</v>
      </c>
      <c r="G9" s="12">
        <v>722.56100000000004</v>
      </c>
      <c r="H9" s="12">
        <v>750.4</v>
      </c>
      <c r="I9" s="12">
        <v>710.83699999999999</v>
      </c>
      <c r="J9" s="12">
        <v>720.41099999999994</v>
      </c>
      <c r="K9" s="12">
        <v>727.31</v>
      </c>
      <c r="L9" s="12">
        <v>697.71299999999997</v>
      </c>
      <c r="M9" s="12">
        <v>695.44100000000003</v>
      </c>
      <c r="N9" s="15">
        <v>708.91200000000003</v>
      </c>
      <c r="O9" s="15">
        <v>706.1</v>
      </c>
      <c r="P9" s="14">
        <v>687.1</v>
      </c>
      <c r="Q9" s="14">
        <v>738.5</v>
      </c>
      <c r="R9" s="14">
        <v>745.6</v>
      </c>
      <c r="S9" s="14">
        <v>793.2</v>
      </c>
      <c r="T9" s="14">
        <v>786.8</v>
      </c>
      <c r="U9" s="12">
        <v>135.90100000000001</v>
      </c>
      <c r="V9" s="12">
        <v>139.41999999999999</v>
      </c>
      <c r="W9" s="12">
        <v>151.30000000000001</v>
      </c>
      <c r="X9" s="12">
        <v>143.08699999999999</v>
      </c>
      <c r="Y9" s="12">
        <v>139.81700000000001</v>
      </c>
      <c r="Z9" s="12">
        <v>138.69999999999999</v>
      </c>
      <c r="AA9" s="12">
        <v>136.02799999999999</v>
      </c>
      <c r="AB9" s="12">
        <v>134.11000000000001</v>
      </c>
      <c r="AC9" s="15">
        <v>134.87700000000001</v>
      </c>
      <c r="AD9" s="14">
        <v>135</v>
      </c>
      <c r="AE9" s="14">
        <v>138.19999999999999</v>
      </c>
      <c r="AF9" s="14">
        <v>161.30000000000001</v>
      </c>
      <c r="AG9" s="14">
        <v>169.9</v>
      </c>
      <c r="AH9" s="14">
        <v>174.1</v>
      </c>
      <c r="AI9" s="14">
        <v>178.9</v>
      </c>
      <c r="AJ9" s="12">
        <v>5.327</v>
      </c>
      <c r="AK9" s="12">
        <v>6.4889999999999999</v>
      </c>
      <c r="AL9" s="12">
        <v>7.4</v>
      </c>
      <c r="AM9" s="12">
        <v>6.6</v>
      </c>
      <c r="AN9" s="12">
        <v>5.3310000000000004</v>
      </c>
      <c r="AO9" s="12">
        <v>5.0060000000000002</v>
      </c>
      <c r="AP9" s="12">
        <v>5.3769999999999998</v>
      </c>
      <c r="AQ9" s="12">
        <v>5.6289999999999996</v>
      </c>
      <c r="AR9" s="15">
        <v>6.77</v>
      </c>
      <c r="AS9" s="14">
        <v>6.2</v>
      </c>
      <c r="AT9" s="14">
        <v>6.5</v>
      </c>
      <c r="AU9" s="14">
        <v>4.2</v>
      </c>
      <c r="AV9" s="14">
        <v>4.2</v>
      </c>
      <c r="AW9" s="14">
        <v>4.4000000000000004</v>
      </c>
      <c r="AX9" s="14">
        <v>4.0999999999999996</v>
      </c>
    </row>
    <row r="10" spans="1:50" x14ac:dyDescent="0.25">
      <c r="A10" s="11" t="s">
        <v>26</v>
      </c>
      <c r="B10" s="11" t="s">
        <v>27</v>
      </c>
      <c r="C10" s="11" t="s">
        <v>28</v>
      </c>
      <c r="D10" s="11" t="s">
        <v>12</v>
      </c>
      <c r="E10" s="11" t="s">
        <v>12</v>
      </c>
      <c r="F10" s="12">
        <v>53.988999999999997</v>
      </c>
      <c r="G10" s="12">
        <v>52.393000000000001</v>
      </c>
      <c r="H10" s="12">
        <v>54.5</v>
      </c>
      <c r="I10" s="12">
        <v>50.16</v>
      </c>
      <c r="J10" s="12">
        <v>54.433</v>
      </c>
      <c r="K10" s="12">
        <v>52.061999999999998</v>
      </c>
      <c r="L10" s="12">
        <v>46.887999999999998</v>
      </c>
      <c r="M10" s="12">
        <v>43.741</v>
      </c>
      <c r="N10" s="15">
        <v>43.029000000000003</v>
      </c>
      <c r="O10" s="15">
        <v>46.7</v>
      </c>
      <c r="P10" s="14">
        <v>58.8</v>
      </c>
      <c r="Q10" s="14">
        <v>66.400000000000006</v>
      </c>
      <c r="R10" s="14">
        <v>67.2</v>
      </c>
      <c r="S10" s="14">
        <v>72</v>
      </c>
      <c r="T10" s="14">
        <v>75.2</v>
      </c>
      <c r="U10" s="12">
        <v>17.649999999999999</v>
      </c>
      <c r="V10" s="12">
        <v>17.329000000000001</v>
      </c>
      <c r="W10" s="12">
        <v>17.899999999999999</v>
      </c>
      <c r="X10" s="12">
        <v>16.672000000000001</v>
      </c>
      <c r="Y10" s="12">
        <v>17.635999999999999</v>
      </c>
      <c r="Z10" s="12">
        <v>16.600000000000001</v>
      </c>
      <c r="AA10" s="12">
        <v>14.692</v>
      </c>
      <c r="AB10" s="12">
        <v>14.041</v>
      </c>
      <c r="AC10" s="15">
        <v>13.906000000000001</v>
      </c>
      <c r="AD10" s="14">
        <v>14.9</v>
      </c>
      <c r="AE10" s="14">
        <v>20.8</v>
      </c>
      <c r="AF10" s="14">
        <v>23.9</v>
      </c>
      <c r="AG10" s="14">
        <v>24.2</v>
      </c>
      <c r="AH10" s="14">
        <v>25.5</v>
      </c>
      <c r="AI10" s="14">
        <v>27.5</v>
      </c>
      <c r="AJ10" s="12">
        <v>0.376</v>
      </c>
      <c r="AK10" s="12">
        <v>0.42199999999999999</v>
      </c>
      <c r="AL10" s="12">
        <v>0.6</v>
      </c>
      <c r="AM10" s="12">
        <v>0.505</v>
      </c>
      <c r="AN10" s="12">
        <v>0.52300000000000002</v>
      </c>
      <c r="AO10" s="12">
        <v>0.52600000000000002</v>
      </c>
      <c r="AP10" s="12">
        <v>0.47499999999999998</v>
      </c>
      <c r="AQ10" s="12">
        <v>0.53800000000000003</v>
      </c>
      <c r="AR10" s="15">
        <v>0.439</v>
      </c>
      <c r="AS10" s="14">
        <v>0.4</v>
      </c>
      <c r="AT10" s="14">
        <v>0.4</v>
      </c>
      <c r="AU10" s="14">
        <v>0.4</v>
      </c>
      <c r="AV10" s="14">
        <v>0.4</v>
      </c>
      <c r="AW10" s="14">
        <v>0.5</v>
      </c>
      <c r="AX10" s="14">
        <v>0.5</v>
      </c>
    </row>
    <row r="11" spans="1:50" x14ac:dyDescent="0.25">
      <c r="A11" s="11" t="s">
        <v>29</v>
      </c>
      <c r="B11" s="11" t="s">
        <v>30</v>
      </c>
      <c r="C11" s="11" t="s">
        <v>31</v>
      </c>
      <c r="D11" s="11" t="s">
        <v>12</v>
      </c>
      <c r="E11" s="11" t="s">
        <v>12</v>
      </c>
      <c r="F11" s="12">
        <v>57.87</v>
      </c>
      <c r="G11" s="12">
        <v>67.605000000000004</v>
      </c>
      <c r="H11" s="12">
        <v>60.4</v>
      </c>
      <c r="I11" s="12">
        <v>59.475999999999999</v>
      </c>
      <c r="J11" s="12">
        <v>69.721000000000004</v>
      </c>
      <c r="K11" s="12">
        <v>68.094999999999999</v>
      </c>
      <c r="L11" s="12">
        <v>61.656999999999996</v>
      </c>
      <c r="M11" s="12">
        <v>60.929000000000002</v>
      </c>
      <c r="N11" s="15">
        <v>61.73</v>
      </c>
      <c r="O11" s="15">
        <v>62.7</v>
      </c>
      <c r="P11" s="14">
        <v>63.3</v>
      </c>
      <c r="Q11" s="14">
        <v>85.8</v>
      </c>
      <c r="R11" s="14">
        <v>85.7</v>
      </c>
      <c r="S11" s="14">
        <v>88.5</v>
      </c>
      <c r="T11" s="14">
        <v>95.8</v>
      </c>
      <c r="U11" s="12">
        <v>18.818000000000001</v>
      </c>
      <c r="V11" s="12">
        <v>19.134</v>
      </c>
      <c r="W11" s="12">
        <v>20.9</v>
      </c>
      <c r="X11" s="12">
        <v>20.992000000000001</v>
      </c>
      <c r="Y11" s="12">
        <v>21.640999999999998</v>
      </c>
      <c r="Z11" s="12">
        <v>21.2</v>
      </c>
      <c r="AA11" s="12">
        <v>19.675999999999998</v>
      </c>
      <c r="AB11" s="12">
        <v>18.962</v>
      </c>
      <c r="AC11" s="15">
        <v>18.501999999999999</v>
      </c>
      <c r="AD11" s="14">
        <v>18.5</v>
      </c>
      <c r="AE11" s="14">
        <v>17.899999999999999</v>
      </c>
      <c r="AF11" s="14">
        <v>25.5</v>
      </c>
      <c r="AG11" s="14">
        <v>26.6</v>
      </c>
      <c r="AH11" s="14">
        <v>28.8</v>
      </c>
      <c r="AI11" s="14">
        <v>30.2</v>
      </c>
      <c r="AJ11" s="12">
        <v>0.58099999999999996</v>
      </c>
      <c r="AK11" s="12">
        <v>0.87</v>
      </c>
      <c r="AL11" s="12">
        <v>0.6</v>
      </c>
      <c r="AM11" s="12">
        <v>0.52700000000000002</v>
      </c>
      <c r="AN11" s="12">
        <v>0.67</v>
      </c>
      <c r="AO11" s="12">
        <v>0.52100000000000002</v>
      </c>
      <c r="AP11" s="12">
        <v>0.56399999999999995</v>
      </c>
      <c r="AQ11" s="12">
        <v>0.55700000000000005</v>
      </c>
      <c r="AR11" s="15">
        <v>0.501</v>
      </c>
      <c r="AS11" s="14">
        <v>0.4</v>
      </c>
      <c r="AT11" s="14">
        <v>0.7</v>
      </c>
      <c r="AU11" s="14">
        <v>0.5</v>
      </c>
      <c r="AV11" s="14">
        <v>0.5</v>
      </c>
      <c r="AW11" s="14">
        <v>0.5</v>
      </c>
      <c r="AX11" s="14">
        <v>0.5</v>
      </c>
    </row>
    <row r="12" spans="1:50" x14ac:dyDescent="0.25">
      <c r="A12" s="11" t="s">
        <v>32</v>
      </c>
      <c r="B12" s="11" t="s">
        <v>33</v>
      </c>
      <c r="C12" s="11" t="s">
        <v>34</v>
      </c>
      <c r="D12" s="11" t="s">
        <v>12</v>
      </c>
      <c r="E12" s="11" t="s">
        <v>12</v>
      </c>
      <c r="F12" s="12">
        <v>750.11900000000003</v>
      </c>
      <c r="G12" s="12">
        <v>759.68</v>
      </c>
      <c r="H12" s="12">
        <v>770.3</v>
      </c>
      <c r="I12" s="12">
        <v>740.96900000000005</v>
      </c>
      <c r="J12" s="12">
        <v>755.93</v>
      </c>
      <c r="K12" s="12">
        <v>735.30799999999999</v>
      </c>
      <c r="L12" s="12">
        <v>711.53700000000003</v>
      </c>
      <c r="M12" s="12">
        <v>690.14400000000001</v>
      </c>
      <c r="N12" s="15">
        <v>676.92600000000004</v>
      </c>
      <c r="O12" s="15">
        <v>674.1</v>
      </c>
      <c r="P12" s="14">
        <v>631.70000000000005</v>
      </c>
      <c r="Q12" s="14">
        <v>675.7</v>
      </c>
      <c r="R12" s="14">
        <v>713.9</v>
      </c>
      <c r="S12" s="14">
        <v>724.5</v>
      </c>
      <c r="T12" s="14">
        <v>727.1</v>
      </c>
      <c r="U12" s="12">
        <v>152.46</v>
      </c>
      <c r="V12" s="12">
        <v>158.18100000000001</v>
      </c>
      <c r="W12" s="12">
        <v>164.2</v>
      </c>
      <c r="X12" s="12">
        <v>159.85499999999999</v>
      </c>
      <c r="Y12" s="12">
        <v>162.727</v>
      </c>
      <c r="Z12" s="12">
        <v>155.69999999999999</v>
      </c>
      <c r="AA12" s="12">
        <v>152.85900000000001</v>
      </c>
      <c r="AB12" s="12">
        <v>150.1</v>
      </c>
      <c r="AC12" s="15">
        <v>144.82400000000001</v>
      </c>
      <c r="AD12" s="14">
        <v>147.5</v>
      </c>
      <c r="AE12" s="14">
        <v>145.1</v>
      </c>
      <c r="AF12" s="14">
        <v>172.9</v>
      </c>
      <c r="AG12" s="14">
        <v>188.7</v>
      </c>
      <c r="AH12" s="14">
        <v>193.7</v>
      </c>
      <c r="AI12" s="14">
        <v>198.1</v>
      </c>
      <c r="AJ12" s="12">
        <v>11.007999999999999</v>
      </c>
      <c r="AK12" s="12">
        <v>14.186</v>
      </c>
      <c r="AL12" s="12">
        <v>13.6</v>
      </c>
      <c r="AM12" s="12">
        <v>14.068</v>
      </c>
      <c r="AN12" s="12">
        <v>12.074</v>
      </c>
      <c r="AO12" s="12">
        <v>12.606999999999999</v>
      </c>
      <c r="AP12" s="12">
        <v>14.134</v>
      </c>
      <c r="AQ12" s="12">
        <v>14.215</v>
      </c>
      <c r="AR12" s="15">
        <v>13.173999999999999</v>
      </c>
      <c r="AS12" s="14">
        <v>13.7</v>
      </c>
      <c r="AT12" s="14">
        <v>11.9</v>
      </c>
      <c r="AU12" s="14">
        <v>8.9</v>
      </c>
      <c r="AV12" s="14">
        <v>9.5</v>
      </c>
      <c r="AW12" s="14">
        <v>9.1999999999999993</v>
      </c>
      <c r="AX12" s="14">
        <v>9.1999999999999993</v>
      </c>
    </row>
    <row r="13" spans="1:50" x14ac:dyDescent="0.25">
      <c r="A13" s="11" t="s">
        <v>35</v>
      </c>
      <c r="B13" s="11" t="s">
        <v>36</v>
      </c>
      <c r="C13" s="11" t="s">
        <v>37</v>
      </c>
      <c r="D13" s="11" t="s">
        <v>38</v>
      </c>
      <c r="E13" s="11" t="s">
        <v>38</v>
      </c>
      <c r="F13" s="12">
        <v>37.094999999999999</v>
      </c>
      <c r="G13" s="12">
        <v>37.335999999999999</v>
      </c>
      <c r="H13" s="12">
        <v>38.692999999999998</v>
      </c>
      <c r="I13" s="12">
        <v>39.720999999999997</v>
      </c>
      <c r="J13" s="12">
        <v>48.787999999999997</v>
      </c>
      <c r="K13" s="12">
        <v>46.095999999999997</v>
      </c>
      <c r="L13" s="12">
        <v>48.438000000000002</v>
      </c>
      <c r="M13" s="12">
        <v>46.146999999999998</v>
      </c>
      <c r="N13" s="15">
        <v>45.469000000000001</v>
      </c>
      <c r="O13" s="15">
        <v>47.4</v>
      </c>
      <c r="P13" s="14">
        <v>48.1</v>
      </c>
      <c r="Q13" s="14">
        <v>57.1</v>
      </c>
      <c r="R13" s="15">
        <v>60</v>
      </c>
      <c r="S13" s="15">
        <v>61.1</v>
      </c>
      <c r="T13" s="15">
        <v>63.7</v>
      </c>
      <c r="U13" s="12">
        <v>13.683999999999999</v>
      </c>
      <c r="V13" s="12">
        <v>13.154</v>
      </c>
      <c r="W13" s="12">
        <v>14.417999999999999</v>
      </c>
      <c r="X13" s="12">
        <v>13.94</v>
      </c>
      <c r="Y13" s="12">
        <v>17.004999999999999</v>
      </c>
      <c r="Z13" s="12">
        <v>15.972</v>
      </c>
      <c r="AA13" s="12">
        <v>17.015999999999998</v>
      </c>
      <c r="AB13" s="12">
        <v>16.696000000000002</v>
      </c>
      <c r="AC13" s="15">
        <v>16.638999999999999</v>
      </c>
      <c r="AD13" s="15">
        <v>17</v>
      </c>
      <c r="AE13" s="14">
        <v>17.3</v>
      </c>
      <c r="AF13" s="15">
        <v>22</v>
      </c>
      <c r="AG13" s="15">
        <v>23</v>
      </c>
      <c r="AH13" s="15">
        <v>23.9</v>
      </c>
      <c r="AI13" s="15">
        <v>25.3</v>
      </c>
      <c r="AJ13" s="12">
        <v>1.2090000000000001</v>
      </c>
      <c r="AK13" s="12">
        <v>1.407</v>
      </c>
      <c r="AL13" s="12">
        <v>1.3049999999999999</v>
      </c>
      <c r="AM13" s="12">
        <v>1.2509999999999999</v>
      </c>
      <c r="AN13" s="12">
        <v>1.5169999999999999</v>
      </c>
      <c r="AO13" s="12">
        <v>1.496</v>
      </c>
      <c r="AP13" s="12">
        <v>1.325</v>
      </c>
      <c r="AQ13" s="12">
        <v>1.4019999999999999</v>
      </c>
      <c r="AR13" s="15">
        <v>1.2050000000000001</v>
      </c>
      <c r="AS13" s="14">
        <v>1.3</v>
      </c>
      <c r="AT13" s="14">
        <v>1.3</v>
      </c>
      <c r="AU13" s="14">
        <v>1.3</v>
      </c>
      <c r="AV13" s="15">
        <v>2</v>
      </c>
      <c r="AW13" s="14">
        <v>2.1</v>
      </c>
      <c r="AX13" s="14">
        <v>2.1</v>
      </c>
    </row>
    <row r="14" spans="1:50" x14ac:dyDescent="0.25">
      <c r="A14" s="11" t="s">
        <v>39</v>
      </c>
      <c r="B14" s="11" t="s">
        <v>40</v>
      </c>
      <c r="C14" s="11" t="s">
        <v>41</v>
      </c>
      <c r="D14" s="11" t="s">
        <v>38</v>
      </c>
      <c r="E14" s="11" t="s">
        <v>38</v>
      </c>
      <c r="F14" s="12">
        <v>52.243000000000002</v>
      </c>
      <c r="G14" s="12">
        <v>51.405000000000001</v>
      </c>
      <c r="H14" s="12">
        <v>53.8</v>
      </c>
      <c r="I14" s="12">
        <v>53.941000000000003</v>
      </c>
      <c r="J14" s="12">
        <v>58.244</v>
      </c>
      <c r="K14" s="12">
        <v>58.02</v>
      </c>
      <c r="L14" s="12">
        <v>58.091999999999999</v>
      </c>
      <c r="M14" s="12">
        <v>52.774999999999999</v>
      </c>
      <c r="N14" s="15">
        <v>54.393000000000001</v>
      </c>
      <c r="O14" s="15">
        <v>57.7</v>
      </c>
      <c r="P14" s="14">
        <v>54.4</v>
      </c>
      <c r="Q14" s="14">
        <v>63.1</v>
      </c>
      <c r="R14" s="14">
        <v>68.400000000000006</v>
      </c>
      <c r="S14" s="14">
        <v>69.599999999999994</v>
      </c>
      <c r="T14" s="14">
        <v>75.5</v>
      </c>
      <c r="U14" s="12">
        <v>19.215</v>
      </c>
      <c r="V14" s="12">
        <v>20.795000000000002</v>
      </c>
      <c r="W14" s="12">
        <v>21.5</v>
      </c>
      <c r="X14" s="12">
        <v>21.513000000000002</v>
      </c>
      <c r="Y14" s="12">
        <v>24.728999999999999</v>
      </c>
      <c r="Z14" s="12">
        <v>23.66</v>
      </c>
      <c r="AA14" s="12">
        <v>23.382999999999999</v>
      </c>
      <c r="AB14" s="12">
        <v>21.693999999999999</v>
      </c>
      <c r="AC14" s="15">
        <v>22.245000000000001</v>
      </c>
      <c r="AD14" s="14">
        <v>23.9</v>
      </c>
      <c r="AE14" s="14">
        <v>22.5</v>
      </c>
      <c r="AF14" s="14">
        <v>28.2</v>
      </c>
      <c r="AG14" s="14">
        <v>29.7</v>
      </c>
      <c r="AH14" s="14">
        <v>30.4</v>
      </c>
      <c r="AI14" s="14">
        <v>32.299999999999997</v>
      </c>
      <c r="AJ14" s="12">
        <v>1.6080000000000001</v>
      </c>
      <c r="AK14" s="12">
        <v>1.663</v>
      </c>
      <c r="AL14" s="12">
        <v>2.2999999999999998</v>
      </c>
      <c r="AM14" s="12">
        <v>2.1059999999999999</v>
      </c>
      <c r="AN14" s="12">
        <v>2.1520000000000001</v>
      </c>
      <c r="AO14" s="12">
        <v>1.94</v>
      </c>
      <c r="AP14" s="12">
        <v>2.15</v>
      </c>
      <c r="AQ14" s="12">
        <v>1.952</v>
      </c>
      <c r="AR14" s="15">
        <v>1.8740000000000001</v>
      </c>
      <c r="AS14" s="14">
        <v>1.3</v>
      </c>
      <c r="AT14" s="14">
        <v>1.8</v>
      </c>
      <c r="AU14" s="14">
        <v>1.1000000000000001</v>
      </c>
      <c r="AV14" s="14">
        <v>1.4</v>
      </c>
      <c r="AW14" s="14">
        <v>1.4</v>
      </c>
      <c r="AX14" s="14">
        <v>1.5</v>
      </c>
    </row>
    <row r="15" spans="1:50" x14ac:dyDescent="0.25">
      <c r="A15" s="11" t="s">
        <v>42</v>
      </c>
      <c r="B15" s="11" t="s">
        <v>43</v>
      </c>
      <c r="C15" s="11" t="s">
        <v>44</v>
      </c>
      <c r="D15" s="11" t="s">
        <v>45</v>
      </c>
      <c r="E15" s="11" t="s">
        <v>45</v>
      </c>
      <c r="F15" s="12">
        <v>245.88300000000001</v>
      </c>
      <c r="G15" s="12">
        <v>255.501</v>
      </c>
      <c r="H15" s="12">
        <v>246.8</v>
      </c>
      <c r="I15" s="12">
        <v>222.25299999999999</v>
      </c>
      <c r="J15" s="12">
        <v>232.215</v>
      </c>
      <c r="K15" s="12">
        <v>233.19399999999999</v>
      </c>
      <c r="L15" s="12">
        <v>221.65700000000001</v>
      </c>
      <c r="M15" s="12">
        <v>213.54</v>
      </c>
      <c r="N15" s="15">
        <v>224.22800000000001</v>
      </c>
      <c r="O15" s="15">
        <v>223.9</v>
      </c>
      <c r="P15" s="14">
        <v>215.4</v>
      </c>
      <c r="Q15" s="14">
        <v>243.2</v>
      </c>
      <c r="R15" s="14">
        <v>250.3</v>
      </c>
      <c r="S15" s="14">
        <v>229.5</v>
      </c>
      <c r="T15" s="14">
        <v>243.3</v>
      </c>
      <c r="U15" s="12">
        <v>5.2009999999999996</v>
      </c>
      <c r="V15" s="12">
        <v>5.3239999999999998</v>
      </c>
      <c r="W15" s="12">
        <v>4.5999999999999996</v>
      </c>
      <c r="X15" s="12">
        <v>4.8120000000000003</v>
      </c>
      <c r="Y15" s="12">
        <v>4.6159999999999997</v>
      </c>
      <c r="Z15" s="12">
        <v>5.218</v>
      </c>
      <c r="AA15" s="12">
        <v>5.5919999999999996</v>
      </c>
      <c r="AB15" s="12">
        <v>6.0670000000000002</v>
      </c>
      <c r="AC15" s="15">
        <v>6.71</v>
      </c>
      <c r="AD15" s="14">
        <v>6.7</v>
      </c>
      <c r="AE15" s="14">
        <v>6.7</v>
      </c>
      <c r="AF15" s="14">
        <v>8.3000000000000007</v>
      </c>
      <c r="AG15" s="14">
        <v>8.8000000000000007</v>
      </c>
      <c r="AH15" s="14">
        <v>9.1</v>
      </c>
      <c r="AI15" s="14">
        <v>9.1999999999999993</v>
      </c>
      <c r="AJ15" s="12">
        <v>0.97199999999999998</v>
      </c>
      <c r="AK15" s="12">
        <v>1.0109999999999999</v>
      </c>
      <c r="AL15" s="12">
        <v>0.7</v>
      </c>
      <c r="AM15" s="12">
        <v>0.88700000000000001</v>
      </c>
      <c r="AN15" s="12">
        <v>0.86299999999999999</v>
      </c>
      <c r="AO15" s="12">
        <v>1.0289999999999999</v>
      </c>
      <c r="AP15" s="12">
        <v>0.873</v>
      </c>
      <c r="AQ15" s="12">
        <v>0.85499999999999998</v>
      </c>
      <c r="AR15" s="15">
        <v>1.073</v>
      </c>
      <c r="AS15" s="14">
        <v>0.9</v>
      </c>
      <c r="AT15" s="14">
        <v>1.2</v>
      </c>
      <c r="AU15" s="14">
        <v>0.9</v>
      </c>
      <c r="AV15" s="14">
        <v>0.9</v>
      </c>
      <c r="AW15" s="14">
        <v>0.8</v>
      </c>
      <c r="AX15" s="14">
        <v>0.9</v>
      </c>
    </row>
    <row r="16" spans="1:50" x14ac:dyDescent="0.25">
      <c r="A16" s="11" t="s">
        <v>46</v>
      </c>
      <c r="B16" s="11" t="s">
        <v>47</v>
      </c>
      <c r="C16" s="11" t="s">
        <v>48</v>
      </c>
      <c r="D16" s="11" t="s">
        <v>45</v>
      </c>
      <c r="E16" s="11" t="s">
        <v>49</v>
      </c>
      <c r="F16" s="12">
        <v>121.682</v>
      </c>
      <c r="G16" s="12">
        <v>132.89699999999999</v>
      </c>
      <c r="H16" s="12">
        <v>130</v>
      </c>
      <c r="I16" s="12">
        <v>118.24299999999999</v>
      </c>
      <c r="J16" s="12">
        <v>125.048</v>
      </c>
      <c r="K16" s="12">
        <v>115.62</v>
      </c>
      <c r="L16" s="12">
        <v>117.1</v>
      </c>
      <c r="M16" s="12">
        <v>110.714</v>
      </c>
      <c r="N16" s="15">
        <v>108.812</v>
      </c>
      <c r="O16" s="15">
        <v>110.9</v>
      </c>
      <c r="P16" s="14">
        <v>109.7</v>
      </c>
      <c r="Q16" s="14">
        <v>105.1</v>
      </c>
      <c r="R16" s="14">
        <v>103.4</v>
      </c>
      <c r="S16" s="14">
        <v>112.3</v>
      </c>
      <c r="T16" s="14">
        <v>116.9</v>
      </c>
      <c r="U16" s="12">
        <v>46.021000000000001</v>
      </c>
      <c r="V16" s="12">
        <v>47.863999999999997</v>
      </c>
      <c r="W16" s="12">
        <v>48</v>
      </c>
      <c r="X16" s="12">
        <v>45.212000000000003</v>
      </c>
      <c r="Y16" s="12">
        <v>47.884999999999998</v>
      </c>
      <c r="Z16" s="12">
        <v>45.259</v>
      </c>
      <c r="AA16" s="12">
        <v>46.15</v>
      </c>
      <c r="AB16" s="12">
        <v>43.731999999999999</v>
      </c>
      <c r="AC16" s="15">
        <v>43.372</v>
      </c>
      <c r="AD16" s="14">
        <v>44.6</v>
      </c>
      <c r="AE16" s="14">
        <v>45.1</v>
      </c>
      <c r="AF16" s="14">
        <v>42.7</v>
      </c>
      <c r="AG16" s="14">
        <v>42.9</v>
      </c>
      <c r="AH16" s="14">
        <v>45.5</v>
      </c>
      <c r="AI16" s="14">
        <v>46.7</v>
      </c>
      <c r="AJ16" s="12">
        <v>2.718</v>
      </c>
      <c r="AK16" s="12">
        <v>3.4689999999999999</v>
      </c>
      <c r="AL16" s="12">
        <v>4</v>
      </c>
      <c r="AM16" s="12">
        <v>3.9790000000000001</v>
      </c>
      <c r="AN16" s="12">
        <v>3.4729999999999999</v>
      </c>
      <c r="AO16" s="12">
        <v>3.831</v>
      </c>
      <c r="AP16" s="12">
        <v>3.8439999999999999</v>
      </c>
      <c r="AQ16" s="12">
        <v>4.5010000000000003</v>
      </c>
      <c r="AR16" s="15">
        <v>4.0039999999999996</v>
      </c>
      <c r="AS16" s="14">
        <v>3.4</v>
      </c>
      <c r="AT16" s="14">
        <v>3.7</v>
      </c>
      <c r="AU16" s="14">
        <v>2.8</v>
      </c>
      <c r="AV16" s="14">
        <v>2.1</v>
      </c>
      <c r="AW16" s="14">
        <v>3.1</v>
      </c>
      <c r="AX16" s="14">
        <v>2.8</v>
      </c>
    </row>
    <row r="17" spans="1:50" x14ac:dyDescent="0.25">
      <c r="A17" s="11" t="s">
        <v>50</v>
      </c>
      <c r="B17" s="11" t="s">
        <v>51</v>
      </c>
      <c r="C17" s="11" t="s">
        <v>52</v>
      </c>
      <c r="D17" s="11" t="s">
        <v>45</v>
      </c>
      <c r="E17" s="11" t="s">
        <v>45</v>
      </c>
      <c r="F17" s="12">
        <v>10.612</v>
      </c>
      <c r="G17" s="12">
        <v>11.134</v>
      </c>
      <c r="H17" s="12">
        <v>8.6850000000000005</v>
      </c>
      <c r="I17" s="12">
        <v>9.9320000000000004</v>
      </c>
      <c r="J17" s="12">
        <v>10.102</v>
      </c>
      <c r="K17" s="12">
        <v>8.11</v>
      </c>
      <c r="L17" s="12">
        <v>11.032999999999999</v>
      </c>
      <c r="M17" s="12">
        <v>11.38</v>
      </c>
      <c r="N17" s="15">
        <v>18.969000000000001</v>
      </c>
      <c r="O17" s="15">
        <v>19.2</v>
      </c>
      <c r="P17" s="14">
        <v>20.8</v>
      </c>
      <c r="Q17" s="14">
        <v>22.7</v>
      </c>
      <c r="R17" s="14">
        <v>22.2</v>
      </c>
      <c r="S17" s="14">
        <v>20.6</v>
      </c>
      <c r="T17" s="14">
        <v>21.4</v>
      </c>
      <c r="U17" s="12">
        <v>2.923</v>
      </c>
      <c r="V17" s="12">
        <v>3.0369999999999999</v>
      </c>
      <c r="W17" s="12">
        <v>2.383</v>
      </c>
      <c r="X17" s="12">
        <v>2.8180000000000001</v>
      </c>
      <c r="Y17" s="12">
        <v>2.8069999999999999</v>
      </c>
      <c r="Z17" s="12">
        <v>2.323</v>
      </c>
      <c r="AA17" s="19">
        <v>3.177</v>
      </c>
      <c r="AB17" s="12">
        <v>3.133</v>
      </c>
      <c r="AC17" s="15">
        <v>5.5129999999999999</v>
      </c>
      <c r="AD17" s="15">
        <v>6</v>
      </c>
      <c r="AE17" s="14">
        <v>6.6</v>
      </c>
      <c r="AF17" s="14">
        <v>7.7</v>
      </c>
      <c r="AG17" s="14">
        <v>7.3</v>
      </c>
      <c r="AH17" s="14">
        <v>6.8</v>
      </c>
      <c r="AI17" s="14">
        <v>7.1</v>
      </c>
      <c r="AJ17" s="12">
        <v>0.53300000000000003</v>
      </c>
      <c r="AK17" s="12">
        <v>0.54100000000000004</v>
      </c>
      <c r="AL17" s="12">
        <v>0.48699999999999999</v>
      </c>
      <c r="AM17" s="12">
        <v>0.45200000000000001</v>
      </c>
      <c r="AN17" s="12">
        <v>0.36499999999999999</v>
      </c>
      <c r="AO17" s="12">
        <v>0.438</v>
      </c>
      <c r="AP17" s="12">
        <v>0.55700000000000005</v>
      </c>
      <c r="AQ17" s="12">
        <v>0.63</v>
      </c>
      <c r="AR17" s="15">
        <v>0.629</v>
      </c>
      <c r="AS17" s="14">
        <v>0.6</v>
      </c>
      <c r="AT17" s="14">
        <v>0.8</v>
      </c>
      <c r="AU17" s="14">
        <v>0.9</v>
      </c>
      <c r="AV17" s="14">
        <v>0.8</v>
      </c>
      <c r="AW17" s="14">
        <v>0.6</v>
      </c>
      <c r="AX17" s="14">
        <v>0.6</v>
      </c>
    </row>
    <row r="18" spans="1:50" x14ac:dyDescent="0.25">
      <c r="A18" s="11" t="s">
        <v>53</v>
      </c>
      <c r="B18" s="11" t="s">
        <v>51</v>
      </c>
      <c r="C18" s="11" t="s">
        <v>54</v>
      </c>
      <c r="D18" s="11" t="s">
        <v>45</v>
      </c>
      <c r="E18" s="11" t="s">
        <v>45</v>
      </c>
      <c r="F18" s="12">
        <v>150.88999999999999</v>
      </c>
      <c r="G18" s="12">
        <v>152.52600000000001</v>
      </c>
      <c r="H18" s="12">
        <v>157.4</v>
      </c>
      <c r="I18" s="12">
        <v>159.34299999999999</v>
      </c>
      <c r="J18" s="12">
        <v>171.38</v>
      </c>
      <c r="K18" s="12">
        <v>169.28</v>
      </c>
      <c r="L18" s="12">
        <v>174.09700000000001</v>
      </c>
      <c r="M18" s="12">
        <v>178.398</v>
      </c>
      <c r="N18" s="15">
        <v>180.744</v>
      </c>
      <c r="O18" s="15">
        <v>189.8</v>
      </c>
      <c r="P18" s="14">
        <v>194.8</v>
      </c>
      <c r="Q18" s="14">
        <v>203.2</v>
      </c>
      <c r="R18" s="14">
        <v>214.3</v>
      </c>
      <c r="S18" s="14">
        <v>223.8</v>
      </c>
      <c r="T18" s="14">
        <v>231.4</v>
      </c>
      <c r="U18" s="12">
        <v>48.918999999999997</v>
      </c>
      <c r="V18" s="12">
        <v>49.332000000000001</v>
      </c>
      <c r="W18" s="12">
        <v>51.3</v>
      </c>
      <c r="X18" s="12">
        <v>52.201000000000001</v>
      </c>
      <c r="Y18" s="12">
        <v>56.316000000000003</v>
      </c>
      <c r="Z18" s="12">
        <v>54.238999999999997</v>
      </c>
      <c r="AA18" s="12">
        <v>56.042999999999999</v>
      </c>
      <c r="AB18" s="12">
        <v>57.274000000000001</v>
      </c>
      <c r="AC18" s="15">
        <v>61.758000000000003</v>
      </c>
      <c r="AD18" s="14">
        <v>65.8</v>
      </c>
      <c r="AE18" s="14">
        <v>66.8</v>
      </c>
      <c r="AF18" s="14">
        <v>69.7</v>
      </c>
      <c r="AG18" s="14">
        <v>76.400000000000006</v>
      </c>
      <c r="AH18" s="14">
        <v>79.5</v>
      </c>
      <c r="AI18" s="14">
        <v>81.599999999999994</v>
      </c>
      <c r="AJ18" s="12">
        <v>8.32</v>
      </c>
      <c r="AK18" s="12">
        <v>8.7639999999999993</v>
      </c>
      <c r="AL18" s="12">
        <v>9.5</v>
      </c>
      <c r="AM18" s="12">
        <v>9.9809999999999999</v>
      </c>
      <c r="AN18" s="12">
        <v>9.6720000000000006</v>
      </c>
      <c r="AO18" s="12">
        <v>9.8000000000000007</v>
      </c>
      <c r="AP18" s="12">
        <v>10.858000000000001</v>
      </c>
      <c r="AQ18" s="12">
        <v>12.420999999999999</v>
      </c>
      <c r="AR18" s="15">
        <v>10.340999999999999</v>
      </c>
      <c r="AS18" s="14">
        <v>10.8</v>
      </c>
      <c r="AT18" s="14">
        <v>10.8</v>
      </c>
      <c r="AU18" s="14">
        <v>11.4</v>
      </c>
      <c r="AV18" s="14">
        <v>11.6</v>
      </c>
      <c r="AW18" s="14">
        <v>12.5</v>
      </c>
      <c r="AX18" s="14">
        <v>13</v>
      </c>
    </row>
    <row r="19" spans="1:50" x14ac:dyDescent="0.25">
      <c r="A19" s="11" t="s">
        <v>55</v>
      </c>
      <c r="B19" s="11" t="s">
        <v>56</v>
      </c>
      <c r="C19" s="11" t="s">
        <v>57</v>
      </c>
      <c r="D19" s="11" t="s">
        <v>49</v>
      </c>
      <c r="E19" s="11" t="s">
        <v>49</v>
      </c>
      <c r="F19" s="12">
        <v>19.984000000000002</v>
      </c>
      <c r="G19" s="12">
        <v>21.443999999999999</v>
      </c>
      <c r="H19" s="12">
        <v>23.411000000000001</v>
      </c>
      <c r="I19" s="12">
        <v>23.9</v>
      </c>
      <c r="J19" s="12">
        <v>26.099</v>
      </c>
      <c r="K19" s="12">
        <v>26.696999999999999</v>
      </c>
      <c r="L19" s="12">
        <v>25.574000000000002</v>
      </c>
      <c r="M19" s="12">
        <v>26.561</v>
      </c>
      <c r="N19" s="15">
        <v>25.867000000000001</v>
      </c>
      <c r="O19" s="15">
        <v>29.8</v>
      </c>
      <c r="P19" s="14">
        <v>27.8</v>
      </c>
      <c r="Q19" s="14">
        <v>30.4</v>
      </c>
      <c r="R19" s="14">
        <v>30.5</v>
      </c>
      <c r="S19" s="14">
        <v>30</v>
      </c>
      <c r="T19" s="14">
        <v>30.5</v>
      </c>
      <c r="U19" s="12">
        <v>0.47499999999999998</v>
      </c>
      <c r="V19" s="12">
        <v>0.59</v>
      </c>
      <c r="W19" s="12">
        <v>0.86699999999999999</v>
      </c>
      <c r="X19" s="12">
        <v>0.92600000000000005</v>
      </c>
      <c r="Y19" s="12">
        <v>0.83699999999999997</v>
      </c>
      <c r="Z19" s="12">
        <v>0.96099999999999997</v>
      </c>
      <c r="AA19" s="12">
        <v>0.82</v>
      </c>
      <c r="AB19" s="12">
        <v>0.98799999999999999</v>
      </c>
      <c r="AC19" s="15">
        <v>0.92200000000000004</v>
      </c>
      <c r="AD19" s="14">
        <v>1.1000000000000001</v>
      </c>
      <c r="AE19" s="14">
        <v>1.1000000000000001</v>
      </c>
      <c r="AF19" s="14">
        <v>1.7</v>
      </c>
      <c r="AG19" s="14">
        <v>1.7</v>
      </c>
      <c r="AH19" s="14">
        <v>1.7</v>
      </c>
      <c r="AI19" s="14">
        <v>1.8</v>
      </c>
      <c r="AJ19" s="12">
        <v>0.10299999999999999</v>
      </c>
      <c r="AK19" s="12">
        <v>0.23599999999999999</v>
      </c>
      <c r="AL19" s="12">
        <v>0.21099999999999999</v>
      </c>
      <c r="AM19" s="12">
        <v>0.17699999999999999</v>
      </c>
      <c r="AN19" s="12">
        <v>0.20300000000000001</v>
      </c>
      <c r="AO19" s="12">
        <v>0.26400000000000001</v>
      </c>
      <c r="AP19" s="12">
        <v>0.32100000000000001</v>
      </c>
      <c r="AQ19" s="12">
        <v>0.34399999999999997</v>
      </c>
      <c r="AR19" s="15">
        <v>0.34</v>
      </c>
      <c r="AS19" s="14">
        <v>0.3</v>
      </c>
      <c r="AT19" s="14">
        <v>0.3</v>
      </c>
      <c r="AU19" s="14">
        <v>0.3</v>
      </c>
      <c r="AV19" s="14">
        <v>0.2</v>
      </c>
      <c r="AW19" s="14">
        <v>0.2</v>
      </c>
      <c r="AX19" s="14">
        <v>0.2</v>
      </c>
    </row>
    <row r="20" spans="1:50" x14ac:dyDescent="0.25">
      <c r="A20" s="11" t="s">
        <v>58</v>
      </c>
      <c r="B20" s="11" t="s">
        <v>56</v>
      </c>
      <c r="C20" s="11" t="s">
        <v>59</v>
      </c>
      <c r="D20" s="11" t="s">
        <v>49</v>
      </c>
      <c r="E20" s="11" t="s">
        <v>49</v>
      </c>
      <c r="F20" s="12">
        <v>189.54400000000001</v>
      </c>
      <c r="G20" s="12">
        <v>188.929</v>
      </c>
      <c r="H20" s="12">
        <v>190.5</v>
      </c>
      <c r="I20" s="12">
        <v>187.50700000000001</v>
      </c>
      <c r="J20" s="12">
        <v>208.84</v>
      </c>
      <c r="K20" s="12">
        <v>212.417</v>
      </c>
      <c r="L20" s="12">
        <v>220.78200000000001</v>
      </c>
      <c r="M20" s="12">
        <v>217.274</v>
      </c>
      <c r="N20" s="15">
        <v>237.44499999999999</v>
      </c>
      <c r="O20" s="15">
        <v>239.4</v>
      </c>
      <c r="P20" s="14">
        <v>247.6</v>
      </c>
      <c r="Q20" s="14">
        <v>250.8</v>
      </c>
      <c r="R20" s="14">
        <v>285.5</v>
      </c>
      <c r="S20" s="14">
        <v>283.39999999999998</v>
      </c>
      <c r="T20" s="15">
        <v>305.39999999999998</v>
      </c>
      <c r="U20" s="12">
        <v>44.02</v>
      </c>
      <c r="V20" s="12">
        <v>44.228000000000002</v>
      </c>
      <c r="W20" s="12">
        <v>46.9</v>
      </c>
      <c r="X20" s="12">
        <v>46.597000000000001</v>
      </c>
      <c r="Y20" s="12">
        <v>54.33</v>
      </c>
      <c r="Z20" s="12">
        <v>51.853000000000002</v>
      </c>
      <c r="AA20" s="12">
        <v>52.441000000000003</v>
      </c>
      <c r="AB20" s="12">
        <v>50.323999999999998</v>
      </c>
      <c r="AC20" s="15">
        <v>52.36</v>
      </c>
      <c r="AD20" s="14">
        <v>53.1</v>
      </c>
      <c r="AE20" s="14">
        <v>54.9</v>
      </c>
      <c r="AF20" s="14">
        <v>61.8</v>
      </c>
      <c r="AG20" s="15">
        <v>70</v>
      </c>
      <c r="AH20" s="15">
        <v>67.8</v>
      </c>
      <c r="AI20" s="15">
        <v>75.8</v>
      </c>
      <c r="AJ20" s="12">
        <v>1.5940000000000001</v>
      </c>
      <c r="AK20" s="12">
        <v>1.776</v>
      </c>
      <c r="AL20" s="12">
        <v>1.6</v>
      </c>
      <c r="AM20" s="12">
        <v>1.903</v>
      </c>
      <c r="AN20" s="12">
        <v>1.625</v>
      </c>
      <c r="AO20" s="12">
        <v>1.915</v>
      </c>
      <c r="AP20" s="12">
        <v>1.921</v>
      </c>
      <c r="AQ20" s="12">
        <v>2.15</v>
      </c>
      <c r="AR20" s="15">
        <v>2.5430000000000001</v>
      </c>
      <c r="AS20" s="14">
        <v>2.5</v>
      </c>
      <c r="AT20" s="14">
        <v>2.7</v>
      </c>
      <c r="AU20" s="14">
        <v>2.2000000000000002</v>
      </c>
      <c r="AV20" s="14">
        <v>2.5</v>
      </c>
      <c r="AW20" s="14">
        <v>2.5</v>
      </c>
      <c r="AX20" s="14">
        <v>2.5</v>
      </c>
    </row>
    <row r="21" spans="1:50" x14ac:dyDescent="0.25">
      <c r="A21" s="11" t="s">
        <v>60</v>
      </c>
      <c r="B21" s="11" t="s">
        <v>56</v>
      </c>
      <c r="C21" s="11" t="s">
        <v>61</v>
      </c>
      <c r="D21" s="11" t="s">
        <v>49</v>
      </c>
      <c r="E21" s="11" t="s">
        <v>38</v>
      </c>
      <c r="F21" s="17">
        <v>0</v>
      </c>
      <c r="G21" s="17">
        <v>0</v>
      </c>
      <c r="H21" s="17">
        <v>0</v>
      </c>
      <c r="I21" s="17">
        <v>0</v>
      </c>
      <c r="J21" s="17">
        <v>0</v>
      </c>
      <c r="K21" s="17">
        <v>0</v>
      </c>
      <c r="L21" s="17">
        <v>0</v>
      </c>
      <c r="M21" s="17">
        <v>0</v>
      </c>
      <c r="N21" s="20">
        <v>0.4</v>
      </c>
      <c r="O21" s="20">
        <v>1.2</v>
      </c>
      <c r="P21" s="20">
        <v>1</v>
      </c>
      <c r="Q21" s="21">
        <v>22.76</v>
      </c>
      <c r="R21" s="14">
        <v>27.6</v>
      </c>
      <c r="S21" s="14">
        <v>21.2</v>
      </c>
      <c r="T21" s="14">
        <v>29.2</v>
      </c>
      <c r="U21" s="12"/>
      <c r="V21" s="17">
        <v>0</v>
      </c>
      <c r="W21" s="17">
        <v>0</v>
      </c>
      <c r="X21" s="17">
        <v>0</v>
      </c>
      <c r="Y21" s="17">
        <v>0</v>
      </c>
      <c r="Z21" s="17">
        <v>0</v>
      </c>
      <c r="AA21" s="17">
        <v>0</v>
      </c>
      <c r="AB21" s="17">
        <v>0</v>
      </c>
      <c r="AC21" s="20">
        <v>0.1</v>
      </c>
      <c r="AD21" s="20">
        <v>0.4</v>
      </c>
      <c r="AE21" s="20">
        <v>0.4</v>
      </c>
      <c r="AF21" s="21">
        <v>8.2870000000000008</v>
      </c>
      <c r="AG21" s="14">
        <v>11</v>
      </c>
      <c r="AH21" s="14">
        <v>8.3000000000000007</v>
      </c>
      <c r="AI21" s="14">
        <v>11.5</v>
      </c>
      <c r="AJ21" s="17">
        <v>0</v>
      </c>
      <c r="AK21" s="17">
        <v>0</v>
      </c>
      <c r="AL21" s="17">
        <v>0</v>
      </c>
      <c r="AM21" s="17">
        <v>0</v>
      </c>
      <c r="AN21" s="17">
        <v>0</v>
      </c>
      <c r="AO21" s="17">
        <v>0</v>
      </c>
      <c r="AP21" s="17">
        <v>0</v>
      </c>
      <c r="AQ21" s="17">
        <v>0</v>
      </c>
      <c r="AR21" s="22">
        <v>0.02</v>
      </c>
      <c r="AS21" s="22">
        <v>0.04</v>
      </c>
      <c r="AT21" s="22">
        <v>0.03</v>
      </c>
      <c r="AU21" s="21">
        <v>0.59499999999999997</v>
      </c>
      <c r="AV21" s="14">
        <v>0.5</v>
      </c>
      <c r="AW21" s="14">
        <v>0.5</v>
      </c>
      <c r="AX21" s="14">
        <v>0.4</v>
      </c>
    </row>
    <row r="22" spans="1:50" x14ac:dyDescent="0.25">
      <c r="A22" s="11" t="s">
        <v>62</v>
      </c>
      <c r="B22" s="11" t="s">
        <v>52</v>
      </c>
      <c r="C22" s="11" t="s">
        <v>63</v>
      </c>
      <c r="D22" s="11" t="s">
        <v>45</v>
      </c>
      <c r="E22" s="11" t="s">
        <v>38</v>
      </c>
      <c r="F22" s="12">
        <v>7.6680000000000001</v>
      </c>
      <c r="G22" s="12">
        <v>9.4939999999999998</v>
      </c>
      <c r="H22" s="12">
        <v>9.4190000000000005</v>
      </c>
      <c r="I22" s="12">
        <v>10.073</v>
      </c>
      <c r="J22" s="12">
        <v>11.682</v>
      </c>
      <c r="K22" s="12">
        <v>8.625</v>
      </c>
      <c r="L22" s="12">
        <v>10.63</v>
      </c>
      <c r="M22" s="12">
        <v>9.5289999999999999</v>
      </c>
      <c r="N22" s="15">
        <v>9.907</v>
      </c>
      <c r="O22" s="15">
        <v>10.7</v>
      </c>
      <c r="P22" s="14">
        <v>9.6</v>
      </c>
      <c r="Q22" s="14">
        <v>5.7</v>
      </c>
      <c r="R22" s="14">
        <v>5.4</v>
      </c>
      <c r="S22" s="14">
        <v>4.9000000000000004</v>
      </c>
      <c r="T22" s="14">
        <v>5.6</v>
      </c>
      <c r="U22" s="12">
        <v>1.901</v>
      </c>
      <c r="V22" s="12">
        <v>2.3090000000000002</v>
      </c>
      <c r="W22" s="12">
        <v>2.1890000000000001</v>
      </c>
      <c r="X22" s="12">
        <v>2.3199999999999998</v>
      </c>
      <c r="Y22" s="12">
        <v>2.8180000000000001</v>
      </c>
      <c r="Z22" s="12">
        <v>2.2879999999999998</v>
      </c>
      <c r="AA22" s="12">
        <v>2.5459999999999998</v>
      </c>
      <c r="AB22" s="12">
        <v>2.5680000000000001</v>
      </c>
      <c r="AC22" s="15">
        <v>2.577</v>
      </c>
      <c r="AD22" s="14">
        <v>2.6</v>
      </c>
      <c r="AE22" s="14">
        <v>2.5</v>
      </c>
      <c r="AF22" s="14">
        <v>1.8</v>
      </c>
      <c r="AG22" s="14">
        <v>1.9</v>
      </c>
      <c r="AH22" s="14">
        <v>1.6</v>
      </c>
      <c r="AI22" s="14">
        <v>1.8</v>
      </c>
      <c r="AJ22" s="12">
        <v>0.24099999999999999</v>
      </c>
      <c r="AK22" s="12">
        <v>0.32200000000000001</v>
      </c>
      <c r="AL22" s="12">
        <v>0.29499999999999998</v>
      </c>
      <c r="AM22" s="12">
        <v>0.34499999999999997</v>
      </c>
      <c r="AN22" s="12">
        <v>0.36499999999999999</v>
      </c>
      <c r="AO22" s="12">
        <v>0.29399999999999998</v>
      </c>
      <c r="AP22" s="12">
        <v>0.31900000000000001</v>
      </c>
      <c r="AQ22" s="12">
        <v>0.23</v>
      </c>
      <c r="AR22" s="15">
        <v>0.27600000000000002</v>
      </c>
      <c r="AS22" s="14">
        <v>0.3</v>
      </c>
      <c r="AT22" s="14">
        <v>0.3</v>
      </c>
      <c r="AU22" s="14">
        <v>0.2</v>
      </c>
      <c r="AV22" s="14">
        <v>0.2</v>
      </c>
      <c r="AW22" s="14">
        <v>0.2</v>
      </c>
      <c r="AX22" s="14">
        <v>0.2</v>
      </c>
    </row>
    <row r="23" spans="1:50" x14ac:dyDescent="0.25">
      <c r="A23" s="11" t="s">
        <v>64</v>
      </c>
      <c r="B23" s="11" t="s">
        <v>52</v>
      </c>
      <c r="C23" s="11" t="s">
        <v>65</v>
      </c>
      <c r="D23" s="11" t="s">
        <v>45</v>
      </c>
      <c r="E23" s="11" t="s">
        <v>45</v>
      </c>
      <c r="F23" s="12">
        <v>15.512</v>
      </c>
      <c r="G23" s="12">
        <v>16.047000000000001</v>
      </c>
      <c r="H23" s="12">
        <v>16.274999999999999</v>
      </c>
      <c r="I23" s="12">
        <v>15.643000000000001</v>
      </c>
      <c r="J23" s="12">
        <v>16.239000000000001</v>
      </c>
      <c r="K23" s="12">
        <v>16.367999999999999</v>
      </c>
      <c r="L23" s="12">
        <v>14.685</v>
      </c>
      <c r="M23" s="12">
        <v>14.247</v>
      </c>
      <c r="N23" s="15">
        <v>15.696</v>
      </c>
      <c r="O23" s="15">
        <v>13.4</v>
      </c>
      <c r="P23" s="14">
        <v>11.8</v>
      </c>
      <c r="Q23" s="15">
        <v>12</v>
      </c>
      <c r="R23" s="14">
        <v>13.4</v>
      </c>
      <c r="S23" s="14">
        <v>13.8</v>
      </c>
      <c r="T23" s="14">
        <v>12.4</v>
      </c>
      <c r="U23" s="12">
        <v>4.2130000000000001</v>
      </c>
      <c r="V23" s="12">
        <v>4.4779999999999998</v>
      </c>
      <c r="W23" s="12">
        <v>4.7089999999999996</v>
      </c>
      <c r="X23" s="12">
        <v>4.4809999999999999</v>
      </c>
      <c r="Y23" s="12">
        <v>4.4409999999999998</v>
      </c>
      <c r="Z23" s="12">
        <v>4.6280000000000001</v>
      </c>
      <c r="AA23" s="12">
        <v>4.28</v>
      </c>
      <c r="AB23" s="12">
        <v>4.2850000000000001</v>
      </c>
      <c r="AC23" s="15">
        <v>4.819</v>
      </c>
      <c r="AD23" s="14">
        <v>4.4000000000000004</v>
      </c>
      <c r="AE23" s="14">
        <v>4.2</v>
      </c>
      <c r="AF23" s="14">
        <v>4.5</v>
      </c>
      <c r="AG23" s="14">
        <v>4.9000000000000004</v>
      </c>
      <c r="AH23" s="14">
        <v>5.0999999999999996</v>
      </c>
      <c r="AI23" s="14">
        <v>5</v>
      </c>
      <c r="AJ23" s="12">
        <v>0.25</v>
      </c>
      <c r="AK23" s="12">
        <v>0.309</v>
      </c>
      <c r="AL23" s="12">
        <v>0.29199999999999998</v>
      </c>
      <c r="AM23" s="12">
        <v>0.28899999999999998</v>
      </c>
      <c r="AN23" s="12">
        <v>0.309</v>
      </c>
      <c r="AO23" s="12">
        <v>0.3</v>
      </c>
      <c r="AP23" s="12">
        <v>0.27100000000000002</v>
      </c>
      <c r="AQ23" s="12">
        <v>0.40100000000000002</v>
      </c>
      <c r="AR23" s="15">
        <v>0.27200000000000002</v>
      </c>
      <c r="AS23" s="14">
        <v>0.2</v>
      </c>
      <c r="AT23" s="14">
        <v>0.1</v>
      </c>
      <c r="AU23" s="14">
        <v>0.2</v>
      </c>
      <c r="AV23" s="14">
        <v>0.2</v>
      </c>
      <c r="AW23" s="14">
        <v>0.2</v>
      </c>
      <c r="AX23" s="14">
        <v>0.2</v>
      </c>
    </row>
    <row r="24" spans="1:50" x14ac:dyDescent="0.25">
      <c r="A24" s="11" t="s">
        <v>66</v>
      </c>
      <c r="B24" s="11" t="s">
        <v>52</v>
      </c>
      <c r="C24" s="11" t="s">
        <v>67</v>
      </c>
      <c r="D24" s="11" t="s">
        <v>45</v>
      </c>
      <c r="E24" s="11" t="s">
        <v>45</v>
      </c>
      <c r="F24" s="12">
        <v>13.093</v>
      </c>
      <c r="G24" s="12">
        <v>12.398999999999999</v>
      </c>
      <c r="H24" s="12">
        <v>13.653</v>
      </c>
      <c r="I24" s="12">
        <v>15.247</v>
      </c>
      <c r="J24" s="12">
        <v>18.221</v>
      </c>
      <c r="K24" s="12">
        <v>19.981999999999999</v>
      </c>
      <c r="L24" s="12">
        <v>20.109000000000002</v>
      </c>
      <c r="M24" s="12">
        <v>20.134</v>
      </c>
      <c r="N24" s="15">
        <v>20.324999999999999</v>
      </c>
      <c r="O24" s="15">
        <v>19.7</v>
      </c>
      <c r="P24" s="14">
        <v>19.899999999999999</v>
      </c>
      <c r="Q24" s="14">
        <v>24.3</v>
      </c>
      <c r="R24" s="15">
        <v>26</v>
      </c>
      <c r="S24" s="15">
        <v>25.4</v>
      </c>
      <c r="T24" s="14">
        <v>25.2</v>
      </c>
      <c r="U24" s="12">
        <v>1.9470000000000001</v>
      </c>
      <c r="V24" s="12">
        <v>2.0179999999999998</v>
      </c>
      <c r="W24" s="12">
        <v>2.2639999999999998</v>
      </c>
      <c r="X24" s="12">
        <v>2.2450000000000001</v>
      </c>
      <c r="Y24" s="12">
        <v>2.528</v>
      </c>
      <c r="Z24" s="12">
        <v>2.7789999999999999</v>
      </c>
      <c r="AA24" s="12">
        <v>2.742</v>
      </c>
      <c r="AB24" s="12">
        <v>3.0539999999999998</v>
      </c>
      <c r="AC24" s="15">
        <v>3.1240000000000001</v>
      </c>
      <c r="AD24" s="14">
        <v>3.4</v>
      </c>
      <c r="AE24" s="14">
        <v>3.8</v>
      </c>
      <c r="AF24" s="14">
        <v>5.8</v>
      </c>
      <c r="AG24" s="14">
        <v>6.7</v>
      </c>
      <c r="AH24" s="14">
        <v>6.7</v>
      </c>
      <c r="AI24" s="14">
        <v>6.7</v>
      </c>
      <c r="AJ24" s="12">
        <v>0.432</v>
      </c>
      <c r="AK24" s="12">
        <v>0.52100000000000002</v>
      </c>
      <c r="AL24" s="12">
        <v>0.53200000000000003</v>
      </c>
      <c r="AM24" s="12">
        <v>0.61499999999999999</v>
      </c>
      <c r="AN24" s="12">
        <v>0.53500000000000003</v>
      </c>
      <c r="AO24" s="12">
        <v>0.60099999999999998</v>
      </c>
      <c r="AP24" s="12">
        <v>0.63600000000000001</v>
      </c>
      <c r="AQ24" s="12">
        <v>0.61899999999999999</v>
      </c>
      <c r="AR24" s="15">
        <v>0.498</v>
      </c>
      <c r="AS24" s="14">
        <v>0.5</v>
      </c>
      <c r="AT24" s="15">
        <v>0.6</v>
      </c>
      <c r="AU24" s="14">
        <v>0.5</v>
      </c>
      <c r="AV24" s="14">
        <v>0.7</v>
      </c>
      <c r="AW24" s="14">
        <v>0.7</v>
      </c>
      <c r="AX24" s="14">
        <v>0.6</v>
      </c>
    </row>
    <row r="25" spans="1:50" x14ac:dyDescent="0.25">
      <c r="A25" s="11" t="s">
        <v>68</v>
      </c>
      <c r="B25" s="11" t="s">
        <v>52</v>
      </c>
      <c r="C25" s="11" t="s">
        <v>61</v>
      </c>
      <c r="D25" s="11" t="s">
        <v>45</v>
      </c>
      <c r="E25" s="11" t="s">
        <v>38</v>
      </c>
      <c r="F25" s="12">
        <v>43.319000000000003</v>
      </c>
      <c r="G25" s="12">
        <v>45.295999999999999</v>
      </c>
      <c r="H25" s="12">
        <v>46.5</v>
      </c>
      <c r="I25" s="12">
        <v>46.152999999999999</v>
      </c>
      <c r="J25" s="12">
        <v>57.042999999999999</v>
      </c>
      <c r="K25" s="12">
        <v>58.220999999999997</v>
      </c>
      <c r="L25" s="12">
        <v>61.621000000000002</v>
      </c>
      <c r="M25" s="12">
        <v>59.308999999999997</v>
      </c>
      <c r="N25" s="15">
        <v>58.191000000000003</v>
      </c>
      <c r="O25" s="15">
        <v>57.7</v>
      </c>
      <c r="P25" s="14">
        <v>55.8</v>
      </c>
      <c r="Q25" s="14">
        <v>43.3</v>
      </c>
      <c r="R25" s="14">
        <v>47.2</v>
      </c>
      <c r="S25" s="14">
        <v>53.4</v>
      </c>
      <c r="T25" s="14">
        <v>49</v>
      </c>
      <c r="U25" s="12">
        <v>12.606999999999999</v>
      </c>
      <c r="V25" s="12">
        <v>13.208</v>
      </c>
      <c r="W25" s="12">
        <v>13.7</v>
      </c>
      <c r="X25" s="12">
        <v>13.597</v>
      </c>
      <c r="Y25" s="12">
        <v>18.335999999999999</v>
      </c>
      <c r="Z25" s="12">
        <v>18.004999999999999</v>
      </c>
      <c r="AA25" s="12">
        <v>19.274999999999999</v>
      </c>
      <c r="AB25" s="12">
        <v>18.582999999999998</v>
      </c>
      <c r="AC25" s="15">
        <v>17.920000000000002</v>
      </c>
      <c r="AD25" s="14">
        <v>18.399999999999999</v>
      </c>
      <c r="AE25" s="15">
        <v>18</v>
      </c>
      <c r="AF25" s="14">
        <v>15.7</v>
      </c>
      <c r="AG25" s="14">
        <v>17.100000000000001</v>
      </c>
      <c r="AH25" s="14">
        <v>20</v>
      </c>
      <c r="AI25" s="14">
        <v>18.3</v>
      </c>
      <c r="AJ25" s="12">
        <v>0.98499999999999999</v>
      </c>
      <c r="AK25" s="12">
        <v>1.1020000000000001</v>
      </c>
      <c r="AL25" s="12">
        <v>1</v>
      </c>
      <c r="AM25" s="12">
        <v>1.0569999999999999</v>
      </c>
      <c r="AN25" s="12">
        <v>1.22</v>
      </c>
      <c r="AO25" s="12">
        <v>1.345</v>
      </c>
      <c r="AP25" s="12">
        <v>1.2749999999999999</v>
      </c>
      <c r="AQ25" s="12">
        <v>1.298</v>
      </c>
      <c r="AR25" s="15">
        <v>1.3120000000000001</v>
      </c>
      <c r="AS25" s="14">
        <v>1.4</v>
      </c>
      <c r="AT25" s="14">
        <v>1.3</v>
      </c>
      <c r="AU25" s="14">
        <v>1.1000000000000001</v>
      </c>
      <c r="AV25" s="14">
        <v>1.2</v>
      </c>
      <c r="AW25" s="14">
        <v>1.4</v>
      </c>
      <c r="AX25" s="14">
        <v>1.1000000000000001</v>
      </c>
    </row>
    <row r="26" spans="1:50" x14ac:dyDescent="0.25">
      <c r="A26" s="11" t="s">
        <v>69</v>
      </c>
      <c r="B26" s="11" t="s">
        <v>52</v>
      </c>
      <c r="C26" s="11" t="s">
        <v>70</v>
      </c>
      <c r="D26" s="11" t="s">
        <v>45</v>
      </c>
      <c r="E26" s="11" t="s">
        <v>45</v>
      </c>
      <c r="F26" s="12">
        <v>45.698</v>
      </c>
      <c r="G26" s="12">
        <v>44.124000000000002</v>
      </c>
      <c r="H26" s="12">
        <v>46.4</v>
      </c>
      <c r="I26" s="12">
        <v>46.537999999999997</v>
      </c>
      <c r="J26" s="12">
        <v>52.973999999999997</v>
      </c>
      <c r="K26" s="12">
        <v>52.241</v>
      </c>
      <c r="L26" s="12">
        <v>50.335000000000001</v>
      </c>
      <c r="M26" s="12">
        <v>51.357999999999997</v>
      </c>
      <c r="N26" s="15">
        <v>52.414000000000001</v>
      </c>
      <c r="O26" s="15">
        <v>52.5</v>
      </c>
      <c r="P26" s="14">
        <v>51.5</v>
      </c>
      <c r="Q26" s="14">
        <v>56.4</v>
      </c>
      <c r="R26" s="14">
        <v>58.7</v>
      </c>
      <c r="S26" s="14">
        <v>56.9</v>
      </c>
      <c r="T26" s="14">
        <v>59.5</v>
      </c>
      <c r="U26" s="12">
        <v>12.744999999999999</v>
      </c>
      <c r="V26" s="12">
        <v>12.372999999999999</v>
      </c>
      <c r="W26" s="12">
        <v>13</v>
      </c>
      <c r="X26" s="12">
        <v>13.026</v>
      </c>
      <c r="Y26" s="12">
        <v>15.818</v>
      </c>
      <c r="Z26" s="12">
        <v>15.643000000000001</v>
      </c>
      <c r="AA26" s="12">
        <v>15.186</v>
      </c>
      <c r="AB26" s="12">
        <v>15.909000000000001</v>
      </c>
      <c r="AC26" s="15">
        <v>16.042000000000002</v>
      </c>
      <c r="AD26" s="14">
        <v>15.7</v>
      </c>
      <c r="AE26" s="14">
        <v>15.8</v>
      </c>
      <c r="AF26" s="14">
        <v>17.8</v>
      </c>
      <c r="AG26" s="14">
        <v>18.8</v>
      </c>
      <c r="AH26" s="14">
        <v>18</v>
      </c>
      <c r="AI26" s="14">
        <v>19.2</v>
      </c>
      <c r="AJ26" s="12">
        <v>1.8180000000000001</v>
      </c>
      <c r="AK26" s="12">
        <v>1.7629999999999999</v>
      </c>
      <c r="AL26" s="12">
        <v>1.9</v>
      </c>
      <c r="AM26" s="12">
        <v>1.68</v>
      </c>
      <c r="AN26" s="12">
        <v>1.9339999999999999</v>
      </c>
      <c r="AO26" s="12">
        <v>1.8089999999999999</v>
      </c>
      <c r="AP26" s="12">
        <v>2.17</v>
      </c>
      <c r="AQ26" s="12">
        <v>1.724</v>
      </c>
      <c r="AR26" s="15">
        <v>1.607</v>
      </c>
      <c r="AS26" s="14">
        <v>1.7</v>
      </c>
      <c r="AT26" s="14">
        <v>1.7</v>
      </c>
      <c r="AU26" s="14">
        <v>1.7</v>
      </c>
      <c r="AV26" s="14">
        <v>1.8</v>
      </c>
      <c r="AW26" s="14">
        <v>1.7</v>
      </c>
      <c r="AX26" s="14">
        <v>1.8</v>
      </c>
    </row>
    <row r="27" spans="1:50" x14ac:dyDescent="0.25">
      <c r="A27" s="11" t="s">
        <v>71</v>
      </c>
      <c r="B27" s="11" t="s">
        <v>52</v>
      </c>
      <c r="C27" s="11" t="s">
        <v>72</v>
      </c>
      <c r="D27" s="11" t="s">
        <v>45</v>
      </c>
      <c r="E27" s="11" t="s">
        <v>45</v>
      </c>
      <c r="F27" s="12">
        <v>649.76800000000003</v>
      </c>
      <c r="G27" s="12">
        <v>640.42600000000004</v>
      </c>
      <c r="H27" s="12">
        <v>596.70000000000005</v>
      </c>
      <c r="I27" s="12">
        <v>554.56799999999998</v>
      </c>
      <c r="J27" s="12">
        <v>578.28599999999994</v>
      </c>
      <c r="K27" s="12">
        <v>564.476</v>
      </c>
      <c r="L27" s="12">
        <v>543.73299999999995</v>
      </c>
      <c r="M27" s="12">
        <v>549.35599999999999</v>
      </c>
      <c r="N27" s="15">
        <v>553.35599999999999</v>
      </c>
      <c r="O27" s="15">
        <v>572</v>
      </c>
      <c r="P27" s="14">
        <v>555.20000000000005</v>
      </c>
      <c r="Q27" s="14">
        <v>644.79999999999995</v>
      </c>
      <c r="R27" s="14">
        <v>670.3</v>
      </c>
      <c r="S27" s="14">
        <v>634.6</v>
      </c>
      <c r="T27" s="14">
        <v>652.29999999999995</v>
      </c>
      <c r="U27" s="12">
        <v>117.831</v>
      </c>
      <c r="V27" s="12">
        <v>117.411</v>
      </c>
      <c r="W27" s="12">
        <v>114.7</v>
      </c>
      <c r="X27" s="12">
        <v>110.11</v>
      </c>
      <c r="Y27" s="12">
        <v>114.26900000000001</v>
      </c>
      <c r="Z27" s="12">
        <v>108.515</v>
      </c>
      <c r="AA27" s="12">
        <v>108.925</v>
      </c>
      <c r="AB27" s="12">
        <v>105.77800000000001</v>
      </c>
      <c r="AC27" s="15">
        <v>109.904</v>
      </c>
      <c r="AD27" s="14">
        <v>112.6</v>
      </c>
      <c r="AE27" s="14">
        <v>115.4</v>
      </c>
      <c r="AF27" s="14">
        <v>162.30000000000001</v>
      </c>
      <c r="AG27" s="14">
        <v>168.1</v>
      </c>
      <c r="AH27" s="14">
        <v>164</v>
      </c>
      <c r="AI27" s="14">
        <v>169.7</v>
      </c>
      <c r="AJ27" s="12">
        <v>9.2449999999999992</v>
      </c>
      <c r="AK27" s="12">
        <v>9.4870000000000001</v>
      </c>
      <c r="AL27" s="12">
        <v>9.4</v>
      </c>
      <c r="AM27" s="12">
        <v>10.914999999999999</v>
      </c>
      <c r="AN27" s="12">
        <v>10.568</v>
      </c>
      <c r="AO27" s="12">
        <v>11.218</v>
      </c>
      <c r="AP27" s="12">
        <v>11.337</v>
      </c>
      <c r="AQ27" s="12">
        <v>12.239000000000001</v>
      </c>
      <c r="AR27" s="15">
        <v>10.94</v>
      </c>
      <c r="AS27" s="14">
        <v>10.7</v>
      </c>
      <c r="AT27" s="14">
        <v>10.6</v>
      </c>
      <c r="AU27" s="14">
        <v>9.3000000000000007</v>
      </c>
      <c r="AV27" s="14">
        <v>9.6999999999999993</v>
      </c>
      <c r="AW27" s="14">
        <v>8.9</v>
      </c>
      <c r="AX27" s="14">
        <v>8.9</v>
      </c>
    </row>
    <row r="28" spans="1:50" x14ac:dyDescent="0.25">
      <c r="A28" s="11" t="s">
        <v>73</v>
      </c>
      <c r="B28" s="23" t="s">
        <v>74</v>
      </c>
      <c r="C28" s="11" t="s">
        <v>41</v>
      </c>
      <c r="D28" s="11" t="s">
        <v>38</v>
      </c>
      <c r="E28" s="11" t="s">
        <v>38</v>
      </c>
      <c r="F28" s="24" t="s">
        <v>15</v>
      </c>
      <c r="G28" s="24" t="s">
        <v>15</v>
      </c>
      <c r="H28" s="24" t="s">
        <v>15</v>
      </c>
      <c r="I28" s="24" t="s">
        <v>15</v>
      </c>
      <c r="J28" s="24" t="s">
        <v>15</v>
      </c>
      <c r="K28" s="24" t="s">
        <v>15</v>
      </c>
      <c r="L28" s="24" t="s">
        <v>15</v>
      </c>
      <c r="M28" s="24" t="s">
        <v>15</v>
      </c>
      <c r="N28" s="24" t="s">
        <v>15</v>
      </c>
      <c r="O28" s="24" t="s">
        <v>15</v>
      </c>
      <c r="P28" s="24" t="s">
        <v>15</v>
      </c>
      <c r="Q28" s="24" t="s">
        <v>15</v>
      </c>
      <c r="R28" s="24" t="s">
        <v>15</v>
      </c>
      <c r="S28" s="24" t="s">
        <v>15</v>
      </c>
      <c r="T28" s="25" t="s">
        <v>15</v>
      </c>
      <c r="U28" s="24" t="s">
        <v>15</v>
      </c>
      <c r="V28" s="24" t="s">
        <v>15</v>
      </c>
      <c r="W28" s="24" t="s">
        <v>15</v>
      </c>
      <c r="X28" s="24" t="s">
        <v>15</v>
      </c>
      <c r="Y28" s="24" t="s">
        <v>15</v>
      </c>
      <c r="Z28" s="24" t="s">
        <v>15</v>
      </c>
      <c r="AA28" s="24" t="s">
        <v>15</v>
      </c>
      <c r="AB28" s="24" t="s">
        <v>15</v>
      </c>
      <c r="AC28" s="25" t="s">
        <v>15</v>
      </c>
      <c r="AD28" s="25" t="s">
        <v>15</v>
      </c>
      <c r="AE28" s="25" t="s">
        <v>15</v>
      </c>
      <c r="AF28" s="25" t="s">
        <v>15</v>
      </c>
      <c r="AG28" s="25" t="s">
        <v>15</v>
      </c>
      <c r="AH28" s="25" t="s">
        <v>15</v>
      </c>
      <c r="AI28" s="25" t="s">
        <v>15</v>
      </c>
      <c r="AJ28" s="24" t="s">
        <v>15</v>
      </c>
      <c r="AK28" s="24" t="s">
        <v>15</v>
      </c>
      <c r="AL28" s="24" t="s">
        <v>15</v>
      </c>
      <c r="AM28" s="24" t="s">
        <v>15</v>
      </c>
      <c r="AN28" s="24" t="s">
        <v>15</v>
      </c>
      <c r="AO28" s="24" t="s">
        <v>15</v>
      </c>
      <c r="AP28" s="24" t="s">
        <v>15</v>
      </c>
      <c r="AQ28" s="24" t="s">
        <v>15</v>
      </c>
      <c r="AR28" s="25" t="s">
        <v>15</v>
      </c>
      <c r="AS28" s="25" t="s">
        <v>15</v>
      </c>
      <c r="AT28" s="25" t="s">
        <v>15</v>
      </c>
      <c r="AU28" s="25" t="s">
        <v>15</v>
      </c>
      <c r="AV28" s="25" t="s">
        <v>15</v>
      </c>
      <c r="AW28" s="14" t="s">
        <v>15</v>
      </c>
      <c r="AX28" s="14" t="s">
        <v>15</v>
      </c>
    </row>
    <row r="29" spans="1:50" x14ac:dyDescent="0.25">
      <c r="A29" s="11" t="s">
        <v>75</v>
      </c>
      <c r="B29" s="11" t="s">
        <v>76</v>
      </c>
      <c r="C29" s="11" t="s">
        <v>77</v>
      </c>
      <c r="D29" s="11" t="s">
        <v>49</v>
      </c>
      <c r="E29" s="11" t="s">
        <v>49</v>
      </c>
      <c r="F29" s="12">
        <v>56.48</v>
      </c>
      <c r="G29" s="12">
        <v>55.517000000000003</v>
      </c>
      <c r="H29" s="12">
        <v>62.7</v>
      </c>
      <c r="I29" s="12">
        <v>64.536000000000001</v>
      </c>
      <c r="J29" s="12">
        <v>61.594999999999999</v>
      </c>
      <c r="K29" s="12">
        <v>58.042999999999999</v>
      </c>
      <c r="L29" s="12">
        <v>53.606000000000002</v>
      </c>
      <c r="M29" s="12">
        <v>56.542000000000002</v>
      </c>
      <c r="N29" s="15">
        <v>57.612000000000002</v>
      </c>
      <c r="O29" s="15">
        <v>57.4</v>
      </c>
      <c r="P29" s="14">
        <v>60.3</v>
      </c>
      <c r="Q29" s="14">
        <v>70.7</v>
      </c>
      <c r="R29" s="15">
        <v>82</v>
      </c>
      <c r="S29" s="15">
        <v>83.8</v>
      </c>
      <c r="T29" s="14">
        <v>88.2</v>
      </c>
      <c r="U29" s="12">
        <v>17.149999999999999</v>
      </c>
      <c r="V29" s="12">
        <v>16.692</v>
      </c>
      <c r="W29" s="12">
        <v>20.2</v>
      </c>
      <c r="X29" s="12">
        <v>22.858000000000001</v>
      </c>
      <c r="Y29" s="12">
        <v>22.884</v>
      </c>
      <c r="Z29" s="12">
        <v>21.189</v>
      </c>
      <c r="AA29" s="12">
        <v>19.033999999999999</v>
      </c>
      <c r="AB29" s="12">
        <v>19.841999999999999</v>
      </c>
      <c r="AC29" s="15">
        <v>20.065000000000001</v>
      </c>
      <c r="AD29" s="14">
        <v>19.2</v>
      </c>
      <c r="AE29" s="14">
        <v>20.3</v>
      </c>
      <c r="AF29" s="14">
        <v>25.2</v>
      </c>
      <c r="AG29" s="14">
        <v>29.2</v>
      </c>
      <c r="AH29" s="14">
        <v>29.9</v>
      </c>
      <c r="AI29" s="14">
        <v>31.3</v>
      </c>
      <c r="AJ29" s="12">
        <v>0.84699999999999998</v>
      </c>
      <c r="AK29" s="12">
        <v>0.77800000000000002</v>
      </c>
      <c r="AL29" s="12">
        <v>1</v>
      </c>
      <c r="AM29" s="12">
        <v>1.4650000000000001</v>
      </c>
      <c r="AN29" s="12">
        <v>1.194</v>
      </c>
      <c r="AO29" s="12">
        <v>1.472</v>
      </c>
      <c r="AP29" s="12">
        <v>1.071</v>
      </c>
      <c r="AQ29" s="12">
        <v>1.3180000000000001</v>
      </c>
      <c r="AR29" s="15">
        <v>0.98699999999999999</v>
      </c>
      <c r="AS29" s="14">
        <v>0.5</v>
      </c>
      <c r="AT29" s="14">
        <v>0.6</v>
      </c>
      <c r="AU29" s="14">
        <v>0.7</v>
      </c>
      <c r="AV29" s="15">
        <v>1</v>
      </c>
      <c r="AW29" s="14">
        <v>0.5</v>
      </c>
      <c r="AX29" s="14">
        <v>0.7</v>
      </c>
    </row>
    <row r="30" spans="1:50" x14ac:dyDescent="0.25">
      <c r="A30" s="11" t="s">
        <v>78</v>
      </c>
      <c r="B30" s="11" t="s">
        <v>79</v>
      </c>
      <c r="C30" s="11" t="s">
        <v>80</v>
      </c>
      <c r="D30" s="11" t="s">
        <v>45</v>
      </c>
      <c r="E30" s="11" t="s">
        <v>45</v>
      </c>
      <c r="F30" s="12">
        <v>59</v>
      </c>
      <c r="G30" s="12">
        <v>64.043000000000006</v>
      </c>
      <c r="H30" s="12">
        <v>62.4</v>
      </c>
      <c r="I30" s="12">
        <v>57.77</v>
      </c>
      <c r="J30" s="12">
        <v>64.73</v>
      </c>
      <c r="K30" s="12">
        <v>66.539000000000001</v>
      </c>
      <c r="L30" s="12">
        <v>57.923999999999999</v>
      </c>
      <c r="M30" s="12">
        <v>56.091000000000001</v>
      </c>
      <c r="N30" s="15">
        <v>58.360999999999997</v>
      </c>
      <c r="O30" s="15">
        <v>64.099999999999994</v>
      </c>
      <c r="P30" s="14">
        <v>59.8</v>
      </c>
      <c r="Q30" s="14">
        <v>63.8</v>
      </c>
      <c r="R30" s="15">
        <v>68</v>
      </c>
      <c r="S30" s="15">
        <v>72.3</v>
      </c>
      <c r="T30" s="14">
        <v>74.2</v>
      </c>
      <c r="U30" s="12">
        <v>12.486000000000001</v>
      </c>
      <c r="V30" s="12">
        <v>13.246</v>
      </c>
      <c r="W30" s="12">
        <v>14.2</v>
      </c>
      <c r="X30" s="12">
        <v>13.723000000000001</v>
      </c>
      <c r="Y30" s="12">
        <v>14.486000000000001</v>
      </c>
      <c r="Z30" s="12">
        <v>14.183999999999999</v>
      </c>
      <c r="AA30" s="12">
        <v>12.722</v>
      </c>
      <c r="AB30" s="12">
        <v>12.715999999999999</v>
      </c>
      <c r="AC30" s="15">
        <v>14.279</v>
      </c>
      <c r="AD30" s="14">
        <v>15.8</v>
      </c>
      <c r="AE30" s="14">
        <v>15.7</v>
      </c>
      <c r="AF30" s="14">
        <v>17.5</v>
      </c>
      <c r="AG30" s="14">
        <v>19.5</v>
      </c>
      <c r="AH30" s="14">
        <v>20.7</v>
      </c>
      <c r="AI30" s="14">
        <v>22.9</v>
      </c>
      <c r="AJ30" s="12">
        <v>2.1560000000000001</v>
      </c>
      <c r="AK30" s="12">
        <v>1.9870000000000001</v>
      </c>
      <c r="AL30" s="12">
        <v>2</v>
      </c>
      <c r="AM30" s="12">
        <v>1.4219999999999999</v>
      </c>
      <c r="AN30" s="12">
        <v>1.5720000000000001</v>
      </c>
      <c r="AO30" s="12">
        <v>1.627</v>
      </c>
      <c r="AP30" s="12">
        <v>1.4390000000000001</v>
      </c>
      <c r="AQ30" s="12">
        <v>1.4019999999999999</v>
      </c>
      <c r="AR30" s="15">
        <v>1.333</v>
      </c>
      <c r="AS30" s="14">
        <v>1.1000000000000001</v>
      </c>
      <c r="AT30" s="14">
        <v>1.2</v>
      </c>
      <c r="AU30" s="14">
        <v>1.1000000000000001</v>
      </c>
      <c r="AV30" s="14">
        <v>1.2</v>
      </c>
      <c r="AW30" s="14">
        <v>1.2</v>
      </c>
      <c r="AX30" s="14">
        <v>1.3</v>
      </c>
    </row>
    <row r="31" spans="1:50" x14ac:dyDescent="0.25">
      <c r="A31" s="11" t="s">
        <v>81</v>
      </c>
      <c r="B31" s="11" t="s">
        <v>82</v>
      </c>
      <c r="C31" s="11" t="s">
        <v>83</v>
      </c>
      <c r="D31" s="11" t="s">
        <v>45</v>
      </c>
      <c r="E31" s="11" t="s">
        <v>49</v>
      </c>
      <c r="F31" s="12">
        <v>41.192999999999998</v>
      </c>
      <c r="G31" s="12">
        <v>40.609000000000002</v>
      </c>
      <c r="H31" s="12">
        <v>40.316000000000003</v>
      </c>
      <c r="I31" s="12">
        <v>38.066000000000003</v>
      </c>
      <c r="J31" s="12">
        <v>38.277000000000001</v>
      </c>
      <c r="K31" s="12">
        <v>34.982999999999997</v>
      </c>
      <c r="L31" s="12">
        <v>34.279000000000003</v>
      </c>
      <c r="M31" s="12">
        <v>34.183</v>
      </c>
      <c r="N31" s="15">
        <v>35.671999999999997</v>
      </c>
      <c r="O31" s="15">
        <v>35.299999999999997</v>
      </c>
      <c r="P31" s="14">
        <v>36.4</v>
      </c>
      <c r="Q31" s="14">
        <v>47.1</v>
      </c>
      <c r="R31" s="14">
        <v>49.6</v>
      </c>
      <c r="S31" s="14">
        <v>50.3</v>
      </c>
      <c r="T31" s="14">
        <v>55.6</v>
      </c>
      <c r="U31" s="12">
        <v>5.7919999999999998</v>
      </c>
      <c r="V31" s="12">
        <v>6.2279999999999998</v>
      </c>
      <c r="W31" s="12">
        <v>5.8559999999999999</v>
      </c>
      <c r="X31" s="12">
        <v>5.4480000000000004</v>
      </c>
      <c r="Y31" s="12">
        <v>6.0679999999999996</v>
      </c>
      <c r="Z31" s="12">
        <v>5.5659999999999998</v>
      </c>
      <c r="AA31" s="12">
        <v>5.2930000000000001</v>
      </c>
      <c r="AB31" s="12">
        <v>5.2149999999999999</v>
      </c>
      <c r="AC31" s="15">
        <v>5.3319999999999999</v>
      </c>
      <c r="AD31" s="14">
        <v>5.5</v>
      </c>
      <c r="AE31" s="14">
        <v>6.1</v>
      </c>
      <c r="AF31" s="14">
        <v>10.6</v>
      </c>
      <c r="AG31" s="14">
        <v>11.7</v>
      </c>
      <c r="AH31" s="14">
        <v>11.6</v>
      </c>
      <c r="AI31" s="14">
        <v>14.4</v>
      </c>
      <c r="AJ31" s="12">
        <v>5.0999999999999997E-2</v>
      </c>
      <c r="AK31" s="12">
        <v>2.4E-2</v>
      </c>
      <c r="AL31" s="12">
        <v>0.03</v>
      </c>
      <c r="AM31" s="12">
        <v>1.6E-2</v>
      </c>
      <c r="AN31" s="12">
        <v>2.5999999999999999E-2</v>
      </c>
      <c r="AO31" s="12">
        <v>1.7000000000000001E-2</v>
      </c>
      <c r="AP31" s="12">
        <v>1.7999999999999999E-2</v>
      </c>
      <c r="AQ31" s="12">
        <v>2.1999999999999999E-2</v>
      </c>
      <c r="AR31" s="15">
        <v>7.3999999999999996E-2</v>
      </c>
      <c r="AS31" s="14">
        <v>0.1</v>
      </c>
      <c r="AT31" s="14">
        <v>0.05</v>
      </c>
      <c r="AU31" s="14">
        <v>0.02</v>
      </c>
      <c r="AV31" s="14">
        <v>0.04</v>
      </c>
      <c r="AW31" s="14">
        <v>0.1</v>
      </c>
      <c r="AX31" s="14">
        <v>0.1</v>
      </c>
    </row>
    <row r="32" spans="1:50" x14ac:dyDescent="0.25">
      <c r="A32" s="11" t="s">
        <v>84</v>
      </c>
      <c r="B32" s="11" t="s">
        <v>85</v>
      </c>
      <c r="C32" s="23" t="s">
        <v>74</v>
      </c>
      <c r="D32" s="11" t="s">
        <v>49</v>
      </c>
      <c r="E32" s="11" t="s">
        <v>38</v>
      </c>
      <c r="F32" s="12">
        <v>159.38900000000001</v>
      </c>
      <c r="G32" s="12">
        <v>161.732</v>
      </c>
      <c r="H32" s="12">
        <v>160.30000000000001</v>
      </c>
      <c r="I32" s="12">
        <v>161.73699999999999</v>
      </c>
      <c r="J32" s="12">
        <v>185.81800000000001</v>
      </c>
      <c r="K32" s="12">
        <v>181.77600000000001</v>
      </c>
      <c r="L32" s="12">
        <v>182.26900000000001</v>
      </c>
      <c r="M32" s="12">
        <v>183.05199999999999</v>
      </c>
      <c r="N32" s="15">
        <v>185.09700000000001</v>
      </c>
      <c r="O32" s="15">
        <v>194.4</v>
      </c>
      <c r="P32" s="14">
        <v>188.2</v>
      </c>
      <c r="Q32" s="14">
        <v>188.1</v>
      </c>
      <c r="R32" s="14">
        <v>195.8</v>
      </c>
      <c r="S32" s="14">
        <v>192.8</v>
      </c>
      <c r="T32" s="14">
        <v>202</v>
      </c>
      <c r="U32" s="12">
        <v>53.009</v>
      </c>
      <c r="V32" s="12">
        <v>54.033999999999999</v>
      </c>
      <c r="W32" s="12">
        <v>55.3</v>
      </c>
      <c r="X32" s="12">
        <v>57.030999999999999</v>
      </c>
      <c r="Y32" s="12">
        <v>69.825000000000003</v>
      </c>
      <c r="Z32" s="12">
        <v>67.864999999999995</v>
      </c>
      <c r="AA32" s="12">
        <v>67.64</v>
      </c>
      <c r="AB32" s="12">
        <v>69.784999999999997</v>
      </c>
      <c r="AC32" s="15">
        <v>72.007000000000005</v>
      </c>
      <c r="AD32" s="14">
        <v>76.099999999999994</v>
      </c>
      <c r="AE32" s="14">
        <v>74.8</v>
      </c>
      <c r="AF32" s="14">
        <v>74.7</v>
      </c>
      <c r="AG32" s="14">
        <v>78.2</v>
      </c>
      <c r="AH32" s="14">
        <v>76.7</v>
      </c>
      <c r="AI32" s="14">
        <v>80.5</v>
      </c>
      <c r="AJ32" s="12">
        <v>7.5990000000000002</v>
      </c>
      <c r="AK32" s="12">
        <v>7.4459999999999997</v>
      </c>
      <c r="AL32" s="12">
        <v>6.9</v>
      </c>
      <c r="AM32" s="12">
        <v>7.2409999999999997</v>
      </c>
      <c r="AN32" s="12">
        <v>6.94</v>
      </c>
      <c r="AO32" s="12">
        <v>7.7149999999999999</v>
      </c>
      <c r="AP32" s="12">
        <v>7.9560000000000004</v>
      </c>
      <c r="AQ32" s="12">
        <v>6.7329999999999997</v>
      </c>
      <c r="AR32" s="15">
        <v>5.984</v>
      </c>
      <c r="AS32" s="14">
        <v>6.2</v>
      </c>
      <c r="AT32" s="14">
        <v>6.1</v>
      </c>
      <c r="AU32" s="14">
        <v>6.2</v>
      </c>
      <c r="AV32" s="15">
        <v>6</v>
      </c>
      <c r="AW32" s="14">
        <v>6.2</v>
      </c>
      <c r="AX32" s="14">
        <v>6</v>
      </c>
    </row>
    <row r="33" spans="1:50" x14ac:dyDescent="0.25">
      <c r="A33" s="11" t="s">
        <v>86</v>
      </c>
      <c r="B33" s="11" t="s">
        <v>87</v>
      </c>
      <c r="C33" s="11" t="s">
        <v>88</v>
      </c>
      <c r="D33" s="11" t="s">
        <v>49</v>
      </c>
      <c r="E33" s="11" t="s">
        <v>38</v>
      </c>
      <c r="F33" s="12">
        <v>183.21700000000001</v>
      </c>
      <c r="G33" s="12">
        <v>181.16</v>
      </c>
      <c r="H33" s="12">
        <v>185.5</v>
      </c>
      <c r="I33" s="12">
        <v>182.833</v>
      </c>
      <c r="J33" s="12">
        <v>219.90700000000001</v>
      </c>
      <c r="K33" s="12">
        <v>227.67599999999999</v>
      </c>
      <c r="L33" s="12">
        <v>230.94900000000001</v>
      </c>
      <c r="M33" s="12">
        <v>224.16499999999999</v>
      </c>
      <c r="N33" s="15">
        <v>222.95</v>
      </c>
      <c r="O33" s="15">
        <v>226</v>
      </c>
      <c r="P33" s="14">
        <v>231.9</v>
      </c>
      <c r="Q33" s="14">
        <v>264.10000000000002</v>
      </c>
      <c r="R33" s="14">
        <v>275.7</v>
      </c>
      <c r="S33" s="14">
        <v>284.5</v>
      </c>
      <c r="T33" s="14">
        <v>299.89999999999998</v>
      </c>
      <c r="U33" s="12">
        <v>46.926000000000002</v>
      </c>
      <c r="V33" s="12">
        <v>46.899000000000001</v>
      </c>
      <c r="W33" s="12">
        <v>49</v>
      </c>
      <c r="X33" s="12">
        <v>48.83</v>
      </c>
      <c r="Y33" s="12">
        <v>66.704999999999998</v>
      </c>
      <c r="Z33" s="12">
        <v>67.582999999999998</v>
      </c>
      <c r="AA33" s="12">
        <v>67.778000000000006</v>
      </c>
      <c r="AB33" s="12">
        <v>67.203000000000003</v>
      </c>
      <c r="AC33" s="15">
        <v>68.593999999999994</v>
      </c>
      <c r="AD33" s="14">
        <v>70.3</v>
      </c>
      <c r="AE33" s="15">
        <v>72</v>
      </c>
      <c r="AF33" s="14">
        <v>86.2</v>
      </c>
      <c r="AG33" s="14">
        <v>92.1</v>
      </c>
      <c r="AH33" s="14">
        <v>94.7</v>
      </c>
      <c r="AI33" s="14">
        <v>100.9</v>
      </c>
      <c r="AJ33" s="12">
        <v>12.510999999999999</v>
      </c>
      <c r="AK33" s="12">
        <v>12.340999999999999</v>
      </c>
      <c r="AL33" s="12">
        <v>12.5</v>
      </c>
      <c r="AM33" s="12">
        <v>12.728999999999999</v>
      </c>
      <c r="AN33" s="12">
        <v>13.555999999999999</v>
      </c>
      <c r="AO33" s="12">
        <v>14.128</v>
      </c>
      <c r="AP33" s="12">
        <v>15.885</v>
      </c>
      <c r="AQ33" s="12">
        <v>13.183</v>
      </c>
      <c r="AR33" s="15">
        <v>12.28</v>
      </c>
      <c r="AS33" s="15">
        <v>13</v>
      </c>
      <c r="AT33" s="14">
        <v>11.6</v>
      </c>
      <c r="AU33" s="14">
        <v>12.9</v>
      </c>
      <c r="AV33" s="15">
        <v>13</v>
      </c>
      <c r="AW33" s="14">
        <v>12.9</v>
      </c>
      <c r="AX33" s="14">
        <v>13.9</v>
      </c>
    </row>
    <row r="34" spans="1:50" x14ac:dyDescent="0.25">
      <c r="A34" s="11" t="s">
        <v>89</v>
      </c>
      <c r="B34" s="11" t="s">
        <v>90</v>
      </c>
      <c r="C34" s="11" t="s">
        <v>91</v>
      </c>
      <c r="D34" s="11" t="s">
        <v>92</v>
      </c>
      <c r="E34" s="11" t="s">
        <v>93</v>
      </c>
      <c r="F34" s="12">
        <v>38.200000000000003</v>
      </c>
      <c r="G34" s="18">
        <v>37.299999999999997</v>
      </c>
      <c r="H34" s="18">
        <v>36.5</v>
      </c>
      <c r="I34" s="18">
        <v>34.200000000000003</v>
      </c>
      <c r="J34" s="18">
        <v>37</v>
      </c>
      <c r="K34" s="18">
        <v>36</v>
      </c>
      <c r="L34" s="18">
        <v>36.6</v>
      </c>
      <c r="M34" s="18">
        <v>35</v>
      </c>
      <c r="N34" s="15">
        <v>34.179000000000002</v>
      </c>
      <c r="O34" s="15">
        <v>32.308</v>
      </c>
      <c r="P34" s="15">
        <v>34.146000000000001</v>
      </c>
      <c r="Q34" s="15">
        <v>32.875</v>
      </c>
      <c r="R34" s="15">
        <v>33.476999999999997</v>
      </c>
      <c r="S34" s="15">
        <v>34.972999999999999</v>
      </c>
      <c r="T34" s="15">
        <v>36.783999999999999</v>
      </c>
      <c r="U34" s="16">
        <v>5.4</v>
      </c>
      <c r="V34" s="18">
        <v>5.4</v>
      </c>
      <c r="W34" s="18">
        <v>5.4</v>
      </c>
      <c r="X34" s="18">
        <v>4.9000000000000004</v>
      </c>
      <c r="Y34" s="18">
        <v>5.3</v>
      </c>
      <c r="Z34" s="18">
        <v>4.9000000000000004</v>
      </c>
      <c r="AA34" s="12">
        <v>5</v>
      </c>
      <c r="AB34" s="18">
        <v>4.5999999999999996</v>
      </c>
      <c r="AC34" s="14">
        <v>4.8</v>
      </c>
      <c r="AD34" s="14">
        <v>4.2</v>
      </c>
      <c r="AE34" s="14">
        <v>4.5</v>
      </c>
      <c r="AF34" s="14">
        <v>4.5</v>
      </c>
      <c r="AG34" s="15">
        <v>4.6210000000000004</v>
      </c>
      <c r="AH34" s="15">
        <v>5.0599999999999996</v>
      </c>
      <c r="AI34" s="15">
        <v>5.5620000000000003</v>
      </c>
      <c r="AJ34" s="19" t="s">
        <v>15</v>
      </c>
      <c r="AK34" s="19" t="s">
        <v>15</v>
      </c>
      <c r="AL34" s="19" t="s">
        <v>15</v>
      </c>
      <c r="AM34" s="19" t="s">
        <v>15</v>
      </c>
      <c r="AN34" s="19" t="s">
        <v>15</v>
      </c>
      <c r="AO34" s="19" t="s">
        <v>15</v>
      </c>
      <c r="AP34" s="19" t="s">
        <v>15</v>
      </c>
      <c r="AQ34" s="19" t="s">
        <v>15</v>
      </c>
      <c r="AR34" s="26">
        <v>1.6E-2</v>
      </c>
      <c r="AS34" s="26">
        <v>1.9E-2</v>
      </c>
      <c r="AT34" s="26">
        <v>2.5999999999999999E-2</v>
      </c>
      <c r="AU34" s="26">
        <v>1.7000000000000001E-2</v>
      </c>
      <c r="AV34" s="26">
        <v>2.1999999999999999E-2</v>
      </c>
      <c r="AW34" s="14">
        <v>1.4E-2</v>
      </c>
      <c r="AX34" s="14">
        <v>8.0000000000000002E-3</v>
      </c>
    </row>
    <row r="35" spans="1:50" x14ac:dyDescent="0.25">
      <c r="A35" s="11" t="s">
        <v>94</v>
      </c>
      <c r="B35" s="11" t="s">
        <v>90</v>
      </c>
      <c r="C35" s="11" t="s">
        <v>95</v>
      </c>
      <c r="D35" s="11" t="s">
        <v>92</v>
      </c>
      <c r="E35" s="11" t="s">
        <v>96</v>
      </c>
      <c r="F35" s="12">
        <v>101.4</v>
      </c>
      <c r="G35" s="18">
        <v>102.6</v>
      </c>
      <c r="H35" s="18">
        <v>102.4</v>
      </c>
      <c r="I35" s="18">
        <v>101.6</v>
      </c>
      <c r="J35" s="18">
        <v>105.9</v>
      </c>
      <c r="K35" s="18">
        <v>112.4</v>
      </c>
      <c r="L35" s="18">
        <v>113.1</v>
      </c>
      <c r="M35" s="18">
        <v>108</v>
      </c>
      <c r="N35" s="15">
        <v>116.8</v>
      </c>
      <c r="O35" s="15">
        <v>119.19799999999999</v>
      </c>
      <c r="P35" s="15">
        <v>121.99</v>
      </c>
      <c r="Q35" s="15">
        <v>116.35299999999999</v>
      </c>
      <c r="R35" s="15">
        <v>110.143</v>
      </c>
      <c r="S35" s="15">
        <v>115.444</v>
      </c>
      <c r="T35" s="15">
        <v>129.75</v>
      </c>
      <c r="U35" s="16">
        <v>17</v>
      </c>
      <c r="V35" s="18">
        <v>16.899999999999999</v>
      </c>
      <c r="W35" s="18">
        <v>15.7</v>
      </c>
      <c r="X35" s="18">
        <v>16.7</v>
      </c>
      <c r="Y35" s="18">
        <v>16.7</v>
      </c>
      <c r="Z35" s="18">
        <v>17.399999999999999</v>
      </c>
      <c r="AA35" s="18">
        <v>17.2</v>
      </c>
      <c r="AB35" s="18">
        <v>16.3</v>
      </c>
      <c r="AC35" s="14">
        <v>16.899999999999999</v>
      </c>
      <c r="AD35" s="14">
        <v>16.600000000000001</v>
      </c>
      <c r="AE35" s="14">
        <v>17.399999999999999</v>
      </c>
      <c r="AF35" s="14">
        <v>17.899999999999999</v>
      </c>
      <c r="AG35" s="15">
        <v>18.332999999999998</v>
      </c>
      <c r="AH35" s="15">
        <v>20.045000000000002</v>
      </c>
      <c r="AI35" s="15">
        <v>22.257000000000001</v>
      </c>
      <c r="AJ35" s="19" t="s">
        <v>15</v>
      </c>
      <c r="AK35" s="19" t="s">
        <v>15</v>
      </c>
      <c r="AL35" s="19" t="s">
        <v>15</v>
      </c>
      <c r="AM35" s="19" t="s">
        <v>15</v>
      </c>
      <c r="AN35" s="19" t="s">
        <v>15</v>
      </c>
      <c r="AO35" s="19" t="s">
        <v>15</v>
      </c>
      <c r="AP35" s="19" t="s">
        <v>15</v>
      </c>
      <c r="AQ35" s="19" t="s">
        <v>15</v>
      </c>
      <c r="AR35" s="19">
        <v>0.126</v>
      </c>
      <c r="AS35" s="19">
        <v>0.129</v>
      </c>
      <c r="AT35" s="19">
        <v>0.111</v>
      </c>
      <c r="AU35" s="19">
        <v>0.12</v>
      </c>
      <c r="AV35" s="19">
        <v>0.14099999999999999</v>
      </c>
      <c r="AW35" s="14">
        <v>0.13800000000000001</v>
      </c>
      <c r="AX35" s="14">
        <v>0.14099999999999999</v>
      </c>
    </row>
    <row r="36" spans="1:50" x14ac:dyDescent="0.25">
      <c r="A36" s="11" t="s">
        <v>97</v>
      </c>
      <c r="B36" s="11" t="s">
        <v>90</v>
      </c>
      <c r="C36" s="11" t="s">
        <v>98</v>
      </c>
      <c r="D36" s="11" t="s">
        <v>92</v>
      </c>
      <c r="E36" s="11" t="s">
        <v>93</v>
      </c>
      <c r="F36" s="16" t="s">
        <v>15</v>
      </c>
      <c r="G36" s="16" t="s">
        <v>15</v>
      </c>
      <c r="H36" s="16" t="s">
        <v>15</v>
      </c>
      <c r="I36" s="16" t="s">
        <v>15</v>
      </c>
      <c r="J36" s="16" t="s">
        <v>15</v>
      </c>
      <c r="K36" s="16" t="s">
        <v>15</v>
      </c>
      <c r="L36" s="16" t="s">
        <v>15</v>
      </c>
      <c r="M36" s="16" t="s">
        <v>15</v>
      </c>
      <c r="N36" s="16" t="s">
        <v>15</v>
      </c>
      <c r="O36" s="16" t="s">
        <v>15</v>
      </c>
      <c r="P36" s="16" t="s">
        <v>15</v>
      </c>
      <c r="Q36" s="16" t="s">
        <v>15</v>
      </c>
      <c r="R36" s="16" t="s">
        <v>15</v>
      </c>
      <c r="S36" s="16" t="s">
        <v>15</v>
      </c>
      <c r="T36" s="12" t="s">
        <v>15</v>
      </c>
      <c r="U36" s="19" t="s">
        <v>15</v>
      </c>
      <c r="V36" s="19" t="s">
        <v>15</v>
      </c>
      <c r="W36" s="19" t="s">
        <v>15</v>
      </c>
      <c r="X36" s="19" t="s">
        <v>15</v>
      </c>
      <c r="Y36" s="19" t="s">
        <v>15</v>
      </c>
      <c r="Z36" s="19" t="s">
        <v>15</v>
      </c>
      <c r="AA36" s="19" t="s">
        <v>15</v>
      </c>
      <c r="AB36" s="19" t="s">
        <v>15</v>
      </c>
      <c r="AC36" s="19" t="s">
        <v>15</v>
      </c>
      <c r="AD36" s="19" t="s">
        <v>15</v>
      </c>
      <c r="AE36" s="19" t="s">
        <v>15</v>
      </c>
      <c r="AF36" s="18" t="s">
        <v>15</v>
      </c>
      <c r="AG36" s="12" t="s">
        <v>15</v>
      </c>
      <c r="AH36" s="12" t="s">
        <v>15</v>
      </c>
      <c r="AI36" s="12" t="s">
        <v>15</v>
      </c>
      <c r="AJ36" s="19" t="s">
        <v>15</v>
      </c>
      <c r="AK36" s="19" t="s">
        <v>15</v>
      </c>
      <c r="AL36" s="19" t="s">
        <v>15</v>
      </c>
      <c r="AM36" s="19" t="s">
        <v>15</v>
      </c>
      <c r="AN36" s="19" t="s">
        <v>15</v>
      </c>
      <c r="AO36" s="19" t="s">
        <v>15</v>
      </c>
      <c r="AP36" s="19" t="s">
        <v>15</v>
      </c>
      <c r="AQ36" s="19" t="s">
        <v>15</v>
      </c>
      <c r="AR36" s="19" t="s">
        <v>15</v>
      </c>
      <c r="AS36" s="19" t="s">
        <v>15</v>
      </c>
      <c r="AT36" s="19" t="s">
        <v>15</v>
      </c>
      <c r="AU36" s="19" t="s">
        <v>15</v>
      </c>
      <c r="AV36" s="19" t="s">
        <v>15</v>
      </c>
      <c r="AW36" s="14" t="s">
        <v>15</v>
      </c>
      <c r="AX36" s="14" t="s">
        <v>15</v>
      </c>
    </row>
    <row r="37" spans="1:50" x14ac:dyDescent="0.25">
      <c r="A37" s="11" t="s">
        <v>99</v>
      </c>
      <c r="B37" s="11" t="s">
        <v>95</v>
      </c>
      <c r="C37" s="11" t="s">
        <v>91</v>
      </c>
      <c r="D37" s="11" t="s">
        <v>96</v>
      </c>
      <c r="E37" s="11" t="s">
        <v>93</v>
      </c>
      <c r="F37" s="12">
        <v>16.600000000000001</v>
      </c>
      <c r="G37" s="12">
        <v>16.399999999999999</v>
      </c>
      <c r="H37" s="12">
        <v>14</v>
      </c>
      <c r="I37" s="12">
        <v>13.9</v>
      </c>
      <c r="J37" s="12">
        <v>14.6</v>
      </c>
      <c r="K37" s="12">
        <v>15.4</v>
      </c>
      <c r="L37" s="12">
        <v>16</v>
      </c>
      <c r="M37" s="18">
        <v>16</v>
      </c>
      <c r="N37" s="15">
        <v>16.268999999999998</v>
      </c>
      <c r="O37" s="15">
        <v>16.295000000000002</v>
      </c>
      <c r="P37" s="15">
        <v>15.766</v>
      </c>
      <c r="Q37" s="15">
        <v>17.087</v>
      </c>
      <c r="R37" s="15">
        <v>17.478999999999999</v>
      </c>
      <c r="S37" s="15">
        <v>18.77</v>
      </c>
      <c r="T37" s="15">
        <v>19.187000000000001</v>
      </c>
      <c r="U37" s="16">
        <v>2.7</v>
      </c>
      <c r="V37" s="18">
        <v>2.8</v>
      </c>
      <c r="W37" s="18">
        <v>2.4</v>
      </c>
      <c r="X37" s="18">
        <v>2.2999999999999998</v>
      </c>
      <c r="Y37" s="18">
        <v>2.2999999999999998</v>
      </c>
      <c r="Z37" s="18">
        <v>2.4</v>
      </c>
      <c r="AA37" s="18">
        <v>2.4</v>
      </c>
      <c r="AB37" s="18">
        <v>2.2999999999999998</v>
      </c>
      <c r="AC37" s="14">
        <v>2.2000000000000002</v>
      </c>
      <c r="AD37" s="14">
        <v>2.4</v>
      </c>
      <c r="AE37" s="19">
        <v>2.5</v>
      </c>
      <c r="AF37" s="14">
        <v>2.7</v>
      </c>
      <c r="AG37" s="15">
        <v>3.16</v>
      </c>
      <c r="AH37" s="15">
        <v>3.1360000000000001</v>
      </c>
      <c r="AI37" s="15">
        <v>3.3330000000000002</v>
      </c>
      <c r="AJ37" s="19" t="s">
        <v>15</v>
      </c>
      <c r="AK37" s="19" t="s">
        <v>15</v>
      </c>
      <c r="AL37" s="19" t="s">
        <v>15</v>
      </c>
      <c r="AM37" s="19" t="s">
        <v>15</v>
      </c>
      <c r="AN37" s="19" t="s">
        <v>15</v>
      </c>
      <c r="AO37" s="19" t="s">
        <v>15</v>
      </c>
      <c r="AP37" s="19" t="s">
        <v>15</v>
      </c>
      <c r="AQ37" s="19" t="s">
        <v>15</v>
      </c>
      <c r="AR37" s="19">
        <v>6.4000000000000001E-2</v>
      </c>
      <c r="AS37" s="19">
        <v>6.7000000000000004E-2</v>
      </c>
      <c r="AT37" s="19">
        <v>6.0999999999999999E-2</v>
      </c>
      <c r="AU37" s="19">
        <v>7.8E-2</v>
      </c>
      <c r="AV37" s="19">
        <v>8.7599999999999997E-2</v>
      </c>
      <c r="AW37" s="14">
        <v>5.8999999999999997E-2</v>
      </c>
      <c r="AX37" s="14">
        <v>6.0999999999999999E-2</v>
      </c>
    </row>
    <row r="38" spans="1:50" x14ac:dyDescent="0.25">
      <c r="A38" s="11" t="s">
        <v>100</v>
      </c>
      <c r="B38" s="11" t="s">
        <v>101</v>
      </c>
      <c r="C38" s="11" t="s">
        <v>98</v>
      </c>
      <c r="D38" s="11" t="s">
        <v>102</v>
      </c>
      <c r="E38" s="11" t="s">
        <v>93</v>
      </c>
      <c r="F38" s="12">
        <v>144.69999999999999</v>
      </c>
      <c r="G38" s="12">
        <v>148</v>
      </c>
      <c r="H38" s="12">
        <v>154.78</v>
      </c>
      <c r="I38" s="12">
        <v>145</v>
      </c>
      <c r="J38" s="12">
        <v>151</v>
      </c>
      <c r="K38" s="12">
        <v>141.5</v>
      </c>
      <c r="L38" s="12">
        <v>138</v>
      </c>
      <c r="M38" s="18">
        <v>139</v>
      </c>
      <c r="N38" s="15">
        <v>115.616</v>
      </c>
      <c r="O38" s="15">
        <v>120.81100000000001</v>
      </c>
      <c r="P38" s="15">
        <v>125.67400000000001</v>
      </c>
      <c r="Q38" s="15">
        <v>135.22900000000001</v>
      </c>
      <c r="R38" s="15">
        <v>146.417</v>
      </c>
      <c r="S38" s="15">
        <v>153.31200000000001</v>
      </c>
      <c r="T38" s="15">
        <v>161.91999999999999</v>
      </c>
      <c r="U38" s="16">
        <v>41.9</v>
      </c>
      <c r="V38" s="12">
        <v>44</v>
      </c>
      <c r="W38" s="12">
        <v>46.2</v>
      </c>
      <c r="X38" s="12">
        <v>43.9</v>
      </c>
      <c r="Y38" s="12">
        <v>43.5</v>
      </c>
      <c r="Z38" s="12">
        <v>39.4</v>
      </c>
      <c r="AA38" s="12">
        <v>38</v>
      </c>
      <c r="AB38" s="18">
        <v>38</v>
      </c>
      <c r="AC38" s="14">
        <v>31.7</v>
      </c>
      <c r="AD38" s="14">
        <v>32.1</v>
      </c>
      <c r="AE38" s="14">
        <v>34.1</v>
      </c>
      <c r="AF38" s="14">
        <v>37.700000000000003</v>
      </c>
      <c r="AG38" s="15">
        <v>40.884</v>
      </c>
      <c r="AH38" s="15">
        <v>43.222000000000001</v>
      </c>
      <c r="AI38" s="15">
        <v>45.402000000000001</v>
      </c>
      <c r="AJ38" s="19" t="s">
        <v>15</v>
      </c>
      <c r="AK38" s="19" t="s">
        <v>15</v>
      </c>
      <c r="AL38" s="19" t="s">
        <v>15</v>
      </c>
      <c r="AM38" s="19" t="s">
        <v>15</v>
      </c>
      <c r="AN38" s="19" t="s">
        <v>15</v>
      </c>
      <c r="AO38" s="19" t="s">
        <v>15</v>
      </c>
      <c r="AP38" s="19" t="s">
        <v>15</v>
      </c>
      <c r="AQ38" s="19" t="s">
        <v>15</v>
      </c>
      <c r="AR38" s="19">
        <v>0.19700000000000001</v>
      </c>
      <c r="AS38" s="19">
        <v>0.23799999999999999</v>
      </c>
      <c r="AT38" s="19">
        <v>0.22900000000000001</v>
      </c>
      <c r="AU38" s="19">
        <v>0.216</v>
      </c>
      <c r="AV38" s="19">
        <v>0.313</v>
      </c>
      <c r="AW38" s="14">
        <v>0.29799999999999999</v>
      </c>
      <c r="AX38" s="14">
        <v>0.31900000000000001</v>
      </c>
    </row>
    <row r="39" spans="1:50" x14ac:dyDescent="0.25">
      <c r="A39" s="27" t="s">
        <v>103</v>
      </c>
      <c r="B39" s="11"/>
      <c r="C39" s="11"/>
      <c r="D39" s="11" t="s">
        <v>96</v>
      </c>
      <c r="E39" s="11" t="s">
        <v>96</v>
      </c>
      <c r="F39" s="12"/>
      <c r="G39" s="12"/>
      <c r="H39" s="12"/>
      <c r="I39" s="12"/>
      <c r="J39" s="12"/>
      <c r="K39" s="12"/>
      <c r="L39" s="12"/>
      <c r="M39" s="18"/>
      <c r="N39" s="15"/>
      <c r="O39" s="15"/>
      <c r="P39" s="15">
        <v>5.5019999999999998</v>
      </c>
      <c r="Q39" s="15">
        <v>5.15</v>
      </c>
      <c r="R39" s="15">
        <v>4.5</v>
      </c>
      <c r="S39" s="15">
        <v>4.3899999999999997</v>
      </c>
      <c r="T39" s="15">
        <v>4.2350000000000003</v>
      </c>
      <c r="U39" s="16"/>
      <c r="V39" s="12"/>
      <c r="W39" s="12"/>
      <c r="X39" s="12"/>
      <c r="Y39" s="12"/>
      <c r="Z39" s="12"/>
      <c r="AA39" s="12"/>
      <c r="AB39" s="18"/>
      <c r="AC39" s="14"/>
      <c r="AD39" s="14"/>
      <c r="AE39" s="14">
        <v>2.7269999999999999</v>
      </c>
      <c r="AF39" s="14">
        <v>2.54</v>
      </c>
      <c r="AG39" s="15">
        <v>2.3199999999999998</v>
      </c>
      <c r="AH39" s="15">
        <v>2.0009999999999999</v>
      </c>
      <c r="AI39" s="15">
        <v>1.8340000000000001</v>
      </c>
      <c r="AJ39" s="19"/>
      <c r="AK39" s="19"/>
      <c r="AL39" s="19"/>
      <c r="AM39" s="19"/>
      <c r="AN39" s="19"/>
      <c r="AO39" s="19"/>
      <c r="AP39" s="19"/>
      <c r="AQ39" s="19"/>
      <c r="AR39" s="19"/>
      <c r="AS39" s="19"/>
      <c r="AT39" s="19"/>
      <c r="AU39" s="19"/>
      <c r="AV39" s="19"/>
      <c r="AW39" s="14"/>
    </row>
    <row r="40" spans="1:50" x14ac:dyDescent="0.25">
      <c r="A40" s="27" t="s">
        <v>104</v>
      </c>
      <c r="B40" s="11"/>
      <c r="C40" s="11"/>
      <c r="D40" s="11" t="s">
        <v>96</v>
      </c>
      <c r="E40" s="11" t="s">
        <v>96</v>
      </c>
      <c r="F40" s="12"/>
      <c r="G40" s="12"/>
      <c r="H40" s="12"/>
      <c r="I40" s="12"/>
      <c r="J40" s="12"/>
      <c r="K40" s="12"/>
      <c r="L40" s="12"/>
      <c r="M40" s="18"/>
      <c r="N40" s="15"/>
      <c r="O40" s="15"/>
      <c r="P40" s="15">
        <v>2.9550000000000001</v>
      </c>
      <c r="Q40" s="15">
        <v>2.81</v>
      </c>
      <c r="R40" s="15">
        <v>2.6</v>
      </c>
      <c r="S40" s="15">
        <v>2.6549999999999998</v>
      </c>
      <c r="T40" s="15">
        <v>3.0009999999999999</v>
      </c>
      <c r="U40" s="16"/>
      <c r="V40" s="12"/>
      <c r="W40" s="12"/>
      <c r="X40" s="12"/>
      <c r="Y40" s="12"/>
      <c r="Z40" s="12"/>
      <c r="AA40" s="12"/>
      <c r="AB40" s="18"/>
      <c r="AC40" s="14"/>
      <c r="AD40" s="14"/>
      <c r="AE40" s="14">
        <v>1.337</v>
      </c>
      <c r="AF40" s="14">
        <v>1.26</v>
      </c>
      <c r="AG40" s="15">
        <v>1.1399999999999999</v>
      </c>
      <c r="AH40" s="15">
        <v>1.167</v>
      </c>
      <c r="AI40" s="15">
        <v>1.244</v>
      </c>
      <c r="AJ40" s="19"/>
      <c r="AK40" s="19"/>
      <c r="AL40" s="19"/>
      <c r="AM40" s="19"/>
      <c r="AN40" s="19"/>
      <c r="AO40" s="19"/>
      <c r="AP40" s="19"/>
      <c r="AQ40" s="19"/>
      <c r="AR40" s="19"/>
      <c r="AS40" s="19"/>
      <c r="AT40" s="19"/>
      <c r="AU40" s="19"/>
      <c r="AV40" s="19"/>
      <c r="AW40" s="14"/>
    </row>
    <row r="41" spans="1:50" x14ac:dyDescent="0.25">
      <c r="A41" s="27" t="s">
        <v>105</v>
      </c>
      <c r="B41" s="11"/>
      <c r="C41" s="11"/>
      <c r="D41" s="11" t="s">
        <v>96</v>
      </c>
      <c r="E41" s="11" t="s">
        <v>96</v>
      </c>
      <c r="F41" s="12"/>
      <c r="G41" s="12"/>
      <c r="H41" s="12"/>
      <c r="I41" s="12"/>
      <c r="J41" s="12"/>
      <c r="K41" s="12"/>
      <c r="L41" s="12"/>
      <c r="M41" s="18"/>
      <c r="N41" s="15"/>
      <c r="O41" s="15"/>
      <c r="P41" s="15">
        <v>0.52</v>
      </c>
      <c r="Q41" s="15">
        <v>0.71</v>
      </c>
      <c r="R41" s="15">
        <v>0.64</v>
      </c>
      <c r="S41" s="15">
        <v>1.359</v>
      </c>
      <c r="T41" s="15">
        <v>0.47399999999999998</v>
      </c>
      <c r="U41" s="16"/>
      <c r="V41" s="12"/>
      <c r="W41" s="12"/>
      <c r="X41" s="12"/>
      <c r="Y41" s="12"/>
      <c r="Z41" s="12"/>
      <c r="AA41" s="12"/>
      <c r="AB41" s="18"/>
      <c r="AC41" s="14"/>
      <c r="AD41" s="14"/>
      <c r="AE41" s="14">
        <v>0.16800000000000001</v>
      </c>
      <c r="AF41" s="14">
        <v>0.19</v>
      </c>
      <c r="AG41" s="15">
        <v>9.1999999999999998E-2</v>
      </c>
      <c r="AH41" s="15">
        <v>5.8000000000000003E-2</v>
      </c>
      <c r="AI41" s="15">
        <v>6.3E-2</v>
      </c>
      <c r="AJ41" s="19"/>
      <c r="AK41" s="19"/>
      <c r="AL41" s="19"/>
      <c r="AM41" s="19"/>
      <c r="AN41" s="19"/>
      <c r="AO41" s="19"/>
      <c r="AP41" s="19"/>
      <c r="AQ41" s="19"/>
      <c r="AR41" s="19"/>
      <c r="AS41" s="19"/>
      <c r="AT41" s="19"/>
      <c r="AU41" s="19"/>
      <c r="AV41" s="19"/>
      <c r="AW41" s="14"/>
    </row>
    <row r="42" spans="1:50" x14ac:dyDescent="0.25">
      <c r="A42" s="28" t="s">
        <v>106</v>
      </c>
      <c r="B42" s="28" t="s">
        <v>20</v>
      </c>
      <c r="C42" s="28" t="s">
        <v>21</v>
      </c>
      <c r="D42" s="28" t="s">
        <v>12</v>
      </c>
      <c r="E42" s="28" t="s">
        <v>12</v>
      </c>
      <c r="F42" s="28">
        <v>1280.3</v>
      </c>
      <c r="G42" s="28">
        <v>1306.9000000000001</v>
      </c>
      <c r="H42" s="28">
        <v>1329.4</v>
      </c>
      <c r="I42" s="28">
        <v>1308.5</v>
      </c>
      <c r="J42" s="28">
        <v>1336.2</v>
      </c>
      <c r="K42" s="28">
        <v>1313.8</v>
      </c>
      <c r="L42" s="28">
        <v>1332.7</v>
      </c>
      <c r="M42" s="28">
        <v>1389.3</v>
      </c>
      <c r="N42" s="28">
        <v>1342.7</v>
      </c>
      <c r="O42" s="28">
        <v>1347.2</v>
      </c>
      <c r="P42" s="28">
        <v>1331.1</v>
      </c>
      <c r="Q42" s="28">
        <v>1341</v>
      </c>
      <c r="R42" s="28">
        <v>1353.7</v>
      </c>
      <c r="S42" s="28">
        <v>1372.7</v>
      </c>
      <c r="T42" s="28">
        <v>1320.1</v>
      </c>
      <c r="U42" s="28">
        <v>571.5</v>
      </c>
      <c r="V42" s="28">
        <v>577.79999999999995</v>
      </c>
      <c r="W42" s="28">
        <v>602</v>
      </c>
      <c r="X42" s="28">
        <v>588</v>
      </c>
      <c r="Y42" s="28">
        <v>584</v>
      </c>
      <c r="Z42" s="28">
        <v>564.20000000000005</v>
      </c>
      <c r="AA42" s="28">
        <v>577.9</v>
      </c>
      <c r="AB42" s="28">
        <v>605.5</v>
      </c>
      <c r="AC42" s="28">
        <v>578.5</v>
      </c>
      <c r="AD42" s="28">
        <v>590</v>
      </c>
      <c r="AE42" s="28">
        <v>599.6</v>
      </c>
      <c r="AF42" s="28">
        <v>608</v>
      </c>
      <c r="AG42" s="28">
        <v>621.79999999999995</v>
      </c>
      <c r="AH42" s="28">
        <v>634.29999999999995</v>
      </c>
      <c r="AI42" s="28">
        <v>632.70000000000005</v>
      </c>
      <c r="AJ42" s="28">
        <v>35.299999999999997</v>
      </c>
      <c r="AK42" s="28">
        <v>33.700000000000003</v>
      </c>
      <c r="AL42" s="28">
        <v>33</v>
      </c>
      <c r="AM42" s="28">
        <v>32.200000000000003</v>
      </c>
      <c r="AN42" s="28">
        <v>33.799999999999997</v>
      </c>
      <c r="AO42" s="28">
        <v>33</v>
      </c>
      <c r="AP42" s="28">
        <v>37.9</v>
      </c>
      <c r="AQ42" s="28">
        <v>40</v>
      </c>
      <c r="AR42" s="28">
        <v>37.9</v>
      </c>
      <c r="AS42" s="28">
        <v>37.9</v>
      </c>
      <c r="AT42" s="28">
        <v>34.9</v>
      </c>
      <c r="AU42" s="28">
        <v>33.799999999999997</v>
      </c>
      <c r="AV42" s="28">
        <v>37.6</v>
      </c>
      <c r="AW42" s="28">
        <v>36.299999999999997</v>
      </c>
      <c r="AX42" s="28">
        <v>29.8</v>
      </c>
    </row>
    <row r="43" spans="1:50" x14ac:dyDescent="0.25">
      <c r="A43" s="28" t="s">
        <v>107</v>
      </c>
      <c r="B43" s="28" t="s">
        <v>108</v>
      </c>
      <c r="C43" s="28" t="s">
        <v>109</v>
      </c>
      <c r="D43" s="28" t="s">
        <v>12</v>
      </c>
      <c r="E43" s="28" t="s">
        <v>12</v>
      </c>
      <c r="F43" s="28">
        <v>145.1</v>
      </c>
      <c r="G43" s="28">
        <v>149.85</v>
      </c>
      <c r="H43" s="28">
        <v>149.5</v>
      </c>
      <c r="I43" s="28">
        <v>141.4</v>
      </c>
      <c r="J43" s="28">
        <v>147.80000000000001</v>
      </c>
      <c r="K43" s="28" t="s">
        <v>15</v>
      </c>
      <c r="L43" s="28" t="s">
        <v>15</v>
      </c>
      <c r="M43" s="28" t="s">
        <v>15</v>
      </c>
      <c r="N43" s="28" t="s">
        <v>15</v>
      </c>
      <c r="O43" s="28" t="s">
        <v>15</v>
      </c>
      <c r="P43" s="28" t="s">
        <v>15</v>
      </c>
      <c r="Q43" s="28" t="s">
        <v>15</v>
      </c>
      <c r="R43" s="28" t="s">
        <v>15</v>
      </c>
      <c r="S43" s="28" t="s">
        <v>15</v>
      </c>
      <c r="T43" s="28" t="s">
        <v>15</v>
      </c>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row>
    <row r="44" spans="1:50" x14ac:dyDescent="0.25">
      <c r="A44" s="28" t="s">
        <v>110</v>
      </c>
      <c r="B44" s="28" t="s">
        <v>20</v>
      </c>
      <c r="C44" s="28" t="s">
        <v>111</v>
      </c>
      <c r="D44" s="28" t="s">
        <v>12</v>
      </c>
      <c r="E44" s="28" t="s">
        <v>12</v>
      </c>
      <c r="F44" s="28">
        <v>72.8</v>
      </c>
      <c r="G44" s="28">
        <v>74.875</v>
      </c>
      <c r="H44" s="28">
        <v>71.28</v>
      </c>
      <c r="I44" s="28">
        <v>70</v>
      </c>
      <c r="J44" s="28">
        <v>71.599999999999994</v>
      </c>
      <c r="K44" s="28">
        <v>63.5</v>
      </c>
      <c r="L44" s="28">
        <v>57.7</v>
      </c>
      <c r="M44" s="28">
        <v>52.6</v>
      </c>
      <c r="N44" s="28">
        <v>57</v>
      </c>
      <c r="O44" s="28">
        <v>54.4</v>
      </c>
      <c r="P44" s="28">
        <v>53.6</v>
      </c>
      <c r="Q44" s="28">
        <v>55.5</v>
      </c>
      <c r="R44" s="28">
        <v>41.2</v>
      </c>
      <c r="S44" s="28">
        <v>42.9</v>
      </c>
      <c r="T44" s="28">
        <v>41.024000000000001</v>
      </c>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row>
    <row r="45" spans="1:50" x14ac:dyDescent="0.25">
      <c r="A45" s="28" t="s">
        <v>112</v>
      </c>
      <c r="B45" s="28" t="s">
        <v>113</v>
      </c>
      <c r="C45" s="28" t="s">
        <v>67</v>
      </c>
      <c r="D45" s="28" t="s">
        <v>45</v>
      </c>
      <c r="E45" s="28" t="s">
        <v>45</v>
      </c>
      <c r="F45" s="28">
        <v>35.700000000000003</v>
      </c>
      <c r="G45" s="28">
        <v>29.5</v>
      </c>
      <c r="H45" s="28">
        <v>39.1</v>
      </c>
      <c r="I45" s="28">
        <v>40.200000000000003</v>
      </c>
      <c r="J45" s="28">
        <v>39</v>
      </c>
      <c r="K45" s="28">
        <v>38.200000000000003</v>
      </c>
      <c r="L45" s="28">
        <v>33.4</v>
      </c>
      <c r="M45" s="28">
        <v>37.299999999999997</v>
      </c>
      <c r="N45" s="28">
        <v>44.4</v>
      </c>
      <c r="O45" s="28">
        <v>40.200000000000003</v>
      </c>
      <c r="P45" s="28">
        <v>39.1</v>
      </c>
      <c r="Q45" s="28">
        <v>45.7</v>
      </c>
      <c r="R45" s="28">
        <v>44</v>
      </c>
      <c r="S45" s="28">
        <v>41.4</v>
      </c>
      <c r="T45" s="28">
        <v>40.6</v>
      </c>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6" spans="1:50" x14ac:dyDescent="0.25">
      <c r="A46" s="28" t="s">
        <v>114</v>
      </c>
      <c r="B46" s="28" t="s">
        <v>54</v>
      </c>
      <c r="C46" s="28" t="s">
        <v>115</v>
      </c>
      <c r="D46" s="28" t="s">
        <v>45</v>
      </c>
      <c r="E46" s="28" t="s">
        <v>45</v>
      </c>
      <c r="F46" s="28">
        <v>67.7</v>
      </c>
      <c r="G46" s="28">
        <v>73.3</v>
      </c>
      <c r="H46" s="28">
        <v>71.599999999999994</v>
      </c>
      <c r="I46" s="28">
        <v>72.400000000000006</v>
      </c>
      <c r="J46" s="28">
        <v>69.099999999999994</v>
      </c>
      <c r="K46" s="28">
        <v>65.8</v>
      </c>
      <c r="L46" s="28">
        <v>71.3</v>
      </c>
      <c r="M46" s="28">
        <v>70.2</v>
      </c>
      <c r="N46" s="28">
        <v>62.8</v>
      </c>
      <c r="O46" s="28">
        <v>67.7</v>
      </c>
      <c r="P46" s="28">
        <v>68.099999999999994</v>
      </c>
      <c r="Q46" s="28">
        <v>68</v>
      </c>
      <c r="R46" s="28">
        <v>72.3</v>
      </c>
      <c r="S46" s="28">
        <v>69.599999999999994</v>
      </c>
      <c r="T46" s="28">
        <v>70.7</v>
      </c>
      <c r="U46" s="28">
        <v>23.8</v>
      </c>
      <c r="V46" s="28">
        <v>23.9</v>
      </c>
      <c r="W46" s="28">
        <v>24</v>
      </c>
      <c r="X46" s="28">
        <v>23.9</v>
      </c>
      <c r="Y46" s="28">
        <v>26.5</v>
      </c>
      <c r="Z46" s="28">
        <v>23.9</v>
      </c>
      <c r="AA46" s="28">
        <v>22.8</v>
      </c>
      <c r="AB46" s="28">
        <v>22.5</v>
      </c>
      <c r="AC46" s="28">
        <v>22.2</v>
      </c>
      <c r="AD46" s="28">
        <v>23.7</v>
      </c>
      <c r="AE46" s="28">
        <v>23.5</v>
      </c>
      <c r="AF46" s="28">
        <v>25.9</v>
      </c>
      <c r="AG46" s="28">
        <v>27.3</v>
      </c>
      <c r="AH46" s="28">
        <v>26.7</v>
      </c>
      <c r="AI46" s="28">
        <v>27.3</v>
      </c>
      <c r="AJ46" s="28">
        <v>3.8</v>
      </c>
      <c r="AK46" s="28">
        <v>4.9000000000000004</v>
      </c>
      <c r="AL46" s="28">
        <v>4.7</v>
      </c>
      <c r="AM46" s="28">
        <v>4.5999999999999996</v>
      </c>
      <c r="AN46" s="28">
        <v>2.5</v>
      </c>
      <c r="AO46" s="28">
        <v>2.6</v>
      </c>
      <c r="AP46" s="28">
        <v>3.2</v>
      </c>
      <c r="AQ46" s="28">
        <v>2.8</v>
      </c>
      <c r="AR46" s="28">
        <v>1.6</v>
      </c>
      <c r="AS46" s="28">
        <v>3.3</v>
      </c>
      <c r="AT46" s="28">
        <v>4.4000000000000004</v>
      </c>
      <c r="AU46" s="28">
        <v>5.7</v>
      </c>
      <c r="AV46" s="28">
        <v>5.8</v>
      </c>
      <c r="AW46" s="28">
        <v>4.7</v>
      </c>
      <c r="AX46" s="28">
        <v>4.5</v>
      </c>
    </row>
    <row r="47" spans="1:50" x14ac:dyDescent="0.25">
      <c r="A47" s="28" t="s">
        <v>116</v>
      </c>
      <c r="B47" s="28" t="s">
        <v>117</v>
      </c>
      <c r="C47" s="28" t="s">
        <v>118</v>
      </c>
      <c r="D47" s="28" t="s">
        <v>45</v>
      </c>
      <c r="E47" s="28" t="s">
        <v>45</v>
      </c>
      <c r="F47" s="28">
        <v>23.4</v>
      </c>
      <c r="G47" s="28">
        <v>21.3</v>
      </c>
      <c r="H47" s="28">
        <v>15.2</v>
      </c>
      <c r="I47" s="28">
        <v>14.6</v>
      </c>
      <c r="J47" s="28">
        <v>13.9</v>
      </c>
      <c r="K47" s="28">
        <v>16.3</v>
      </c>
      <c r="L47" s="28">
        <v>16</v>
      </c>
      <c r="M47" s="28">
        <v>17.7</v>
      </c>
      <c r="N47" s="28">
        <v>16.100000000000001</v>
      </c>
      <c r="O47" s="28">
        <v>14.4</v>
      </c>
      <c r="P47" s="28">
        <v>17.100000000000001</v>
      </c>
      <c r="Q47" s="28">
        <v>21.3</v>
      </c>
      <c r="R47" s="28">
        <v>15.3</v>
      </c>
      <c r="S47" s="28">
        <v>16.100000000000001</v>
      </c>
      <c r="T47" s="28">
        <v>17.600000000000001</v>
      </c>
      <c r="U47" s="28">
        <v>16.3</v>
      </c>
      <c r="V47" s="28">
        <v>10.9</v>
      </c>
      <c r="W47" s="28">
        <v>7.6</v>
      </c>
      <c r="X47" s="28">
        <v>7.7</v>
      </c>
      <c r="Y47" s="28">
        <v>7.2</v>
      </c>
      <c r="Z47" s="28">
        <v>7</v>
      </c>
      <c r="AA47" s="28">
        <v>7.1</v>
      </c>
      <c r="AB47" s="28">
        <v>7.2</v>
      </c>
      <c r="AC47" s="28">
        <v>5.8</v>
      </c>
      <c r="AD47" s="28">
        <v>5.6</v>
      </c>
      <c r="AE47" s="28">
        <v>7.4</v>
      </c>
      <c r="AF47" s="28">
        <v>11.3</v>
      </c>
      <c r="AG47" s="28">
        <v>8.3000000000000007</v>
      </c>
      <c r="AH47" s="28">
        <v>8.6</v>
      </c>
      <c r="AI47" s="28">
        <v>9.4</v>
      </c>
      <c r="AJ47" s="28">
        <v>1.1000000000000001</v>
      </c>
      <c r="AK47" s="28">
        <v>0.2</v>
      </c>
      <c r="AL47" s="28">
        <v>0.26</v>
      </c>
      <c r="AM47" s="28">
        <v>0.3</v>
      </c>
      <c r="AN47" s="28">
        <v>0.25</v>
      </c>
      <c r="AO47" s="28">
        <v>0.3</v>
      </c>
      <c r="AP47" s="28">
        <v>0.3</v>
      </c>
      <c r="AQ47" s="28">
        <v>0.3</v>
      </c>
      <c r="AR47" s="28">
        <v>0.25</v>
      </c>
      <c r="AS47" s="28">
        <v>0.3</v>
      </c>
      <c r="AT47" s="28">
        <v>0.6</v>
      </c>
      <c r="AU47" s="28">
        <v>0.3</v>
      </c>
      <c r="AV47" s="28">
        <v>0.4</v>
      </c>
      <c r="AW47" s="28">
        <v>0.5</v>
      </c>
      <c r="AX47" s="28">
        <v>0.5</v>
      </c>
    </row>
    <row r="48" spans="1:50" x14ac:dyDescent="0.25">
      <c r="A48" s="28" t="s">
        <v>119</v>
      </c>
      <c r="B48" s="28" t="s">
        <v>117</v>
      </c>
      <c r="C48" s="28" t="s">
        <v>120</v>
      </c>
      <c r="D48" s="28" t="s">
        <v>45</v>
      </c>
      <c r="E48" s="28" t="s">
        <v>45</v>
      </c>
      <c r="F48" s="28">
        <v>13.4</v>
      </c>
      <c r="G48" s="28">
        <v>14.3</v>
      </c>
      <c r="H48" s="28">
        <v>12.7</v>
      </c>
      <c r="I48" s="28">
        <v>14.4</v>
      </c>
      <c r="J48" s="28">
        <v>16</v>
      </c>
      <c r="K48" s="28">
        <v>15</v>
      </c>
      <c r="L48" s="28">
        <v>13.1</v>
      </c>
      <c r="M48" s="28">
        <v>14.4</v>
      </c>
      <c r="N48" s="28">
        <v>15.1</v>
      </c>
      <c r="O48" s="28">
        <v>15.9</v>
      </c>
      <c r="P48" s="28">
        <v>16.899999999999999</v>
      </c>
      <c r="Q48" s="28">
        <v>14.5</v>
      </c>
      <c r="R48" s="28">
        <v>12.6</v>
      </c>
      <c r="S48" s="28">
        <v>11.8</v>
      </c>
      <c r="T48" s="28">
        <v>12.2</v>
      </c>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row>
    <row r="49" spans="1:50" x14ac:dyDescent="0.25">
      <c r="A49" s="28" t="s">
        <v>121</v>
      </c>
      <c r="B49" s="28" t="s">
        <v>122</v>
      </c>
      <c r="C49" s="28" t="s">
        <v>123</v>
      </c>
      <c r="D49" s="28" t="s">
        <v>49</v>
      </c>
      <c r="E49" s="28" t="s">
        <v>49</v>
      </c>
      <c r="F49" s="28" t="s">
        <v>15</v>
      </c>
      <c r="G49" s="28" t="s">
        <v>15</v>
      </c>
      <c r="H49" s="28" t="s">
        <v>15</v>
      </c>
      <c r="I49" s="28" t="s">
        <v>15</v>
      </c>
      <c r="J49" s="28" t="s">
        <v>15</v>
      </c>
      <c r="K49" s="28" t="s">
        <v>15</v>
      </c>
      <c r="L49" s="28" t="s">
        <v>15</v>
      </c>
      <c r="M49" s="29" t="s">
        <v>15</v>
      </c>
      <c r="N49" s="28">
        <v>560</v>
      </c>
      <c r="O49" s="28">
        <v>566</v>
      </c>
      <c r="P49" s="28">
        <v>557</v>
      </c>
      <c r="Q49" s="28">
        <v>572</v>
      </c>
      <c r="R49" s="28">
        <v>580</v>
      </c>
      <c r="S49" s="28">
        <v>590</v>
      </c>
      <c r="T49" s="28">
        <v>598</v>
      </c>
      <c r="U49" s="28">
        <v>247.6</v>
      </c>
      <c r="V49" s="28">
        <v>234.2</v>
      </c>
      <c r="W49" s="28">
        <v>252.4</v>
      </c>
      <c r="X49" s="28">
        <v>245</v>
      </c>
      <c r="Y49" s="28">
        <v>249.4</v>
      </c>
      <c r="Z49" s="28">
        <v>221.4</v>
      </c>
      <c r="AA49" s="28">
        <v>241.95</v>
      </c>
      <c r="AB49" s="28">
        <v>238.5</v>
      </c>
      <c r="AC49" s="28">
        <v>234.7</v>
      </c>
      <c r="AD49" s="28">
        <v>247.4</v>
      </c>
      <c r="AE49" s="28">
        <v>247.2</v>
      </c>
      <c r="AF49" s="28">
        <v>251</v>
      </c>
      <c r="AG49" s="28">
        <v>257.5</v>
      </c>
      <c r="AH49" s="28">
        <v>261.10000000000002</v>
      </c>
      <c r="AI49" s="28">
        <v>265.84899999999999</v>
      </c>
      <c r="AJ49" s="28">
        <v>10.3</v>
      </c>
      <c r="AK49" s="28">
        <v>10</v>
      </c>
      <c r="AL49" s="28">
        <v>9.8000000000000007</v>
      </c>
      <c r="AM49" s="28">
        <v>17.100000000000001</v>
      </c>
      <c r="AN49" s="28">
        <v>16.899999999999999</v>
      </c>
      <c r="AO49" s="28">
        <v>14.4</v>
      </c>
      <c r="AP49" s="28">
        <v>12.499000000000001</v>
      </c>
      <c r="AQ49" s="28">
        <v>14.3</v>
      </c>
      <c r="AR49" s="28">
        <v>11.3</v>
      </c>
      <c r="AS49" s="28">
        <v>11.8</v>
      </c>
      <c r="AT49" s="28">
        <v>11.4</v>
      </c>
      <c r="AU49" s="28">
        <v>11.5</v>
      </c>
      <c r="AV49" s="28">
        <v>12.6</v>
      </c>
      <c r="AW49" s="28">
        <v>11.1</v>
      </c>
      <c r="AX49" s="28">
        <v>11.007</v>
      </c>
    </row>
    <row r="50" spans="1:50" x14ac:dyDescent="0.25">
      <c r="A50" s="28" t="s">
        <v>124</v>
      </c>
      <c r="B50" s="28" t="s">
        <v>125</v>
      </c>
      <c r="C50" s="28" t="s">
        <v>126</v>
      </c>
      <c r="D50" s="28" t="s">
        <v>49</v>
      </c>
      <c r="E50" s="28" t="s">
        <v>49</v>
      </c>
      <c r="F50" s="28">
        <v>5.6</v>
      </c>
      <c r="G50" s="28">
        <v>7</v>
      </c>
      <c r="H50" s="28">
        <v>16.7</v>
      </c>
      <c r="I50" s="28">
        <v>1.03</v>
      </c>
      <c r="J50" s="28">
        <v>3.9</v>
      </c>
      <c r="K50" s="28">
        <v>4.4000000000000004</v>
      </c>
      <c r="L50" s="28">
        <v>3</v>
      </c>
      <c r="M50" s="28">
        <v>5.0999999999999996</v>
      </c>
      <c r="N50" s="28">
        <v>10.3</v>
      </c>
      <c r="O50" s="28">
        <v>10</v>
      </c>
      <c r="P50" s="28">
        <v>11.2</v>
      </c>
      <c r="Q50" s="28">
        <v>8.9</v>
      </c>
      <c r="R50" s="28">
        <v>8.4</v>
      </c>
      <c r="S50" s="28">
        <v>8.3000000000000007</v>
      </c>
      <c r="T50" s="28">
        <v>8.1</v>
      </c>
      <c r="U50" s="28"/>
      <c r="V50" s="28"/>
      <c r="W50" s="28"/>
      <c r="X50" s="28"/>
      <c r="Y50" s="28"/>
      <c r="Z50" s="28"/>
      <c r="AA50" s="28"/>
      <c r="AB50" s="28"/>
      <c r="AC50" s="28"/>
      <c r="AD50" s="28"/>
      <c r="AE50" s="28"/>
      <c r="AF50" s="28"/>
      <c r="AG50" s="28"/>
      <c r="AH50" s="28"/>
      <c r="AI50" s="28"/>
      <c r="AJ50" s="28"/>
      <c r="AK50" s="28" t="s">
        <v>4</v>
      </c>
      <c r="AL50" s="28" t="s">
        <v>4</v>
      </c>
      <c r="AM50" s="28" t="s">
        <v>4</v>
      </c>
      <c r="AN50" s="28" t="s">
        <v>4</v>
      </c>
      <c r="AO50" s="28"/>
      <c r="AP50" s="28"/>
      <c r="AQ50" s="28"/>
      <c r="AR50" s="28"/>
      <c r="AS50" s="28"/>
      <c r="AT50" s="28"/>
      <c r="AU50" s="28"/>
      <c r="AV50" s="28"/>
      <c r="AW50" s="28"/>
      <c r="AX50" s="28"/>
    </row>
    <row r="51" spans="1:50" x14ac:dyDescent="0.25">
      <c r="A51" s="28" t="s">
        <v>127</v>
      </c>
      <c r="B51" s="28" t="s">
        <v>128</v>
      </c>
      <c r="C51" s="28" t="s">
        <v>129</v>
      </c>
      <c r="D51" s="28" t="s">
        <v>49</v>
      </c>
      <c r="E51" s="28" t="s">
        <v>49</v>
      </c>
      <c r="F51" s="28" t="s">
        <v>15</v>
      </c>
      <c r="G51" s="28" t="s">
        <v>15</v>
      </c>
      <c r="H51" s="28" t="s">
        <v>15</v>
      </c>
      <c r="I51" s="28" t="s">
        <v>15</v>
      </c>
      <c r="J51" s="28" t="s">
        <v>15</v>
      </c>
      <c r="K51" s="28" t="s">
        <v>15</v>
      </c>
      <c r="L51" s="28" t="s">
        <v>15</v>
      </c>
      <c r="M51" s="28" t="s">
        <v>15</v>
      </c>
      <c r="N51" s="28" t="s">
        <v>15</v>
      </c>
      <c r="O51" s="28" t="s">
        <v>15</v>
      </c>
      <c r="P51" s="28" t="s">
        <v>15</v>
      </c>
      <c r="Q51" s="28" t="s">
        <v>15</v>
      </c>
      <c r="R51" s="28" t="s">
        <v>15</v>
      </c>
      <c r="S51" s="28" t="s">
        <v>15</v>
      </c>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row>
    <row r="52" spans="1:50" x14ac:dyDescent="0.25">
      <c r="A52" s="28" t="s">
        <v>130</v>
      </c>
      <c r="B52" s="28" t="s">
        <v>56</v>
      </c>
      <c r="C52" s="28" t="s">
        <v>131</v>
      </c>
      <c r="D52" s="28" t="s">
        <v>49</v>
      </c>
      <c r="E52" s="28" t="s">
        <v>49</v>
      </c>
      <c r="F52" s="28">
        <v>2.96</v>
      </c>
      <c r="G52" s="28">
        <v>3.3519999999999999</v>
      </c>
      <c r="H52" s="28">
        <v>2.62</v>
      </c>
      <c r="I52" s="28">
        <v>4.9000000000000004</v>
      </c>
      <c r="J52" s="28">
        <v>3.3</v>
      </c>
      <c r="K52" s="28">
        <v>2.996</v>
      </c>
      <c r="L52" s="28">
        <v>4.9000000000000004</v>
      </c>
      <c r="M52" s="28">
        <v>4.6399999999999997</v>
      </c>
      <c r="N52" s="28">
        <v>0</v>
      </c>
      <c r="O52" s="28">
        <v>0</v>
      </c>
      <c r="P52" s="28">
        <v>0</v>
      </c>
      <c r="Q52" s="28">
        <v>0</v>
      </c>
      <c r="R52" s="28">
        <v>0</v>
      </c>
      <c r="S52" s="28">
        <v>0</v>
      </c>
      <c r="T52" s="28">
        <v>0</v>
      </c>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row>
    <row r="53" spans="1:50" x14ac:dyDescent="0.25">
      <c r="A53" s="28" t="s">
        <v>132</v>
      </c>
      <c r="B53" s="28" t="s">
        <v>133</v>
      </c>
      <c r="C53" s="28" t="s">
        <v>134</v>
      </c>
      <c r="D53" s="28" t="s">
        <v>93</v>
      </c>
      <c r="E53" s="28" t="s">
        <v>93</v>
      </c>
      <c r="F53" s="28">
        <v>75.363</v>
      </c>
      <c r="G53" s="28">
        <v>74.8</v>
      </c>
      <c r="H53" s="28">
        <v>74.2</v>
      </c>
      <c r="I53" s="28">
        <v>76.2</v>
      </c>
      <c r="J53" s="28">
        <v>75.98</v>
      </c>
      <c r="K53" s="28">
        <v>78.75</v>
      </c>
      <c r="L53" s="28">
        <v>81.650000000000006</v>
      </c>
      <c r="M53" s="28">
        <v>77.099999999999994</v>
      </c>
      <c r="N53" s="28">
        <v>79.3</v>
      </c>
      <c r="O53" s="28">
        <v>77.5</v>
      </c>
      <c r="P53" s="28">
        <v>77.7</v>
      </c>
      <c r="Q53" s="28">
        <v>81.599999999999994</v>
      </c>
      <c r="R53" s="28">
        <v>84.1</v>
      </c>
      <c r="S53" s="28">
        <v>79.099999999999994</v>
      </c>
      <c r="T53" s="28">
        <v>81.599999999999994</v>
      </c>
      <c r="U53" s="28">
        <v>20.704000000000001</v>
      </c>
      <c r="V53" s="28">
        <v>21</v>
      </c>
      <c r="W53" s="28">
        <v>20.6</v>
      </c>
      <c r="X53" s="28">
        <v>18.2</v>
      </c>
      <c r="Y53" s="28">
        <v>19.321999999999999</v>
      </c>
      <c r="Z53" s="28">
        <v>19</v>
      </c>
      <c r="AA53" s="28">
        <v>17.82</v>
      </c>
      <c r="AB53" s="28">
        <v>15.9</v>
      </c>
      <c r="AC53" s="28">
        <v>15.6</v>
      </c>
      <c r="AD53" s="28">
        <v>14.8</v>
      </c>
      <c r="AE53" s="28">
        <v>15.4</v>
      </c>
      <c r="AF53" s="28">
        <v>16.2</v>
      </c>
      <c r="AG53" s="28">
        <v>17.600000000000001</v>
      </c>
      <c r="AH53" s="28">
        <v>17.399999999999999</v>
      </c>
      <c r="AI53" s="28">
        <v>20.3</v>
      </c>
      <c r="AJ53" s="28">
        <v>2.9159999999999999</v>
      </c>
      <c r="AK53" s="28">
        <v>2.8</v>
      </c>
      <c r="AL53" s="28">
        <v>2.7</v>
      </c>
      <c r="AM53" s="28">
        <v>4.9000000000000004</v>
      </c>
      <c r="AN53" s="28">
        <v>5.2679999999999998</v>
      </c>
      <c r="AO53" s="28">
        <v>5.4</v>
      </c>
      <c r="AP53" s="28">
        <v>5.96</v>
      </c>
      <c r="AQ53" s="28">
        <v>7.4</v>
      </c>
      <c r="AR53" s="28">
        <v>8.5</v>
      </c>
      <c r="AS53" s="28">
        <v>9</v>
      </c>
      <c r="AT53" s="28">
        <v>9</v>
      </c>
      <c r="AU53" s="28">
        <v>9.4</v>
      </c>
      <c r="AV53" s="28">
        <v>9.85</v>
      </c>
      <c r="AW53" s="28">
        <v>10.7</v>
      </c>
      <c r="AX53" s="28">
        <v>9.4</v>
      </c>
    </row>
    <row r="54" spans="1:50" x14ac:dyDescent="0.25">
      <c r="A54" s="28" t="s">
        <v>135</v>
      </c>
      <c r="B54" s="28" t="s">
        <v>136</v>
      </c>
      <c r="C54" s="28" t="s">
        <v>137</v>
      </c>
      <c r="D54" s="28" t="s">
        <v>93</v>
      </c>
      <c r="E54" s="28" t="s">
        <v>93</v>
      </c>
      <c r="F54" s="28">
        <v>58.7</v>
      </c>
      <c r="G54" s="28">
        <v>58.6</v>
      </c>
      <c r="H54" s="28">
        <v>60.5</v>
      </c>
      <c r="I54" s="28">
        <v>55</v>
      </c>
      <c r="J54" s="28">
        <v>60.552</v>
      </c>
      <c r="K54" s="28">
        <v>58.8</v>
      </c>
      <c r="L54" s="28">
        <v>58.39</v>
      </c>
      <c r="M54" s="28">
        <v>56.3</v>
      </c>
      <c r="N54" s="28">
        <v>58.8</v>
      </c>
      <c r="O54" s="28">
        <v>54.8</v>
      </c>
      <c r="P54" s="28">
        <v>55</v>
      </c>
      <c r="Q54" s="28">
        <v>53.6</v>
      </c>
      <c r="R54" s="28">
        <v>57.5</v>
      </c>
      <c r="S54" s="28">
        <v>60.3</v>
      </c>
      <c r="T54" s="28">
        <v>58.1</v>
      </c>
      <c r="U54" s="28">
        <v>10.406000000000001</v>
      </c>
      <c r="V54" s="28">
        <v>10</v>
      </c>
      <c r="W54" s="28">
        <v>9.6999999999999993</v>
      </c>
      <c r="X54" s="28">
        <v>9.1999999999999993</v>
      </c>
      <c r="Y54" s="28">
        <v>9.8439999999999994</v>
      </c>
      <c r="Z54" s="28">
        <v>10.199999999999999</v>
      </c>
      <c r="AA54" s="28">
        <v>9.09</v>
      </c>
      <c r="AB54" s="28">
        <v>10.4</v>
      </c>
      <c r="AC54" s="28">
        <v>9.4</v>
      </c>
      <c r="AD54" s="28">
        <v>10.7</v>
      </c>
      <c r="AE54" s="28">
        <v>10.199999999999999</v>
      </c>
      <c r="AF54" s="28">
        <v>8.8000000000000007</v>
      </c>
      <c r="AG54" s="28">
        <v>9.43</v>
      </c>
      <c r="AH54" s="28">
        <v>10.6</v>
      </c>
      <c r="AI54" s="28">
        <v>10.5</v>
      </c>
      <c r="AJ54" s="28">
        <v>5.3520000000000003</v>
      </c>
      <c r="AK54" s="28">
        <v>5.4</v>
      </c>
      <c r="AL54" s="28">
        <v>6.1</v>
      </c>
      <c r="AM54" s="28">
        <v>4.7</v>
      </c>
      <c r="AN54" s="28">
        <v>6.73</v>
      </c>
      <c r="AO54" s="28">
        <v>6.7</v>
      </c>
      <c r="AP54" s="28">
        <v>6.8</v>
      </c>
      <c r="AQ54" s="28">
        <v>4.8899999999999997</v>
      </c>
      <c r="AR54" s="28">
        <v>4.9000000000000004</v>
      </c>
      <c r="AS54" s="28">
        <v>4.5</v>
      </c>
      <c r="AT54" s="28">
        <v>4.8</v>
      </c>
      <c r="AU54" s="28">
        <v>4.7</v>
      </c>
      <c r="AV54" s="28">
        <v>4.58</v>
      </c>
      <c r="AW54" s="28">
        <v>5.3</v>
      </c>
      <c r="AX54" s="28">
        <v>4.7</v>
      </c>
    </row>
    <row r="55" spans="1:50" x14ac:dyDescent="0.25">
      <c r="A55" s="28" t="s">
        <v>138</v>
      </c>
      <c r="B55" s="28" t="s">
        <v>91</v>
      </c>
      <c r="C55" s="28" t="s">
        <v>139</v>
      </c>
      <c r="D55" s="28" t="s">
        <v>93</v>
      </c>
      <c r="E55" s="28" t="s">
        <v>93</v>
      </c>
      <c r="F55" s="28">
        <v>63.761000000000003</v>
      </c>
      <c r="G55" s="28">
        <v>64</v>
      </c>
      <c r="H55" s="28">
        <v>65</v>
      </c>
      <c r="I55" s="28">
        <v>65.2</v>
      </c>
      <c r="J55" s="28">
        <v>69.903999999999996</v>
      </c>
      <c r="K55" s="28">
        <v>64.2</v>
      </c>
      <c r="L55" s="28">
        <v>66.97</v>
      </c>
      <c r="M55" s="28">
        <v>68.7</v>
      </c>
      <c r="N55" s="28">
        <v>65</v>
      </c>
      <c r="O55" s="28">
        <v>64.900000000000006</v>
      </c>
      <c r="P55" s="28">
        <v>58.7</v>
      </c>
      <c r="Q55" s="28">
        <v>62.7</v>
      </c>
      <c r="R55" s="28">
        <v>61.2</v>
      </c>
      <c r="S55" s="28">
        <v>65.7</v>
      </c>
      <c r="T55" s="28">
        <v>62.8</v>
      </c>
      <c r="U55" s="28">
        <v>7.4349999999999996</v>
      </c>
      <c r="V55" s="28">
        <v>7.9</v>
      </c>
      <c r="W55" s="28">
        <v>8</v>
      </c>
      <c r="X55" s="28">
        <v>8</v>
      </c>
      <c r="Y55" s="28">
        <v>7.7709999999999999</v>
      </c>
      <c r="Z55" s="28">
        <v>7.5</v>
      </c>
      <c r="AA55" s="28">
        <v>7.24</v>
      </c>
      <c r="AB55" s="28">
        <v>8</v>
      </c>
      <c r="AC55" s="28">
        <v>7.8</v>
      </c>
      <c r="AD55" s="28">
        <v>8.1</v>
      </c>
      <c r="AE55" s="28">
        <v>8</v>
      </c>
      <c r="AF55" s="28">
        <v>7.9</v>
      </c>
      <c r="AG55" s="28">
        <v>8.1999999999999993</v>
      </c>
      <c r="AH55" s="28">
        <v>8.5</v>
      </c>
      <c r="AI55" s="28">
        <v>8.8000000000000007</v>
      </c>
      <c r="AJ55" s="28">
        <v>3.2839999999999998</v>
      </c>
      <c r="AK55" s="28">
        <v>3.1</v>
      </c>
      <c r="AL55" s="28">
        <v>3</v>
      </c>
      <c r="AM55" s="28">
        <v>3.6</v>
      </c>
      <c r="AN55" s="28">
        <v>4.6539999999999999</v>
      </c>
      <c r="AO55" s="28">
        <v>4.7</v>
      </c>
      <c r="AP55" s="28">
        <v>4.87</v>
      </c>
      <c r="AQ55" s="28">
        <v>4.37</v>
      </c>
      <c r="AR55" s="28">
        <v>4.2699999999999996</v>
      </c>
      <c r="AS55" s="28">
        <v>3.3</v>
      </c>
      <c r="AT55" s="28">
        <v>3.1</v>
      </c>
      <c r="AU55" s="28">
        <v>3.2</v>
      </c>
      <c r="AV55" s="28">
        <v>3.35</v>
      </c>
      <c r="AW55" s="28">
        <v>3.9</v>
      </c>
      <c r="AX55" s="28">
        <v>3.7</v>
      </c>
    </row>
    <row r="56" spans="1:50" x14ac:dyDescent="0.25">
      <c r="A56" s="28" t="s">
        <v>140</v>
      </c>
      <c r="B56" s="28" t="s">
        <v>91</v>
      </c>
      <c r="C56" s="28" t="s">
        <v>141</v>
      </c>
      <c r="D56" s="28" t="s">
        <v>93</v>
      </c>
      <c r="E56" s="28" t="s">
        <v>93</v>
      </c>
      <c r="F56" s="28">
        <v>96.653000000000006</v>
      </c>
      <c r="G56" s="28">
        <v>101.6</v>
      </c>
      <c r="H56" s="28">
        <v>98.3</v>
      </c>
      <c r="I56" s="28">
        <v>102.1</v>
      </c>
      <c r="J56" s="28">
        <v>102.035</v>
      </c>
      <c r="K56" s="28">
        <v>105.8</v>
      </c>
      <c r="L56" s="28">
        <v>104.6</v>
      </c>
      <c r="M56" s="28">
        <v>108.6</v>
      </c>
      <c r="N56" s="28">
        <v>99.3</v>
      </c>
      <c r="O56" s="28">
        <v>96.6</v>
      </c>
      <c r="P56" s="28">
        <v>97.4</v>
      </c>
      <c r="Q56" s="28">
        <v>103.5</v>
      </c>
      <c r="R56" s="28">
        <v>101.7</v>
      </c>
      <c r="S56" s="28">
        <v>104.7</v>
      </c>
      <c r="T56" s="28">
        <v>103.6</v>
      </c>
      <c r="U56" s="28">
        <v>21.100999999999999</v>
      </c>
      <c r="V56" s="28">
        <v>21</v>
      </c>
      <c r="W56" s="28">
        <v>20.100000000000001</v>
      </c>
      <c r="X56" s="28">
        <v>20.9</v>
      </c>
      <c r="Y56" s="28">
        <v>21.084</v>
      </c>
      <c r="Z56" s="28">
        <v>21.4</v>
      </c>
      <c r="AA56" s="28">
        <v>21.33</v>
      </c>
      <c r="AB56" s="28">
        <v>20.8</v>
      </c>
      <c r="AC56" s="28">
        <v>19.5</v>
      </c>
      <c r="AD56" s="28">
        <v>20.399999999999999</v>
      </c>
      <c r="AE56" s="28">
        <v>21.1</v>
      </c>
      <c r="AF56" s="28">
        <v>22.7</v>
      </c>
      <c r="AG56" s="28">
        <v>22.5</v>
      </c>
      <c r="AH56" s="28">
        <v>22.9</v>
      </c>
      <c r="AI56" s="28">
        <v>23.4</v>
      </c>
      <c r="AJ56" s="28">
        <v>11.746</v>
      </c>
      <c r="AK56" s="28">
        <v>11.8</v>
      </c>
      <c r="AL56" s="28">
        <v>11</v>
      </c>
      <c r="AM56" s="28">
        <v>11.7</v>
      </c>
      <c r="AN56" s="28">
        <v>12.743</v>
      </c>
      <c r="AO56" s="28">
        <v>13.8</v>
      </c>
      <c r="AP56" s="28">
        <v>13.53</v>
      </c>
      <c r="AQ56" s="28">
        <v>15.68</v>
      </c>
      <c r="AR56" s="28">
        <v>13.84</v>
      </c>
      <c r="AS56" s="28">
        <v>13.1</v>
      </c>
      <c r="AT56" s="28">
        <v>13.1</v>
      </c>
      <c r="AU56" s="28">
        <v>14.4</v>
      </c>
      <c r="AV56" s="28">
        <v>13.75</v>
      </c>
      <c r="AW56" s="28">
        <v>14.2</v>
      </c>
      <c r="AX56" s="28">
        <v>13.6</v>
      </c>
    </row>
    <row r="57" spans="1:50" x14ac:dyDescent="0.25">
      <c r="A57" s="30" t="s">
        <v>142</v>
      </c>
      <c r="B57" s="28" t="s">
        <v>98</v>
      </c>
      <c r="C57" s="28" t="s">
        <v>143</v>
      </c>
      <c r="D57" s="28" t="s">
        <v>93</v>
      </c>
      <c r="E57" s="28" t="s">
        <v>93</v>
      </c>
      <c r="F57" s="28">
        <v>18.152000000000001</v>
      </c>
      <c r="G57" s="28">
        <v>18.899999999999999</v>
      </c>
      <c r="H57" s="28">
        <v>18.399999999999999</v>
      </c>
      <c r="I57" s="28">
        <v>20.5</v>
      </c>
      <c r="J57" s="28">
        <v>21.062999999999999</v>
      </c>
      <c r="K57" s="28">
        <v>23.1</v>
      </c>
      <c r="L57" s="28">
        <v>26.15</v>
      </c>
      <c r="M57" s="28">
        <v>24.9</v>
      </c>
      <c r="N57" s="28">
        <v>26</v>
      </c>
      <c r="O57" s="28">
        <v>26.5</v>
      </c>
      <c r="P57" s="28">
        <v>26.4</v>
      </c>
      <c r="Q57" s="28">
        <v>27.8</v>
      </c>
      <c r="R57" s="28">
        <v>26.9</v>
      </c>
      <c r="S57" s="28">
        <v>29.1</v>
      </c>
      <c r="T57" s="28">
        <v>29.5</v>
      </c>
      <c r="U57" s="28"/>
      <c r="V57" s="28"/>
      <c r="W57" s="28"/>
      <c r="X57" s="28"/>
      <c r="Y57" s="28"/>
      <c r="Z57" s="28"/>
      <c r="AA57" s="28"/>
      <c r="AB57" s="28"/>
      <c r="AC57" s="28"/>
      <c r="AD57" s="28"/>
      <c r="AE57" s="28"/>
      <c r="AF57" s="28"/>
      <c r="AG57" s="28"/>
      <c r="AH57" s="28"/>
      <c r="AI57" s="28"/>
      <c r="AJ57" s="30"/>
      <c r="AK57" s="30"/>
      <c r="AL57" s="30"/>
      <c r="AM57" s="30"/>
      <c r="AN57" s="30"/>
      <c r="AO57" s="30"/>
      <c r="AP57" s="30"/>
      <c r="AQ57" s="30"/>
      <c r="AR57" s="30"/>
      <c r="AS57" s="30"/>
      <c r="AT57" s="30"/>
      <c r="AU57" s="30"/>
      <c r="AV57" s="30"/>
      <c r="AW57" s="30"/>
      <c r="AX57" s="30"/>
    </row>
    <row r="58" spans="1:50" x14ac:dyDescent="0.25">
      <c r="A58" s="28" t="s">
        <v>144</v>
      </c>
      <c r="B58" s="28" t="s">
        <v>145</v>
      </c>
      <c r="C58" s="28" t="s">
        <v>91</v>
      </c>
      <c r="D58" s="28" t="s">
        <v>146</v>
      </c>
      <c r="E58" s="28" t="s">
        <v>93</v>
      </c>
      <c r="F58" s="28" t="s">
        <v>15</v>
      </c>
      <c r="G58" s="28" t="s">
        <v>15</v>
      </c>
      <c r="H58" s="28" t="s">
        <v>15</v>
      </c>
      <c r="I58" s="28" t="s">
        <v>15</v>
      </c>
      <c r="J58" s="28" t="s">
        <v>15</v>
      </c>
      <c r="K58" s="28" t="s">
        <v>15</v>
      </c>
      <c r="L58" s="28" t="s">
        <v>15</v>
      </c>
      <c r="M58" s="28" t="s">
        <v>15</v>
      </c>
      <c r="N58" s="28" t="s">
        <v>15</v>
      </c>
      <c r="O58" s="28"/>
      <c r="P58" s="28"/>
      <c r="Q58" s="28"/>
      <c r="R58" s="28"/>
      <c r="S58" s="28"/>
      <c r="T58" s="28"/>
      <c r="U58" s="28"/>
      <c r="V58" s="28" t="s">
        <v>15</v>
      </c>
      <c r="W58" s="28" t="s">
        <v>15</v>
      </c>
      <c r="X58" s="28" t="s">
        <v>15</v>
      </c>
      <c r="Y58" s="28" t="s">
        <v>15</v>
      </c>
      <c r="Z58" s="28" t="s">
        <v>15</v>
      </c>
      <c r="AA58" s="28" t="s">
        <v>15</v>
      </c>
      <c r="AB58" s="28" t="s">
        <v>15</v>
      </c>
      <c r="AC58" s="28"/>
      <c r="AD58" s="28"/>
      <c r="AE58" s="28"/>
      <c r="AF58" s="28"/>
      <c r="AG58" s="28"/>
      <c r="AH58" s="28"/>
      <c r="AI58" s="28"/>
      <c r="AJ58" s="28" t="s">
        <v>15</v>
      </c>
      <c r="AK58" s="28" t="s">
        <v>15</v>
      </c>
      <c r="AL58" s="28" t="s">
        <v>15</v>
      </c>
      <c r="AM58" s="28" t="s">
        <v>15</v>
      </c>
      <c r="AN58" s="28" t="s">
        <v>15</v>
      </c>
      <c r="AO58" s="28" t="s">
        <v>15</v>
      </c>
      <c r="AP58" s="28" t="s">
        <v>15</v>
      </c>
      <c r="AQ58" s="28" t="s">
        <v>15</v>
      </c>
      <c r="AR58" s="28" t="s">
        <v>15</v>
      </c>
      <c r="AS58" s="28" t="s">
        <v>15</v>
      </c>
      <c r="AT58" s="28" t="s">
        <v>15</v>
      </c>
      <c r="AU58" s="28" t="s">
        <v>15</v>
      </c>
      <c r="AV58" s="28" t="s">
        <v>15</v>
      </c>
      <c r="AW58" s="28" t="s">
        <v>15</v>
      </c>
      <c r="AX58" s="28" t="s">
        <v>15</v>
      </c>
    </row>
    <row r="59" spans="1:50" x14ac:dyDescent="0.25">
      <c r="A59" s="28" t="s">
        <v>147</v>
      </c>
      <c r="B59" s="28" t="s">
        <v>148</v>
      </c>
      <c r="C59" s="28" t="s">
        <v>149</v>
      </c>
      <c r="D59" s="28" t="s">
        <v>96</v>
      </c>
      <c r="E59" s="28" t="s">
        <v>96</v>
      </c>
      <c r="F59" s="28">
        <v>146.30000000000001</v>
      </c>
      <c r="G59" s="28">
        <v>169.238</v>
      </c>
      <c r="H59" s="28">
        <v>177.495</v>
      </c>
      <c r="I59" s="28">
        <v>170.94399999999999</v>
      </c>
      <c r="J59" s="28">
        <v>166.2</v>
      </c>
      <c r="K59" s="28">
        <v>164</v>
      </c>
      <c r="L59" s="28">
        <v>169</v>
      </c>
      <c r="M59" s="28">
        <v>173.1</v>
      </c>
      <c r="N59" s="28">
        <v>166.054</v>
      </c>
      <c r="O59" s="28">
        <v>165.8</v>
      </c>
      <c r="P59" s="28">
        <v>163.44499999999999</v>
      </c>
      <c r="Q59" s="28">
        <v>169.8</v>
      </c>
      <c r="R59" s="28">
        <v>162.6</v>
      </c>
      <c r="S59" s="28">
        <v>160.98699999999999</v>
      </c>
      <c r="T59" s="28">
        <v>164.464</v>
      </c>
      <c r="U59" s="28">
        <v>63.2</v>
      </c>
      <c r="V59" s="28">
        <v>73.207999999999998</v>
      </c>
      <c r="W59" s="28">
        <v>76.363</v>
      </c>
      <c r="X59" s="28">
        <v>73.334999999999994</v>
      </c>
      <c r="Y59" s="28">
        <v>74.3</v>
      </c>
      <c r="Z59" s="28">
        <v>72.2</v>
      </c>
      <c r="AA59" s="28">
        <v>78</v>
      </c>
      <c r="AB59" s="28">
        <v>77.900000000000006</v>
      </c>
      <c r="AC59" s="28">
        <v>77.8</v>
      </c>
      <c r="AD59" s="28">
        <v>75.599999999999994</v>
      </c>
      <c r="AE59" s="28">
        <v>78.7</v>
      </c>
      <c r="AF59" s="28">
        <v>81.88</v>
      </c>
      <c r="AG59" s="28">
        <v>81.900000000000006</v>
      </c>
      <c r="AH59" s="28">
        <v>76.046999999999997</v>
      </c>
      <c r="AI59" s="28">
        <v>79.331999999999994</v>
      </c>
      <c r="AJ59" s="28">
        <v>3</v>
      </c>
      <c r="AK59" s="28">
        <v>3.4649999999999999</v>
      </c>
      <c r="AL59" s="28">
        <v>3.8940000000000001</v>
      </c>
      <c r="AM59" s="28">
        <v>3.629</v>
      </c>
      <c r="AN59" s="28">
        <v>3.3</v>
      </c>
      <c r="AO59" s="28">
        <v>4</v>
      </c>
      <c r="AP59" s="28">
        <v>4.28</v>
      </c>
      <c r="AQ59" s="28">
        <v>4</v>
      </c>
      <c r="AR59" s="28">
        <v>2.2490000000000001</v>
      </c>
      <c r="AS59" s="28">
        <v>2.9</v>
      </c>
      <c r="AT59" s="28"/>
      <c r="AU59" s="28"/>
      <c r="AV59" s="28">
        <v>2</v>
      </c>
      <c r="AW59" s="28">
        <v>1.9450000000000001</v>
      </c>
      <c r="AX59" s="28">
        <v>1.9470000000000001</v>
      </c>
    </row>
    <row r="60" spans="1:50" x14ac:dyDescent="0.25">
      <c r="A60" s="28" t="s">
        <v>150</v>
      </c>
      <c r="B60" s="28" t="s">
        <v>151</v>
      </c>
      <c r="C60" s="28" t="s">
        <v>152</v>
      </c>
      <c r="D60" s="28" t="s">
        <v>96</v>
      </c>
      <c r="E60" s="28" t="s">
        <v>96</v>
      </c>
      <c r="F60" s="28">
        <v>238.8</v>
      </c>
      <c r="G60" s="28">
        <v>244.97499999999999</v>
      </c>
      <c r="H60" s="28">
        <v>256</v>
      </c>
      <c r="I60" s="28">
        <v>248.756</v>
      </c>
      <c r="J60" s="28">
        <v>264.39999999999998</v>
      </c>
      <c r="K60" s="28">
        <v>272</v>
      </c>
      <c r="L60" s="28">
        <v>254</v>
      </c>
      <c r="M60" s="28">
        <v>269.3</v>
      </c>
      <c r="N60" s="28">
        <v>280.86599999999999</v>
      </c>
      <c r="O60" s="28">
        <v>270</v>
      </c>
      <c r="P60" s="28">
        <v>261.07</v>
      </c>
      <c r="Q60" s="28">
        <v>273.2</v>
      </c>
      <c r="R60" s="28">
        <v>273.10000000000002</v>
      </c>
      <c r="S60" s="28">
        <v>265.43299999999999</v>
      </c>
      <c r="T60" s="28">
        <v>268.67200000000003</v>
      </c>
      <c r="U60" s="28">
        <v>112.9</v>
      </c>
      <c r="V60" s="28">
        <v>115.386</v>
      </c>
      <c r="W60" s="28">
        <v>119.643</v>
      </c>
      <c r="X60" s="28">
        <v>116.706</v>
      </c>
      <c r="Y60" s="28">
        <v>123.8</v>
      </c>
      <c r="Z60" s="28">
        <v>129.19999999999999</v>
      </c>
      <c r="AA60" s="28">
        <v>134</v>
      </c>
      <c r="AB60" s="28">
        <v>130.6</v>
      </c>
      <c r="AC60" s="28">
        <v>138.05099999999999</v>
      </c>
      <c r="AD60" s="28">
        <v>126.9</v>
      </c>
      <c r="AE60" s="28">
        <v>139.565</v>
      </c>
      <c r="AF60" s="28">
        <v>147.28</v>
      </c>
      <c r="AG60" s="28">
        <v>150.56</v>
      </c>
      <c r="AH60" s="28">
        <v>136.36699999999999</v>
      </c>
      <c r="AI60" s="28">
        <v>139.358</v>
      </c>
      <c r="AJ60" s="28">
        <v>10.199999999999999</v>
      </c>
      <c r="AK60" s="28">
        <v>9.9830000000000005</v>
      </c>
      <c r="AL60" s="28">
        <v>9.8130000000000006</v>
      </c>
      <c r="AM60" s="28">
        <v>9.7720000000000002</v>
      </c>
      <c r="AN60" s="28">
        <v>10.3</v>
      </c>
      <c r="AO60" s="28">
        <v>7.3</v>
      </c>
      <c r="AP60" s="28">
        <v>7.6</v>
      </c>
      <c r="AQ60" s="28">
        <v>12.6</v>
      </c>
      <c r="AR60" s="28">
        <v>8.984</v>
      </c>
      <c r="AS60" s="28">
        <v>12</v>
      </c>
      <c r="AT60" s="28" t="s">
        <v>15</v>
      </c>
      <c r="AU60" s="28" t="s">
        <v>15</v>
      </c>
      <c r="AV60" s="28">
        <v>12.6</v>
      </c>
      <c r="AW60" s="28">
        <v>9.5280000000000005</v>
      </c>
      <c r="AX60" s="28">
        <v>9.9440000000000008</v>
      </c>
    </row>
    <row r="61" spans="1:50" x14ac:dyDescent="0.25">
      <c r="A61" s="28" t="s">
        <v>153</v>
      </c>
      <c r="B61" s="28" t="s">
        <v>154</v>
      </c>
      <c r="C61" s="28" t="s">
        <v>154</v>
      </c>
      <c r="D61" s="28" t="s">
        <v>96</v>
      </c>
      <c r="E61" s="28" t="s">
        <v>96</v>
      </c>
      <c r="F61" s="28">
        <v>108.4</v>
      </c>
      <c r="G61" s="28">
        <v>117.913</v>
      </c>
      <c r="H61" s="28">
        <v>131.77600000000001</v>
      </c>
      <c r="I61" s="28" t="s">
        <v>15</v>
      </c>
      <c r="J61" s="28" t="s">
        <v>15</v>
      </c>
      <c r="K61" s="28" t="s">
        <v>15</v>
      </c>
      <c r="L61" s="28" t="s">
        <v>15</v>
      </c>
      <c r="M61" s="28">
        <v>172.1</v>
      </c>
      <c r="N61" s="28">
        <v>159.303</v>
      </c>
      <c r="O61" s="28">
        <v>152.69999999999999</v>
      </c>
      <c r="P61" s="28">
        <v>137.83600000000001</v>
      </c>
      <c r="Q61" s="28">
        <v>146.94</v>
      </c>
      <c r="R61" s="28">
        <v>151.69999999999999</v>
      </c>
      <c r="S61" s="28">
        <v>147.74199999999999</v>
      </c>
      <c r="T61" s="28">
        <v>145.07599999999999</v>
      </c>
      <c r="U61" s="28">
        <v>50.7</v>
      </c>
      <c r="V61" s="28">
        <v>56.353000000000002</v>
      </c>
      <c r="W61" s="28">
        <v>65.837000000000003</v>
      </c>
      <c r="X61" s="28" t="s">
        <v>15</v>
      </c>
      <c r="Y61" s="28" t="s">
        <v>15</v>
      </c>
      <c r="Z61" s="28" t="s">
        <v>15</v>
      </c>
      <c r="AA61" s="28" t="s">
        <v>15</v>
      </c>
      <c r="AB61" s="28">
        <v>88.8</v>
      </c>
      <c r="AC61" s="28">
        <v>78.33</v>
      </c>
      <c r="AD61" s="28">
        <v>73.900000000000006</v>
      </c>
      <c r="AE61" s="28">
        <v>78.185000000000002</v>
      </c>
      <c r="AF61" s="28">
        <v>84.47</v>
      </c>
      <c r="AG61" s="28">
        <v>85.26</v>
      </c>
      <c r="AH61" s="28">
        <v>77.837000000000003</v>
      </c>
      <c r="AI61" s="28">
        <v>75.096000000000004</v>
      </c>
      <c r="AJ61" s="28">
        <v>4.4000000000000004</v>
      </c>
      <c r="AK61" s="28">
        <v>4.0490000000000004</v>
      </c>
      <c r="AL61" s="28">
        <v>4.7610000000000001</v>
      </c>
      <c r="AM61" s="28" t="s">
        <v>15</v>
      </c>
      <c r="AN61" s="28" t="s">
        <v>15</v>
      </c>
      <c r="AO61" s="28" t="s">
        <v>15</v>
      </c>
      <c r="AP61" s="28" t="s">
        <v>15</v>
      </c>
      <c r="AQ61" s="28">
        <v>7.2</v>
      </c>
      <c r="AR61" s="28">
        <v>3.8610000000000002</v>
      </c>
      <c r="AS61" s="28">
        <v>6.4</v>
      </c>
      <c r="AT61" s="28" t="s">
        <v>15</v>
      </c>
      <c r="AU61" s="28" t="s">
        <v>15</v>
      </c>
      <c r="AV61" s="28">
        <v>3.7</v>
      </c>
      <c r="AW61" s="28">
        <v>4.109</v>
      </c>
      <c r="AX61" s="28">
        <v>3.8380000000000001</v>
      </c>
    </row>
    <row r="62" spans="1:50" x14ac:dyDescent="0.25">
      <c r="A62" s="28" t="s">
        <v>155</v>
      </c>
      <c r="B62" s="28" t="s">
        <v>95</v>
      </c>
      <c r="C62" s="28" t="s">
        <v>156</v>
      </c>
      <c r="D62" s="28" t="s">
        <v>96</v>
      </c>
      <c r="E62" s="28" t="s">
        <v>96</v>
      </c>
      <c r="F62" s="28">
        <v>196.8</v>
      </c>
      <c r="G62" s="28">
        <v>207.874</v>
      </c>
      <c r="H62" s="28">
        <v>206.84</v>
      </c>
      <c r="I62" s="28">
        <v>214.43199999999999</v>
      </c>
      <c r="J62" s="28">
        <v>205.9</v>
      </c>
      <c r="K62" s="28">
        <v>189</v>
      </c>
      <c r="L62" s="28">
        <v>192</v>
      </c>
      <c r="M62" s="28">
        <v>196.8</v>
      </c>
      <c r="N62" s="28">
        <v>170.89599999999999</v>
      </c>
      <c r="O62" s="28">
        <v>173</v>
      </c>
      <c r="P62" s="28">
        <v>170.666</v>
      </c>
      <c r="Q62" s="28">
        <v>176.3</v>
      </c>
      <c r="R62" s="28">
        <v>181</v>
      </c>
      <c r="S62" s="28">
        <v>181.37299999999999</v>
      </c>
      <c r="T62" s="28">
        <v>190.83</v>
      </c>
      <c r="U62" s="28">
        <v>62.5</v>
      </c>
      <c r="V62" s="28">
        <v>65.516000000000005</v>
      </c>
      <c r="W62" s="28">
        <v>69.623000000000005</v>
      </c>
      <c r="X62" s="28">
        <v>67.861000000000004</v>
      </c>
      <c r="Y62" s="28">
        <v>67.5</v>
      </c>
      <c r="Z62" s="28">
        <v>66.400000000000006</v>
      </c>
      <c r="AA62" s="28">
        <v>70</v>
      </c>
      <c r="AB62" s="28">
        <v>66.5</v>
      </c>
      <c r="AC62" s="28">
        <v>65.19</v>
      </c>
      <c r="AD62" s="28">
        <v>64.599999999999994</v>
      </c>
      <c r="AE62" s="28">
        <v>65.926000000000002</v>
      </c>
      <c r="AF62" s="28">
        <v>69.52</v>
      </c>
      <c r="AG62" s="28">
        <v>71.150000000000006</v>
      </c>
      <c r="AH62" s="28">
        <v>63.421999999999997</v>
      </c>
      <c r="AI62" s="28">
        <v>68.040999999999997</v>
      </c>
      <c r="AJ62" s="28">
        <v>4.5</v>
      </c>
      <c r="AK62" s="28">
        <v>3.835</v>
      </c>
      <c r="AL62" s="28">
        <v>1.962</v>
      </c>
      <c r="AM62" s="28">
        <v>2.1549999999999998</v>
      </c>
      <c r="AN62" s="28">
        <v>2</v>
      </c>
      <c r="AO62" s="28">
        <v>3.7</v>
      </c>
      <c r="AP62" s="28">
        <v>3.5</v>
      </c>
      <c r="AQ62" s="28">
        <v>4.7</v>
      </c>
      <c r="AR62" s="28">
        <v>2.4940000000000002</v>
      </c>
      <c r="AS62" s="28">
        <v>4</v>
      </c>
      <c r="AT62" s="28" t="s">
        <v>15</v>
      </c>
      <c r="AU62" s="28" t="s">
        <v>15</v>
      </c>
      <c r="AV62" s="28">
        <v>2.2000000000000002</v>
      </c>
      <c r="AW62" s="28">
        <v>2.1629999999999998</v>
      </c>
      <c r="AX62" s="28">
        <v>1.702</v>
      </c>
    </row>
    <row r="63" spans="1:50" x14ac:dyDescent="0.25">
      <c r="A63" s="28" t="s">
        <v>157</v>
      </c>
      <c r="B63" s="28" t="s">
        <v>158</v>
      </c>
      <c r="C63" s="28" t="s">
        <v>159</v>
      </c>
      <c r="D63" s="28" t="s">
        <v>96</v>
      </c>
      <c r="E63" s="28" t="s">
        <v>96</v>
      </c>
      <c r="F63" s="28">
        <v>18.399999999999999</v>
      </c>
      <c r="G63" s="28">
        <v>20.539000000000001</v>
      </c>
      <c r="H63" s="28">
        <v>23.475000000000001</v>
      </c>
      <c r="I63" s="28" t="s">
        <v>15</v>
      </c>
      <c r="J63" s="28" t="s">
        <v>15</v>
      </c>
      <c r="K63" s="28" t="s">
        <v>15</v>
      </c>
      <c r="L63" s="28" t="s">
        <v>15</v>
      </c>
      <c r="M63" s="28" t="s">
        <v>15</v>
      </c>
      <c r="N63" s="28" t="s">
        <v>15</v>
      </c>
      <c r="O63" s="28" t="s">
        <v>15</v>
      </c>
      <c r="P63" s="28" t="s">
        <v>15</v>
      </c>
      <c r="Q63" s="28" t="s">
        <v>15</v>
      </c>
      <c r="R63" s="28" t="s">
        <v>15</v>
      </c>
      <c r="S63" s="28" t="s">
        <v>15</v>
      </c>
      <c r="T63" s="28" t="s">
        <v>15</v>
      </c>
      <c r="U63" s="28">
        <v>8.1</v>
      </c>
      <c r="V63" s="28">
        <v>9.8989999999999991</v>
      </c>
      <c r="W63" s="28">
        <v>11.417999999999999</v>
      </c>
      <c r="X63" s="28" t="s">
        <v>15</v>
      </c>
      <c r="Y63" s="28" t="s">
        <v>15</v>
      </c>
      <c r="Z63" s="28" t="s">
        <v>15</v>
      </c>
      <c r="AA63" s="28" t="s">
        <v>15</v>
      </c>
      <c r="AB63" s="28" t="s">
        <v>15</v>
      </c>
      <c r="AC63" s="28" t="s">
        <v>15</v>
      </c>
      <c r="AD63" s="28" t="s">
        <v>15</v>
      </c>
      <c r="AE63" s="28" t="s">
        <v>15</v>
      </c>
      <c r="AF63" s="28" t="s">
        <v>15</v>
      </c>
      <c r="AG63" s="28" t="s">
        <v>15</v>
      </c>
      <c r="AH63" s="28" t="s">
        <v>15</v>
      </c>
      <c r="AI63" s="28"/>
      <c r="AJ63" s="28">
        <v>0.3</v>
      </c>
      <c r="AK63" s="28">
        <v>0.47299999999999998</v>
      </c>
      <c r="AL63" s="28">
        <v>0.26100000000000001</v>
      </c>
      <c r="AM63" s="28" t="s">
        <v>15</v>
      </c>
      <c r="AN63" s="28" t="s">
        <v>15</v>
      </c>
      <c r="AO63" s="28" t="s">
        <v>15</v>
      </c>
      <c r="AP63" s="28" t="s">
        <v>15</v>
      </c>
      <c r="AQ63" s="28" t="s">
        <v>15</v>
      </c>
      <c r="AR63" s="28" t="s">
        <v>15</v>
      </c>
      <c r="AS63" s="28" t="s">
        <v>15</v>
      </c>
      <c r="AT63" s="28" t="s">
        <v>15</v>
      </c>
      <c r="AU63" s="28" t="s">
        <v>15</v>
      </c>
      <c r="AV63" s="28" t="s">
        <v>15</v>
      </c>
      <c r="AW63" s="28" t="s">
        <v>15</v>
      </c>
    </row>
    <row r="64" spans="1:50" x14ac:dyDescent="0.25">
      <c r="A64" s="31" t="s">
        <v>160</v>
      </c>
      <c r="B64" s="31" t="s">
        <v>161</v>
      </c>
      <c r="C64" s="31" t="s">
        <v>162</v>
      </c>
      <c r="D64" s="31" t="s">
        <v>163</v>
      </c>
      <c r="E64" s="31" t="s">
        <v>164</v>
      </c>
      <c r="F64" s="31">
        <v>602</v>
      </c>
      <c r="G64" s="31">
        <v>595</v>
      </c>
      <c r="H64" s="31">
        <v>646</v>
      </c>
      <c r="I64" s="31">
        <v>628</v>
      </c>
      <c r="J64" s="31">
        <v>602</v>
      </c>
      <c r="K64" s="31">
        <v>611</v>
      </c>
      <c r="L64" s="31">
        <v>631.42200000000003</v>
      </c>
      <c r="M64" s="31">
        <v>524</v>
      </c>
      <c r="N64" s="31">
        <v>501</v>
      </c>
      <c r="O64" s="31">
        <v>491.83499999999998</v>
      </c>
      <c r="P64" s="31">
        <v>471.51</v>
      </c>
      <c r="Q64" s="31">
        <v>536.06500000000005</v>
      </c>
      <c r="R64" s="31">
        <v>551.06399999999996</v>
      </c>
      <c r="S64" s="31">
        <v>521</v>
      </c>
      <c r="T64" s="31">
        <v>467</v>
      </c>
      <c r="U64" s="31">
        <v>140</v>
      </c>
      <c r="V64" s="31">
        <v>134</v>
      </c>
      <c r="W64" s="31">
        <v>156</v>
      </c>
      <c r="X64" s="31">
        <v>154</v>
      </c>
      <c r="Y64" s="31">
        <v>154</v>
      </c>
      <c r="Z64" s="31">
        <v>151</v>
      </c>
      <c r="AA64" s="31">
        <v>153</v>
      </c>
      <c r="AB64" s="31">
        <v>125.643</v>
      </c>
      <c r="AC64" s="31">
        <v>117.17400000000001</v>
      </c>
      <c r="AD64" s="31">
        <v>121.471</v>
      </c>
      <c r="AE64" s="31">
        <v>119.093</v>
      </c>
      <c r="AF64" s="31">
        <v>135.01</v>
      </c>
      <c r="AG64" s="31">
        <v>136.30000000000001</v>
      </c>
      <c r="AH64" s="31">
        <v>131.73699999999999</v>
      </c>
      <c r="AI64" s="31">
        <v>123.133</v>
      </c>
      <c r="AJ64" s="31"/>
      <c r="AK64" s="31"/>
      <c r="AL64" s="31"/>
      <c r="AM64" s="31"/>
      <c r="AN64" s="31"/>
      <c r="AO64" s="31"/>
      <c r="AP64" s="31"/>
      <c r="AQ64" s="31"/>
      <c r="AR64" s="31"/>
      <c r="AS64" s="31"/>
      <c r="AT64" s="31"/>
      <c r="AU64" s="31"/>
      <c r="AV64" s="31"/>
      <c r="AW64" s="31"/>
    </row>
    <row r="65" spans="1:51" x14ac:dyDescent="0.25">
      <c r="A65" s="31" t="s">
        <v>165</v>
      </c>
      <c r="B65" s="31" t="s">
        <v>161</v>
      </c>
      <c r="C65" s="31" t="s">
        <v>166</v>
      </c>
      <c r="D65" s="31" t="s">
        <v>163</v>
      </c>
      <c r="E65" s="31" t="s">
        <v>164</v>
      </c>
      <c r="F65" s="31" t="s">
        <v>15</v>
      </c>
      <c r="G65" s="31" t="s">
        <v>15</v>
      </c>
      <c r="H65" s="31" t="s">
        <v>15</v>
      </c>
      <c r="I65" s="31" t="s">
        <v>15</v>
      </c>
      <c r="J65" s="31" t="s">
        <v>15</v>
      </c>
      <c r="K65" s="31" t="s">
        <v>15</v>
      </c>
      <c r="L65" s="31">
        <v>96.108000000000004</v>
      </c>
      <c r="M65" s="31">
        <v>1116.415</v>
      </c>
      <c r="N65" s="31">
        <v>1150</v>
      </c>
      <c r="O65" s="31">
        <v>1124.2670000000001</v>
      </c>
      <c r="P65" s="31">
        <v>1126.373</v>
      </c>
      <c r="Q65" s="31">
        <v>1216.6569999999999</v>
      </c>
      <c r="R65" s="31">
        <v>1201.9960000000001</v>
      </c>
      <c r="S65" s="31">
        <v>1229</v>
      </c>
      <c r="T65" s="31">
        <v>1304</v>
      </c>
      <c r="U65" s="55" t="s">
        <v>15</v>
      </c>
      <c r="V65" s="31" t="s">
        <v>15</v>
      </c>
      <c r="W65" s="31" t="s">
        <v>15</v>
      </c>
      <c r="X65" s="31" t="s">
        <v>15</v>
      </c>
      <c r="Y65" s="31" t="s">
        <v>15</v>
      </c>
      <c r="Z65" s="31" t="s">
        <v>15</v>
      </c>
      <c r="AA65" s="31">
        <v>49.018000000000001</v>
      </c>
      <c r="AB65" s="31">
        <v>239.38800000000001</v>
      </c>
      <c r="AC65" s="31">
        <v>187</v>
      </c>
      <c r="AD65" s="31">
        <v>236.84399999999999</v>
      </c>
      <c r="AE65" s="31">
        <v>243.20400000000001</v>
      </c>
      <c r="AF65" s="31">
        <v>273.142</v>
      </c>
      <c r="AG65" s="31">
        <v>237.2</v>
      </c>
      <c r="AH65" s="31">
        <v>273.31700000000001</v>
      </c>
      <c r="AI65" s="31">
        <v>291.41800000000001</v>
      </c>
      <c r="AJ65" s="31"/>
      <c r="AK65" s="31"/>
      <c r="AL65" s="31"/>
      <c r="AM65" s="31"/>
      <c r="AN65" s="31"/>
      <c r="AO65" s="31"/>
      <c r="AP65" s="31"/>
      <c r="AQ65" s="31"/>
      <c r="AR65" s="31"/>
      <c r="AS65" s="31"/>
      <c r="AT65" s="31"/>
      <c r="AU65" s="31"/>
      <c r="AV65" s="31"/>
      <c r="AW65" s="31"/>
    </row>
    <row r="66" spans="1:51" x14ac:dyDescent="0.25">
      <c r="A66" s="31" t="s">
        <v>167</v>
      </c>
      <c r="B66" s="31" t="s">
        <v>161</v>
      </c>
      <c r="C66" s="31" t="s">
        <v>166</v>
      </c>
      <c r="D66" s="31" t="s">
        <v>163</v>
      </c>
      <c r="E66" s="31" t="s">
        <v>164</v>
      </c>
      <c r="F66" s="31">
        <v>1235</v>
      </c>
      <c r="G66" s="31">
        <v>1212</v>
      </c>
      <c r="H66" s="31">
        <v>1217</v>
      </c>
      <c r="I66" s="31">
        <v>1104</v>
      </c>
      <c r="J66" s="31">
        <v>1101</v>
      </c>
      <c r="K66" s="31">
        <v>1084</v>
      </c>
      <c r="L66" s="31">
        <v>922.11599999999999</v>
      </c>
      <c r="M66" s="31" t="s">
        <v>15</v>
      </c>
      <c r="N66" s="31" t="s">
        <v>15</v>
      </c>
      <c r="O66" s="31" t="s">
        <v>15</v>
      </c>
      <c r="P66" s="31" t="s">
        <v>15</v>
      </c>
      <c r="Q66" s="31" t="s">
        <v>15</v>
      </c>
      <c r="R66" s="31" t="s">
        <v>15</v>
      </c>
      <c r="S66" s="31" t="s">
        <v>15</v>
      </c>
      <c r="T66" s="31"/>
      <c r="U66" s="31">
        <v>239</v>
      </c>
      <c r="V66" s="31">
        <v>250</v>
      </c>
      <c r="W66" s="31">
        <v>257</v>
      </c>
      <c r="X66" s="31">
        <v>239</v>
      </c>
      <c r="Y66" s="31">
        <v>244</v>
      </c>
      <c r="Z66" s="31">
        <v>244</v>
      </c>
      <c r="AA66" s="31">
        <v>217</v>
      </c>
      <c r="AB66" s="31" t="s">
        <v>15</v>
      </c>
      <c r="AC66" s="31" t="s">
        <v>15</v>
      </c>
      <c r="AD66" s="31" t="s">
        <v>15</v>
      </c>
      <c r="AE66" s="31" t="s">
        <v>15</v>
      </c>
      <c r="AF66" s="31" t="s">
        <v>15</v>
      </c>
      <c r="AG66" s="31" t="s">
        <v>15</v>
      </c>
      <c r="AH66" s="31" t="s">
        <v>15</v>
      </c>
      <c r="AI66" s="31"/>
      <c r="AJ66" s="31"/>
      <c r="AK66" s="31"/>
      <c r="AL66" s="31"/>
      <c r="AM66" s="31"/>
      <c r="AN66" s="31"/>
      <c r="AO66" s="31"/>
      <c r="AP66" s="31"/>
      <c r="AQ66" s="31"/>
      <c r="AR66" s="31"/>
      <c r="AS66" s="31"/>
      <c r="AT66" s="31"/>
      <c r="AU66" s="31"/>
      <c r="AV66" s="31"/>
      <c r="AW66" s="31"/>
    </row>
    <row r="67" spans="1:51" x14ac:dyDescent="0.25">
      <c r="A67" s="31" t="s">
        <v>168</v>
      </c>
      <c r="B67" s="31" t="s">
        <v>169</v>
      </c>
      <c r="C67" s="31" t="s">
        <v>166</v>
      </c>
      <c r="D67" s="31" t="s">
        <v>12</v>
      </c>
      <c r="E67" s="31" t="s">
        <v>164</v>
      </c>
      <c r="F67" s="31" t="s">
        <v>15</v>
      </c>
      <c r="G67" s="31" t="s">
        <v>15</v>
      </c>
      <c r="H67" s="31" t="s">
        <v>15</v>
      </c>
      <c r="I67" s="31" t="s">
        <v>15</v>
      </c>
      <c r="J67" s="31" t="s">
        <v>15</v>
      </c>
      <c r="K67" s="31" t="s">
        <v>15</v>
      </c>
      <c r="L67" s="31" t="s">
        <v>15</v>
      </c>
      <c r="M67" s="31" t="s">
        <v>15</v>
      </c>
      <c r="N67" s="31" t="s">
        <v>15</v>
      </c>
      <c r="O67" s="31" t="s">
        <v>15</v>
      </c>
      <c r="P67" s="31" t="s">
        <v>15</v>
      </c>
      <c r="Q67" s="31" t="s">
        <v>15</v>
      </c>
      <c r="R67" s="31" t="s">
        <v>15</v>
      </c>
      <c r="S67" s="31" t="s">
        <v>15</v>
      </c>
      <c r="T67" s="31"/>
      <c r="U67" s="31"/>
      <c r="V67" s="31"/>
      <c r="W67" s="31"/>
      <c r="X67" s="31"/>
      <c r="Y67" s="31"/>
      <c r="Z67" s="31"/>
      <c r="AA67" s="31"/>
      <c r="AB67" s="31"/>
      <c r="AC67" s="31"/>
      <c r="AD67" s="31"/>
      <c r="AE67" s="31"/>
      <c r="AF67" s="31"/>
      <c r="AG67" s="31"/>
      <c r="AH67" s="31" t="s">
        <v>15</v>
      </c>
      <c r="AI67" s="31"/>
      <c r="AJ67" s="31"/>
      <c r="AK67" s="31"/>
      <c r="AL67" s="31"/>
      <c r="AM67" s="31"/>
      <c r="AN67" s="31"/>
      <c r="AO67" s="31"/>
      <c r="AP67" s="31"/>
      <c r="AQ67" s="31"/>
      <c r="AR67" s="31"/>
      <c r="AS67" s="31"/>
      <c r="AT67" s="31"/>
      <c r="AU67" s="31"/>
      <c r="AV67" s="31"/>
      <c r="AW67" s="31"/>
    </row>
    <row r="68" spans="1:51" x14ac:dyDescent="0.25">
      <c r="A68" s="31" t="s">
        <v>170</v>
      </c>
      <c r="B68" s="31" t="s">
        <v>169</v>
      </c>
      <c r="C68" s="31" t="s">
        <v>162</v>
      </c>
      <c r="D68" s="31" t="s">
        <v>12</v>
      </c>
      <c r="E68" s="31" t="s">
        <v>164</v>
      </c>
      <c r="F68" s="31">
        <v>214</v>
      </c>
      <c r="G68" s="31">
        <v>208</v>
      </c>
      <c r="H68" s="31">
        <v>231</v>
      </c>
      <c r="I68" s="31">
        <v>206</v>
      </c>
      <c r="J68" s="31">
        <v>213</v>
      </c>
      <c r="K68" s="31">
        <v>225</v>
      </c>
      <c r="L68" s="31">
        <v>208.09899999999999</v>
      </c>
      <c r="M68" s="31">
        <v>169</v>
      </c>
      <c r="N68" s="31">
        <v>180</v>
      </c>
      <c r="O68" s="31">
        <v>178.05799999999999</v>
      </c>
      <c r="P68" s="31">
        <v>131.453</v>
      </c>
      <c r="Q68" s="31">
        <v>0</v>
      </c>
      <c r="R68" s="31">
        <v>0</v>
      </c>
      <c r="S68" s="31">
        <v>0</v>
      </c>
      <c r="T68" s="31"/>
      <c r="U68" s="31">
        <v>56</v>
      </c>
      <c r="V68" s="31">
        <v>56</v>
      </c>
      <c r="W68" s="31">
        <v>66</v>
      </c>
      <c r="X68" s="31">
        <v>59</v>
      </c>
      <c r="Y68" s="31">
        <v>62</v>
      </c>
      <c r="Z68" s="31">
        <v>62</v>
      </c>
      <c r="AA68" s="31">
        <v>60</v>
      </c>
      <c r="AB68" s="31">
        <v>46.737000000000002</v>
      </c>
      <c r="AC68" s="31">
        <v>50.131999999999998</v>
      </c>
      <c r="AD68" s="31">
        <v>49.600999999999999</v>
      </c>
      <c r="AE68" s="31">
        <v>35.805</v>
      </c>
      <c r="AF68" s="31">
        <v>0</v>
      </c>
      <c r="AG68" s="31">
        <v>0</v>
      </c>
      <c r="AH68" s="31">
        <v>0</v>
      </c>
      <c r="AI68" s="31"/>
      <c r="AJ68" s="31"/>
      <c r="AK68" s="31"/>
      <c r="AL68" s="31"/>
      <c r="AM68" s="31"/>
      <c r="AN68" s="31"/>
      <c r="AO68" s="31"/>
      <c r="AP68" s="31"/>
      <c r="AQ68" s="31"/>
      <c r="AR68" s="31"/>
      <c r="AS68" s="31"/>
      <c r="AT68" s="31"/>
      <c r="AU68" s="31"/>
      <c r="AV68" s="31"/>
      <c r="AW68" s="31"/>
    </row>
    <row r="69" spans="1:51" x14ac:dyDescent="0.25">
      <c r="A69" s="32" t="s">
        <v>171</v>
      </c>
      <c r="B69" s="32" t="s">
        <v>172</v>
      </c>
      <c r="C69" s="32" t="s">
        <v>173</v>
      </c>
      <c r="D69" s="32" t="s">
        <v>174</v>
      </c>
      <c r="E69" s="32" t="s">
        <v>164</v>
      </c>
      <c r="F69" s="32">
        <v>183</v>
      </c>
      <c r="G69" s="32">
        <v>112</v>
      </c>
      <c r="H69" s="32">
        <v>110</v>
      </c>
      <c r="I69" s="32">
        <v>74</v>
      </c>
      <c r="J69" s="32">
        <v>31</v>
      </c>
      <c r="K69" s="32">
        <v>54.015999999999998</v>
      </c>
      <c r="L69" s="32">
        <v>0.56299999999999994</v>
      </c>
      <c r="M69" s="32">
        <v>0.70599999999999996</v>
      </c>
      <c r="N69" s="32">
        <v>0.68600000000000005</v>
      </c>
      <c r="O69" s="32">
        <v>0.67300000000000004</v>
      </c>
      <c r="P69" s="32">
        <v>0.47899999999999998</v>
      </c>
      <c r="Q69" s="32">
        <v>0.72099999999999997</v>
      </c>
      <c r="R69" s="32">
        <v>0.41099999999999998</v>
      </c>
      <c r="S69" s="32">
        <v>4.4999999999999998E-2</v>
      </c>
      <c r="T69" s="32"/>
      <c r="U69" s="32">
        <v>43</v>
      </c>
      <c r="V69" s="32">
        <v>28</v>
      </c>
      <c r="W69" s="32">
        <v>31</v>
      </c>
      <c r="X69" s="32">
        <v>21</v>
      </c>
      <c r="Y69" s="32">
        <v>9</v>
      </c>
      <c r="Z69" s="32">
        <v>16.228999999999999</v>
      </c>
      <c r="AA69" s="32">
        <v>3.0000000000000001E-3</v>
      </c>
      <c r="AB69" s="32">
        <v>1.2999999999999999E-2</v>
      </c>
      <c r="AC69" s="32">
        <v>1E-3</v>
      </c>
      <c r="AD69" s="32">
        <v>2E-3</v>
      </c>
      <c r="AE69" s="32">
        <v>6.0000000000000001E-3</v>
      </c>
      <c r="AF69" s="32">
        <v>4.0000000000000001E-3</v>
      </c>
      <c r="AG69" s="32">
        <v>4.1000000000000002E-2</v>
      </c>
      <c r="AH69" s="32">
        <v>1E-3</v>
      </c>
      <c r="AI69" s="32"/>
      <c r="AJ69" s="32">
        <v>45</v>
      </c>
      <c r="AK69" s="32">
        <v>35</v>
      </c>
      <c r="AL69" s="32">
        <v>24</v>
      </c>
      <c r="AM69" s="32">
        <v>14</v>
      </c>
      <c r="AN69" s="32">
        <v>18.368000000000002</v>
      </c>
      <c r="AO69" s="32">
        <v>44.326000000000001</v>
      </c>
      <c r="AP69" s="32">
        <v>41.072999999999993</v>
      </c>
      <c r="AQ69" s="32">
        <v>36.335000000000001</v>
      </c>
      <c r="AR69" s="32">
        <v>41.164000000000009</v>
      </c>
      <c r="AS69" s="32">
        <v>40.637999999999998</v>
      </c>
      <c r="AT69" s="32">
        <v>43.391999999999996</v>
      </c>
      <c r="AU69" s="32">
        <v>32.837000000000003</v>
      </c>
      <c r="AV69" s="32">
        <v>33.08</v>
      </c>
      <c r="AW69" s="32">
        <v>7.9939999999999998</v>
      </c>
    </row>
    <row r="70" spans="1:51" x14ac:dyDescent="0.25">
      <c r="A70" s="32" t="s">
        <v>175</v>
      </c>
      <c r="B70" s="32" t="s">
        <v>95</v>
      </c>
      <c r="C70" s="32" t="s">
        <v>176</v>
      </c>
      <c r="D70" s="32" t="s">
        <v>96</v>
      </c>
      <c r="E70" s="32" t="s">
        <v>164</v>
      </c>
      <c r="F70" s="32">
        <v>4.9630000000000001</v>
      </c>
      <c r="G70" s="32">
        <v>4</v>
      </c>
      <c r="H70" s="32" t="s">
        <v>15</v>
      </c>
      <c r="I70" s="32" t="s">
        <v>15</v>
      </c>
      <c r="J70" s="32" t="s">
        <v>15</v>
      </c>
      <c r="K70" s="32" t="s">
        <v>15</v>
      </c>
      <c r="L70" s="32" t="s">
        <v>15</v>
      </c>
      <c r="M70" s="32" t="s">
        <v>15</v>
      </c>
      <c r="N70" s="32" t="s">
        <v>15</v>
      </c>
      <c r="O70" s="32" t="s">
        <v>15</v>
      </c>
      <c r="P70" s="32" t="s">
        <v>15</v>
      </c>
      <c r="Q70" s="32" t="s">
        <v>15</v>
      </c>
      <c r="R70" s="32" t="s">
        <v>15</v>
      </c>
      <c r="S70" s="32" t="s">
        <v>15</v>
      </c>
      <c r="T70" s="32"/>
      <c r="U70" s="32"/>
      <c r="V70" s="32"/>
      <c r="W70" s="32"/>
      <c r="X70" s="32"/>
      <c r="Y70" s="32"/>
      <c r="Z70" s="32"/>
      <c r="AA70" s="32"/>
      <c r="AB70" s="32"/>
      <c r="AC70" s="32"/>
      <c r="AD70" s="32"/>
      <c r="AE70" s="32"/>
      <c r="AF70" s="32"/>
      <c r="AG70" s="32"/>
      <c r="AH70" s="32" t="s">
        <v>15</v>
      </c>
      <c r="AI70" s="32"/>
      <c r="AJ70" s="32"/>
      <c r="AK70" s="32"/>
      <c r="AL70" s="32"/>
      <c r="AM70" s="32"/>
      <c r="AN70" s="32"/>
      <c r="AO70" s="32"/>
      <c r="AP70" s="32"/>
      <c r="AQ70" s="32"/>
      <c r="AR70" s="32"/>
      <c r="AS70" s="32"/>
      <c r="AT70" s="32"/>
      <c r="AU70" s="32"/>
      <c r="AV70" s="32"/>
      <c r="AW70" s="32"/>
    </row>
    <row r="71" spans="1:51" x14ac:dyDescent="0.25">
      <c r="A71" s="32" t="s">
        <v>177</v>
      </c>
      <c r="B71" s="32" t="s">
        <v>95</v>
      </c>
      <c r="C71" s="32" t="s">
        <v>178</v>
      </c>
      <c r="D71" s="32" t="s">
        <v>96</v>
      </c>
      <c r="E71" s="32" t="s">
        <v>164</v>
      </c>
      <c r="F71" s="32">
        <v>0.59299999999999997</v>
      </c>
      <c r="G71" s="32" t="s">
        <v>15</v>
      </c>
      <c r="H71" s="32" t="s">
        <v>15</v>
      </c>
      <c r="I71" s="32" t="s">
        <v>15</v>
      </c>
      <c r="J71" s="32" t="s">
        <v>15</v>
      </c>
      <c r="K71" s="32" t="s">
        <v>15</v>
      </c>
      <c r="L71" s="32" t="s">
        <v>15</v>
      </c>
      <c r="M71" s="32" t="s">
        <v>15</v>
      </c>
      <c r="N71" s="32" t="s">
        <v>15</v>
      </c>
      <c r="O71" s="32" t="s">
        <v>15</v>
      </c>
      <c r="P71" s="32" t="s">
        <v>15</v>
      </c>
      <c r="Q71" s="32" t="s">
        <v>15</v>
      </c>
      <c r="R71" s="32" t="s">
        <v>15</v>
      </c>
      <c r="S71" s="32" t="s">
        <v>15</v>
      </c>
      <c r="T71" s="32"/>
      <c r="U71" s="32"/>
      <c r="V71" s="32"/>
      <c r="W71" s="32"/>
      <c r="X71" s="32"/>
      <c r="Y71" s="32"/>
      <c r="Z71" s="32"/>
      <c r="AA71" s="32"/>
      <c r="AB71" s="32"/>
      <c r="AC71" s="32"/>
      <c r="AD71" s="32"/>
      <c r="AE71" s="32"/>
      <c r="AF71" s="32"/>
      <c r="AG71" s="32"/>
      <c r="AH71" s="32" t="s">
        <v>15</v>
      </c>
      <c r="AI71" s="32"/>
      <c r="AJ71" s="32"/>
      <c r="AK71" s="32"/>
      <c r="AL71" s="32"/>
      <c r="AM71" s="32"/>
      <c r="AN71" s="32"/>
      <c r="AO71" s="32"/>
      <c r="AP71" s="32"/>
      <c r="AQ71" s="32"/>
      <c r="AR71" s="32"/>
      <c r="AS71" s="32"/>
      <c r="AT71" s="32"/>
      <c r="AU71" s="32"/>
      <c r="AV71" s="32"/>
      <c r="AW71" s="32"/>
    </row>
    <row r="72" spans="1:51" x14ac:dyDescent="0.25">
      <c r="A72" s="32" t="s">
        <v>179</v>
      </c>
      <c r="B72" s="32" t="s">
        <v>95</v>
      </c>
      <c r="C72" s="32" t="s">
        <v>180</v>
      </c>
      <c r="D72" s="32" t="s">
        <v>96</v>
      </c>
      <c r="E72" s="32" t="s">
        <v>164</v>
      </c>
      <c r="F72" s="32">
        <v>5.7670000000000003</v>
      </c>
      <c r="G72" s="32">
        <v>5</v>
      </c>
      <c r="H72" s="32">
        <v>1</v>
      </c>
      <c r="I72" s="32">
        <v>1</v>
      </c>
      <c r="J72" s="32" t="s">
        <v>15</v>
      </c>
      <c r="K72" s="32" t="s">
        <v>15</v>
      </c>
      <c r="L72" s="32" t="s">
        <v>15</v>
      </c>
      <c r="M72" s="32" t="s">
        <v>15</v>
      </c>
      <c r="N72" s="32" t="s">
        <v>15</v>
      </c>
      <c r="O72" s="32" t="s">
        <v>15</v>
      </c>
      <c r="P72" s="32" t="s">
        <v>15</v>
      </c>
      <c r="Q72" s="32" t="s">
        <v>15</v>
      </c>
      <c r="R72" s="32" t="s">
        <v>15</v>
      </c>
      <c r="S72" s="32" t="s">
        <v>15</v>
      </c>
      <c r="T72" s="32"/>
      <c r="U72" s="32"/>
      <c r="V72" s="32"/>
      <c r="W72" s="32"/>
      <c r="X72" s="32"/>
      <c r="Y72" s="32"/>
      <c r="Z72" s="32"/>
      <c r="AA72" s="32"/>
      <c r="AB72" s="32"/>
      <c r="AC72" s="32"/>
      <c r="AD72" s="32"/>
      <c r="AE72" s="32"/>
      <c r="AF72" s="32"/>
      <c r="AG72" s="32"/>
      <c r="AH72" s="32" t="s">
        <v>15</v>
      </c>
      <c r="AI72" s="32"/>
      <c r="AJ72" s="32"/>
      <c r="AK72" s="32"/>
      <c r="AL72" s="32"/>
      <c r="AM72" s="32"/>
      <c r="AN72" s="32"/>
      <c r="AO72" s="32"/>
      <c r="AP72" s="32"/>
      <c r="AQ72" s="32"/>
      <c r="AR72" s="32"/>
      <c r="AS72" s="32"/>
      <c r="AT72" s="32"/>
      <c r="AU72" s="32"/>
      <c r="AV72" s="32"/>
      <c r="AW72" s="32"/>
    </row>
    <row r="73" spans="1:51" x14ac:dyDescent="0.25">
      <c r="A73" s="6" t="s">
        <v>181</v>
      </c>
    </row>
    <row r="74" spans="1:51" x14ac:dyDescent="0.25">
      <c r="A74" s="31" t="s">
        <v>182</v>
      </c>
      <c r="D74" s="6" t="s">
        <v>183</v>
      </c>
      <c r="F74" s="33">
        <f>SUM(F3:F72)</f>
        <v>10524.541999999999</v>
      </c>
      <c r="G74" s="33">
        <f>SUM(G3:G72)</f>
        <v>10539.161000000004</v>
      </c>
      <c r="H74" s="33">
        <f t="shared" ref="H74:L74" si="0">SUM(H3:H72)</f>
        <v>10671.517999999998</v>
      </c>
      <c r="I74" s="33">
        <f t="shared" si="0"/>
        <v>10012.329999999998</v>
      </c>
      <c r="J74" s="33">
        <f t="shared" si="0"/>
        <v>10218.146000000001</v>
      </c>
      <c r="K74" s="33">
        <f t="shared" si="0"/>
        <v>9990.7419999999984</v>
      </c>
      <c r="L74" s="33">
        <f t="shared" si="0"/>
        <v>9631.246000000001</v>
      </c>
      <c r="M74" s="33">
        <f>SUM(M3:M72)</f>
        <v>9698.2680000000018</v>
      </c>
      <c r="N74" s="6">
        <f t="shared" ref="N74" si="1">SUM(N3:N72)-N49</f>
        <v>9662.2080000000024</v>
      </c>
      <c r="O74" s="6">
        <f t="shared" ref="O74:T74" si="2">SUM(O3:O72)-O49</f>
        <v>9678.1449999999986</v>
      </c>
      <c r="P74" s="6">
        <f t="shared" si="2"/>
        <v>9550.0849999999973</v>
      </c>
      <c r="Q74" s="6">
        <f t="shared" si="2"/>
        <v>10073.057000000003</v>
      </c>
      <c r="R74" s="6">
        <f t="shared" si="2"/>
        <v>10254.927000000003</v>
      </c>
      <c r="S74" s="6">
        <f t="shared" si="2"/>
        <v>10279.283000000003</v>
      </c>
      <c r="T74" s="6">
        <f t="shared" si="2"/>
        <v>10426.716999999999</v>
      </c>
      <c r="U74" s="6">
        <f>SUM(U3:U72)</f>
        <v>2862.4699999999993</v>
      </c>
      <c r="V74" s="6">
        <f>SUM(V3:V72)</f>
        <v>2870.779</v>
      </c>
      <c r="W74" s="6">
        <f t="shared" ref="W74:AC74" si="3">SUM(W3:W72)</f>
        <v>3014.08</v>
      </c>
      <c r="X74" s="6">
        <f t="shared" si="3"/>
        <v>2832.96</v>
      </c>
      <c r="Y74" s="6">
        <f t="shared" si="3"/>
        <v>2910.1150000000007</v>
      </c>
      <c r="Z74" s="6">
        <f t="shared" si="3"/>
        <v>2819.8589999999999</v>
      </c>
      <c r="AA74" s="6">
        <f t="shared" si="3"/>
        <v>2816.7760000000003</v>
      </c>
      <c r="AB74" s="6">
        <f t="shared" si="3"/>
        <v>2811.1210000000001</v>
      </c>
      <c r="AC74" s="6">
        <f t="shared" si="3"/>
        <v>2727.0780000000004</v>
      </c>
      <c r="AD74" s="6">
        <f>SUM(AD3:AD72)</f>
        <v>2819.8180000000002</v>
      </c>
      <c r="AE74" s="6">
        <f t="shared" ref="AE74:AI74" si="4">SUM(AE3:AE72)</f>
        <v>2923.5159999999992</v>
      </c>
      <c r="AF74" s="6">
        <f t="shared" si="4"/>
        <v>3166.4830000000002</v>
      </c>
      <c r="AG74" s="6">
        <f t="shared" si="4"/>
        <v>3233.5910000000008</v>
      </c>
      <c r="AH74" s="6">
        <f t="shared" si="4"/>
        <v>3253.5170000000003</v>
      </c>
      <c r="AI74" s="6">
        <f t="shared" si="4"/>
        <v>3348.2220000000016</v>
      </c>
      <c r="AJ74" s="6">
        <f>SUM(AJ3:AJ72)</f>
        <v>245.25900000000001</v>
      </c>
      <c r="AK74" s="6">
        <f>SUM(AK3:AK72)</f>
        <v>239.50200000000004</v>
      </c>
      <c r="AL74" s="6">
        <f t="shared" ref="AL74:AR74" si="5">SUM(AL3:AL72)</f>
        <v>229.59199999999996</v>
      </c>
      <c r="AM74" s="6">
        <f t="shared" si="5"/>
        <v>222.75299999999999</v>
      </c>
      <c r="AN74" s="6">
        <f t="shared" si="5"/>
        <v>224.58</v>
      </c>
      <c r="AO74" s="6">
        <f t="shared" si="5"/>
        <v>251.779</v>
      </c>
      <c r="AP74" s="6">
        <f t="shared" si="5"/>
        <v>254.27700000000004</v>
      </c>
      <c r="AQ74" s="6">
        <f t="shared" si="5"/>
        <v>265.06200000000001</v>
      </c>
      <c r="AR74" s="6">
        <f t="shared" si="5"/>
        <v>245.64700000000002</v>
      </c>
      <c r="AS74" s="6">
        <f>SUM(AS3:AS72)</f>
        <v>252.03100000000006</v>
      </c>
      <c r="AT74" s="6">
        <f t="shared" ref="AT74:AX74" si="6">SUM(AT3:AT72)</f>
        <v>222.39899999999997</v>
      </c>
      <c r="AU74" s="6">
        <f t="shared" si="6"/>
        <v>205.78300000000002</v>
      </c>
      <c r="AV74" s="6">
        <f t="shared" si="6"/>
        <v>232.41360000000003</v>
      </c>
      <c r="AW74" s="6">
        <f t="shared" si="6"/>
        <v>203.84800000000001</v>
      </c>
      <c r="AX74" s="6">
        <f t="shared" si="6"/>
        <v>186.46699999999998</v>
      </c>
      <c r="AY74" s="34">
        <f>(AW74-AS74)/AS74</f>
        <v>-0.19117886291765709</v>
      </c>
    </row>
    <row r="75" spans="1:51" x14ac:dyDescent="0.25">
      <c r="A75" s="32" t="s">
        <v>184</v>
      </c>
    </row>
    <row r="76" spans="1:51" x14ac:dyDescent="0.25">
      <c r="A76" s="14" t="s">
        <v>185</v>
      </c>
    </row>
    <row r="77" spans="1:51" x14ac:dyDescent="0.25">
      <c r="A77" s="28" t="s">
        <v>186</v>
      </c>
    </row>
    <row r="78" spans="1:51" x14ac:dyDescent="0.25">
      <c r="A78" s="35" t="s">
        <v>187</v>
      </c>
    </row>
    <row r="79" spans="1:51" x14ac:dyDescent="0.25">
      <c r="A79" s="36" t="s">
        <v>188</v>
      </c>
    </row>
    <row r="80" spans="1:51" x14ac:dyDescent="0.25">
      <c r="A80" s="36" t="s">
        <v>189</v>
      </c>
    </row>
    <row r="81" spans="1:1" x14ac:dyDescent="0.25">
      <c r="A81" s="36" t="s">
        <v>190</v>
      </c>
    </row>
    <row r="82" spans="1:1" x14ac:dyDescent="0.25">
      <c r="A82" s="36" t="s">
        <v>191</v>
      </c>
    </row>
    <row r="83" spans="1:1" x14ac:dyDescent="0.25">
      <c r="A83" s="36" t="s">
        <v>192</v>
      </c>
    </row>
    <row r="84" spans="1:1" x14ac:dyDescent="0.25">
      <c r="A84" s="36" t="s">
        <v>193</v>
      </c>
    </row>
    <row r="85" spans="1:1" x14ac:dyDescent="0.25">
      <c r="A85" s="36" t="s">
        <v>194</v>
      </c>
    </row>
    <row r="86" spans="1:1" x14ac:dyDescent="0.25">
      <c r="A86" s="36" t="s">
        <v>195</v>
      </c>
    </row>
    <row r="87" spans="1:1" x14ac:dyDescent="0.25">
      <c r="A87" s="36" t="s">
        <v>196</v>
      </c>
    </row>
    <row r="88" spans="1:1" x14ac:dyDescent="0.25">
      <c r="A88" s="36" t="s">
        <v>197</v>
      </c>
    </row>
    <row r="89" spans="1:1" x14ac:dyDescent="0.25">
      <c r="A89" s="36" t="s">
        <v>198</v>
      </c>
    </row>
    <row r="90" spans="1:1" x14ac:dyDescent="0.25">
      <c r="A90" s="36" t="s">
        <v>199</v>
      </c>
    </row>
    <row r="91" spans="1:1" x14ac:dyDescent="0.25">
      <c r="A91" s="36" t="s">
        <v>200</v>
      </c>
    </row>
    <row r="92" spans="1:1" x14ac:dyDescent="0.25">
      <c r="A92" s="36" t="s">
        <v>201</v>
      </c>
    </row>
    <row r="93" spans="1:1" x14ac:dyDescent="0.25">
      <c r="A93" s="36" t="s">
        <v>202</v>
      </c>
    </row>
    <row r="94" spans="1:1" x14ac:dyDescent="0.25">
      <c r="A94" s="36" t="s">
        <v>203</v>
      </c>
    </row>
    <row r="95" spans="1:1" x14ac:dyDescent="0.25">
      <c r="A95" s="36" t="s">
        <v>204</v>
      </c>
    </row>
    <row r="96" spans="1:1" x14ac:dyDescent="0.25">
      <c r="A96" s="36" t="s">
        <v>205</v>
      </c>
    </row>
    <row r="97" spans="1:1" x14ac:dyDescent="0.25">
      <c r="A97" s="36" t="s">
        <v>206</v>
      </c>
    </row>
    <row r="98" spans="1:1" x14ac:dyDescent="0.25">
      <c r="A98" s="36" t="s">
        <v>207</v>
      </c>
    </row>
    <row r="99" spans="1:1" x14ac:dyDescent="0.25">
      <c r="A99" s="35" t="s">
        <v>208</v>
      </c>
    </row>
    <row r="100" spans="1:1" x14ac:dyDescent="0.25">
      <c r="A100" s="35" t="s">
        <v>209</v>
      </c>
    </row>
    <row r="101" spans="1:1" x14ac:dyDescent="0.25">
      <c r="A101" s="36" t="s">
        <v>210</v>
      </c>
    </row>
    <row r="102" spans="1:1" x14ac:dyDescent="0.25">
      <c r="A102" s="36" t="s">
        <v>211</v>
      </c>
    </row>
    <row r="103" spans="1:1" x14ac:dyDescent="0.25">
      <c r="A103" s="37" t="s">
        <v>212</v>
      </c>
    </row>
    <row r="104" spans="1:1" x14ac:dyDescent="0.25">
      <c r="A104" s="37" t="s">
        <v>213</v>
      </c>
    </row>
    <row r="105" spans="1:1" x14ac:dyDescent="0.25">
      <c r="A105" s="38" t="s">
        <v>214</v>
      </c>
    </row>
    <row r="106" spans="1:1" x14ac:dyDescent="0.25">
      <c r="A106" s="36" t="s">
        <v>215</v>
      </c>
    </row>
    <row r="107" spans="1:1" x14ac:dyDescent="0.25">
      <c r="A107" s="36" t="s">
        <v>216</v>
      </c>
    </row>
    <row r="108" spans="1:1" x14ac:dyDescent="0.25">
      <c r="A108" s="38" t="s">
        <v>217</v>
      </c>
    </row>
    <row r="109" spans="1:1" x14ac:dyDescent="0.25">
      <c r="A109" s="38" t="s">
        <v>218</v>
      </c>
    </row>
    <row r="110" spans="1:1" x14ac:dyDescent="0.25">
      <c r="A110" s="36" t="s">
        <v>219</v>
      </c>
    </row>
    <row r="111" spans="1:1" x14ac:dyDescent="0.25">
      <c r="A111" s="36" t="s">
        <v>220</v>
      </c>
    </row>
    <row r="112" spans="1:1" x14ac:dyDescent="0.25">
      <c r="A112" s="36" t="s">
        <v>221</v>
      </c>
    </row>
    <row r="113" spans="1:1" x14ac:dyDescent="0.25">
      <c r="A113" s="36" t="s">
        <v>222</v>
      </c>
    </row>
    <row r="114" spans="1:1" x14ac:dyDescent="0.25">
      <c r="A114" s="36" t="s">
        <v>223</v>
      </c>
    </row>
  </sheetData>
  <conditionalFormatting sqref="B28">
    <cfRule type="duplicateValues" dxfId="1" priority="2"/>
  </conditionalFormatting>
  <conditionalFormatting sqref="C3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6"/>
  <sheetViews>
    <sheetView workbookViewId="0">
      <selection activeCell="B102" sqref="B102"/>
    </sheetView>
  </sheetViews>
  <sheetFormatPr defaultRowHeight="15" x14ac:dyDescent="0.25"/>
  <cols>
    <col min="1" max="1" width="41.42578125" customWidth="1"/>
    <col min="2" max="2" width="11.140625" customWidth="1"/>
    <col min="17" max="17" width="12.28515625" customWidth="1"/>
  </cols>
  <sheetData>
    <row r="1" spans="1:36" ht="18" x14ac:dyDescent="0.25">
      <c r="A1" s="39" t="s">
        <v>224</v>
      </c>
      <c r="B1" s="40"/>
      <c r="C1" s="40"/>
      <c r="D1" s="40"/>
      <c r="E1" s="40"/>
      <c r="F1" s="40"/>
      <c r="G1" s="40"/>
      <c r="H1" s="40"/>
      <c r="I1" s="40"/>
      <c r="J1" s="40"/>
      <c r="K1" s="40"/>
      <c r="L1" s="40"/>
      <c r="M1" s="40"/>
      <c r="N1" s="40"/>
      <c r="O1" s="40"/>
      <c r="P1" s="40"/>
    </row>
    <row r="2" spans="1:36" ht="18.75" x14ac:dyDescent="0.25">
      <c r="A2" s="41" t="s">
        <v>225</v>
      </c>
      <c r="B2" s="40"/>
      <c r="C2" s="40"/>
      <c r="D2" s="40"/>
      <c r="E2" s="40"/>
      <c r="F2" s="40"/>
      <c r="G2" s="40"/>
      <c r="H2" s="40"/>
      <c r="I2" s="40"/>
      <c r="J2" s="40"/>
      <c r="K2" s="40"/>
      <c r="L2" s="40"/>
      <c r="M2" s="40"/>
      <c r="N2" s="40"/>
      <c r="O2" s="40"/>
      <c r="P2" s="40"/>
    </row>
    <row r="3" spans="1:36" x14ac:dyDescent="0.25">
      <c r="A3" s="40"/>
      <c r="B3" s="40"/>
      <c r="C3" s="40"/>
      <c r="D3" s="40"/>
      <c r="E3" s="40"/>
      <c r="F3" s="40"/>
      <c r="G3" s="40"/>
      <c r="H3" s="40"/>
      <c r="I3" s="40"/>
      <c r="J3" s="40"/>
      <c r="K3" s="40"/>
      <c r="L3" s="40"/>
      <c r="M3" s="40"/>
      <c r="N3" s="40"/>
      <c r="O3" s="40"/>
      <c r="P3" s="40"/>
      <c r="Q3" s="52"/>
    </row>
    <row r="4" spans="1:36" x14ac:dyDescent="0.25">
      <c r="A4" s="42" t="s">
        <v>45</v>
      </c>
      <c r="B4" s="40"/>
      <c r="C4" s="40"/>
      <c r="D4" s="40"/>
      <c r="E4" s="40"/>
      <c r="F4" s="40"/>
      <c r="G4" s="40"/>
      <c r="H4" s="40"/>
      <c r="I4" s="40"/>
      <c r="J4" s="40"/>
      <c r="K4" s="40"/>
      <c r="L4" s="40"/>
      <c r="M4" s="40"/>
      <c r="N4" s="40"/>
      <c r="O4" s="40"/>
      <c r="P4" s="40"/>
      <c r="Q4" s="62"/>
      <c r="R4" s="52"/>
    </row>
    <row r="5" spans="1:36" x14ac:dyDescent="0.25">
      <c r="A5" s="43"/>
      <c r="B5" s="44">
        <v>2005</v>
      </c>
      <c r="C5" s="44">
        <v>2006</v>
      </c>
      <c r="D5" s="44">
        <v>2007</v>
      </c>
      <c r="E5" s="44">
        <v>2008</v>
      </c>
      <c r="F5" s="44">
        <v>2009</v>
      </c>
      <c r="G5" s="44">
        <v>2010</v>
      </c>
      <c r="H5" s="44">
        <v>2011</v>
      </c>
      <c r="I5" s="44">
        <v>2012</v>
      </c>
      <c r="J5" s="44">
        <v>2013</v>
      </c>
      <c r="K5" s="44">
        <v>2014</v>
      </c>
      <c r="L5" s="44">
        <v>2015</v>
      </c>
      <c r="M5" s="44">
        <v>2016</v>
      </c>
      <c r="N5" s="44">
        <v>2017</v>
      </c>
      <c r="O5" s="44">
        <v>2018</v>
      </c>
      <c r="P5" s="44">
        <v>2019</v>
      </c>
      <c r="Q5" s="52"/>
      <c r="R5" s="52"/>
      <c r="S5" s="44"/>
      <c r="W5" s="45"/>
      <c r="X5" s="45"/>
      <c r="Y5" s="45"/>
      <c r="Z5" s="45"/>
      <c r="AA5" s="45"/>
      <c r="AB5" s="45"/>
      <c r="AC5" s="45"/>
      <c r="AD5" s="45"/>
      <c r="AE5" s="45"/>
      <c r="AF5" s="45"/>
      <c r="AG5" s="45"/>
      <c r="AH5" s="45"/>
      <c r="AI5" s="45"/>
      <c r="AJ5" s="45"/>
    </row>
    <row r="6" spans="1:36" x14ac:dyDescent="0.25">
      <c r="A6" s="46" t="s">
        <v>1</v>
      </c>
      <c r="B6" s="40">
        <f>SUMIFS('Data Table'!F:F,'Data Table'!$D:$D,'SMR summary tables'!$A$4)+SUMIFS('Data Table'!F:F,'Data Table'!$E:$E,'SMR summary tables'!$A$4)</f>
        <v>2875.1740000000009</v>
      </c>
      <c r="C6" s="40">
        <f>SUMIFS('Data Table'!G:G,'Data Table'!$D:$D,'SMR summary tables'!$A$4)+SUMIFS('Data Table'!G:G,'Data Table'!$E:$E,'SMR summary tables'!$A$4)</f>
        <v>2897.4960000000001</v>
      </c>
      <c r="D6" s="40">
        <f>SUMIFS('Data Table'!H:H,'Data Table'!$D:$D,'SMR summary tables'!$A$4)+SUMIFS('Data Table'!H:H,'Data Table'!$E:$E,'SMR summary tables'!$A$4)</f>
        <v>2800.0609999999997</v>
      </c>
      <c r="E6" s="40">
        <f>SUMIFS('Data Table'!I:I,'Data Table'!$D:$D,'SMR summary tables'!$A$4)+SUMIFS('Data Table'!I:I,'Data Table'!$E:$E,'SMR summary tables'!$A$4)</f>
        <v>2658.3230000000003</v>
      </c>
      <c r="F6" s="40">
        <f>SUMIFS('Data Table'!J:J,'Data Table'!$D:$D,'SMR summary tables'!$A$4)+SUMIFS('Data Table'!J:J,'Data Table'!$E:$E,'SMR summary tables'!$A$4)</f>
        <v>2796.3440000000001</v>
      </c>
      <c r="G6" s="40">
        <f>SUMIFS('Data Table'!K:K,'Data Table'!$D:$D,'SMR summary tables'!$A$4)+SUMIFS('Data Table'!K:K,'Data Table'!$E:$E,'SMR summary tables'!$A$4)</f>
        <v>2748.4289999999996</v>
      </c>
      <c r="H6" s="40">
        <f>SUMIFS('Data Table'!L:L,'Data Table'!$D:$D,'SMR summary tables'!$A$4)+SUMIFS('Data Table'!L:L,'Data Table'!$E:$E,'SMR summary tables'!$A$4)</f>
        <v>2678.3759999999997</v>
      </c>
      <c r="I6" s="40">
        <f>SUMIFS('Data Table'!M:M,'Data Table'!$D:$D,'SMR summary tables'!$A$4)+SUMIFS('Data Table'!M:M,'Data Table'!$E:$E,'SMR summary tables'!$A$4)</f>
        <v>2681.9430000000002</v>
      </c>
      <c r="J6" s="40">
        <f>SUMIFS('Data Table'!N:N,'Data Table'!$D:$D,'SMR summary tables'!$A$4)+SUMIFS('Data Table'!N:N,'Data Table'!$E:$E,'SMR summary tables'!$A$4)</f>
        <v>2737.5680000000002</v>
      </c>
      <c r="K6" s="40">
        <f>SUMIFS('Data Table'!O:O,'Data Table'!$D:$D,'SMR summary tables'!$A$4)+SUMIFS('Data Table'!O:O,'Data Table'!$E:$E,'SMR summary tables'!$A$4)</f>
        <v>2800.2000000000007</v>
      </c>
      <c r="L6" s="40">
        <f>SUMIFS('Data Table'!P:P,'Data Table'!$D:$D,'SMR summary tables'!$A$4)+SUMIFS('Data Table'!P:P,'Data Table'!$E:$E,'SMR summary tables'!$A$4)</f>
        <v>2752.2999999999997</v>
      </c>
      <c r="M6" s="40">
        <f>SUMIFS('Data Table'!Q:Q,'Data Table'!$D:$D,'SMR summary tables'!$A$4)+SUMIFS('Data Table'!Q:Q,'Data Table'!$E:$E,'SMR summary tables'!$A$4)</f>
        <v>3040.9999999999995</v>
      </c>
      <c r="N6" s="40">
        <f>SUMIFS('Data Table'!R:R,'Data Table'!$D:$D,'SMR summary tables'!$A$4)+SUMIFS('Data Table'!R:R,'Data Table'!$E:$E,'SMR summary tables'!$A$4)</f>
        <v>3140.3999999999996</v>
      </c>
      <c r="O6" s="40">
        <f>SUMIFS('Data Table'!S:S,'Data Table'!$D:$D,'SMR summary tables'!$A$4)+SUMIFS('Data Table'!S:S,'Data Table'!$E:$E,'SMR summary tables'!$A$4)</f>
        <v>3052.4999999999991</v>
      </c>
      <c r="P6" s="40">
        <f>SUMIFS('Data Table'!T:T,'Data Table'!$D:$D,'SMR summary tables'!$A$4)+SUMIFS('Data Table'!T:T,'Data Table'!$E:$E,'SMR summary tables'!$A$4)</f>
        <v>3148.7</v>
      </c>
      <c r="Q6" s="53"/>
      <c r="R6" s="53"/>
      <c r="W6" s="40"/>
      <c r="X6" s="40"/>
      <c r="Y6" s="40"/>
      <c r="Z6" s="40"/>
      <c r="AA6" s="40"/>
      <c r="AB6" s="40"/>
      <c r="AC6" s="40"/>
      <c r="AD6" s="40"/>
      <c r="AE6" s="40"/>
      <c r="AF6" s="40"/>
      <c r="AG6" s="40"/>
      <c r="AH6" s="40"/>
      <c r="AI6" s="40"/>
      <c r="AJ6" s="40"/>
    </row>
    <row r="7" spans="1:36" x14ac:dyDescent="0.25">
      <c r="A7" s="46" t="s">
        <v>2</v>
      </c>
      <c r="B7" s="40">
        <f>SUMIFS('Data Table'!U:U,'Data Table'!$D:$D,'SMR summary tables'!$A$4)+SUMIFS('Data Table'!U:U,'Data Table'!$E:$E,'SMR summary tables'!$A$4)</f>
        <v>559.05099999999993</v>
      </c>
      <c r="C7" s="40">
        <f>SUMIFS('Data Table'!V:V,'Data Table'!$D:$D,'SMR summary tables'!$A$4)+SUMIFS('Data Table'!V:V,'Data Table'!$E:$E,'SMR summary tables'!$A$4)</f>
        <v>553.64699999999993</v>
      </c>
      <c r="D7" s="40">
        <f>SUMIFS('Data Table'!W:W,'Data Table'!$D:$D,'SMR summary tables'!$A$4)+SUMIFS('Data Table'!W:W,'Data Table'!$E:$E,'SMR summary tables'!$A$4)</f>
        <v>547.25700000000006</v>
      </c>
      <c r="E7" s="40">
        <f>SUMIFS('Data Table'!X:X,'Data Table'!$D:$D,'SMR summary tables'!$A$4)+SUMIFS('Data Table'!X:X,'Data Table'!$E:$E,'SMR summary tables'!$A$4)</f>
        <v>536.60899999999992</v>
      </c>
      <c r="F7" s="40">
        <f>SUMIFS('Data Table'!Y:Y,'Data Table'!$D:$D,'SMR summary tables'!$A$4)+SUMIFS('Data Table'!Y:Y,'Data Table'!$E:$E,'SMR summary tables'!$A$4)</f>
        <v>573.06899999999996</v>
      </c>
      <c r="G7" s="40">
        <f>SUMIFS('Data Table'!Z:Z,'Data Table'!$D:$D,'SMR summary tables'!$A$4)+SUMIFS('Data Table'!Z:Z,'Data Table'!$E:$E,'SMR summary tables'!$A$4)</f>
        <v>547.976</v>
      </c>
      <c r="H7" s="40">
        <f>SUMIFS('Data Table'!AA:AA,'Data Table'!$D:$D,'SMR summary tables'!$A$4)+SUMIFS('Data Table'!AA:AA,'Data Table'!$E:$E,'SMR summary tables'!$A$4)</f>
        <v>550.39800000000002</v>
      </c>
      <c r="I7" s="40">
        <f>SUMIFS('Data Table'!AB:AB,'Data Table'!$D:$D,'SMR summary tables'!$A$4)+SUMIFS('Data Table'!AB:AB,'Data Table'!$E:$E,'SMR summary tables'!$A$4)</f>
        <v>545.92999999999995</v>
      </c>
      <c r="J7" s="40">
        <f>SUMIFS('Data Table'!AC:AC,'Data Table'!$D:$D,'SMR summary tables'!$A$4)+SUMIFS('Data Table'!AC:AC,'Data Table'!$E:$E,'SMR summary tables'!$A$4)</f>
        <v>569.49900000000002</v>
      </c>
      <c r="K7" s="40">
        <f>SUMIFS('Data Table'!AD:AD,'Data Table'!$D:$D,'SMR summary tables'!$A$4)+SUMIFS('Data Table'!AD:AD,'Data Table'!$E:$E,'SMR summary tables'!$A$4)</f>
        <v>590.5</v>
      </c>
      <c r="L7" s="40">
        <f>SUMIFS('Data Table'!AE:AE,'Data Table'!$D:$D,'SMR summary tables'!$A$4)+SUMIFS('Data Table'!AE:AE,'Data Table'!$E:$E,'SMR summary tables'!$A$4)</f>
        <v>603.5</v>
      </c>
      <c r="M7" s="40">
        <f>SUMIFS('Data Table'!AF:AF,'Data Table'!$D:$D,'SMR summary tables'!$A$4)+SUMIFS('Data Table'!AF:AF,'Data Table'!$E:$E,'SMR summary tables'!$A$4)</f>
        <v>732.40000000000009</v>
      </c>
      <c r="N7" s="40">
        <f>SUMIFS('Data Table'!AG:AG,'Data Table'!$D:$D,'SMR summary tables'!$A$4)+SUMIFS('Data Table'!AG:AG,'Data Table'!$E:$E,'SMR summary tables'!$A$4)</f>
        <v>765.8</v>
      </c>
      <c r="O7" s="40">
        <f>SUMIFS('Data Table'!AH:AH,'Data Table'!$D:$D,'SMR summary tables'!$A$4)+SUMIFS('Data Table'!AH:AH,'Data Table'!$E:$E,'SMR summary tables'!$A$4)</f>
        <v>769.09999999999991</v>
      </c>
      <c r="P7" s="40">
        <f>SUMIFS('Data Table'!AI:AI,'Data Table'!$D:$D,'SMR summary tables'!$A$4)+SUMIFS('Data Table'!AI:AI,'Data Table'!$E:$E,'SMR summary tables'!$A$4)</f>
        <v>797.39999999999986</v>
      </c>
      <c r="Q7" s="53"/>
      <c r="R7" s="53"/>
      <c r="W7" s="40"/>
      <c r="X7" s="40"/>
      <c r="Y7" s="40"/>
      <c r="Z7" s="40"/>
      <c r="AA7" s="40"/>
      <c r="AB7" s="40"/>
      <c r="AC7" s="40"/>
      <c r="AD7" s="40"/>
      <c r="AE7" s="40"/>
      <c r="AF7" s="40"/>
      <c r="AG7" s="40"/>
      <c r="AH7" s="40"/>
      <c r="AI7" s="40"/>
      <c r="AJ7" s="40"/>
    </row>
    <row r="8" spans="1:36" x14ac:dyDescent="0.25">
      <c r="A8" s="46" t="s">
        <v>226</v>
      </c>
      <c r="B8" s="40">
        <f>SUMIFS('Data Table'!AJ:AJ,'Data Table'!$D:$D,'SMR summary tables'!$A$4)+SUMIFS('Data Table'!AJ:AJ,'Data Table'!$E:$E,'SMR summary tables'!$A$4)</f>
        <v>61.247</v>
      </c>
      <c r="C8" s="40">
        <f>SUMIFS('Data Table'!AK:AK,'Data Table'!$D:$D,'SMR summary tables'!$A$4)+SUMIFS('Data Table'!AK:AK,'Data Table'!$E:$E,'SMR summary tables'!$A$4)</f>
        <v>63.88300000000001</v>
      </c>
      <c r="D8" s="40">
        <f>SUMIFS('Data Table'!AL:AL,'Data Table'!$D:$D,'SMR summary tables'!$A$4)+SUMIFS('Data Table'!AL:AL,'Data Table'!$E:$E,'SMR summary tables'!$A$4)</f>
        <v>64.867000000000004</v>
      </c>
      <c r="E8" s="40">
        <f>SUMIFS('Data Table'!AM:AM,'Data Table'!$D:$D,'SMR summary tables'!$A$4)+SUMIFS('Data Table'!AM:AM,'Data Table'!$E:$E,'SMR summary tables'!$A$4)</f>
        <v>67.678999999999988</v>
      </c>
      <c r="F8" s="40">
        <f>SUMIFS('Data Table'!AN:AN,'Data Table'!$D:$D,'SMR summary tables'!$A$4)+SUMIFS('Data Table'!AN:AN,'Data Table'!$E:$E,'SMR summary tables'!$A$4)</f>
        <v>62.22</v>
      </c>
      <c r="G8" s="40">
        <f>SUMIFS('Data Table'!AO:AO,'Data Table'!$D:$D,'SMR summary tables'!$A$4)+SUMIFS('Data Table'!AO:AO,'Data Table'!$E:$E,'SMR summary tables'!$A$4)</f>
        <v>64.931000000000012</v>
      </c>
      <c r="H8" s="40">
        <f>SUMIFS('Data Table'!AP:AP,'Data Table'!$D:$D,'SMR summary tables'!$A$4)+SUMIFS('Data Table'!AP:AP,'Data Table'!$E:$E,'SMR summary tables'!$A$4)</f>
        <v>68.738</v>
      </c>
      <c r="I8" s="40">
        <f>SUMIFS('Data Table'!AQ:AQ,'Data Table'!$D:$D,'SMR summary tables'!$A$4)+SUMIFS('Data Table'!AQ:AQ,'Data Table'!$E:$E,'SMR summary tables'!$A$4)</f>
        <v>72.832999999999998</v>
      </c>
      <c r="J8" s="40">
        <f>SUMIFS('Data Table'!AR:AR,'Data Table'!$D:$D,'SMR summary tables'!$A$4)+SUMIFS('Data Table'!AR:AR,'Data Table'!$E:$E,'SMR summary tables'!$A$4)</f>
        <v>62.751999999999995</v>
      </c>
      <c r="K8" s="40">
        <f>SUMIFS('Data Table'!AS:AS,'Data Table'!$D:$D,'SMR summary tables'!$A$4)+SUMIFS('Data Table'!AS:AS,'Data Table'!$E:$E,'SMR summary tables'!$A$4)</f>
        <v>65.400000000000006</v>
      </c>
      <c r="L8" s="40">
        <f>SUMIFS('Data Table'!AT:AT,'Data Table'!$D:$D,'SMR summary tables'!$A$4)+SUMIFS('Data Table'!AT:AT,'Data Table'!$E:$E,'SMR summary tables'!$A$4)</f>
        <v>69.349999999999994</v>
      </c>
      <c r="M8" s="40">
        <f>SUMIFS('Data Table'!AU:AU,'Data Table'!$D:$D,'SMR summary tables'!$A$4)+SUMIFS('Data Table'!AU:AU,'Data Table'!$E:$E,'SMR summary tables'!$A$4)</f>
        <v>68.12</v>
      </c>
      <c r="N8" s="40">
        <f>SUMIFS('Data Table'!AV:AV,'Data Table'!$D:$D,'SMR summary tables'!$A$4)+SUMIFS('Data Table'!AV:AV,'Data Table'!$E:$E,'SMR summary tables'!$A$4)</f>
        <v>69.739999999999981</v>
      </c>
      <c r="O8" s="40">
        <f>SUMIFS('Data Table'!AW:AW,'Data Table'!$D:$D,'SMR summary tables'!$A$4)+SUMIFS('Data Table'!AW:AW,'Data Table'!$E:$E,'SMR summary tables'!$A$4)</f>
        <v>68.399999999999991</v>
      </c>
      <c r="P8" s="40">
        <f>SUMIFS('Data Table'!AX:AX,'Data Table'!$D:$D,'SMR summary tables'!$A$4)+SUMIFS('Data Table'!AX:AX,'Data Table'!$E:$E,'SMR summary tables'!$A$4)</f>
        <v>68.8</v>
      </c>
      <c r="Q8" s="53"/>
      <c r="R8" s="53"/>
      <c r="W8" s="40"/>
      <c r="X8" s="40"/>
      <c r="Y8" s="40"/>
      <c r="Z8" s="40"/>
      <c r="AA8" s="40"/>
      <c r="AB8" s="40"/>
      <c r="AC8" s="40"/>
      <c r="AD8" s="40"/>
      <c r="AE8" s="40"/>
      <c r="AF8" s="40"/>
      <c r="AG8" s="40"/>
      <c r="AH8" s="40"/>
      <c r="AI8" s="40"/>
      <c r="AJ8" s="40"/>
    </row>
    <row r="9" spans="1:36" x14ac:dyDescent="0.25">
      <c r="A9" s="46"/>
      <c r="B9" s="45"/>
      <c r="C9" s="45"/>
      <c r="D9" s="45"/>
      <c r="E9" s="45"/>
      <c r="F9" s="45"/>
      <c r="G9" s="45"/>
      <c r="H9" s="45"/>
      <c r="I9" s="45"/>
      <c r="J9" s="45"/>
      <c r="K9" s="45"/>
      <c r="L9" s="45"/>
      <c r="M9" s="45"/>
      <c r="N9" s="45"/>
      <c r="O9" s="45"/>
      <c r="P9" s="45"/>
      <c r="Q9" s="52"/>
      <c r="R9" s="52"/>
      <c r="W9" s="40"/>
      <c r="X9" s="40"/>
      <c r="Y9" s="40"/>
      <c r="Z9" s="40"/>
      <c r="AA9" s="40"/>
      <c r="AB9" s="40"/>
      <c r="AC9" s="40"/>
      <c r="AD9" s="40"/>
      <c r="AE9" s="40"/>
      <c r="AF9" s="40"/>
      <c r="AG9" s="40"/>
      <c r="AH9" s="40"/>
      <c r="AI9" s="40"/>
      <c r="AJ9" s="40"/>
    </row>
    <row r="10" spans="1:36" x14ac:dyDescent="0.25">
      <c r="A10" s="46"/>
      <c r="B10" s="45"/>
      <c r="C10" s="45"/>
      <c r="D10" s="45"/>
      <c r="E10" s="45"/>
      <c r="F10" s="45"/>
      <c r="G10" s="45"/>
      <c r="H10" s="45"/>
      <c r="I10" s="45"/>
      <c r="J10" s="45"/>
      <c r="K10" s="45"/>
      <c r="L10" s="45"/>
      <c r="M10" s="45"/>
      <c r="N10" s="45"/>
      <c r="O10" s="45"/>
      <c r="P10" s="45"/>
      <c r="Q10" s="52"/>
      <c r="R10" s="52"/>
      <c r="W10" s="40"/>
      <c r="X10" s="40"/>
      <c r="Y10" s="40"/>
      <c r="Z10" s="40"/>
      <c r="AA10" s="40"/>
      <c r="AB10" s="40"/>
      <c r="AC10" s="40"/>
      <c r="AD10" s="40"/>
      <c r="AE10" s="40"/>
      <c r="AF10" s="40"/>
      <c r="AG10" s="40"/>
      <c r="AH10" s="40"/>
      <c r="AI10" s="40"/>
      <c r="AJ10" s="40"/>
    </row>
    <row r="11" spans="1:36" x14ac:dyDescent="0.25">
      <c r="A11" s="46"/>
      <c r="B11" s="45"/>
      <c r="C11" s="45"/>
      <c r="D11" s="45"/>
      <c r="E11" s="45"/>
      <c r="F11" s="45"/>
      <c r="G11" s="45"/>
      <c r="H11" s="45"/>
      <c r="I11" s="45"/>
      <c r="J11" s="45"/>
      <c r="K11" s="45"/>
      <c r="L11" s="45"/>
      <c r="M11" s="45"/>
      <c r="N11" s="45"/>
      <c r="O11" s="45"/>
      <c r="P11" s="45"/>
      <c r="Q11" s="52"/>
      <c r="R11" s="52"/>
      <c r="W11" s="40"/>
      <c r="X11" s="40"/>
      <c r="Y11" s="40"/>
      <c r="Z11" s="40"/>
      <c r="AA11" s="40"/>
      <c r="AB11" s="40"/>
      <c r="AC11" s="40"/>
      <c r="AD11" s="40"/>
      <c r="AE11" s="40"/>
      <c r="AF11" s="40"/>
      <c r="AG11" s="40"/>
      <c r="AH11" s="40"/>
      <c r="AI11" s="40"/>
      <c r="AJ11" s="40"/>
    </row>
    <row r="12" spans="1:36" x14ac:dyDescent="0.25">
      <c r="A12" s="48" t="s">
        <v>12</v>
      </c>
      <c r="B12" s="45"/>
      <c r="C12" s="45"/>
      <c r="D12" s="45"/>
      <c r="E12" s="45"/>
      <c r="F12" s="45"/>
      <c r="G12" s="45"/>
      <c r="H12" s="45"/>
      <c r="I12" s="45"/>
      <c r="J12" s="45"/>
      <c r="K12" s="45"/>
      <c r="L12" s="45"/>
      <c r="M12" s="45"/>
      <c r="N12" s="45"/>
      <c r="O12" s="45"/>
      <c r="P12" s="45"/>
      <c r="Q12" s="52"/>
      <c r="R12" s="52"/>
      <c r="W12" s="40"/>
      <c r="X12" s="40"/>
      <c r="Y12" s="40"/>
      <c r="Z12" s="40"/>
      <c r="AA12" s="40"/>
      <c r="AB12" s="40"/>
      <c r="AC12" s="40"/>
      <c r="AD12" s="40"/>
      <c r="AE12" s="40"/>
      <c r="AF12" s="40"/>
      <c r="AG12" s="40"/>
      <c r="AH12" s="40"/>
      <c r="AI12" s="40"/>
      <c r="AJ12" s="40"/>
    </row>
    <row r="13" spans="1:36" x14ac:dyDescent="0.25">
      <c r="A13" s="43"/>
      <c r="B13" s="44">
        <v>2005</v>
      </c>
      <c r="C13" s="44">
        <v>2006</v>
      </c>
      <c r="D13" s="44">
        <v>2007</v>
      </c>
      <c r="E13" s="44">
        <v>2008</v>
      </c>
      <c r="F13" s="44">
        <v>2009</v>
      </c>
      <c r="G13" s="44">
        <v>2010</v>
      </c>
      <c r="H13" s="44">
        <v>2011</v>
      </c>
      <c r="I13" s="44">
        <v>2012</v>
      </c>
      <c r="J13" s="44">
        <v>2013</v>
      </c>
      <c r="K13" s="44">
        <v>2014</v>
      </c>
      <c r="L13" s="44">
        <v>2015</v>
      </c>
      <c r="M13" s="44">
        <v>2016</v>
      </c>
      <c r="N13" s="44">
        <v>2017</v>
      </c>
      <c r="O13" s="44">
        <v>2018</v>
      </c>
      <c r="P13" s="44">
        <v>2019</v>
      </c>
      <c r="Q13" s="52"/>
      <c r="R13" s="52"/>
      <c r="W13" s="40"/>
      <c r="X13" s="40"/>
      <c r="Y13" s="40"/>
      <c r="Z13" s="40"/>
      <c r="AA13" s="40"/>
      <c r="AB13" s="40"/>
      <c r="AC13" s="40"/>
      <c r="AD13" s="40"/>
      <c r="AE13" s="40"/>
      <c r="AF13" s="40"/>
      <c r="AG13" s="40"/>
      <c r="AH13" s="40"/>
      <c r="AI13" s="40"/>
      <c r="AJ13" s="40"/>
    </row>
    <row r="14" spans="1:36" x14ac:dyDescent="0.25">
      <c r="A14" s="46" t="s">
        <v>1</v>
      </c>
      <c r="B14" s="40">
        <f>SUMIFS('Data Table'!F:F,'Data Table'!$D:$D,'SMR summary tables'!$A$12)+SUMIFS('Data Table'!F:F,'Data Table'!$E:$E,'SMR summary tables'!$A$12)</f>
        <v>9625.9200000000019</v>
      </c>
      <c r="C14" s="40">
        <f>SUMIFS('Data Table'!G:G,'Data Table'!$D:$D,'SMR summary tables'!$A$12)+SUMIFS('Data Table'!G:G,'Data Table'!$E:$E,'SMR summary tables'!$A$12)</f>
        <v>9707.3019999999997</v>
      </c>
      <c r="D14" s="40">
        <f>SUMIFS('Data Table'!H:H,'Data Table'!$D:$D,'SMR summary tables'!$A$12)+SUMIFS('Data Table'!H:H,'Data Table'!$E:$E,'SMR summary tables'!$A$12)</f>
        <v>9829.9600000000009</v>
      </c>
      <c r="E14" s="40">
        <f>SUMIFS('Data Table'!I:I,'Data Table'!$D:$D,'SMR summary tables'!$A$12)+SUMIFS('Data Table'!I:I,'Data Table'!$E:$E,'SMR summary tables'!$A$12)</f>
        <v>9397.9279999999999</v>
      </c>
      <c r="F14" s="40">
        <f>SUMIFS('Data Table'!J:J,'Data Table'!$D:$D,'SMR summary tables'!$A$12)+SUMIFS('Data Table'!J:J,'Data Table'!$E:$E,'SMR summary tables'!$A$12)</f>
        <v>9544.8480000000018</v>
      </c>
      <c r="G14" s="40">
        <f>SUMIFS('Data Table'!K:K,'Data Table'!$D:$D,'SMR summary tables'!$A$12)+SUMIFS('Data Table'!K:K,'Data Table'!$E:$E,'SMR summary tables'!$A$12)</f>
        <v>9134.4319999999989</v>
      </c>
      <c r="H14" s="40">
        <f>SUMIFS('Data Table'!L:L,'Data Table'!$D:$D,'SMR summary tables'!$A$12)+SUMIFS('Data Table'!L:L,'Data Table'!$E:$E,'SMR summary tables'!$A$12)</f>
        <v>8683.8289999999997</v>
      </c>
      <c r="I14" s="40">
        <f>SUMIFS('Data Table'!M:M,'Data Table'!$D:$D,'SMR summary tables'!$A$12)+SUMIFS('Data Table'!M:M,'Data Table'!$E:$E,'SMR summary tables'!$A$12)</f>
        <v>8527.3040000000001</v>
      </c>
      <c r="J14" s="40">
        <f>SUMIFS('Data Table'!N:N,'Data Table'!$D:$D,'SMR summary tables'!$A$12)+SUMIFS('Data Table'!N:N,'Data Table'!$E:$E,'SMR summary tables'!$A$12)</f>
        <v>8435.0619999999999</v>
      </c>
      <c r="K14" s="40">
        <f>SUMIFS('Data Table'!O:O,'Data Table'!$D:$D,'SMR summary tables'!$A$12)+SUMIFS('Data Table'!O:O,'Data Table'!$E:$E,'SMR summary tables'!$A$12)</f>
        <v>8462.4579999999987</v>
      </c>
      <c r="L14" s="40">
        <f>SUMIFS('Data Table'!P:P,'Data Table'!$D:$D,'SMR summary tables'!$A$12)+SUMIFS('Data Table'!P:P,'Data Table'!$E:$E,'SMR summary tables'!$A$12)</f>
        <v>8357.6529999999984</v>
      </c>
      <c r="M14" s="40">
        <f>SUMIFS('Data Table'!Q:Q,'Data Table'!$D:$D,'SMR summary tables'!$A$12)+SUMIFS('Data Table'!Q:Q,'Data Table'!$E:$E,'SMR summary tables'!$A$12)</f>
        <v>8673.8000000000011</v>
      </c>
      <c r="N14" s="40">
        <f>SUMIFS('Data Table'!R:R,'Data Table'!$D:$D,'SMR summary tables'!$A$12)+SUMIFS('Data Table'!R:R,'Data Table'!$E:$E,'SMR summary tables'!$A$12)</f>
        <v>8759</v>
      </c>
      <c r="O14" s="40">
        <f>SUMIFS('Data Table'!S:S,'Data Table'!$D:$D,'SMR summary tables'!$A$12)+SUMIFS('Data Table'!S:S,'Data Table'!$E:$E,'SMR summary tables'!$A$12)</f>
        <v>8864.9999999999982</v>
      </c>
      <c r="P14" s="40">
        <f>SUMIFS('Data Table'!T:T,'Data Table'!$D:$D,'SMR summary tables'!$A$12)+SUMIFS('Data Table'!T:T,'Data Table'!$E:$E,'SMR summary tables'!$A$12)</f>
        <v>8810.648000000001</v>
      </c>
      <c r="Q14" s="53"/>
      <c r="R14" s="53"/>
      <c r="W14" s="40"/>
      <c r="X14" s="40"/>
      <c r="Y14" s="40"/>
      <c r="Z14" s="40"/>
      <c r="AA14" s="40"/>
      <c r="AB14" s="40"/>
      <c r="AC14" s="40"/>
      <c r="AD14" s="40"/>
      <c r="AE14" s="40"/>
      <c r="AF14" s="40"/>
      <c r="AG14" s="40"/>
      <c r="AH14" s="40"/>
      <c r="AI14" s="40"/>
      <c r="AJ14" s="40"/>
    </row>
    <row r="15" spans="1:36" x14ac:dyDescent="0.25">
      <c r="A15" s="46" t="s">
        <v>2</v>
      </c>
      <c r="B15" s="40">
        <f>SUMIFS('Data Table'!U:U,'Data Table'!$D:$D,'SMR summary tables'!$A$12)+SUMIFS('Data Table'!U:U,'Data Table'!$E:$E,'SMR summary tables'!$A$12)</f>
        <v>2467.3180000000002</v>
      </c>
      <c r="C15" s="40">
        <f>SUMIFS('Data Table'!V:V,'Data Table'!$D:$D,'SMR summary tables'!$A$12)+SUMIFS('Data Table'!V:V,'Data Table'!$E:$E,'SMR summary tables'!$A$12)</f>
        <v>2478.3939999999998</v>
      </c>
      <c r="D15" s="40">
        <f>SUMIFS('Data Table'!W:W,'Data Table'!$D:$D,'SMR summary tables'!$A$12)+SUMIFS('Data Table'!W:W,'Data Table'!$E:$E,'SMR summary tables'!$A$12)</f>
        <v>2594.02</v>
      </c>
      <c r="E15" s="40">
        <f>SUMIFS('Data Table'!X:X,'Data Table'!$D:$D,'SMR summary tables'!$A$12)+SUMIFS('Data Table'!X:X,'Data Table'!$E:$E,'SMR summary tables'!$A$12)</f>
        <v>2498.34</v>
      </c>
      <c r="F15" s="40">
        <f>SUMIFS('Data Table'!Y:Y,'Data Table'!$D:$D,'SMR summary tables'!$A$12)+SUMIFS('Data Table'!Y:Y,'Data Table'!$E:$E,'SMR summary tables'!$A$12)</f>
        <v>2501.7820000000002</v>
      </c>
      <c r="G15" s="40">
        <f>SUMIFS('Data Table'!Z:Z,'Data Table'!$D:$D,'SMR summary tables'!$A$12)+SUMIFS('Data Table'!Z:Z,'Data Table'!$E:$E,'SMR summary tables'!$A$12)</f>
        <v>2415.1999999999998</v>
      </c>
      <c r="H15" s="40">
        <f>SUMIFS('Data Table'!AA:AA,'Data Table'!$D:$D,'SMR summary tables'!$A$12)+SUMIFS('Data Table'!AA:AA,'Data Table'!$E:$E,'SMR summary tables'!$A$12)</f>
        <v>2331.5639999999999</v>
      </c>
      <c r="I15" s="40">
        <f>SUMIFS('Data Table'!AB:AB,'Data Table'!$D:$D,'SMR summary tables'!$A$12)+SUMIFS('Data Table'!AB:AB,'Data Table'!$E:$E,'SMR summary tables'!$A$12)</f>
        <v>2299.125</v>
      </c>
      <c r="J15" s="40">
        <f>SUMIFS('Data Table'!AC:AC,'Data Table'!$D:$D,'SMR summary tables'!$A$12)+SUMIFS('Data Table'!AC:AC,'Data Table'!$E:$E,'SMR summary tables'!$A$12)</f>
        <v>2247.1680000000001</v>
      </c>
      <c r="K15" s="40">
        <f>SUMIFS('Data Table'!AD:AD,'Data Table'!$D:$D,'SMR summary tables'!$A$12)+SUMIFS('Data Table'!AD:AD,'Data Table'!$E:$E,'SMR summary tables'!$A$12)</f>
        <v>2294.201</v>
      </c>
      <c r="L15" s="40">
        <f>SUMIFS('Data Table'!AE:AE,'Data Table'!$D:$D,'SMR summary tables'!$A$12)+SUMIFS('Data Table'!AE:AE,'Data Table'!$E:$E,'SMR summary tables'!$A$12)</f>
        <v>2430.8050000000003</v>
      </c>
      <c r="M15" s="40">
        <f>SUMIFS('Data Table'!AF:AF,'Data Table'!$D:$D,'SMR summary tables'!$A$12)+SUMIFS('Data Table'!AF:AF,'Data Table'!$E:$E,'SMR summary tables'!$A$12)</f>
        <v>2584.1999999999998</v>
      </c>
      <c r="N15" s="40">
        <f>SUMIFS('Data Table'!AG:AG,'Data Table'!$D:$D,'SMR summary tables'!$A$12)+SUMIFS('Data Table'!AG:AG,'Data Table'!$E:$E,'SMR summary tables'!$A$12)</f>
        <v>2661.6</v>
      </c>
      <c r="O15" s="40">
        <f>SUMIFS('Data Table'!AH:AH,'Data Table'!$D:$D,'SMR summary tables'!$A$12)+SUMIFS('Data Table'!AH:AH,'Data Table'!$E:$E,'SMR summary tables'!$A$12)</f>
        <v>2684.6</v>
      </c>
      <c r="P15" s="40">
        <f>SUMIFS('Data Table'!AI:AI,'Data Table'!$D:$D,'SMR summary tables'!$A$12)+SUMIFS('Data Table'!AI:AI,'Data Table'!$E:$E,'SMR summary tables'!$A$12)</f>
        <v>2729.2000000000003</v>
      </c>
      <c r="Q15" s="53"/>
      <c r="R15" s="53"/>
      <c r="W15" s="40"/>
      <c r="X15" s="40"/>
      <c r="Y15" s="40"/>
      <c r="Z15" s="40"/>
      <c r="AA15" s="40"/>
      <c r="AB15" s="40"/>
      <c r="AC15" s="40"/>
      <c r="AD15" s="40"/>
      <c r="AE15" s="40"/>
      <c r="AF15" s="40"/>
      <c r="AG15" s="40"/>
      <c r="AH15" s="40"/>
      <c r="AI15" s="40"/>
      <c r="AJ15" s="40"/>
    </row>
    <row r="16" spans="1:36" x14ac:dyDescent="0.25">
      <c r="A16" s="46" t="s">
        <v>226</v>
      </c>
      <c r="B16" s="40">
        <f>SUMIFS('Data Table'!AJ:AJ,'Data Table'!$D:$D,'SMR summary tables'!$A$12)+SUMIFS('Data Table'!AJ:AJ,'Data Table'!$E:$E,'SMR summary tables'!$A$12)</f>
        <v>172.33799999999999</v>
      </c>
      <c r="C16" s="40">
        <f>SUMIFS('Data Table'!AK:AK,'Data Table'!$D:$D,'SMR summary tables'!$A$12)+SUMIFS('Data Table'!AK:AK,'Data Table'!$E:$E,'SMR summary tables'!$A$12)</f>
        <v>179.09999999999997</v>
      </c>
      <c r="D16" s="40">
        <f>SUMIFS('Data Table'!AL:AL,'Data Table'!$D:$D,'SMR summary tables'!$A$12)+SUMIFS('Data Table'!AL:AL,'Data Table'!$E:$E,'SMR summary tables'!$A$12)</f>
        <v>182.77800000000002</v>
      </c>
      <c r="E16" s="40">
        <f>SUMIFS('Data Table'!AM:AM,'Data Table'!$D:$D,'SMR summary tables'!$A$12)+SUMIFS('Data Table'!AM:AM,'Data Table'!$E:$E,'SMR summary tables'!$A$12)</f>
        <v>175.57400000000001</v>
      </c>
      <c r="F16" s="40">
        <f>SUMIFS('Data Table'!AN:AN,'Data Table'!$D:$D,'SMR summary tables'!$A$12)+SUMIFS('Data Table'!AN:AN,'Data Table'!$E:$E,'SMR summary tables'!$A$12)</f>
        <v>166.95600000000002</v>
      </c>
      <c r="G16" s="40">
        <f>SUMIFS('Data Table'!AO:AO,'Data Table'!$D:$D,'SMR summary tables'!$A$12)+SUMIFS('Data Table'!AO:AO,'Data Table'!$E:$E,'SMR summary tables'!$A$12)</f>
        <v>166.62799999999999</v>
      </c>
      <c r="H16" s="40">
        <f>SUMIFS('Data Table'!AP:AP,'Data Table'!$D:$D,'SMR summary tables'!$A$12)+SUMIFS('Data Table'!AP:AP,'Data Table'!$E:$E,'SMR summary tables'!$A$12)</f>
        <v>172.87799999999999</v>
      </c>
      <c r="I16" s="40">
        <f>SUMIFS('Data Table'!AQ:AQ,'Data Table'!$D:$D,'SMR summary tables'!$A$12)+SUMIFS('Data Table'!AQ:AQ,'Data Table'!$E:$E,'SMR summary tables'!$A$12)</f>
        <v>174.126</v>
      </c>
      <c r="J16" s="40">
        <f>SUMIFS('Data Table'!AR:AR,'Data Table'!$D:$D,'SMR summary tables'!$A$12)+SUMIFS('Data Table'!AR:AR,'Data Table'!$E:$E,'SMR summary tables'!$A$12)</f>
        <v>168.48</v>
      </c>
      <c r="K16" s="40">
        <f>SUMIFS('Data Table'!AS:AS,'Data Table'!$D:$D,'SMR summary tables'!$A$12)+SUMIFS('Data Table'!AS:AS,'Data Table'!$E:$E,'SMR summary tables'!$A$12)</f>
        <v>167</v>
      </c>
      <c r="L16" s="40">
        <f>SUMIFS('Data Table'!AT:AT,'Data Table'!$D:$D,'SMR summary tables'!$A$12)+SUMIFS('Data Table'!AT:AT,'Data Table'!$E:$E,'SMR summary tables'!$A$12)</f>
        <v>150.80000000000001</v>
      </c>
      <c r="M16" s="40">
        <f>SUMIFS('Data Table'!AU:AU,'Data Table'!$D:$D,'SMR summary tables'!$A$12)+SUMIFS('Data Table'!AU:AU,'Data Table'!$E:$E,'SMR summary tables'!$A$12)</f>
        <v>135.79999999999998</v>
      </c>
      <c r="N16" s="40">
        <f>SUMIFS('Data Table'!AV:AV,'Data Table'!$D:$D,'SMR summary tables'!$A$12)+SUMIFS('Data Table'!AV:AV,'Data Table'!$E:$E,'SMR summary tables'!$A$12)</f>
        <v>141.80000000000001</v>
      </c>
      <c r="O16" s="40">
        <f>SUMIFS('Data Table'!AW:AW,'Data Table'!$D:$D,'SMR summary tables'!$A$12)+SUMIFS('Data Table'!AW:AW,'Data Table'!$E:$E,'SMR summary tables'!$A$12)</f>
        <v>139</v>
      </c>
      <c r="P16" s="40">
        <f>SUMIFS('Data Table'!AX:AX,'Data Table'!$D:$D,'SMR summary tables'!$A$12)+SUMIFS('Data Table'!AX:AX,'Data Table'!$E:$E,'SMR summary tables'!$A$12)</f>
        <v>124.6</v>
      </c>
      <c r="Q16" s="53"/>
      <c r="R16" s="53"/>
      <c r="W16" s="40"/>
      <c r="X16" s="40"/>
      <c r="Y16" s="40"/>
      <c r="Z16" s="40"/>
      <c r="AA16" s="40"/>
      <c r="AB16" s="40"/>
      <c r="AC16" s="40"/>
      <c r="AD16" s="40"/>
      <c r="AE16" s="40"/>
      <c r="AF16" s="40"/>
      <c r="AG16" s="40"/>
      <c r="AH16" s="40"/>
      <c r="AI16" s="40"/>
      <c r="AJ16" s="40"/>
    </row>
    <row r="17" spans="1:36" x14ac:dyDescent="0.25">
      <c r="A17" s="40"/>
      <c r="B17" s="45"/>
      <c r="C17" s="45"/>
      <c r="D17" s="45"/>
      <c r="E17" s="45"/>
      <c r="F17" s="45"/>
      <c r="G17" s="45"/>
      <c r="H17" s="45"/>
      <c r="I17" s="45"/>
      <c r="J17" s="45"/>
      <c r="K17" s="45"/>
      <c r="L17" s="45"/>
      <c r="M17" s="45"/>
      <c r="N17" s="45"/>
      <c r="O17" s="45"/>
      <c r="P17" s="45"/>
      <c r="Q17" s="52"/>
      <c r="R17" s="52"/>
      <c r="W17" s="40"/>
      <c r="X17" s="40"/>
      <c r="Y17" s="40"/>
      <c r="Z17" s="40"/>
      <c r="AA17" s="40"/>
      <c r="AB17" s="40"/>
      <c r="AC17" s="40"/>
      <c r="AD17" s="40"/>
      <c r="AE17" s="40"/>
      <c r="AF17" s="40"/>
      <c r="AG17" s="40"/>
      <c r="AH17" s="40"/>
      <c r="AI17" s="40"/>
      <c r="AJ17" s="40"/>
    </row>
    <row r="18" spans="1:36" x14ac:dyDescent="0.25">
      <c r="A18" s="40"/>
      <c r="B18" s="45"/>
      <c r="C18" s="45"/>
      <c r="D18" s="45"/>
      <c r="E18" s="45"/>
      <c r="F18" s="45"/>
      <c r="G18" s="45"/>
      <c r="H18" s="45"/>
      <c r="I18" s="45"/>
      <c r="J18" s="45"/>
      <c r="K18" s="45"/>
      <c r="L18" s="45"/>
      <c r="M18" s="45"/>
      <c r="N18" s="45"/>
      <c r="O18" s="45"/>
      <c r="P18" s="45"/>
      <c r="Q18" s="52"/>
      <c r="R18" s="52"/>
      <c r="W18" s="40"/>
      <c r="X18" s="40"/>
      <c r="Y18" s="40"/>
      <c r="Z18" s="40"/>
      <c r="AA18" s="40"/>
      <c r="AB18" s="40"/>
      <c r="AC18" s="40"/>
      <c r="AD18" s="40"/>
      <c r="AE18" s="40"/>
      <c r="AF18" s="40"/>
      <c r="AG18" s="40"/>
      <c r="AH18" s="40"/>
      <c r="AI18" s="40"/>
      <c r="AJ18" s="40"/>
    </row>
    <row r="19" spans="1:36" x14ac:dyDescent="0.25">
      <c r="A19" s="40"/>
      <c r="B19" s="45"/>
      <c r="C19" s="45"/>
      <c r="D19" s="45"/>
      <c r="E19" s="45"/>
      <c r="F19" s="45"/>
      <c r="G19" s="45"/>
      <c r="H19" s="45"/>
      <c r="I19" s="45"/>
      <c r="J19" s="45"/>
      <c r="K19" s="45"/>
      <c r="L19" s="45"/>
      <c r="M19" s="45"/>
      <c r="N19" s="45"/>
      <c r="O19" s="45"/>
      <c r="P19" s="45"/>
      <c r="Q19" s="52"/>
      <c r="R19" s="52"/>
      <c r="W19" s="40"/>
      <c r="X19" s="40"/>
      <c r="Y19" s="40"/>
      <c r="Z19" s="40"/>
      <c r="AA19" s="40"/>
      <c r="AB19" s="40"/>
      <c r="AC19" s="40"/>
      <c r="AD19" s="40"/>
      <c r="AE19" s="40"/>
      <c r="AF19" s="40"/>
      <c r="AG19" s="40"/>
      <c r="AH19" s="40"/>
      <c r="AI19" s="40"/>
      <c r="AJ19" s="40"/>
    </row>
    <row r="20" spans="1:36" x14ac:dyDescent="0.25">
      <c r="A20" s="48" t="s">
        <v>174</v>
      </c>
      <c r="B20" s="45"/>
      <c r="C20" s="45"/>
      <c r="D20" s="45"/>
      <c r="E20" s="45"/>
      <c r="F20" s="45"/>
      <c r="G20" s="45"/>
      <c r="H20" s="45"/>
      <c r="I20" s="45"/>
      <c r="J20" s="45"/>
      <c r="K20" s="45"/>
      <c r="L20" s="45"/>
      <c r="M20" s="45"/>
      <c r="N20" s="45"/>
      <c r="O20" s="45"/>
      <c r="P20" s="45"/>
      <c r="Q20" s="52"/>
      <c r="R20" s="52"/>
      <c r="W20" s="40"/>
      <c r="X20" s="40"/>
      <c r="Y20" s="40"/>
      <c r="Z20" s="40"/>
      <c r="AA20" s="40"/>
      <c r="AB20" s="40"/>
      <c r="AC20" s="40"/>
      <c r="AD20" s="40"/>
      <c r="AE20" s="40"/>
      <c r="AF20" s="40"/>
      <c r="AG20" s="40"/>
      <c r="AH20" s="40"/>
      <c r="AI20" s="40"/>
      <c r="AJ20" s="40"/>
    </row>
    <row r="21" spans="1:36" x14ac:dyDescent="0.25">
      <c r="A21" s="43"/>
      <c r="B21" s="44">
        <v>2005</v>
      </c>
      <c r="C21" s="44">
        <v>2006</v>
      </c>
      <c r="D21" s="44">
        <v>2007</v>
      </c>
      <c r="E21" s="44">
        <v>2008</v>
      </c>
      <c r="F21" s="44">
        <v>2009</v>
      </c>
      <c r="G21" s="44">
        <v>2010</v>
      </c>
      <c r="H21" s="44">
        <v>2011</v>
      </c>
      <c r="I21" s="44">
        <v>2012</v>
      </c>
      <c r="J21" s="44">
        <v>2013</v>
      </c>
      <c r="K21" s="44">
        <v>2014</v>
      </c>
      <c r="L21" s="44">
        <v>2015</v>
      </c>
      <c r="M21" s="44">
        <v>2016</v>
      </c>
      <c r="N21" s="44">
        <v>2017</v>
      </c>
      <c r="O21" s="44">
        <v>2018</v>
      </c>
      <c r="P21" s="44">
        <v>2019</v>
      </c>
      <c r="Q21" s="52"/>
      <c r="R21" s="52"/>
      <c r="W21" s="40"/>
      <c r="X21" s="40"/>
      <c r="Y21" s="40"/>
      <c r="Z21" s="40"/>
      <c r="AA21" s="40"/>
      <c r="AB21" s="40"/>
      <c r="AC21" s="40"/>
      <c r="AD21" s="40"/>
      <c r="AE21" s="40"/>
      <c r="AF21" s="40"/>
      <c r="AG21" s="40"/>
      <c r="AH21" s="40"/>
      <c r="AI21" s="40"/>
      <c r="AJ21" s="40"/>
    </row>
    <row r="22" spans="1:36" x14ac:dyDescent="0.25">
      <c r="A22" s="46" t="s">
        <v>1</v>
      </c>
      <c r="B22" s="40">
        <f>SUMIFS('Data Table'!F:F,'Data Table'!$D:$D,'SMR summary tables'!$A$20)+SUMIFS('Data Table'!F:F,'Data Table'!$E:$E,'SMR summary tables'!$A$20)</f>
        <v>183</v>
      </c>
      <c r="C22" s="40">
        <f>SUMIFS('Data Table'!G:G,'Data Table'!$D:$D,'SMR summary tables'!$A$20)+SUMIFS('Data Table'!G:G,'Data Table'!$E:$E,'SMR summary tables'!$A$20)</f>
        <v>112</v>
      </c>
      <c r="D22" s="40">
        <f>SUMIFS('Data Table'!H:H,'Data Table'!$D:$D,'SMR summary tables'!$A$20)+SUMIFS('Data Table'!H:H,'Data Table'!$E:$E,'SMR summary tables'!$A$20)</f>
        <v>110</v>
      </c>
      <c r="E22" s="40">
        <f>SUMIFS('Data Table'!I:I,'Data Table'!$D:$D,'SMR summary tables'!$A$20)+SUMIFS('Data Table'!I:I,'Data Table'!$E:$E,'SMR summary tables'!$A$20)</f>
        <v>74</v>
      </c>
      <c r="F22" s="40">
        <f>SUMIFS('Data Table'!J:J,'Data Table'!$D:$D,'SMR summary tables'!$A$20)+SUMIFS('Data Table'!J:J,'Data Table'!$E:$E,'SMR summary tables'!$A$20)</f>
        <v>31</v>
      </c>
      <c r="G22" s="40">
        <f>SUMIFS('Data Table'!K:K,'Data Table'!$D:$D,'SMR summary tables'!$A$20)+SUMIFS('Data Table'!K:K,'Data Table'!$E:$E,'SMR summary tables'!$A$20)</f>
        <v>54.015999999999998</v>
      </c>
      <c r="H22" s="40">
        <f>SUMIFS('Data Table'!L:L,'Data Table'!$D:$D,'SMR summary tables'!$A$20)+SUMIFS('Data Table'!L:L,'Data Table'!$E:$E,'SMR summary tables'!$A$20)</f>
        <v>0.56299999999999994</v>
      </c>
      <c r="I22" s="40">
        <f>SUMIFS('Data Table'!M:M,'Data Table'!$D:$D,'SMR summary tables'!$A$20)+SUMIFS('Data Table'!M:M,'Data Table'!$E:$E,'SMR summary tables'!$A$20)</f>
        <v>0.70599999999999996</v>
      </c>
      <c r="J22" s="40">
        <f>SUMIFS('Data Table'!N:N,'Data Table'!$D:$D,'SMR summary tables'!$A$20)+SUMIFS('Data Table'!N:N,'Data Table'!$E:$E,'SMR summary tables'!$A$20)</f>
        <v>0.68600000000000005</v>
      </c>
      <c r="K22" s="40">
        <f>SUMIFS('Data Table'!O:O,'Data Table'!$D:$D,'SMR summary tables'!$A$20)+SUMIFS('Data Table'!O:O,'Data Table'!$E:$E,'SMR summary tables'!$A$20)</f>
        <v>0.67300000000000004</v>
      </c>
      <c r="L22" s="40">
        <f>SUMIFS('Data Table'!P:P,'Data Table'!$D:$D,'SMR summary tables'!$A$20)+SUMIFS('Data Table'!P:P,'Data Table'!$E:$E,'SMR summary tables'!$A$20)</f>
        <v>0.47899999999999998</v>
      </c>
      <c r="M22" s="40">
        <f>SUMIFS('Data Table'!Q:Q,'Data Table'!$D:$D,'SMR summary tables'!$A$20)+SUMIFS('Data Table'!Q:Q,'Data Table'!$E:$E,'SMR summary tables'!$A$20)</f>
        <v>0.72099999999999997</v>
      </c>
      <c r="N22" s="40">
        <f>SUMIFS('Data Table'!R:R,'Data Table'!$D:$D,'SMR summary tables'!$A$20)+SUMIFS('Data Table'!R:R,'Data Table'!$E:$E,'SMR summary tables'!$A$20)</f>
        <v>0.41099999999999998</v>
      </c>
      <c r="O22" s="40">
        <f>SUMIFS('Data Table'!S:S,'Data Table'!$D:$D,'SMR summary tables'!$A$20)+SUMIFS('Data Table'!S:S,'Data Table'!$E:$E,'SMR summary tables'!$A$20)</f>
        <v>4.4999999999999998E-2</v>
      </c>
      <c r="P22" s="40">
        <f>SUMIFS('Data Table'!T:T,'Data Table'!$D:$D,'SMR summary tables'!$A$20)+SUMIFS('Data Table'!T:T,'Data Table'!$E:$E,'SMR summary tables'!$A$20)</f>
        <v>0</v>
      </c>
      <c r="Q22" s="53"/>
      <c r="R22" s="53"/>
      <c r="W22" s="40"/>
      <c r="X22" s="40"/>
      <c r="Y22" s="40"/>
      <c r="Z22" s="40"/>
      <c r="AA22" s="40"/>
      <c r="AB22" s="40"/>
      <c r="AC22" s="40"/>
      <c r="AD22" s="40"/>
      <c r="AE22" s="40"/>
      <c r="AF22" s="40"/>
      <c r="AG22" s="40"/>
      <c r="AH22" s="40"/>
      <c r="AI22" s="40"/>
      <c r="AJ22" s="40"/>
    </row>
    <row r="23" spans="1:36" x14ac:dyDescent="0.25">
      <c r="A23" s="46" t="s">
        <v>2</v>
      </c>
      <c r="B23" s="40">
        <f>SUMIFS('Data Table'!U:U,'Data Table'!$D:$D,'SMR summary tables'!$A$20)+SUMIFS('Data Table'!U:U,'Data Table'!$E:$E,'SMR summary tables'!$A$20)</f>
        <v>43</v>
      </c>
      <c r="C23" s="40">
        <f>SUMIFS('Data Table'!V:V,'Data Table'!$D:$D,'SMR summary tables'!$A$20)+SUMIFS('Data Table'!V:V,'Data Table'!$E:$E,'SMR summary tables'!$A$20)</f>
        <v>28</v>
      </c>
      <c r="D23" s="40">
        <f>SUMIFS('Data Table'!W:W,'Data Table'!$D:$D,'SMR summary tables'!$A$20)+SUMIFS('Data Table'!W:W,'Data Table'!$E:$E,'SMR summary tables'!$A$20)</f>
        <v>31</v>
      </c>
      <c r="E23" s="40">
        <f>SUMIFS('Data Table'!X:X,'Data Table'!$D:$D,'SMR summary tables'!$A$20)+SUMIFS('Data Table'!X:X,'Data Table'!$E:$E,'SMR summary tables'!$A$20)</f>
        <v>21</v>
      </c>
      <c r="F23" s="40">
        <f>SUMIFS('Data Table'!Y:Y,'Data Table'!$D:$D,'SMR summary tables'!$A$20)+SUMIFS('Data Table'!Y:Y,'Data Table'!$E:$E,'SMR summary tables'!$A$20)</f>
        <v>9</v>
      </c>
      <c r="G23" s="40">
        <f>SUMIFS('Data Table'!Z:Z,'Data Table'!$D:$D,'SMR summary tables'!$A$20)+SUMIFS('Data Table'!Z:Z,'Data Table'!$E:$E,'SMR summary tables'!$A$20)</f>
        <v>16.228999999999999</v>
      </c>
      <c r="H23" s="40">
        <f>SUMIFS('Data Table'!AA:AA,'Data Table'!$D:$D,'SMR summary tables'!$A$20)+SUMIFS('Data Table'!AA:AA,'Data Table'!$E:$E,'SMR summary tables'!$A$20)</f>
        <v>3.0000000000000001E-3</v>
      </c>
      <c r="I23" s="40">
        <f>SUMIFS('Data Table'!AB:AB,'Data Table'!$D:$D,'SMR summary tables'!$A$20)+SUMIFS('Data Table'!AB:AB,'Data Table'!$E:$E,'SMR summary tables'!$A$20)</f>
        <v>1.2999999999999999E-2</v>
      </c>
      <c r="J23" s="40">
        <f>SUMIFS('Data Table'!AC:AC,'Data Table'!$D:$D,'SMR summary tables'!$A$20)+SUMIFS('Data Table'!AC:AC,'Data Table'!$E:$E,'SMR summary tables'!$A$20)</f>
        <v>1E-3</v>
      </c>
      <c r="K23" s="40">
        <f>SUMIFS('Data Table'!AD:AD,'Data Table'!$D:$D,'SMR summary tables'!$A$20)+SUMIFS('Data Table'!AD:AD,'Data Table'!$E:$E,'SMR summary tables'!$A$20)</f>
        <v>2E-3</v>
      </c>
      <c r="L23" s="40">
        <f>SUMIFS('Data Table'!AE:AE,'Data Table'!$D:$D,'SMR summary tables'!$A$20)+SUMIFS('Data Table'!AE:AE,'Data Table'!$E:$E,'SMR summary tables'!$A$20)</f>
        <v>6.0000000000000001E-3</v>
      </c>
      <c r="M23" s="40">
        <f>SUMIFS('Data Table'!AF:AF,'Data Table'!$D:$D,'SMR summary tables'!$A$20)+SUMIFS('Data Table'!AF:AF,'Data Table'!$E:$E,'SMR summary tables'!$A$20)</f>
        <v>4.0000000000000001E-3</v>
      </c>
      <c r="N23" s="40">
        <f>SUMIFS('Data Table'!AG:AG,'Data Table'!$D:$D,'SMR summary tables'!$A$20)+SUMIFS('Data Table'!AG:AG,'Data Table'!$E:$E,'SMR summary tables'!$A$20)</f>
        <v>4.1000000000000002E-2</v>
      </c>
      <c r="O23" s="40">
        <f>SUMIFS('Data Table'!AH:AH,'Data Table'!$D:$D,'SMR summary tables'!$A$20)+SUMIFS('Data Table'!AH:AH,'Data Table'!$E:$E,'SMR summary tables'!$A$20)</f>
        <v>1E-3</v>
      </c>
      <c r="P23" s="40">
        <f>SUMIFS('Data Table'!AI:AI,'Data Table'!$D:$D,'SMR summary tables'!$A$20)+SUMIFS('Data Table'!AI:AI,'Data Table'!$E:$E,'SMR summary tables'!$A$20)</f>
        <v>0</v>
      </c>
      <c r="Q23" s="53"/>
      <c r="R23" s="53"/>
      <c r="W23" s="40"/>
      <c r="X23" s="40"/>
      <c r="Y23" s="40"/>
      <c r="Z23" s="40"/>
      <c r="AA23" s="40"/>
      <c r="AB23" s="40"/>
      <c r="AC23" s="40"/>
      <c r="AD23" s="40"/>
      <c r="AE23" s="40"/>
      <c r="AF23" s="40"/>
      <c r="AG23" s="40"/>
      <c r="AH23" s="40"/>
      <c r="AI23" s="40"/>
      <c r="AJ23" s="40"/>
    </row>
    <row r="24" spans="1:36" x14ac:dyDescent="0.25">
      <c r="A24" s="46" t="s">
        <v>226</v>
      </c>
      <c r="B24" s="40">
        <f>SUMIFS('Data Table'!AJ:AJ,'Data Table'!$D:$D,'SMR summary tables'!$A$20)+SUMIFS('Data Table'!AJ:AJ,'Data Table'!$E:$E,'SMR summary tables'!$A$20)</f>
        <v>45</v>
      </c>
      <c r="C24" s="40">
        <f>SUMIFS('Data Table'!AK:AK,'Data Table'!$D:$D,'SMR summary tables'!$A$20)+SUMIFS('Data Table'!AK:AK,'Data Table'!$E:$E,'SMR summary tables'!$A$20)</f>
        <v>35</v>
      </c>
      <c r="D24" s="40">
        <f>SUMIFS('Data Table'!AL:AL,'Data Table'!$D:$D,'SMR summary tables'!$A$20)+SUMIFS('Data Table'!AL:AL,'Data Table'!$E:$E,'SMR summary tables'!$A$20)</f>
        <v>24</v>
      </c>
      <c r="E24" s="40">
        <f>SUMIFS('Data Table'!AM:AM,'Data Table'!$D:$D,'SMR summary tables'!$A$20)+SUMIFS('Data Table'!AM:AM,'Data Table'!$E:$E,'SMR summary tables'!$A$20)</f>
        <v>14</v>
      </c>
      <c r="F24" s="40">
        <f>SUMIFS('Data Table'!AN:AN,'Data Table'!$D:$D,'SMR summary tables'!$A$20)+SUMIFS('Data Table'!AN:AN,'Data Table'!$E:$E,'SMR summary tables'!$A$20)</f>
        <v>18.368000000000002</v>
      </c>
      <c r="G24" s="40">
        <f>SUMIFS('Data Table'!AO:AO,'Data Table'!$D:$D,'SMR summary tables'!$A$20)+SUMIFS('Data Table'!AO:AO,'Data Table'!$E:$E,'SMR summary tables'!$A$20)</f>
        <v>44.326000000000001</v>
      </c>
      <c r="H24" s="40">
        <f>SUMIFS('Data Table'!AP:AP,'Data Table'!$D:$D,'SMR summary tables'!$A$20)+SUMIFS('Data Table'!AP:AP,'Data Table'!$E:$E,'SMR summary tables'!$A$20)</f>
        <v>41.072999999999993</v>
      </c>
      <c r="I24" s="40">
        <f>SUMIFS('Data Table'!AQ:AQ,'Data Table'!$D:$D,'SMR summary tables'!$A$20)+SUMIFS('Data Table'!AQ:AQ,'Data Table'!$E:$E,'SMR summary tables'!$A$20)</f>
        <v>36.335000000000001</v>
      </c>
      <c r="J24" s="40">
        <f>SUMIFS('Data Table'!AR:AR,'Data Table'!$D:$D,'SMR summary tables'!$A$20)+SUMIFS('Data Table'!AR:AR,'Data Table'!$E:$E,'SMR summary tables'!$A$20)</f>
        <v>41.164000000000009</v>
      </c>
      <c r="K24" s="40">
        <f>SUMIFS('Data Table'!AS:AS,'Data Table'!$D:$D,'SMR summary tables'!$A$20)+SUMIFS('Data Table'!AS:AS,'Data Table'!$E:$E,'SMR summary tables'!$A$20)</f>
        <v>40.637999999999998</v>
      </c>
      <c r="L24" s="40">
        <f>SUMIFS('Data Table'!AT:AT,'Data Table'!$D:$D,'SMR summary tables'!$A$20)+SUMIFS('Data Table'!AT:AT,'Data Table'!$E:$E,'SMR summary tables'!$A$20)</f>
        <v>43.391999999999996</v>
      </c>
      <c r="M24" s="40">
        <f>SUMIFS('Data Table'!AU:AU,'Data Table'!$D:$D,'SMR summary tables'!$A$20)+SUMIFS('Data Table'!AU:AU,'Data Table'!$E:$E,'SMR summary tables'!$A$20)</f>
        <v>32.837000000000003</v>
      </c>
      <c r="N24" s="40">
        <f>SUMIFS('Data Table'!AV:AV,'Data Table'!$D:$D,'SMR summary tables'!$A$20)+SUMIFS('Data Table'!AV:AV,'Data Table'!$E:$E,'SMR summary tables'!$A$20)</f>
        <v>33.08</v>
      </c>
      <c r="O24" s="40">
        <f>SUMIFS('Data Table'!AW:AW,'Data Table'!$D:$D,'SMR summary tables'!$A$20)+SUMIFS('Data Table'!AW:AW,'Data Table'!$E:$E,'SMR summary tables'!$A$20)</f>
        <v>7.9939999999999998</v>
      </c>
      <c r="P24" s="40">
        <f>SUMIFS('Data Table'!AX:AX,'Data Table'!$D:$D,'SMR summary tables'!$A$20)+SUMIFS('Data Table'!AX:AX,'Data Table'!$E:$E,'SMR summary tables'!$A$20)</f>
        <v>0</v>
      </c>
      <c r="Q24" s="53"/>
      <c r="R24" s="53"/>
      <c r="W24" s="40"/>
      <c r="X24" s="40"/>
      <c r="Y24" s="40"/>
      <c r="Z24" s="40"/>
      <c r="AA24" s="40"/>
      <c r="AB24" s="40"/>
      <c r="AC24" s="40"/>
      <c r="AD24" s="40"/>
      <c r="AE24" s="40"/>
      <c r="AF24" s="40"/>
      <c r="AG24" s="40"/>
      <c r="AH24" s="40"/>
      <c r="AI24" s="40"/>
      <c r="AJ24" s="40"/>
    </row>
    <row r="25" spans="1:36" x14ac:dyDescent="0.25">
      <c r="A25" s="40"/>
      <c r="B25" s="45"/>
      <c r="C25" s="45"/>
      <c r="D25" s="45"/>
      <c r="E25" s="45"/>
      <c r="F25" s="45"/>
      <c r="G25" s="45"/>
      <c r="H25" s="45"/>
      <c r="I25" s="45"/>
      <c r="J25" s="45"/>
      <c r="K25" s="45"/>
      <c r="L25" s="45"/>
      <c r="M25" s="45"/>
      <c r="N25" s="45"/>
      <c r="O25" s="45"/>
      <c r="P25" s="45"/>
      <c r="Q25" s="52"/>
      <c r="R25" s="52"/>
      <c r="W25" s="40"/>
      <c r="X25" s="40"/>
      <c r="Y25" s="40"/>
      <c r="Z25" s="40"/>
      <c r="AA25" s="40"/>
      <c r="AB25" s="40"/>
      <c r="AC25" s="40"/>
      <c r="AD25" s="40"/>
      <c r="AE25" s="40"/>
      <c r="AF25" s="40"/>
      <c r="AG25" s="40"/>
      <c r="AH25" s="40"/>
      <c r="AI25" s="40"/>
      <c r="AJ25" s="40"/>
    </row>
    <row r="26" spans="1:36" x14ac:dyDescent="0.25">
      <c r="A26" s="40"/>
      <c r="B26" s="45"/>
      <c r="C26" s="45"/>
      <c r="D26" s="45"/>
      <c r="E26" s="45"/>
      <c r="F26" s="45"/>
      <c r="G26" s="45"/>
      <c r="H26" s="45"/>
      <c r="I26" s="45"/>
      <c r="J26" s="45"/>
      <c r="K26" s="45"/>
      <c r="L26" s="45"/>
      <c r="M26" s="45"/>
      <c r="N26" s="45"/>
      <c r="O26" s="45"/>
      <c r="P26" s="45"/>
      <c r="Q26" s="52"/>
      <c r="R26" s="52"/>
      <c r="W26" s="40"/>
      <c r="X26" s="40"/>
      <c r="Y26" s="40"/>
      <c r="Z26" s="40"/>
      <c r="AA26" s="40"/>
      <c r="AB26" s="40"/>
      <c r="AC26" s="40"/>
      <c r="AD26" s="40"/>
      <c r="AE26" s="40"/>
      <c r="AF26" s="40"/>
      <c r="AG26" s="40"/>
      <c r="AH26" s="40"/>
      <c r="AI26" s="40"/>
      <c r="AJ26" s="40"/>
    </row>
    <row r="27" spans="1:36" x14ac:dyDescent="0.25">
      <c r="A27" s="40"/>
      <c r="B27" s="45"/>
      <c r="C27" s="45"/>
      <c r="D27" s="45"/>
      <c r="E27" s="45"/>
      <c r="F27" s="45"/>
      <c r="G27" s="45"/>
      <c r="H27" s="45"/>
      <c r="I27" s="45"/>
      <c r="J27" s="45"/>
      <c r="K27" s="45"/>
      <c r="L27" s="45"/>
      <c r="M27" s="45"/>
      <c r="N27" s="45"/>
      <c r="O27" s="45"/>
      <c r="P27" s="45"/>
      <c r="Q27" s="52"/>
      <c r="R27" s="52"/>
      <c r="W27" s="40"/>
      <c r="X27" s="40"/>
      <c r="Y27" s="40"/>
      <c r="Z27" s="40"/>
      <c r="AA27" s="40"/>
      <c r="AB27" s="40"/>
      <c r="AC27" s="40"/>
      <c r="AD27" s="40"/>
      <c r="AE27" s="40"/>
      <c r="AF27" s="40"/>
      <c r="AG27" s="40"/>
      <c r="AH27" s="40"/>
      <c r="AI27" s="40"/>
      <c r="AJ27" s="40"/>
    </row>
    <row r="28" spans="1:36" x14ac:dyDescent="0.25">
      <c r="A28" s="48" t="s">
        <v>146</v>
      </c>
      <c r="B28" s="45"/>
      <c r="C28" s="45"/>
      <c r="D28" s="45"/>
      <c r="E28" s="45"/>
      <c r="F28" s="45"/>
      <c r="G28" s="45"/>
      <c r="H28" s="45"/>
      <c r="I28" s="45"/>
      <c r="J28" s="45"/>
      <c r="K28" s="45"/>
      <c r="L28" s="45"/>
      <c r="M28" s="45"/>
      <c r="N28" s="45"/>
      <c r="O28" s="45"/>
      <c r="P28" s="45"/>
      <c r="Q28" s="52"/>
      <c r="R28" s="52"/>
      <c r="W28" s="40"/>
      <c r="X28" s="40"/>
      <c r="Y28" s="40"/>
      <c r="Z28" s="40"/>
      <c r="AA28" s="40"/>
      <c r="AB28" s="40"/>
      <c r="AC28" s="40"/>
      <c r="AD28" s="40"/>
      <c r="AE28" s="40"/>
      <c r="AF28" s="40"/>
      <c r="AG28" s="40"/>
      <c r="AH28" s="40"/>
      <c r="AI28" s="40"/>
      <c r="AJ28" s="40"/>
    </row>
    <row r="29" spans="1:36" x14ac:dyDescent="0.25">
      <c r="A29" s="43"/>
      <c r="B29" s="44">
        <v>2005</v>
      </c>
      <c r="C29" s="44">
        <v>2006</v>
      </c>
      <c r="D29" s="44">
        <v>2007</v>
      </c>
      <c r="E29" s="44">
        <v>2008</v>
      </c>
      <c r="F29" s="44">
        <v>2009</v>
      </c>
      <c r="G29" s="44">
        <v>2010</v>
      </c>
      <c r="H29" s="44">
        <v>2011</v>
      </c>
      <c r="I29" s="44">
        <v>2012</v>
      </c>
      <c r="J29" s="44">
        <v>2013</v>
      </c>
      <c r="K29" s="44">
        <v>2014</v>
      </c>
      <c r="L29" s="44">
        <v>2015</v>
      </c>
      <c r="M29" s="44">
        <v>2016</v>
      </c>
      <c r="N29" s="44">
        <v>2017</v>
      </c>
      <c r="O29" s="44">
        <v>2018</v>
      </c>
      <c r="P29" s="44">
        <v>2019</v>
      </c>
      <c r="Q29" s="52"/>
      <c r="R29" s="52"/>
      <c r="W29" s="40"/>
      <c r="X29" s="40"/>
      <c r="Y29" s="40"/>
      <c r="Z29" s="40"/>
      <c r="AA29" s="40"/>
      <c r="AB29" s="40"/>
      <c r="AC29" s="40"/>
      <c r="AD29" s="40"/>
      <c r="AE29" s="40"/>
      <c r="AF29" s="40"/>
      <c r="AG29" s="40"/>
      <c r="AH29" s="40"/>
      <c r="AI29" s="40"/>
      <c r="AJ29" s="40"/>
    </row>
    <row r="30" spans="1:36" x14ac:dyDescent="0.25">
      <c r="A30" s="46" t="s">
        <v>1</v>
      </c>
      <c r="B30" s="40">
        <f>SUMIFS('Data Table'!F:F,'Data Table'!$D:$D,'SMR summary tables'!$A$28)+SUMIFS('Data Table'!F:F,'Data Table'!$E:$E,'SMR summary tables'!$A$28)</f>
        <v>0</v>
      </c>
      <c r="C30" s="40">
        <f>SUMIFS('Data Table'!G:G,'Data Table'!$D:$D,'SMR summary tables'!$A$28)+SUMIFS('Data Table'!G:G,'Data Table'!$E:$E,'SMR summary tables'!$A$28)</f>
        <v>0</v>
      </c>
      <c r="D30" s="40">
        <f>SUMIFS('Data Table'!H:H,'Data Table'!$D:$D,'SMR summary tables'!$A$28)+SUMIFS('Data Table'!H:H,'Data Table'!$E:$E,'SMR summary tables'!$A$28)</f>
        <v>0</v>
      </c>
      <c r="E30" s="40">
        <f>SUMIFS('Data Table'!I:I,'Data Table'!$D:$D,'SMR summary tables'!$A$28)+SUMIFS('Data Table'!I:I,'Data Table'!$E:$E,'SMR summary tables'!$A$28)</f>
        <v>0</v>
      </c>
      <c r="F30" s="40">
        <f>SUMIFS('Data Table'!J:J,'Data Table'!$D:$D,'SMR summary tables'!$A$28)+SUMIFS('Data Table'!J:J,'Data Table'!$E:$E,'SMR summary tables'!$A$28)</f>
        <v>0</v>
      </c>
      <c r="G30" s="40">
        <f>SUMIFS('Data Table'!K:K,'Data Table'!$D:$D,'SMR summary tables'!$A$28)+SUMIFS('Data Table'!K:K,'Data Table'!$E:$E,'SMR summary tables'!$A$28)</f>
        <v>0</v>
      </c>
      <c r="H30" s="40">
        <f>SUMIFS('Data Table'!L:L,'Data Table'!$D:$D,'SMR summary tables'!$A$28)+SUMIFS('Data Table'!L:L,'Data Table'!$E:$E,'SMR summary tables'!$A$28)</f>
        <v>0</v>
      </c>
      <c r="I30" s="40">
        <f>SUMIFS('Data Table'!M:M,'Data Table'!$D:$D,'SMR summary tables'!$A$28)+SUMIFS('Data Table'!M:M,'Data Table'!$E:$E,'SMR summary tables'!$A$28)</f>
        <v>0</v>
      </c>
      <c r="J30" s="40">
        <f>SUMIFS('Data Table'!N:N,'Data Table'!$D:$D,'SMR summary tables'!$A$28)+SUMIFS('Data Table'!N:N,'Data Table'!$E:$E,'SMR summary tables'!$A$28)</f>
        <v>0</v>
      </c>
      <c r="K30" s="40">
        <f>SUMIFS('Data Table'!O:O,'Data Table'!$D:$D,'SMR summary tables'!$A$28)+SUMIFS('Data Table'!O:O,'Data Table'!$E:$E,'SMR summary tables'!$A$28)</f>
        <v>0</v>
      </c>
      <c r="L30" s="40">
        <f>SUMIFS('Data Table'!P:P,'Data Table'!$D:$D,'SMR summary tables'!$A$28)+SUMIFS('Data Table'!P:P,'Data Table'!$E:$E,'SMR summary tables'!$A$28)</f>
        <v>0</v>
      </c>
      <c r="M30" s="40">
        <f>SUMIFS('Data Table'!Q:Q,'Data Table'!$D:$D,'SMR summary tables'!$A$28)+SUMIFS('Data Table'!Q:Q,'Data Table'!$E:$E,'SMR summary tables'!$A$28)</f>
        <v>0</v>
      </c>
      <c r="N30" s="40">
        <f>SUMIFS('Data Table'!R:R,'Data Table'!$D:$D,'SMR summary tables'!$A$28)+SUMIFS('Data Table'!R:R,'Data Table'!$E:$E,'SMR summary tables'!$A$28)</f>
        <v>0</v>
      </c>
      <c r="O30" s="40">
        <f>SUMIFS('Data Table'!S:S,'Data Table'!$D:$D,'SMR summary tables'!$A$28)+SUMIFS('Data Table'!S:S,'Data Table'!$E:$E,'SMR summary tables'!$A$28)</f>
        <v>0</v>
      </c>
      <c r="P30" s="40">
        <f>SUMIFS('Data Table'!T:T,'Data Table'!$D:$D,'SMR summary tables'!$A$28)+SUMIFS('Data Table'!T:T,'Data Table'!$E:$E,'SMR summary tables'!$A$28)</f>
        <v>0</v>
      </c>
      <c r="Q30" s="53"/>
      <c r="R30" s="53"/>
      <c r="W30" s="40"/>
      <c r="X30" s="40"/>
      <c r="Y30" s="40"/>
      <c r="Z30" s="40"/>
      <c r="AA30" s="40"/>
      <c r="AB30" s="40"/>
      <c r="AC30" s="40"/>
      <c r="AD30" s="40"/>
      <c r="AE30" s="40"/>
      <c r="AF30" s="40"/>
      <c r="AG30" s="40"/>
      <c r="AH30" s="40"/>
      <c r="AI30" s="40"/>
      <c r="AJ30" s="40"/>
    </row>
    <row r="31" spans="1:36" x14ac:dyDescent="0.25">
      <c r="A31" s="46" t="s">
        <v>2</v>
      </c>
      <c r="B31" s="40">
        <f>SUMIFS('Data Table'!U:U,'Data Table'!$D:$D,'SMR summary tables'!$A$28)+SUMIFS('Data Table'!U:U,'Data Table'!$E:$E,'SMR summary tables'!$A$28)</f>
        <v>0</v>
      </c>
      <c r="C31" s="40">
        <f>SUMIFS('Data Table'!V:V,'Data Table'!$D:$D,'SMR summary tables'!$A$28)+SUMIFS('Data Table'!V:V,'Data Table'!$E:$E,'SMR summary tables'!$A$28)</f>
        <v>0</v>
      </c>
      <c r="D31" s="40">
        <f>SUMIFS('Data Table'!W:W,'Data Table'!$D:$D,'SMR summary tables'!$A$28)+SUMIFS('Data Table'!W:W,'Data Table'!$E:$E,'SMR summary tables'!$A$28)</f>
        <v>0</v>
      </c>
      <c r="E31" s="40">
        <f>SUMIFS('Data Table'!X:X,'Data Table'!$D:$D,'SMR summary tables'!$A$28)+SUMIFS('Data Table'!X:X,'Data Table'!$E:$E,'SMR summary tables'!$A$28)</f>
        <v>0</v>
      </c>
      <c r="F31" s="40">
        <f>SUMIFS('Data Table'!Y:Y,'Data Table'!$D:$D,'SMR summary tables'!$A$28)+SUMIFS('Data Table'!Y:Y,'Data Table'!$E:$E,'SMR summary tables'!$A$28)</f>
        <v>0</v>
      </c>
      <c r="G31" s="40">
        <f>SUMIFS('Data Table'!Z:Z,'Data Table'!$D:$D,'SMR summary tables'!$A$28)+SUMIFS('Data Table'!Z:Z,'Data Table'!$E:$E,'SMR summary tables'!$A$28)</f>
        <v>0</v>
      </c>
      <c r="H31" s="40">
        <f>SUMIFS('Data Table'!AA:AA,'Data Table'!$D:$D,'SMR summary tables'!$A$28)+SUMIFS('Data Table'!AA:AA,'Data Table'!$E:$E,'SMR summary tables'!$A$28)</f>
        <v>0</v>
      </c>
      <c r="I31" s="40">
        <f>SUMIFS('Data Table'!AB:AB,'Data Table'!$D:$D,'SMR summary tables'!$A$28)+SUMIFS('Data Table'!AB:AB,'Data Table'!$E:$E,'SMR summary tables'!$A$28)</f>
        <v>0</v>
      </c>
      <c r="J31" s="40">
        <f>SUMIFS('Data Table'!AC:AC,'Data Table'!$D:$D,'SMR summary tables'!$A$28)+SUMIFS('Data Table'!AC:AC,'Data Table'!$E:$E,'SMR summary tables'!$A$28)</f>
        <v>0</v>
      </c>
      <c r="K31" s="40">
        <f>SUMIFS('Data Table'!AD:AD,'Data Table'!$D:$D,'SMR summary tables'!$A$28)+SUMIFS('Data Table'!AD:AD,'Data Table'!$E:$E,'SMR summary tables'!$A$28)</f>
        <v>0</v>
      </c>
      <c r="L31" s="40">
        <f>SUMIFS('Data Table'!AE:AE,'Data Table'!$D:$D,'SMR summary tables'!$A$28)+SUMIFS('Data Table'!AE:AE,'Data Table'!$E:$E,'SMR summary tables'!$A$28)</f>
        <v>0</v>
      </c>
      <c r="M31" s="40">
        <f>SUMIFS('Data Table'!AF:AF,'Data Table'!$D:$D,'SMR summary tables'!$A$28)+SUMIFS('Data Table'!AF:AF,'Data Table'!$E:$E,'SMR summary tables'!$A$28)</f>
        <v>0</v>
      </c>
      <c r="N31" s="40">
        <f>SUMIFS('Data Table'!AG:AG,'Data Table'!$D:$D,'SMR summary tables'!$A$28)+SUMIFS('Data Table'!AG:AG,'Data Table'!$E:$E,'SMR summary tables'!$A$28)</f>
        <v>0</v>
      </c>
      <c r="O31" s="40">
        <f>SUMIFS('Data Table'!AH:AH,'Data Table'!$D:$D,'SMR summary tables'!$A$28)+SUMIFS('Data Table'!AH:AH,'Data Table'!$E:$E,'SMR summary tables'!$A$28)</f>
        <v>0</v>
      </c>
      <c r="P31" s="40">
        <f>SUMIFS('Data Table'!AI:AI,'Data Table'!$D:$D,'SMR summary tables'!$A$28)+SUMIFS('Data Table'!AI:AI,'Data Table'!$E:$E,'SMR summary tables'!$A$28)</f>
        <v>0</v>
      </c>
      <c r="Q31" s="53"/>
      <c r="R31" s="53"/>
      <c r="W31" s="40"/>
      <c r="X31" s="40"/>
      <c r="Y31" s="40"/>
      <c r="Z31" s="40"/>
      <c r="AA31" s="40"/>
      <c r="AB31" s="40"/>
      <c r="AC31" s="40"/>
      <c r="AD31" s="40"/>
      <c r="AE31" s="40"/>
      <c r="AF31" s="40"/>
      <c r="AG31" s="40"/>
      <c r="AH31" s="40"/>
      <c r="AI31" s="40"/>
      <c r="AJ31" s="40"/>
    </row>
    <row r="32" spans="1:36" x14ac:dyDescent="0.25">
      <c r="A32" s="46" t="s">
        <v>226</v>
      </c>
      <c r="B32" s="40">
        <f>SUMIFS('Data Table'!AJ:AJ,'Data Table'!$D:$D,'SMR summary tables'!$A$28)+SUMIFS('Data Table'!AJ:AJ,'Data Table'!$E:$E,'SMR summary tables'!$A$28)</f>
        <v>0</v>
      </c>
      <c r="C32" s="40">
        <f>SUMIFS('Data Table'!AK:AK,'Data Table'!$D:$D,'SMR summary tables'!$A$28)+SUMIFS('Data Table'!AK:AK,'Data Table'!$E:$E,'SMR summary tables'!$A$28)</f>
        <v>0</v>
      </c>
      <c r="D32" s="40">
        <f>SUMIFS('Data Table'!AL:AL,'Data Table'!$D:$D,'SMR summary tables'!$A$28)+SUMIFS('Data Table'!AL:AL,'Data Table'!$E:$E,'SMR summary tables'!$A$28)</f>
        <v>0</v>
      </c>
      <c r="E32" s="40">
        <f>SUMIFS('Data Table'!AM:AM,'Data Table'!$D:$D,'SMR summary tables'!$A$28)+SUMIFS('Data Table'!AM:AM,'Data Table'!$E:$E,'SMR summary tables'!$A$28)</f>
        <v>0</v>
      </c>
      <c r="F32" s="40">
        <f>SUMIFS('Data Table'!AN:AN,'Data Table'!$D:$D,'SMR summary tables'!$A$28)+SUMIFS('Data Table'!AN:AN,'Data Table'!$E:$E,'SMR summary tables'!$A$28)</f>
        <v>0</v>
      </c>
      <c r="G32" s="40">
        <f>SUMIFS('Data Table'!AO:AO,'Data Table'!$D:$D,'SMR summary tables'!$A$28)+SUMIFS('Data Table'!AO:AO,'Data Table'!$E:$E,'SMR summary tables'!$A$28)</f>
        <v>0</v>
      </c>
      <c r="H32" s="40">
        <f>SUMIFS('Data Table'!AP:AP,'Data Table'!$D:$D,'SMR summary tables'!$A$28)+SUMIFS('Data Table'!AP:AP,'Data Table'!$E:$E,'SMR summary tables'!$A$28)</f>
        <v>0</v>
      </c>
      <c r="I32" s="40">
        <f>SUMIFS('Data Table'!AQ:AQ,'Data Table'!$D:$D,'SMR summary tables'!$A$28)+SUMIFS('Data Table'!AQ:AQ,'Data Table'!$E:$E,'SMR summary tables'!$A$28)</f>
        <v>0</v>
      </c>
      <c r="J32" s="40">
        <f>SUMIFS('Data Table'!AR:AR,'Data Table'!$D:$D,'SMR summary tables'!$A$28)+SUMIFS('Data Table'!AR:AR,'Data Table'!$E:$E,'SMR summary tables'!$A$28)</f>
        <v>0</v>
      </c>
      <c r="K32" s="40">
        <f>SUMIFS('Data Table'!AS:AS,'Data Table'!$D:$D,'SMR summary tables'!$A$28)+SUMIFS('Data Table'!AS:AS,'Data Table'!$E:$E,'SMR summary tables'!$A$28)</f>
        <v>0</v>
      </c>
      <c r="L32" s="40">
        <f>SUMIFS('Data Table'!AT:AT,'Data Table'!$D:$D,'SMR summary tables'!$A$28)+SUMIFS('Data Table'!AT:AT,'Data Table'!$E:$E,'SMR summary tables'!$A$28)</f>
        <v>0</v>
      </c>
      <c r="M32" s="40">
        <f>SUMIFS('Data Table'!AU:AU,'Data Table'!$D:$D,'SMR summary tables'!$A$28)+SUMIFS('Data Table'!AU:AU,'Data Table'!$E:$E,'SMR summary tables'!$A$28)</f>
        <v>0</v>
      </c>
      <c r="N32" s="40">
        <f>SUMIFS('Data Table'!AV:AV,'Data Table'!$D:$D,'SMR summary tables'!$A$28)+SUMIFS('Data Table'!AV:AV,'Data Table'!$E:$E,'SMR summary tables'!$A$28)</f>
        <v>0</v>
      </c>
      <c r="O32" s="40">
        <f>SUMIFS('Data Table'!AW:AW,'Data Table'!$D:$D,'SMR summary tables'!$A$28)+SUMIFS('Data Table'!AW:AW,'Data Table'!$E:$E,'SMR summary tables'!$A$28)</f>
        <v>0</v>
      </c>
      <c r="P32" s="40">
        <f>SUMIFS('Data Table'!AX:AX,'Data Table'!$D:$D,'SMR summary tables'!$A$28)+SUMIFS('Data Table'!AX:AX,'Data Table'!$E:$E,'SMR summary tables'!$A$28)</f>
        <v>0</v>
      </c>
      <c r="Q32" s="53"/>
      <c r="R32" s="53"/>
      <c r="W32" s="40"/>
      <c r="X32" s="40"/>
      <c r="Y32" s="40"/>
      <c r="Z32" s="40"/>
      <c r="AA32" s="40"/>
      <c r="AB32" s="40"/>
      <c r="AC32" s="40"/>
      <c r="AD32" s="40"/>
      <c r="AE32" s="40"/>
      <c r="AF32" s="40"/>
      <c r="AG32" s="40"/>
      <c r="AH32" s="40"/>
      <c r="AI32" s="40"/>
      <c r="AJ32" s="40"/>
    </row>
    <row r="33" spans="1:36" x14ac:dyDescent="0.25">
      <c r="A33" s="40"/>
      <c r="B33" s="45"/>
      <c r="C33" s="45"/>
      <c r="D33" s="45"/>
      <c r="E33" s="45"/>
      <c r="F33" s="45"/>
      <c r="G33" s="45"/>
      <c r="H33" s="45"/>
      <c r="I33" s="45"/>
      <c r="J33" s="45"/>
      <c r="K33" s="45"/>
      <c r="L33" s="45"/>
      <c r="M33" s="45"/>
      <c r="N33" s="45"/>
      <c r="O33" s="45"/>
      <c r="P33" s="45"/>
      <c r="Q33" s="52"/>
      <c r="R33" s="52"/>
      <c r="W33" s="40"/>
      <c r="X33" s="40"/>
      <c r="Y33" s="40"/>
      <c r="Z33" s="40"/>
      <c r="AA33" s="40"/>
      <c r="AB33" s="40"/>
      <c r="AC33" s="40"/>
      <c r="AD33" s="40"/>
      <c r="AE33" s="40"/>
      <c r="AF33" s="40"/>
      <c r="AG33" s="40"/>
      <c r="AH33" s="40"/>
      <c r="AI33" s="40"/>
      <c r="AJ33" s="40"/>
    </row>
    <row r="34" spans="1:36" x14ac:dyDescent="0.25">
      <c r="A34" s="40"/>
      <c r="B34" s="45"/>
      <c r="C34" s="45"/>
      <c r="D34" s="45"/>
      <c r="E34" s="45"/>
      <c r="F34" s="45"/>
      <c r="G34" s="45"/>
      <c r="H34" s="45"/>
      <c r="I34" s="45"/>
      <c r="J34" s="45"/>
      <c r="K34" s="45"/>
      <c r="L34" s="45"/>
      <c r="M34" s="45"/>
      <c r="N34" s="45"/>
      <c r="O34" s="45"/>
      <c r="P34" s="45"/>
      <c r="Q34" s="52"/>
      <c r="R34" s="52"/>
      <c r="W34" s="40"/>
      <c r="X34" s="40"/>
      <c r="Y34" s="40"/>
      <c r="Z34" s="40"/>
      <c r="AA34" s="40"/>
      <c r="AB34" s="40"/>
      <c r="AC34" s="40"/>
      <c r="AD34" s="40"/>
      <c r="AE34" s="40"/>
      <c r="AF34" s="40"/>
      <c r="AG34" s="40"/>
      <c r="AH34" s="40"/>
      <c r="AI34" s="40"/>
      <c r="AJ34" s="40"/>
    </row>
    <row r="35" spans="1:36" x14ac:dyDescent="0.25">
      <c r="A35" s="40"/>
      <c r="B35" s="45"/>
      <c r="C35" s="45"/>
      <c r="D35" s="45"/>
      <c r="E35" s="45"/>
      <c r="F35" s="45"/>
      <c r="G35" s="45"/>
      <c r="H35" s="45"/>
      <c r="I35" s="45"/>
      <c r="J35" s="45"/>
      <c r="K35" s="45"/>
      <c r="L35" s="45"/>
      <c r="M35" s="45"/>
      <c r="N35" s="45"/>
      <c r="O35" s="45"/>
      <c r="P35" s="45"/>
      <c r="Q35" s="52"/>
      <c r="R35" s="52"/>
      <c r="W35" s="40"/>
      <c r="X35" s="40"/>
      <c r="Y35" s="40"/>
      <c r="Z35" s="40"/>
      <c r="AA35" s="40"/>
      <c r="AB35" s="40"/>
      <c r="AC35" s="40"/>
      <c r="AD35" s="40"/>
      <c r="AE35" s="40"/>
      <c r="AF35" s="40"/>
      <c r="AG35" s="40"/>
      <c r="AH35" s="40"/>
      <c r="AI35" s="40"/>
      <c r="AJ35" s="40"/>
    </row>
    <row r="36" spans="1:36" x14ac:dyDescent="0.25">
      <c r="A36" s="48" t="s">
        <v>102</v>
      </c>
      <c r="B36" s="45"/>
      <c r="C36" s="45"/>
      <c r="D36" s="45"/>
      <c r="E36" s="45"/>
      <c r="F36" s="45"/>
      <c r="G36" s="45"/>
      <c r="H36" s="45"/>
      <c r="I36" s="45"/>
      <c r="J36" s="45"/>
      <c r="K36" s="45"/>
      <c r="L36" s="45"/>
      <c r="M36" s="45"/>
      <c r="N36" s="45"/>
      <c r="O36" s="45"/>
      <c r="P36" s="45"/>
      <c r="Q36" s="52"/>
      <c r="R36" s="52"/>
      <c r="W36" s="40"/>
      <c r="X36" s="40"/>
      <c r="Y36" s="40"/>
      <c r="Z36" s="40"/>
      <c r="AA36" s="40"/>
      <c r="AB36" s="40"/>
      <c r="AC36" s="40"/>
      <c r="AD36" s="40"/>
      <c r="AE36" s="40"/>
      <c r="AF36" s="40"/>
      <c r="AG36" s="40"/>
      <c r="AH36" s="40"/>
      <c r="AI36" s="40"/>
      <c r="AJ36" s="40"/>
    </row>
    <row r="37" spans="1:36" x14ac:dyDescent="0.25">
      <c r="A37" s="43"/>
      <c r="B37" s="44">
        <v>2005</v>
      </c>
      <c r="C37" s="44">
        <v>2006</v>
      </c>
      <c r="D37" s="44">
        <v>2007</v>
      </c>
      <c r="E37" s="44">
        <v>2008</v>
      </c>
      <c r="F37" s="44">
        <v>2009</v>
      </c>
      <c r="G37" s="44">
        <v>2010</v>
      </c>
      <c r="H37" s="44">
        <v>2011</v>
      </c>
      <c r="I37" s="44">
        <v>2012</v>
      </c>
      <c r="J37" s="44">
        <v>2013</v>
      </c>
      <c r="K37" s="44">
        <v>2014</v>
      </c>
      <c r="L37" s="44">
        <v>2015</v>
      </c>
      <c r="M37" s="44">
        <v>2016</v>
      </c>
      <c r="N37" s="44">
        <v>2017</v>
      </c>
      <c r="O37" s="44">
        <v>2018</v>
      </c>
      <c r="P37" s="44">
        <v>2019</v>
      </c>
      <c r="Q37" s="52"/>
      <c r="R37" s="52"/>
      <c r="W37" s="40"/>
      <c r="X37" s="40"/>
      <c r="Y37" s="40"/>
      <c r="Z37" s="40"/>
      <c r="AA37" s="40"/>
      <c r="AB37" s="40"/>
      <c r="AC37" s="40"/>
      <c r="AD37" s="40"/>
      <c r="AE37" s="40"/>
      <c r="AF37" s="40"/>
      <c r="AG37" s="40"/>
      <c r="AH37" s="40"/>
      <c r="AI37" s="40"/>
      <c r="AJ37" s="40"/>
    </row>
    <row r="38" spans="1:36" x14ac:dyDescent="0.25">
      <c r="A38" s="46" t="s">
        <v>1</v>
      </c>
      <c r="B38" s="40">
        <f>SUMIFS('Data Table'!F:F,'Data Table'!$D:$D,'SMR summary tables'!$A$36)+SUMIFS('Data Table'!F:F,'Data Table'!$E:$E,'SMR summary tables'!$A$36)</f>
        <v>144.69999999999999</v>
      </c>
      <c r="C38" s="40">
        <f>SUMIFS('Data Table'!G:G,'Data Table'!$D:$D,'SMR summary tables'!$A$36)+SUMIFS('Data Table'!G:G,'Data Table'!$E:$E,'SMR summary tables'!$A$36)</f>
        <v>148</v>
      </c>
      <c r="D38" s="40">
        <f>SUMIFS('Data Table'!H:H,'Data Table'!$D:$D,'SMR summary tables'!$A$36)+SUMIFS('Data Table'!H:H,'Data Table'!$E:$E,'SMR summary tables'!$A$36)</f>
        <v>154.78</v>
      </c>
      <c r="E38" s="40">
        <f>SUMIFS('Data Table'!I:I,'Data Table'!$D:$D,'SMR summary tables'!$A$36)+SUMIFS('Data Table'!I:I,'Data Table'!$E:$E,'SMR summary tables'!$A$36)</f>
        <v>145</v>
      </c>
      <c r="F38" s="40">
        <f>SUMIFS('Data Table'!J:J,'Data Table'!$D:$D,'SMR summary tables'!$A$36)+SUMIFS('Data Table'!J:J,'Data Table'!$E:$E,'SMR summary tables'!$A$36)</f>
        <v>151</v>
      </c>
      <c r="G38" s="40">
        <f>SUMIFS('Data Table'!K:K,'Data Table'!$D:$D,'SMR summary tables'!$A$36)+SUMIFS('Data Table'!K:K,'Data Table'!$E:$E,'SMR summary tables'!$A$36)</f>
        <v>141.5</v>
      </c>
      <c r="H38" s="40">
        <f>SUMIFS('Data Table'!L:L,'Data Table'!$D:$D,'SMR summary tables'!$A$36)+SUMIFS('Data Table'!L:L,'Data Table'!$E:$E,'SMR summary tables'!$A$36)</f>
        <v>138</v>
      </c>
      <c r="I38" s="40">
        <f>SUMIFS('Data Table'!M:M,'Data Table'!$D:$D,'SMR summary tables'!$A$36)+SUMIFS('Data Table'!M:M,'Data Table'!$E:$E,'SMR summary tables'!$A$36)</f>
        <v>139</v>
      </c>
      <c r="J38" s="40">
        <f>SUMIFS('Data Table'!N:N,'Data Table'!$D:$D,'SMR summary tables'!$A$36)+SUMIFS('Data Table'!N:N,'Data Table'!$E:$E,'SMR summary tables'!$A$36)</f>
        <v>115.616</v>
      </c>
      <c r="K38" s="40">
        <f>SUMIFS('Data Table'!O:O,'Data Table'!$D:$D,'SMR summary tables'!$A$36)+SUMIFS('Data Table'!O:O,'Data Table'!$E:$E,'SMR summary tables'!$A$36)</f>
        <v>120.81100000000001</v>
      </c>
      <c r="L38" s="40">
        <f>SUMIFS('Data Table'!P:P,'Data Table'!$D:$D,'SMR summary tables'!$A$36)+SUMIFS('Data Table'!P:P,'Data Table'!$E:$E,'SMR summary tables'!$A$36)</f>
        <v>125.67400000000001</v>
      </c>
      <c r="M38" s="40">
        <f>SUMIFS('Data Table'!Q:Q,'Data Table'!$D:$D,'SMR summary tables'!$A$36)+SUMIFS('Data Table'!Q:Q,'Data Table'!$E:$E,'SMR summary tables'!$A$36)</f>
        <v>135.22900000000001</v>
      </c>
      <c r="N38" s="40">
        <f>SUMIFS('Data Table'!R:R,'Data Table'!$D:$D,'SMR summary tables'!$A$36)+SUMIFS('Data Table'!R:R,'Data Table'!$E:$E,'SMR summary tables'!$A$36)</f>
        <v>146.417</v>
      </c>
      <c r="O38" s="40">
        <f>SUMIFS('Data Table'!S:S,'Data Table'!$D:$D,'SMR summary tables'!$A$36)+SUMIFS('Data Table'!S:S,'Data Table'!$E:$E,'SMR summary tables'!$A$36)</f>
        <v>153.31200000000001</v>
      </c>
      <c r="P38" s="40">
        <f>SUMIFS('Data Table'!T:T,'Data Table'!$D:$D,'SMR summary tables'!$A$36)+SUMIFS('Data Table'!T:T,'Data Table'!$E:$E,'SMR summary tables'!$A$36)</f>
        <v>161.91999999999999</v>
      </c>
      <c r="Q38" s="53"/>
      <c r="R38" s="53"/>
      <c r="W38" s="40"/>
      <c r="X38" s="40"/>
      <c r="Y38" s="40"/>
      <c r="Z38" s="40"/>
      <c r="AA38" s="40"/>
      <c r="AB38" s="40"/>
      <c r="AC38" s="40"/>
      <c r="AD38" s="40"/>
      <c r="AE38" s="40"/>
      <c r="AF38" s="40"/>
      <c r="AG38" s="40"/>
      <c r="AH38" s="40"/>
      <c r="AI38" s="40"/>
      <c r="AJ38" s="40"/>
    </row>
    <row r="39" spans="1:36" x14ac:dyDescent="0.25">
      <c r="A39" s="46" t="s">
        <v>2</v>
      </c>
      <c r="B39" s="40">
        <f>SUMIFS('Data Table'!U:U,'Data Table'!$D:$D,'SMR summary tables'!$A$36)+SUMIFS('Data Table'!U:U,'Data Table'!$E:$E,'SMR summary tables'!$A$36)</f>
        <v>41.9</v>
      </c>
      <c r="C39" s="40">
        <f>SUMIFS('Data Table'!V:V,'Data Table'!$D:$D,'SMR summary tables'!$A$36)+SUMIFS('Data Table'!V:V,'Data Table'!$E:$E,'SMR summary tables'!$A$36)</f>
        <v>44</v>
      </c>
      <c r="D39" s="40">
        <f>SUMIFS('Data Table'!W:W,'Data Table'!$D:$D,'SMR summary tables'!$A$36)+SUMIFS('Data Table'!W:W,'Data Table'!$E:$E,'SMR summary tables'!$A$36)</f>
        <v>46.2</v>
      </c>
      <c r="E39" s="40">
        <f>SUMIFS('Data Table'!X:X,'Data Table'!$D:$D,'SMR summary tables'!$A$36)+SUMIFS('Data Table'!X:X,'Data Table'!$E:$E,'SMR summary tables'!$A$36)</f>
        <v>43.9</v>
      </c>
      <c r="F39" s="40">
        <f>SUMIFS('Data Table'!Y:Y,'Data Table'!$D:$D,'SMR summary tables'!$A$36)+SUMIFS('Data Table'!Y:Y,'Data Table'!$E:$E,'SMR summary tables'!$A$36)</f>
        <v>43.5</v>
      </c>
      <c r="G39" s="40">
        <f>SUMIFS('Data Table'!Z:Z,'Data Table'!$D:$D,'SMR summary tables'!$A$36)+SUMIFS('Data Table'!Z:Z,'Data Table'!$E:$E,'SMR summary tables'!$A$36)</f>
        <v>39.4</v>
      </c>
      <c r="H39" s="40">
        <f>SUMIFS('Data Table'!AA:AA,'Data Table'!$D:$D,'SMR summary tables'!$A$36)+SUMIFS('Data Table'!AA:AA,'Data Table'!$E:$E,'SMR summary tables'!$A$36)</f>
        <v>38</v>
      </c>
      <c r="I39" s="40">
        <f>SUMIFS('Data Table'!AB:AB,'Data Table'!$D:$D,'SMR summary tables'!$A$36)+SUMIFS('Data Table'!AB:AB,'Data Table'!$E:$E,'SMR summary tables'!$A$36)</f>
        <v>38</v>
      </c>
      <c r="J39" s="40">
        <f>SUMIFS('Data Table'!AC:AC,'Data Table'!$D:$D,'SMR summary tables'!$A$36)+SUMIFS('Data Table'!AC:AC,'Data Table'!$E:$E,'SMR summary tables'!$A$36)</f>
        <v>31.7</v>
      </c>
      <c r="K39" s="40">
        <f>SUMIFS('Data Table'!AD:AD,'Data Table'!$D:$D,'SMR summary tables'!$A$36)+SUMIFS('Data Table'!AD:AD,'Data Table'!$E:$E,'SMR summary tables'!$A$36)</f>
        <v>32.1</v>
      </c>
      <c r="L39" s="40">
        <f>SUMIFS('Data Table'!AE:AE,'Data Table'!$D:$D,'SMR summary tables'!$A$36)+SUMIFS('Data Table'!AE:AE,'Data Table'!$E:$E,'SMR summary tables'!$A$36)</f>
        <v>34.1</v>
      </c>
      <c r="M39" s="40">
        <f>SUMIFS('Data Table'!AF:AF,'Data Table'!$D:$D,'SMR summary tables'!$A$36)+SUMIFS('Data Table'!AF:AF,'Data Table'!$E:$E,'SMR summary tables'!$A$36)</f>
        <v>37.700000000000003</v>
      </c>
      <c r="N39" s="40">
        <f>SUMIFS('Data Table'!AG:AG,'Data Table'!$D:$D,'SMR summary tables'!$A$36)+SUMIFS('Data Table'!AG:AG,'Data Table'!$E:$E,'SMR summary tables'!$A$36)</f>
        <v>40.884</v>
      </c>
      <c r="O39" s="40">
        <f>SUMIFS('Data Table'!AH:AH,'Data Table'!$D:$D,'SMR summary tables'!$A$36)+SUMIFS('Data Table'!AH:AH,'Data Table'!$E:$E,'SMR summary tables'!$A$36)</f>
        <v>43.222000000000001</v>
      </c>
      <c r="P39" s="40">
        <f>SUMIFS('Data Table'!AI:AI,'Data Table'!$D:$D,'SMR summary tables'!$A$36)+SUMIFS('Data Table'!AI:AI,'Data Table'!$E:$E,'SMR summary tables'!$A$36)</f>
        <v>45.402000000000001</v>
      </c>
      <c r="Q39" s="53"/>
      <c r="R39" s="53"/>
      <c r="W39" s="40"/>
      <c r="X39" s="40"/>
      <c r="Y39" s="40"/>
      <c r="Z39" s="40"/>
      <c r="AA39" s="40"/>
      <c r="AB39" s="40"/>
      <c r="AC39" s="40"/>
      <c r="AD39" s="40"/>
      <c r="AE39" s="40"/>
      <c r="AF39" s="40"/>
      <c r="AG39" s="40"/>
      <c r="AH39" s="40"/>
      <c r="AI39" s="40"/>
      <c r="AJ39" s="40"/>
    </row>
    <row r="40" spans="1:36" x14ac:dyDescent="0.25">
      <c r="A40" s="46" t="s">
        <v>226</v>
      </c>
      <c r="B40" s="40">
        <f>SUMIFS('Data Table'!AJ:AJ,'Data Table'!$D:$D,'SMR summary tables'!$A$36)+SUMIFS('Data Table'!AJ:AJ,'Data Table'!$E:$E,'SMR summary tables'!$A$36)</f>
        <v>0</v>
      </c>
      <c r="C40" s="40">
        <f>SUMIFS('Data Table'!AK:AK,'Data Table'!$D:$D,'SMR summary tables'!$A$36)+SUMIFS('Data Table'!AK:AK,'Data Table'!$E:$E,'SMR summary tables'!$A$36)</f>
        <v>0</v>
      </c>
      <c r="D40" s="40">
        <f>SUMIFS('Data Table'!AL:AL,'Data Table'!$D:$D,'SMR summary tables'!$A$36)+SUMIFS('Data Table'!AL:AL,'Data Table'!$E:$E,'SMR summary tables'!$A$36)</f>
        <v>0</v>
      </c>
      <c r="E40" s="40">
        <f>SUMIFS('Data Table'!AM:AM,'Data Table'!$D:$D,'SMR summary tables'!$A$36)+SUMIFS('Data Table'!AM:AM,'Data Table'!$E:$E,'SMR summary tables'!$A$36)</f>
        <v>0</v>
      </c>
      <c r="F40" s="40">
        <f>SUMIFS('Data Table'!AN:AN,'Data Table'!$D:$D,'SMR summary tables'!$A$36)+SUMIFS('Data Table'!AN:AN,'Data Table'!$E:$E,'SMR summary tables'!$A$36)</f>
        <v>0</v>
      </c>
      <c r="G40" s="40">
        <f>SUMIFS('Data Table'!AO:AO,'Data Table'!$D:$D,'SMR summary tables'!$A$36)+SUMIFS('Data Table'!AO:AO,'Data Table'!$E:$E,'SMR summary tables'!$A$36)</f>
        <v>0</v>
      </c>
      <c r="H40" s="40">
        <f>SUMIFS('Data Table'!AP:AP,'Data Table'!$D:$D,'SMR summary tables'!$A$36)+SUMIFS('Data Table'!AP:AP,'Data Table'!$E:$E,'SMR summary tables'!$A$36)</f>
        <v>0</v>
      </c>
      <c r="I40" s="40">
        <f>SUMIFS('Data Table'!AQ:AQ,'Data Table'!$D:$D,'SMR summary tables'!$A$36)+SUMIFS('Data Table'!AQ:AQ,'Data Table'!$E:$E,'SMR summary tables'!$A$36)</f>
        <v>0</v>
      </c>
      <c r="J40" s="40">
        <f>SUMIFS('Data Table'!AR:AR,'Data Table'!$D:$D,'SMR summary tables'!$A$36)+SUMIFS('Data Table'!AR:AR,'Data Table'!$E:$E,'SMR summary tables'!$A$36)</f>
        <v>0.19700000000000001</v>
      </c>
      <c r="K40" s="40">
        <f>SUMIFS('Data Table'!AS:AS,'Data Table'!$D:$D,'SMR summary tables'!$A$36)+SUMIFS('Data Table'!AS:AS,'Data Table'!$E:$E,'SMR summary tables'!$A$36)</f>
        <v>0.23799999999999999</v>
      </c>
      <c r="L40" s="40">
        <f>SUMIFS('Data Table'!AT:AT,'Data Table'!$D:$D,'SMR summary tables'!$A$36)+SUMIFS('Data Table'!AT:AT,'Data Table'!$E:$E,'SMR summary tables'!$A$36)</f>
        <v>0.22900000000000001</v>
      </c>
      <c r="M40" s="40">
        <f>SUMIFS('Data Table'!AU:AU,'Data Table'!$D:$D,'SMR summary tables'!$A$36)+SUMIFS('Data Table'!AU:AU,'Data Table'!$E:$E,'SMR summary tables'!$A$36)</f>
        <v>0.216</v>
      </c>
      <c r="N40" s="40">
        <f>SUMIFS('Data Table'!AV:AV,'Data Table'!$D:$D,'SMR summary tables'!$A$36)+SUMIFS('Data Table'!AV:AV,'Data Table'!$E:$E,'SMR summary tables'!$A$36)</f>
        <v>0.313</v>
      </c>
      <c r="O40" s="40">
        <f>SUMIFS('Data Table'!AW:AW,'Data Table'!$D:$D,'SMR summary tables'!$A$36)+SUMIFS('Data Table'!AW:AW,'Data Table'!$E:$E,'SMR summary tables'!$A$36)</f>
        <v>0.29799999999999999</v>
      </c>
      <c r="P40" s="40">
        <f>SUMIFS('Data Table'!AX:AX,'Data Table'!$D:$D,'SMR summary tables'!$A$36)+SUMIFS('Data Table'!AX:AX,'Data Table'!$E:$E,'SMR summary tables'!$A$36)</f>
        <v>0.31900000000000001</v>
      </c>
      <c r="Q40" s="53"/>
      <c r="R40" s="53"/>
      <c r="W40" s="40"/>
      <c r="X40" s="40"/>
      <c r="Y40" s="40"/>
      <c r="Z40" s="40"/>
      <c r="AA40" s="40"/>
      <c r="AB40" s="40"/>
      <c r="AC40" s="40"/>
      <c r="AD40" s="40"/>
      <c r="AE40" s="40"/>
      <c r="AF40" s="40"/>
      <c r="AG40" s="40"/>
      <c r="AH40" s="40"/>
      <c r="AI40" s="40"/>
      <c r="AJ40" s="40"/>
    </row>
    <row r="41" spans="1:36" x14ac:dyDescent="0.25">
      <c r="A41" s="40"/>
      <c r="B41" s="45"/>
      <c r="C41" s="45"/>
      <c r="D41" s="45"/>
      <c r="E41" s="45"/>
      <c r="F41" s="45"/>
      <c r="G41" s="45"/>
      <c r="H41" s="45"/>
      <c r="I41" s="45"/>
      <c r="J41" s="45"/>
      <c r="K41" s="45"/>
      <c r="L41" s="45"/>
      <c r="M41" s="45"/>
      <c r="N41" s="45"/>
      <c r="O41" s="45"/>
      <c r="P41" s="45"/>
      <c r="Q41" s="52"/>
      <c r="R41" s="52"/>
      <c r="W41" s="40"/>
      <c r="X41" s="40"/>
      <c r="Y41" s="40"/>
      <c r="Z41" s="40"/>
      <c r="AA41" s="40"/>
      <c r="AB41" s="40"/>
      <c r="AC41" s="40"/>
      <c r="AD41" s="40"/>
      <c r="AE41" s="40"/>
      <c r="AF41" s="40"/>
      <c r="AG41" s="40"/>
      <c r="AH41" s="40"/>
      <c r="AI41" s="40"/>
      <c r="AJ41" s="40"/>
    </row>
    <row r="42" spans="1:36" x14ac:dyDescent="0.25">
      <c r="A42" s="40"/>
      <c r="B42" s="45"/>
      <c r="C42" s="45"/>
      <c r="D42" s="45"/>
      <c r="E42" s="45"/>
      <c r="F42" s="45"/>
      <c r="G42" s="45"/>
      <c r="H42" s="45"/>
      <c r="I42" s="45"/>
      <c r="J42" s="45"/>
      <c r="K42" s="45"/>
      <c r="L42" s="45"/>
      <c r="M42" s="45"/>
      <c r="N42" s="45"/>
      <c r="O42" s="45"/>
      <c r="P42" s="45"/>
      <c r="Q42" s="52"/>
      <c r="R42" s="52"/>
      <c r="W42" s="40"/>
      <c r="X42" s="40"/>
      <c r="Y42" s="40"/>
      <c r="Z42" s="40"/>
      <c r="AA42" s="40"/>
      <c r="AB42" s="40"/>
      <c r="AC42" s="40"/>
      <c r="AD42" s="40"/>
      <c r="AE42" s="40"/>
      <c r="AF42" s="40"/>
      <c r="AG42" s="40"/>
      <c r="AH42" s="40"/>
      <c r="AI42" s="40"/>
      <c r="AJ42" s="40"/>
    </row>
    <row r="43" spans="1:36" x14ac:dyDescent="0.25">
      <c r="A43" s="40"/>
      <c r="B43" s="45"/>
      <c r="C43" s="45"/>
      <c r="D43" s="45"/>
      <c r="E43" s="45"/>
      <c r="F43" s="45"/>
      <c r="G43" s="45"/>
      <c r="H43" s="45"/>
      <c r="I43" s="45"/>
      <c r="J43" s="45"/>
      <c r="K43" s="45"/>
      <c r="L43" s="45"/>
      <c r="M43" s="45"/>
      <c r="N43" s="45"/>
      <c r="O43" s="45"/>
      <c r="P43" s="45"/>
      <c r="Q43" s="52"/>
      <c r="R43" s="52"/>
      <c r="W43" s="40"/>
      <c r="X43" s="40"/>
      <c r="Y43" s="40"/>
      <c r="Z43" s="40"/>
      <c r="AA43" s="40"/>
      <c r="AB43" s="40"/>
      <c r="AC43" s="40"/>
      <c r="AD43" s="40"/>
      <c r="AE43" s="40"/>
      <c r="AF43" s="40"/>
      <c r="AG43" s="40"/>
      <c r="AH43" s="40"/>
      <c r="AI43" s="40"/>
      <c r="AJ43" s="40"/>
    </row>
    <row r="44" spans="1:36" x14ac:dyDescent="0.25">
      <c r="A44" s="48" t="s">
        <v>92</v>
      </c>
      <c r="B44" s="45"/>
      <c r="C44" s="45"/>
      <c r="D44" s="45"/>
      <c r="E44" s="45"/>
      <c r="F44" s="45"/>
      <c r="G44" s="45"/>
      <c r="H44" s="45"/>
      <c r="I44" s="45"/>
      <c r="J44" s="45"/>
      <c r="K44" s="45"/>
      <c r="L44" s="45"/>
      <c r="M44" s="45"/>
      <c r="N44" s="45"/>
      <c r="O44" s="45"/>
      <c r="P44" s="45"/>
      <c r="Q44" s="52"/>
      <c r="R44" s="52"/>
      <c r="W44" s="40"/>
      <c r="X44" s="40"/>
      <c r="Y44" s="40"/>
      <c r="Z44" s="40"/>
      <c r="AA44" s="40"/>
      <c r="AB44" s="40"/>
      <c r="AC44" s="40"/>
      <c r="AD44" s="40"/>
      <c r="AE44" s="40"/>
      <c r="AF44" s="40"/>
      <c r="AG44" s="40"/>
      <c r="AH44" s="40"/>
      <c r="AI44" s="40"/>
      <c r="AJ44" s="40"/>
    </row>
    <row r="45" spans="1:36" x14ac:dyDescent="0.25">
      <c r="A45" s="43"/>
      <c r="B45" s="44">
        <v>2005</v>
      </c>
      <c r="C45" s="44">
        <v>2006</v>
      </c>
      <c r="D45" s="44">
        <v>2007</v>
      </c>
      <c r="E45" s="44">
        <v>2008</v>
      </c>
      <c r="F45" s="44">
        <v>2009</v>
      </c>
      <c r="G45" s="44">
        <v>2010</v>
      </c>
      <c r="H45" s="44">
        <v>2011</v>
      </c>
      <c r="I45" s="44">
        <v>2012</v>
      </c>
      <c r="J45" s="44">
        <v>2013</v>
      </c>
      <c r="K45" s="44">
        <v>2014</v>
      </c>
      <c r="L45" s="44">
        <v>2015</v>
      </c>
      <c r="M45" s="44">
        <v>2016</v>
      </c>
      <c r="N45" s="44">
        <v>2017</v>
      </c>
      <c r="O45" s="44">
        <v>2018</v>
      </c>
      <c r="P45" s="44">
        <v>2019</v>
      </c>
      <c r="Q45" s="52"/>
      <c r="R45" s="52"/>
      <c r="W45" s="40"/>
      <c r="X45" s="40"/>
      <c r="Y45" s="40"/>
      <c r="Z45" s="40"/>
      <c r="AA45" s="40"/>
      <c r="AB45" s="40"/>
      <c r="AC45" s="40"/>
      <c r="AD45" s="40"/>
      <c r="AE45" s="40"/>
      <c r="AF45" s="40"/>
      <c r="AG45" s="40"/>
      <c r="AH45" s="40"/>
      <c r="AI45" s="40"/>
      <c r="AJ45" s="40"/>
    </row>
    <row r="46" spans="1:36" x14ac:dyDescent="0.25">
      <c r="A46" s="46" t="s">
        <v>1</v>
      </c>
      <c r="B46" s="40">
        <f>SUMIFS('Data Table'!F:F,'Data Table'!$D:$D,'SMR summary tables'!$A$44)+SUMIFS('Data Table'!F:F,'Data Table'!$E:$E,'SMR summary tables'!$A$44)</f>
        <v>139.60000000000002</v>
      </c>
      <c r="C46" s="40">
        <f>SUMIFS('Data Table'!G:G,'Data Table'!$D:$D,'SMR summary tables'!$A$44)+SUMIFS('Data Table'!G:G,'Data Table'!$E:$E,'SMR summary tables'!$A$44)</f>
        <v>139.89999999999998</v>
      </c>
      <c r="D46" s="40">
        <f>SUMIFS('Data Table'!H:H,'Data Table'!$D:$D,'SMR summary tables'!$A$44)+SUMIFS('Data Table'!H:H,'Data Table'!$E:$E,'SMR summary tables'!$A$44)</f>
        <v>138.9</v>
      </c>
      <c r="E46" s="40">
        <f>SUMIFS('Data Table'!I:I,'Data Table'!$D:$D,'SMR summary tables'!$A$44)+SUMIFS('Data Table'!I:I,'Data Table'!$E:$E,'SMR summary tables'!$A$44)</f>
        <v>135.80000000000001</v>
      </c>
      <c r="F46" s="40">
        <f>SUMIFS('Data Table'!J:J,'Data Table'!$D:$D,'SMR summary tables'!$A$44)+SUMIFS('Data Table'!J:J,'Data Table'!$E:$E,'SMR summary tables'!$A$44)</f>
        <v>142.9</v>
      </c>
      <c r="G46" s="40">
        <f>SUMIFS('Data Table'!K:K,'Data Table'!$D:$D,'SMR summary tables'!$A$44)+SUMIFS('Data Table'!K:K,'Data Table'!$E:$E,'SMR summary tables'!$A$44)</f>
        <v>148.4</v>
      </c>
      <c r="H46" s="40">
        <f>SUMIFS('Data Table'!L:L,'Data Table'!$D:$D,'SMR summary tables'!$A$44)+SUMIFS('Data Table'!L:L,'Data Table'!$E:$E,'SMR summary tables'!$A$44)</f>
        <v>149.69999999999999</v>
      </c>
      <c r="I46" s="40">
        <f>SUMIFS('Data Table'!M:M,'Data Table'!$D:$D,'SMR summary tables'!$A$44)+SUMIFS('Data Table'!M:M,'Data Table'!$E:$E,'SMR summary tables'!$A$44)</f>
        <v>143</v>
      </c>
      <c r="J46" s="40">
        <f>SUMIFS('Data Table'!N:N,'Data Table'!$D:$D,'SMR summary tables'!$A$44)+SUMIFS('Data Table'!N:N,'Data Table'!$E:$E,'SMR summary tables'!$A$44)</f>
        <v>150.97899999999998</v>
      </c>
      <c r="K46" s="40">
        <f>SUMIFS('Data Table'!O:O,'Data Table'!$D:$D,'SMR summary tables'!$A$44)+SUMIFS('Data Table'!O:O,'Data Table'!$E:$E,'SMR summary tables'!$A$44)</f>
        <v>151.506</v>
      </c>
      <c r="L46" s="40">
        <f>SUMIFS('Data Table'!P:P,'Data Table'!$D:$D,'SMR summary tables'!$A$44)+SUMIFS('Data Table'!P:P,'Data Table'!$E:$E,'SMR summary tables'!$A$44)</f>
        <v>156.136</v>
      </c>
      <c r="M46" s="40">
        <f>SUMIFS('Data Table'!Q:Q,'Data Table'!$D:$D,'SMR summary tables'!$A$44)+SUMIFS('Data Table'!Q:Q,'Data Table'!$E:$E,'SMR summary tables'!$A$44)</f>
        <v>149.22800000000001</v>
      </c>
      <c r="N46" s="40">
        <f>SUMIFS('Data Table'!R:R,'Data Table'!$D:$D,'SMR summary tables'!$A$44)+SUMIFS('Data Table'!R:R,'Data Table'!$E:$E,'SMR summary tables'!$A$44)</f>
        <v>143.62</v>
      </c>
      <c r="O46" s="40">
        <f>SUMIFS('Data Table'!S:S,'Data Table'!$D:$D,'SMR summary tables'!$A$44)+SUMIFS('Data Table'!S:S,'Data Table'!$E:$E,'SMR summary tables'!$A$44)</f>
        <v>150.417</v>
      </c>
      <c r="P46" s="40">
        <f>SUMIFS('Data Table'!T:T,'Data Table'!$D:$D,'SMR summary tables'!$A$44)+SUMIFS('Data Table'!T:T,'Data Table'!$E:$E,'SMR summary tables'!$A$44)</f>
        <v>166.53399999999999</v>
      </c>
      <c r="Q46" s="53"/>
      <c r="R46" s="53"/>
      <c r="W46" s="40"/>
      <c r="X46" s="40"/>
      <c r="Y46" s="40"/>
      <c r="Z46" s="40"/>
      <c r="AA46" s="40"/>
      <c r="AB46" s="40"/>
      <c r="AC46" s="40"/>
      <c r="AD46" s="40"/>
      <c r="AE46" s="40"/>
      <c r="AF46" s="40"/>
      <c r="AG46" s="40"/>
      <c r="AH46" s="40"/>
      <c r="AI46" s="40"/>
      <c r="AJ46" s="40"/>
    </row>
    <row r="47" spans="1:36" x14ac:dyDescent="0.25">
      <c r="A47" s="46" t="s">
        <v>2</v>
      </c>
      <c r="B47" s="40">
        <f>SUMIFS('Data Table'!U:U,'Data Table'!$D:$D,'SMR summary tables'!$A$44)+SUMIFS('Data Table'!U:U,'Data Table'!$E:$E,'SMR summary tables'!$A$44)</f>
        <v>22.4</v>
      </c>
      <c r="C47" s="40">
        <f>SUMIFS('Data Table'!V:V,'Data Table'!$D:$D,'SMR summary tables'!$A$44)+SUMIFS('Data Table'!V:V,'Data Table'!$E:$E,'SMR summary tables'!$A$44)</f>
        <v>22.299999999999997</v>
      </c>
      <c r="D47" s="40">
        <f>SUMIFS('Data Table'!W:W,'Data Table'!$D:$D,'SMR summary tables'!$A$44)+SUMIFS('Data Table'!W:W,'Data Table'!$E:$E,'SMR summary tables'!$A$44)</f>
        <v>21.1</v>
      </c>
      <c r="E47" s="40">
        <f>SUMIFS('Data Table'!X:X,'Data Table'!$D:$D,'SMR summary tables'!$A$44)+SUMIFS('Data Table'!X:X,'Data Table'!$E:$E,'SMR summary tables'!$A$44)</f>
        <v>21.6</v>
      </c>
      <c r="F47" s="40">
        <f>SUMIFS('Data Table'!Y:Y,'Data Table'!$D:$D,'SMR summary tables'!$A$44)+SUMIFS('Data Table'!Y:Y,'Data Table'!$E:$E,'SMR summary tables'!$A$44)</f>
        <v>22</v>
      </c>
      <c r="G47" s="40">
        <f>SUMIFS('Data Table'!Z:Z,'Data Table'!$D:$D,'SMR summary tables'!$A$44)+SUMIFS('Data Table'!Z:Z,'Data Table'!$E:$E,'SMR summary tables'!$A$44)</f>
        <v>22.299999999999997</v>
      </c>
      <c r="H47" s="40">
        <f>SUMIFS('Data Table'!AA:AA,'Data Table'!$D:$D,'SMR summary tables'!$A$44)+SUMIFS('Data Table'!AA:AA,'Data Table'!$E:$E,'SMR summary tables'!$A$44)</f>
        <v>22.2</v>
      </c>
      <c r="I47" s="40">
        <f>SUMIFS('Data Table'!AB:AB,'Data Table'!$D:$D,'SMR summary tables'!$A$44)+SUMIFS('Data Table'!AB:AB,'Data Table'!$E:$E,'SMR summary tables'!$A$44)</f>
        <v>20.9</v>
      </c>
      <c r="J47" s="40">
        <f>SUMIFS('Data Table'!AC:AC,'Data Table'!$D:$D,'SMR summary tables'!$A$44)+SUMIFS('Data Table'!AC:AC,'Data Table'!$E:$E,'SMR summary tables'!$A$44)</f>
        <v>21.7</v>
      </c>
      <c r="K47" s="40">
        <f>SUMIFS('Data Table'!AD:AD,'Data Table'!$D:$D,'SMR summary tables'!$A$44)+SUMIFS('Data Table'!AD:AD,'Data Table'!$E:$E,'SMR summary tables'!$A$44)</f>
        <v>20.8</v>
      </c>
      <c r="L47" s="40">
        <f>SUMIFS('Data Table'!AE:AE,'Data Table'!$D:$D,'SMR summary tables'!$A$44)+SUMIFS('Data Table'!AE:AE,'Data Table'!$E:$E,'SMR summary tables'!$A$44)</f>
        <v>21.9</v>
      </c>
      <c r="M47" s="40">
        <f>SUMIFS('Data Table'!AF:AF,'Data Table'!$D:$D,'SMR summary tables'!$A$44)+SUMIFS('Data Table'!AF:AF,'Data Table'!$E:$E,'SMR summary tables'!$A$44)</f>
        <v>22.4</v>
      </c>
      <c r="N47" s="40">
        <f>SUMIFS('Data Table'!AG:AG,'Data Table'!$D:$D,'SMR summary tables'!$A$44)+SUMIFS('Data Table'!AG:AG,'Data Table'!$E:$E,'SMR summary tables'!$A$44)</f>
        <v>22.954000000000001</v>
      </c>
      <c r="O47" s="40">
        <f>SUMIFS('Data Table'!AH:AH,'Data Table'!$D:$D,'SMR summary tables'!$A$44)+SUMIFS('Data Table'!AH:AH,'Data Table'!$E:$E,'SMR summary tables'!$A$44)</f>
        <v>25.105</v>
      </c>
      <c r="P47" s="40">
        <f>SUMIFS('Data Table'!AI:AI,'Data Table'!$D:$D,'SMR summary tables'!$A$44)+SUMIFS('Data Table'!AI:AI,'Data Table'!$E:$E,'SMR summary tables'!$A$44)</f>
        <v>27.819000000000003</v>
      </c>
      <c r="Q47" s="53"/>
      <c r="R47" s="53"/>
      <c r="W47" s="40"/>
      <c r="X47" s="40"/>
      <c r="Y47" s="40"/>
      <c r="Z47" s="40"/>
      <c r="AA47" s="40"/>
      <c r="AB47" s="40"/>
      <c r="AC47" s="40"/>
      <c r="AD47" s="40"/>
      <c r="AE47" s="40"/>
      <c r="AF47" s="40"/>
      <c r="AG47" s="40"/>
      <c r="AH47" s="40"/>
      <c r="AI47" s="40"/>
      <c r="AJ47" s="40"/>
    </row>
    <row r="48" spans="1:36" x14ac:dyDescent="0.25">
      <c r="A48" s="46" t="s">
        <v>226</v>
      </c>
      <c r="B48" s="40">
        <f>SUMIFS('Data Table'!AJ:AJ,'Data Table'!$D:$D,'SMR summary tables'!$A$44)+SUMIFS('Data Table'!AJ:AJ,'Data Table'!$E:$E,'SMR summary tables'!$A$44)</f>
        <v>0</v>
      </c>
      <c r="C48" s="40">
        <f>SUMIFS('Data Table'!AK:AK,'Data Table'!$D:$D,'SMR summary tables'!$A$44)+SUMIFS('Data Table'!AK:AK,'Data Table'!$E:$E,'SMR summary tables'!$A$44)</f>
        <v>0</v>
      </c>
      <c r="D48" s="40">
        <f>SUMIFS('Data Table'!AL:AL,'Data Table'!$D:$D,'SMR summary tables'!$A$44)+SUMIFS('Data Table'!AL:AL,'Data Table'!$E:$E,'SMR summary tables'!$A$44)</f>
        <v>0</v>
      </c>
      <c r="E48" s="40">
        <f>SUMIFS('Data Table'!AM:AM,'Data Table'!$D:$D,'SMR summary tables'!$A$44)+SUMIFS('Data Table'!AM:AM,'Data Table'!$E:$E,'SMR summary tables'!$A$44)</f>
        <v>0</v>
      </c>
      <c r="F48" s="40">
        <f>SUMIFS('Data Table'!AN:AN,'Data Table'!$D:$D,'SMR summary tables'!$A$44)+SUMIFS('Data Table'!AN:AN,'Data Table'!$E:$E,'SMR summary tables'!$A$44)</f>
        <v>0</v>
      </c>
      <c r="G48" s="40">
        <f>SUMIFS('Data Table'!AO:AO,'Data Table'!$D:$D,'SMR summary tables'!$A$44)+SUMIFS('Data Table'!AO:AO,'Data Table'!$E:$E,'SMR summary tables'!$A$44)</f>
        <v>0</v>
      </c>
      <c r="H48" s="40">
        <f>SUMIFS('Data Table'!AP:AP,'Data Table'!$D:$D,'SMR summary tables'!$A$44)+SUMIFS('Data Table'!AP:AP,'Data Table'!$E:$E,'SMR summary tables'!$A$44)</f>
        <v>0</v>
      </c>
      <c r="I48" s="40">
        <f>SUMIFS('Data Table'!AQ:AQ,'Data Table'!$D:$D,'SMR summary tables'!$A$44)+SUMIFS('Data Table'!AQ:AQ,'Data Table'!$E:$E,'SMR summary tables'!$A$44)</f>
        <v>0</v>
      </c>
      <c r="J48" s="40">
        <f>SUMIFS('Data Table'!AR:AR,'Data Table'!$D:$D,'SMR summary tables'!$A$44)+SUMIFS('Data Table'!AR:AR,'Data Table'!$E:$E,'SMR summary tables'!$A$44)</f>
        <v>0.14200000000000002</v>
      </c>
      <c r="K48" s="40">
        <f>SUMIFS('Data Table'!AS:AS,'Data Table'!$D:$D,'SMR summary tables'!$A$44)+SUMIFS('Data Table'!AS:AS,'Data Table'!$E:$E,'SMR summary tables'!$A$44)</f>
        <v>0.14799999999999999</v>
      </c>
      <c r="L48" s="40">
        <f>SUMIFS('Data Table'!AT:AT,'Data Table'!$D:$D,'SMR summary tables'!$A$44)+SUMIFS('Data Table'!AT:AT,'Data Table'!$E:$E,'SMR summary tables'!$A$44)</f>
        <v>0.13700000000000001</v>
      </c>
      <c r="M48" s="40">
        <f>SUMIFS('Data Table'!AU:AU,'Data Table'!$D:$D,'SMR summary tables'!$A$44)+SUMIFS('Data Table'!AU:AU,'Data Table'!$E:$E,'SMR summary tables'!$A$44)</f>
        <v>0.13700000000000001</v>
      </c>
      <c r="N48" s="40">
        <f>SUMIFS('Data Table'!AV:AV,'Data Table'!$D:$D,'SMR summary tables'!$A$44)+SUMIFS('Data Table'!AV:AV,'Data Table'!$E:$E,'SMR summary tables'!$A$44)</f>
        <v>0.16299999999999998</v>
      </c>
      <c r="O48" s="40">
        <f>SUMIFS('Data Table'!AW:AW,'Data Table'!$D:$D,'SMR summary tables'!$A$44)+SUMIFS('Data Table'!AW:AW,'Data Table'!$E:$E,'SMR summary tables'!$A$44)</f>
        <v>0.15200000000000002</v>
      </c>
      <c r="P48" s="40">
        <f>SUMIFS('Data Table'!AX:AX,'Data Table'!$D:$D,'SMR summary tables'!$A$44)+SUMIFS('Data Table'!AX:AX,'Data Table'!$E:$E,'SMR summary tables'!$A$44)</f>
        <v>0.14899999999999999</v>
      </c>
      <c r="Q48" s="53"/>
      <c r="R48" s="53"/>
      <c r="W48" s="40"/>
      <c r="X48" s="40"/>
      <c r="Y48" s="40"/>
      <c r="Z48" s="40"/>
      <c r="AA48" s="40"/>
      <c r="AB48" s="40"/>
      <c r="AC48" s="40"/>
      <c r="AD48" s="40"/>
      <c r="AE48" s="40"/>
      <c r="AF48" s="40"/>
      <c r="AG48" s="40"/>
      <c r="AH48" s="40"/>
      <c r="AI48" s="40"/>
      <c r="AJ48" s="40"/>
    </row>
    <row r="49" spans="1:36" x14ac:dyDescent="0.25">
      <c r="A49" s="40"/>
      <c r="B49" s="45"/>
      <c r="C49" s="45"/>
      <c r="D49" s="45"/>
      <c r="E49" s="45"/>
      <c r="F49" s="45"/>
      <c r="G49" s="45"/>
      <c r="H49" s="45"/>
      <c r="I49" s="45"/>
      <c r="J49" s="45"/>
      <c r="K49" s="45"/>
      <c r="L49" s="45"/>
      <c r="M49" s="45"/>
      <c r="N49" s="45"/>
      <c r="O49" s="45"/>
      <c r="P49" s="45"/>
      <c r="Q49" s="52"/>
      <c r="R49" s="52"/>
      <c r="W49" s="40"/>
      <c r="X49" s="40"/>
      <c r="Y49" s="40"/>
      <c r="Z49" s="40"/>
      <c r="AA49" s="40"/>
      <c r="AB49" s="40"/>
      <c r="AC49" s="40"/>
      <c r="AD49" s="40"/>
      <c r="AE49" s="40"/>
      <c r="AF49" s="40"/>
      <c r="AG49" s="40"/>
      <c r="AH49" s="40"/>
      <c r="AI49" s="40"/>
      <c r="AJ49" s="40"/>
    </row>
    <row r="50" spans="1:36" x14ac:dyDescent="0.25">
      <c r="A50" s="40"/>
      <c r="B50" s="45"/>
      <c r="C50" s="45"/>
      <c r="D50" s="45"/>
      <c r="E50" s="45"/>
      <c r="F50" s="45"/>
      <c r="G50" s="45"/>
      <c r="H50" s="45"/>
      <c r="I50" s="45"/>
      <c r="J50" s="45"/>
      <c r="K50" s="45"/>
      <c r="L50" s="45"/>
      <c r="M50" s="45"/>
      <c r="N50" s="45"/>
      <c r="O50" s="45"/>
      <c r="P50" s="45"/>
      <c r="Q50" s="52"/>
      <c r="R50" s="52"/>
      <c r="W50" s="40"/>
      <c r="X50" s="40"/>
      <c r="Y50" s="40"/>
      <c r="Z50" s="40"/>
      <c r="AA50" s="40"/>
      <c r="AB50" s="40"/>
      <c r="AC50" s="40"/>
      <c r="AD50" s="40"/>
      <c r="AE50" s="40"/>
      <c r="AF50" s="40"/>
      <c r="AG50" s="40"/>
      <c r="AH50" s="40"/>
      <c r="AI50" s="40"/>
      <c r="AJ50" s="40"/>
    </row>
    <row r="51" spans="1:36" x14ac:dyDescent="0.25">
      <c r="A51" s="40"/>
      <c r="B51" s="45"/>
      <c r="C51" s="45"/>
      <c r="D51" s="45"/>
      <c r="E51" s="45"/>
      <c r="F51" s="45"/>
      <c r="G51" s="45"/>
      <c r="H51" s="45"/>
      <c r="I51" s="45"/>
      <c r="J51" s="45"/>
      <c r="K51" s="45"/>
      <c r="L51" s="45"/>
      <c r="M51" s="45"/>
      <c r="N51" s="45"/>
      <c r="O51" s="45"/>
      <c r="P51" s="45"/>
      <c r="Q51" s="52"/>
      <c r="R51" s="52"/>
      <c r="W51" s="40"/>
      <c r="X51" s="40"/>
      <c r="Y51" s="40"/>
      <c r="Z51" s="40"/>
      <c r="AA51" s="40"/>
      <c r="AB51" s="40"/>
      <c r="AC51" s="40"/>
      <c r="AD51" s="40"/>
      <c r="AE51" s="40"/>
      <c r="AF51" s="40"/>
      <c r="AG51" s="40"/>
      <c r="AH51" s="40"/>
      <c r="AI51" s="40"/>
      <c r="AJ51" s="40"/>
    </row>
    <row r="52" spans="1:36" x14ac:dyDescent="0.25">
      <c r="A52" s="48" t="s">
        <v>93</v>
      </c>
      <c r="B52" s="45"/>
      <c r="C52" s="45"/>
      <c r="D52" s="45"/>
      <c r="E52" s="45"/>
      <c r="F52" s="45"/>
      <c r="G52" s="45"/>
      <c r="H52" s="45"/>
      <c r="I52" s="45"/>
      <c r="J52" s="45"/>
      <c r="K52" s="45"/>
      <c r="L52" s="45"/>
      <c r="M52" s="45"/>
      <c r="N52" s="45"/>
      <c r="O52" s="45"/>
      <c r="P52" s="45"/>
      <c r="Q52" s="52"/>
      <c r="R52" s="52"/>
      <c r="W52" s="40"/>
      <c r="X52" s="40"/>
      <c r="Y52" s="40"/>
      <c r="Z52" s="40"/>
      <c r="AA52" s="40"/>
      <c r="AB52" s="40"/>
      <c r="AC52" s="40"/>
      <c r="AD52" s="40"/>
      <c r="AE52" s="40"/>
      <c r="AF52" s="40"/>
      <c r="AG52" s="40"/>
      <c r="AH52" s="40"/>
      <c r="AI52" s="40"/>
      <c r="AJ52" s="40"/>
    </row>
    <row r="53" spans="1:36" x14ac:dyDescent="0.25">
      <c r="A53" s="43"/>
      <c r="B53" s="44">
        <v>2005</v>
      </c>
      <c r="C53" s="44">
        <v>2006</v>
      </c>
      <c r="D53" s="44">
        <v>2007</v>
      </c>
      <c r="E53" s="44">
        <v>2008</v>
      </c>
      <c r="F53" s="44">
        <v>2009</v>
      </c>
      <c r="G53" s="44">
        <v>2010</v>
      </c>
      <c r="H53" s="44">
        <v>2011</v>
      </c>
      <c r="I53" s="44">
        <v>2012</v>
      </c>
      <c r="J53" s="44">
        <v>2013</v>
      </c>
      <c r="K53" s="44">
        <v>2014</v>
      </c>
      <c r="L53" s="44">
        <v>2015</v>
      </c>
      <c r="M53" s="44">
        <v>2016</v>
      </c>
      <c r="N53" s="44">
        <v>2017</v>
      </c>
      <c r="O53" s="44">
        <v>2018</v>
      </c>
      <c r="P53" s="44">
        <v>2019</v>
      </c>
      <c r="Q53" s="52"/>
      <c r="R53" s="52"/>
      <c r="W53" s="40"/>
      <c r="X53" s="40"/>
      <c r="Y53" s="40"/>
      <c r="Z53" s="40"/>
      <c r="AA53" s="40"/>
      <c r="AB53" s="40"/>
      <c r="AC53" s="40"/>
      <c r="AD53" s="40"/>
      <c r="AE53" s="40"/>
      <c r="AF53" s="40"/>
      <c r="AG53" s="40"/>
      <c r="AH53" s="40"/>
      <c r="AI53" s="40"/>
      <c r="AJ53" s="40"/>
    </row>
    <row r="54" spans="1:36" x14ac:dyDescent="0.25">
      <c r="A54" s="46" t="s">
        <v>1</v>
      </c>
      <c r="B54" s="40">
        <f>SUMIFS('Data Table'!F:F,'Data Table'!$D:$D,'SMR summary tables'!$A$52)+SUMIFS('Data Table'!F:F,'Data Table'!$E:$E,'SMR summary tables'!$A$52)</f>
        <v>824.75800000000004</v>
      </c>
      <c r="C54" s="40">
        <f>SUMIFS('Data Table'!G:G,'Data Table'!$D:$D,'SMR summary tables'!$A$52)+SUMIFS('Data Table'!G:G,'Data Table'!$E:$E,'SMR summary tables'!$A$52)</f>
        <v>837.5</v>
      </c>
      <c r="D54" s="40">
        <f>SUMIFS('Data Table'!H:H,'Data Table'!$D:$D,'SMR summary tables'!$A$52)+SUMIFS('Data Table'!H:H,'Data Table'!$E:$E,'SMR summary tables'!$A$52)</f>
        <v>838.08</v>
      </c>
      <c r="E54" s="40">
        <f>SUMIFS('Data Table'!I:I,'Data Table'!$D:$D,'SMR summary tables'!$A$52)+SUMIFS('Data Table'!I:I,'Data Table'!$E:$E,'SMR summary tables'!$A$52)</f>
        <v>831.1</v>
      </c>
      <c r="F54" s="40">
        <f>SUMIFS('Data Table'!J:J,'Data Table'!$D:$D,'SMR summary tables'!$A$52)+SUMIFS('Data Table'!J:J,'Data Table'!$E:$E,'SMR summary tables'!$A$52)</f>
        <v>861.66800000000001</v>
      </c>
      <c r="G54" s="40">
        <f>SUMIFS('Data Table'!K:K,'Data Table'!$D:$D,'SMR summary tables'!$A$52)+SUMIFS('Data Table'!K:K,'Data Table'!$E:$E,'SMR summary tables'!$A$52)</f>
        <v>854.2</v>
      </c>
      <c r="H54" s="40">
        <f>SUMIFS('Data Table'!L:L,'Data Table'!$D:$D,'SMR summary tables'!$A$52)+SUMIFS('Data Table'!L:L,'Data Table'!$E:$E,'SMR summary tables'!$A$52)</f>
        <v>866.12</v>
      </c>
      <c r="I54" s="40">
        <f>SUMIFS('Data Table'!M:M,'Data Table'!$D:$D,'SMR summary tables'!$A$52)+SUMIFS('Data Table'!M:M,'Data Table'!$E:$E,'SMR summary tables'!$A$52)</f>
        <v>861.19999999999993</v>
      </c>
      <c r="J54" s="40">
        <f>SUMIFS('Data Table'!N:N,'Data Table'!$D:$D,'SMR summary tables'!$A$52)+SUMIFS('Data Table'!N:N,'Data Table'!$E:$E,'SMR summary tables'!$A$52)</f>
        <v>822.86400000000003</v>
      </c>
      <c r="K54" s="40">
        <f>SUMIFS('Data Table'!O:O,'Data Table'!$D:$D,'SMR summary tables'!$A$52)+SUMIFS('Data Table'!O:O,'Data Table'!$E:$E,'SMR summary tables'!$A$52)</f>
        <v>810.01400000000012</v>
      </c>
      <c r="L54" s="40">
        <f>SUMIFS('Data Table'!P:P,'Data Table'!$D:$D,'SMR summary tables'!$A$52)+SUMIFS('Data Table'!P:P,'Data Table'!$E:$E,'SMR summary tables'!$A$52)</f>
        <v>805.98599999999988</v>
      </c>
      <c r="M54" s="40">
        <f>SUMIFS('Data Table'!Q:Q,'Data Table'!$D:$D,'SMR summary tables'!$A$52)+SUMIFS('Data Table'!Q:Q,'Data Table'!$E:$E,'SMR summary tables'!$A$52)</f>
        <v>843.59100000000012</v>
      </c>
      <c r="N54" s="40">
        <f>SUMIFS('Data Table'!R:R,'Data Table'!$D:$D,'SMR summary tables'!$A$52)+SUMIFS('Data Table'!R:R,'Data Table'!$E:$E,'SMR summary tables'!$A$52)</f>
        <v>860.17299999999989</v>
      </c>
      <c r="O54" s="40">
        <f>SUMIFS('Data Table'!S:S,'Data Table'!$D:$D,'SMR summary tables'!$A$52)+SUMIFS('Data Table'!S:S,'Data Table'!$E:$E,'SMR summary tables'!$A$52)</f>
        <v>884.85500000000002</v>
      </c>
      <c r="P54" s="40">
        <f>SUMIFS('Data Table'!T:T,'Data Table'!$D:$D,'SMR summary tables'!$A$52)+SUMIFS('Data Table'!T:T,'Data Table'!$E:$E,'SMR summary tables'!$A$52)</f>
        <v>889.09100000000001</v>
      </c>
      <c r="Q54" s="53"/>
      <c r="R54" s="53"/>
      <c r="W54" s="40"/>
      <c r="X54" s="40"/>
      <c r="Y54" s="40"/>
      <c r="Z54" s="40"/>
      <c r="AA54" s="40"/>
      <c r="AB54" s="40"/>
      <c r="AC54" s="40"/>
      <c r="AD54" s="40"/>
      <c r="AE54" s="40"/>
      <c r="AF54" s="40"/>
      <c r="AG54" s="40"/>
      <c r="AH54" s="40"/>
      <c r="AI54" s="40"/>
      <c r="AJ54" s="40"/>
    </row>
    <row r="55" spans="1:36" x14ac:dyDescent="0.25">
      <c r="A55" s="46" t="s">
        <v>2</v>
      </c>
      <c r="B55" s="40">
        <f>SUMIFS('Data Table'!U:U,'Data Table'!$D:$D,'SMR summary tables'!$A$52)+SUMIFS('Data Table'!U:U,'Data Table'!$E:$E,'SMR summary tables'!$A$52)</f>
        <v>169.29200000000003</v>
      </c>
      <c r="C55" s="40">
        <f>SUMIFS('Data Table'!V:V,'Data Table'!$D:$D,'SMR summary tables'!$A$52)+SUMIFS('Data Table'!V:V,'Data Table'!$E:$E,'SMR summary tables'!$A$52)</f>
        <v>172</v>
      </c>
      <c r="D55" s="40">
        <f>SUMIFS('Data Table'!W:W,'Data Table'!$D:$D,'SMR summary tables'!$A$52)+SUMIFS('Data Table'!W:W,'Data Table'!$E:$E,'SMR summary tables'!$A$52)</f>
        <v>170.8</v>
      </c>
      <c r="E55" s="40">
        <f>SUMIFS('Data Table'!X:X,'Data Table'!$D:$D,'SMR summary tables'!$A$52)+SUMIFS('Data Table'!X:X,'Data Table'!$E:$E,'SMR summary tables'!$A$52)</f>
        <v>163.69999999999999</v>
      </c>
      <c r="F55" s="40">
        <f>SUMIFS('Data Table'!Y:Y,'Data Table'!$D:$D,'SMR summary tables'!$A$52)+SUMIFS('Data Table'!Y:Y,'Data Table'!$E:$E,'SMR summary tables'!$A$52)</f>
        <v>167.142</v>
      </c>
      <c r="G55" s="40">
        <f>SUMIFS('Data Table'!Z:Z,'Data Table'!$D:$D,'SMR summary tables'!$A$52)+SUMIFS('Data Table'!Z:Z,'Data Table'!$E:$E,'SMR summary tables'!$A$52)</f>
        <v>162.9</v>
      </c>
      <c r="H55" s="40">
        <f>SUMIFS('Data Table'!AA:AA,'Data Table'!$D:$D,'SMR summary tables'!$A$52)+SUMIFS('Data Table'!AA:AA,'Data Table'!$E:$E,'SMR summary tables'!$A$52)</f>
        <v>156.35999999999999</v>
      </c>
      <c r="I55" s="40">
        <f>SUMIFS('Data Table'!AB:AB,'Data Table'!$D:$D,'SMR summary tables'!$A$52)+SUMIFS('Data Table'!AB:AB,'Data Table'!$E:$E,'SMR summary tables'!$A$52)</f>
        <v>155.1</v>
      </c>
      <c r="J55" s="40">
        <f>SUMIFS('Data Table'!AC:AC,'Data Table'!$D:$D,'SMR summary tables'!$A$52)+SUMIFS('Data Table'!AC:AC,'Data Table'!$E:$E,'SMR summary tables'!$A$52)</f>
        <v>143.30000000000001</v>
      </c>
      <c r="K55" s="40">
        <f>SUMIFS('Data Table'!AD:AD,'Data Table'!$D:$D,'SMR summary tables'!$A$52)+SUMIFS('Data Table'!AD:AD,'Data Table'!$E:$E,'SMR summary tables'!$A$52)</f>
        <v>146.69999999999999</v>
      </c>
      <c r="L55" s="40">
        <f>SUMIFS('Data Table'!AE:AE,'Data Table'!$D:$D,'SMR summary tables'!$A$52)+SUMIFS('Data Table'!AE:AE,'Data Table'!$E:$E,'SMR summary tables'!$A$52)</f>
        <v>150.5</v>
      </c>
      <c r="M55" s="40">
        <f>SUMIFS('Data Table'!AF:AF,'Data Table'!$D:$D,'SMR summary tables'!$A$52)+SUMIFS('Data Table'!AF:AF,'Data Table'!$E:$E,'SMR summary tables'!$A$52)</f>
        <v>156.10000000000002</v>
      </c>
      <c r="N55" s="40">
        <f>SUMIFS('Data Table'!AG:AG,'Data Table'!$D:$D,'SMR summary tables'!$A$52)+SUMIFS('Data Table'!AG:AG,'Data Table'!$E:$E,'SMR summary tables'!$A$52)</f>
        <v>164.125</v>
      </c>
      <c r="O55" s="40">
        <f>SUMIFS('Data Table'!AH:AH,'Data Table'!$D:$D,'SMR summary tables'!$A$52)+SUMIFS('Data Table'!AH:AH,'Data Table'!$E:$E,'SMR summary tables'!$A$52)</f>
        <v>170.21799999999999</v>
      </c>
      <c r="P55" s="40">
        <f>SUMIFS('Data Table'!AI:AI,'Data Table'!$D:$D,'SMR summary tables'!$A$52)+SUMIFS('Data Table'!AI:AI,'Data Table'!$E:$E,'SMR summary tables'!$A$52)</f>
        <v>180.297</v>
      </c>
      <c r="Q55" s="53"/>
      <c r="R55" s="53"/>
      <c r="W55" s="40"/>
      <c r="X55" s="40"/>
      <c r="Y55" s="40"/>
      <c r="Z55" s="40"/>
      <c r="AA55" s="40"/>
      <c r="AB55" s="40"/>
      <c r="AC55" s="40"/>
      <c r="AD55" s="40"/>
      <c r="AE55" s="40"/>
      <c r="AF55" s="40"/>
      <c r="AG55" s="40"/>
      <c r="AH55" s="40"/>
      <c r="AI55" s="40"/>
      <c r="AJ55" s="40"/>
    </row>
    <row r="56" spans="1:36" x14ac:dyDescent="0.25">
      <c r="A56" s="46" t="s">
        <v>226</v>
      </c>
      <c r="B56" s="40">
        <f>SUMIFS('Data Table'!AJ:AJ,'Data Table'!$D:$D,'SMR summary tables'!$A$52)+SUMIFS('Data Table'!AJ:AJ,'Data Table'!$E:$E,'SMR summary tables'!$A$52)</f>
        <v>46.596000000000004</v>
      </c>
      <c r="C56" s="40">
        <f>SUMIFS('Data Table'!AK:AK,'Data Table'!$D:$D,'SMR summary tables'!$A$52)+SUMIFS('Data Table'!AK:AK,'Data Table'!$E:$E,'SMR summary tables'!$A$52)</f>
        <v>46.2</v>
      </c>
      <c r="D56" s="40">
        <f>SUMIFS('Data Table'!AL:AL,'Data Table'!$D:$D,'SMR summary tables'!$A$52)+SUMIFS('Data Table'!AL:AL,'Data Table'!$E:$E,'SMR summary tables'!$A$52)</f>
        <v>45.6</v>
      </c>
      <c r="E56" s="40">
        <f>SUMIFS('Data Table'!AM:AM,'Data Table'!$D:$D,'SMR summary tables'!$A$52)+SUMIFS('Data Table'!AM:AM,'Data Table'!$E:$E,'SMR summary tables'!$A$52)</f>
        <v>49.8</v>
      </c>
      <c r="F56" s="40">
        <f>SUMIFS('Data Table'!AN:AN,'Data Table'!$D:$D,'SMR summary tables'!$A$52)+SUMIFS('Data Table'!AN:AN,'Data Table'!$E:$E,'SMR summary tables'!$A$52)</f>
        <v>58.790000000000006</v>
      </c>
      <c r="G56" s="40">
        <f>SUMIFS('Data Table'!AO:AO,'Data Table'!$D:$D,'SMR summary tables'!$A$52)+SUMIFS('Data Table'!AO:AO,'Data Table'!$E:$E,'SMR summary tables'!$A$52)</f>
        <v>61.2</v>
      </c>
      <c r="H56" s="40">
        <f>SUMIFS('Data Table'!AP:AP,'Data Table'!$D:$D,'SMR summary tables'!$A$52)+SUMIFS('Data Table'!AP:AP,'Data Table'!$E:$E,'SMR summary tables'!$A$52)</f>
        <v>62.319999999999993</v>
      </c>
      <c r="I56" s="40">
        <f>SUMIFS('Data Table'!AQ:AQ,'Data Table'!$D:$D,'SMR summary tables'!$A$52)+SUMIFS('Data Table'!AQ:AQ,'Data Table'!$E:$E,'SMR summary tables'!$A$52)</f>
        <v>64.680000000000007</v>
      </c>
      <c r="J56" s="40">
        <f>SUMIFS('Data Table'!AR:AR,'Data Table'!$D:$D,'SMR summary tables'!$A$52)+SUMIFS('Data Table'!AR:AR,'Data Table'!$E:$E,'SMR summary tables'!$A$52)</f>
        <v>63.296999999999997</v>
      </c>
      <c r="K56" s="40">
        <f>SUMIFS('Data Table'!AS:AS,'Data Table'!$D:$D,'SMR summary tables'!$A$52)+SUMIFS('Data Table'!AS:AS,'Data Table'!$E:$E,'SMR summary tables'!$A$52)</f>
        <v>60.123999999999995</v>
      </c>
      <c r="L56" s="40">
        <f>SUMIFS('Data Table'!AT:AT,'Data Table'!$D:$D,'SMR summary tables'!$A$52)+SUMIFS('Data Table'!AT:AT,'Data Table'!$E:$E,'SMR summary tables'!$A$52)</f>
        <v>60.316000000000003</v>
      </c>
      <c r="M56" s="40">
        <f>SUMIFS('Data Table'!AU:AU,'Data Table'!$D:$D,'SMR summary tables'!$A$52)+SUMIFS('Data Table'!AU:AU,'Data Table'!$E:$E,'SMR summary tables'!$A$52)</f>
        <v>63.711000000000006</v>
      </c>
      <c r="N56" s="40">
        <f>SUMIFS('Data Table'!AV:AV,'Data Table'!$D:$D,'SMR summary tables'!$A$52)+SUMIFS('Data Table'!AV:AV,'Data Table'!$E:$E,'SMR summary tables'!$A$52)</f>
        <v>63.482600000000005</v>
      </c>
      <c r="O56" s="40">
        <f>SUMIFS('Data Table'!AW:AW,'Data Table'!$D:$D,'SMR summary tables'!$A$52)+SUMIFS('Data Table'!AW:AW,'Data Table'!$E:$E,'SMR summary tables'!$A$52)</f>
        <v>68.570999999999998</v>
      </c>
      <c r="P56" s="40">
        <f>SUMIFS('Data Table'!AX:AX,'Data Table'!$D:$D,'SMR summary tables'!$A$52)+SUMIFS('Data Table'!AX:AX,'Data Table'!$E:$E,'SMR summary tables'!$A$52)</f>
        <v>63.187999999999995</v>
      </c>
      <c r="Q56" s="53"/>
      <c r="R56" s="53"/>
      <c r="W56" s="40"/>
      <c r="X56" s="40"/>
      <c r="Y56" s="40"/>
      <c r="Z56" s="40"/>
      <c r="AA56" s="40"/>
      <c r="AB56" s="40"/>
      <c r="AC56" s="40"/>
      <c r="AD56" s="40"/>
      <c r="AE56" s="40"/>
      <c r="AF56" s="40"/>
      <c r="AG56" s="40"/>
      <c r="AH56" s="40"/>
      <c r="AI56" s="40"/>
      <c r="AJ56" s="40"/>
    </row>
    <row r="57" spans="1:36" x14ac:dyDescent="0.25">
      <c r="A57" s="40"/>
      <c r="B57" s="45"/>
      <c r="C57" s="45"/>
      <c r="D57" s="45"/>
      <c r="E57" s="45"/>
      <c r="F57" s="45"/>
      <c r="G57" s="45"/>
      <c r="H57" s="45"/>
      <c r="I57" s="45"/>
      <c r="J57" s="45"/>
      <c r="K57" s="45"/>
      <c r="L57" s="45"/>
      <c r="M57" s="45"/>
      <c r="N57" s="45"/>
      <c r="O57" s="45"/>
      <c r="P57" s="45"/>
      <c r="Q57" s="52"/>
      <c r="R57" s="52"/>
      <c r="W57" s="40"/>
      <c r="X57" s="40"/>
      <c r="Y57" s="40"/>
      <c r="Z57" s="40"/>
      <c r="AA57" s="40"/>
      <c r="AB57" s="40"/>
      <c r="AC57" s="40"/>
      <c r="AD57" s="40"/>
      <c r="AE57" s="40"/>
      <c r="AF57" s="40"/>
      <c r="AG57" s="40"/>
      <c r="AH57" s="40"/>
      <c r="AI57" s="40"/>
      <c r="AJ57" s="40"/>
    </row>
    <row r="58" spans="1:36" x14ac:dyDescent="0.25">
      <c r="A58" s="40"/>
      <c r="B58" s="45"/>
      <c r="C58" s="45"/>
      <c r="D58" s="45"/>
      <c r="E58" s="45"/>
      <c r="F58" s="45"/>
      <c r="G58" s="45"/>
      <c r="H58" s="45"/>
      <c r="I58" s="45"/>
      <c r="J58" s="45"/>
      <c r="K58" s="45"/>
      <c r="L58" s="45"/>
      <c r="M58" s="45"/>
      <c r="N58" s="45"/>
      <c r="O58" s="45"/>
      <c r="P58" s="45"/>
      <c r="Q58" s="52"/>
      <c r="R58" s="52"/>
      <c r="W58" s="40"/>
      <c r="X58" s="40"/>
      <c r="Y58" s="40"/>
      <c r="Z58" s="40"/>
      <c r="AA58" s="40"/>
      <c r="AB58" s="40"/>
      <c r="AC58" s="40"/>
      <c r="AD58" s="40"/>
      <c r="AE58" s="40"/>
      <c r="AF58" s="40"/>
      <c r="AG58" s="40"/>
      <c r="AH58" s="40"/>
      <c r="AI58" s="40"/>
      <c r="AJ58" s="40"/>
    </row>
    <row r="59" spans="1:36" x14ac:dyDescent="0.25">
      <c r="A59" s="40"/>
      <c r="B59" s="45"/>
      <c r="C59" s="45"/>
      <c r="D59" s="45"/>
      <c r="E59" s="45"/>
      <c r="F59" s="45"/>
      <c r="G59" s="45"/>
      <c r="H59" s="45"/>
      <c r="I59" s="45"/>
      <c r="J59" s="45"/>
      <c r="K59" s="45"/>
      <c r="L59" s="45"/>
      <c r="M59" s="45"/>
      <c r="N59" s="45"/>
      <c r="O59" s="45"/>
      <c r="P59" s="45"/>
      <c r="Q59" s="52"/>
      <c r="R59" s="52"/>
      <c r="W59" s="40"/>
      <c r="X59" s="40"/>
      <c r="Y59" s="40"/>
      <c r="Z59" s="40"/>
      <c r="AA59" s="40"/>
      <c r="AB59" s="40"/>
      <c r="AC59" s="40"/>
      <c r="AD59" s="40"/>
      <c r="AE59" s="40"/>
      <c r="AF59" s="40"/>
      <c r="AG59" s="40"/>
      <c r="AH59" s="40"/>
      <c r="AI59" s="40"/>
      <c r="AJ59" s="40"/>
    </row>
    <row r="60" spans="1:36" x14ac:dyDescent="0.25">
      <c r="A60" s="48" t="s">
        <v>38</v>
      </c>
      <c r="B60" s="45"/>
      <c r="C60" s="45"/>
      <c r="D60" s="45"/>
      <c r="E60" s="45"/>
      <c r="F60" s="45"/>
      <c r="G60" s="45"/>
      <c r="H60" s="45"/>
      <c r="I60" s="45"/>
      <c r="J60" s="45"/>
      <c r="K60" s="45"/>
      <c r="L60" s="45"/>
      <c r="M60" s="45"/>
      <c r="N60" s="45"/>
      <c r="O60" s="45"/>
      <c r="P60" s="45"/>
      <c r="Q60" s="52"/>
      <c r="R60" s="52"/>
      <c r="W60" s="40"/>
      <c r="X60" s="40"/>
      <c r="Y60" s="40"/>
      <c r="Z60" s="40"/>
      <c r="AA60" s="40"/>
      <c r="AB60" s="40"/>
      <c r="AC60" s="40"/>
      <c r="AD60" s="40"/>
      <c r="AE60" s="40"/>
      <c r="AF60" s="40"/>
      <c r="AG60" s="40"/>
      <c r="AH60" s="40"/>
      <c r="AI60" s="40"/>
      <c r="AJ60" s="40"/>
    </row>
    <row r="61" spans="1:36" x14ac:dyDescent="0.25">
      <c r="A61" s="43"/>
      <c r="B61" s="44">
        <v>2005</v>
      </c>
      <c r="C61" s="44">
        <v>2006</v>
      </c>
      <c r="D61" s="44">
        <v>2007</v>
      </c>
      <c r="E61" s="44">
        <v>2008</v>
      </c>
      <c r="F61" s="44">
        <v>2009</v>
      </c>
      <c r="G61" s="44">
        <v>2010</v>
      </c>
      <c r="H61" s="44">
        <v>2011</v>
      </c>
      <c r="I61" s="44">
        <v>2012</v>
      </c>
      <c r="J61" s="44">
        <v>2013</v>
      </c>
      <c r="K61" s="44">
        <v>2014</v>
      </c>
      <c r="L61" s="44">
        <v>2015</v>
      </c>
      <c r="M61" s="44">
        <v>2016</v>
      </c>
      <c r="N61" s="44">
        <v>2017</v>
      </c>
      <c r="O61" s="44">
        <v>2018</v>
      </c>
      <c r="P61" s="44">
        <v>2019</v>
      </c>
      <c r="Q61" s="52"/>
      <c r="R61" s="52"/>
      <c r="W61" s="40"/>
      <c r="X61" s="40"/>
      <c r="Y61" s="40"/>
      <c r="Z61" s="40"/>
      <c r="AA61" s="40"/>
      <c r="AB61" s="40"/>
      <c r="AC61" s="40"/>
      <c r="AD61" s="40"/>
      <c r="AE61" s="40"/>
      <c r="AF61" s="40"/>
      <c r="AG61" s="40"/>
      <c r="AH61" s="40"/>
      <c r="AI61" s="40"/>
      <c r="AJ61" s="40"/>
    </row>
    <row r="62" spans="1:36" x14ac:dyDescent="0.25">
      <c r="A62" s="46" t="s">
        <v>1</v>
      </c>
      <c r="B62" s="40">
        <f>SUMIFS('Data Table'!F:F,'Data Table'!$D:$D,'SMR summary tables'!$A$60)+SUMIFS('Data Table'!F:F,'Data Table'!$E:$E,'SMR summary tables'!$A$60)</f>
        <v>572.26900000000001</v>
      </c>
      <c r="C62" s="40">
        <f>SUMIFS('Data Table'!G:G,'Data Table'!$D:$D,'SMR summary tables'!$A$60)+SUMIFS('Data Table'!G:G,'Data Table'!$E:$E,'SMR summary tables'!$A$60)</f>
        <v>575.16399999999999</v>
      </c>
      <c r="D62" s="40">
        <f>SUMIFS('Data Table'!H:H,'Data Table'!$D:$D,'SMR summary tables'!$A$60)+SUMIFS('Data Table'!H:H,'Data Table'!$E:$E,'SMR summary tables'!$A$60)</f>
        <v>586.70499999999993</v>
      </c>
      <c r="E62" s="40">
        <f>SUMIFS('Data Table'!I:I,'Data Table'!$D:$D,'SMR summary tables'!$A$60)+SUMIFS('Data Table'!I:I,'Data Table'!$E:$E,'SMR summary tables'!$A$60)</f>
        <v>588.12</v>
      </c>
      <c r="F62" s="40">
        <f>SUMIFS('Data Table'!J:J,'Data Table'!$D:$D,'SMR summary tables'!$A$60)+SUMIFS('Data Table'!J:J,'Data Table'!$E:$E,'SMR summary tables'!$A$60)</f>
        <v>688.51400000000012</v>
      </c>
      <c r="G62" s="40">
        <f>SUMIFS('Data Table'!K:K,'Data Table'!$D:$D,'SMR summary tables'!$A$60)+SUMIFS('Data Table'!K:K,'Data Table'!$E:$E,'SMR summary tables'!$A$60)</f>
        <v>684.53</v>
      </c>
      <c r="H62" s="40">
        <f>SUMIFS('Data Table'!L:L,'Data Table'!$D:$D,'SMR summary tables'!$A$60)+SUMIFS('Data Table'!L:L,'Data Table'!$E:$E,'SMR summary tables'!$A$60)</f>
        <v>698.529</v>
      </c>
      <c r="I62" s="40">
        <f>SUMIFS('Data Table'!M:M,'Data Table'!$D:$D,'SMR summary tables'!$A$60)+SUMIFS('Data Table'!M:M,'Data Table'!$E:$E,'SMR summary tables'!$A$60)</f>
        <v>673.899</v>
      </c>
      <c r="J62" s="40">
        <f>SUMIFS('Data Table'!N:N,'Data Table'!$D:$D,'SMR summary tables'!$A$60)+SUMIFS('Data Table'!N:N,'Data Table'!$E:$E,'SMR summary tables'!$A$60)</f>
        <v>676.26899999999989</v>
      </c>
      <c r="K62" s="40">
        <f>SUMIFS('Data Table'!O:O,'Data Table'!$D:$D,'SMR summary tables'!$A$60)+SUMIFS('Data Table'!O:O,'Data Table'!$E:$E,'SMR summary tables'!$A$60)</f>
        <v>700.2</v>
      </c>
      <c r="L62" s="40">
        <f>SUMIFS('Data Table'!P:P,'Data Table'!$D:$D,'SMR summary tables'!$A$60)+SUMIFS('Data Table'!P:P,'Data Table'!$E:$E,'SMR summary tables'!$A$60)</f>
        <v>691.5</v>
      </c>
      <c r="M62" s="40">
        <f>SUMIFS('Data Table'!Q:Q,'Data Table'!$D:$D,'SMR summary tables'!$A$60)+SUMIFS('Data Table'!Q:Q,'Data Table'!$E:$E,'SMR summary tables'!$A$60)</f>
        <v>764.36</v>
      </c>
      <c r="N62" s="40">
        <f>SUMIFS('Data Table'!R:R,'Data Table'!$D:$D,'SMR summary tables'!$A$60)+SUMIFS('Data Table'!R:R,'Data Table'!$E:$E,'SMR summary tables'!$A$60)</f>
        <v>808.5</v>
      </c>
      <c r="O62" s="40">
        <f>SUMIFS('Data Table'!S:S,'Data Table'!$D:$D,'SMR summary tables'!$A$60)+SUMIFS('Data Table'!S:S,'Data Table'!$E:$E,'SMR summary tables'!$A$60)</f>
        <v>818.2</v>
      </c>
      <c r="P62" s="40">
        <f>SUMIFS('Data Table'!T:T,'Data Table'!$D:$D,'SMR summary tables'!$A$60)+SUMIFS('Data Table'!T:T,'Data Table'!$E:$E,'SMR summary tables'!$A$60)</f>
        <v>864.09999999999991</v>
      </c>
      <c r="Q62" s="53"/>
      <c r="R62" s="53"/>
      <c r="W62" s="40"/>
      <c r="X62" s="40"/>
      <c r="Y62" s="40"/>
      <c r="Z62" s="40"/>
      <c r="AA62" s="40"/>
      <c r="AB62" s="40"/>
      <c r="AC62" s="40"/>
      <c r="AD62" s="40"/>
      <c r="AE62" s="40"/>
      <c r="AF62" s="40"/>
      <c r="AG62" s="40"/>
      <c r="AH62" s="40"/>
      <c r="AI62" s="40"/>
      <c r="AJ62" s="40"/>
    </row>
    <row r="63" spans="1:36" x14ac:dyDescent="0.25">
      <c r="A63" s="46" t="s">
        <v>2</v>
      </c>
      <c r="B63" s="40">
        <f>SUMIFS('Data Table'!U:U,'Data Table'!$D:$D,'SMR summary tables'!$A$60)+SUMIFS('Data Table'!U:U,'Data Table'!$E:$E,'SMR summary tables'!$A$60)</f>
        <v>180.24099999999999</v>
      </c>
      <c r="C63" s="40">
        <f>SUMIFS('Data Table'!V:V,'Data Table'!$D:$D,'SMR summary tables'!$A$60)+SUMIFS('Data Table'!V:V,'Data Table'!$E:$E,'SMR summary tables'!$A$60)</f>
        <v>184.34800000000001</v>
      </c>
      <c r="D63" s="40">
        <f>SUMIFS('Data Table'!W:W,'Data Table'!$D:$D,'SMR summary tables'!$A$60)+SUMIFS('Data Table'!W:W,'Data Table'!$E:$E,'SMR summary tables'!$A$60)</f>
        <v>192.02500000000001</v>
      </c>
      <c r="E63" s="40">
        <f>SUMIFS('Data Table'!X:X,'Data Table'!$D:$D,'SMR summary tables'!$A$60)+SUMIFS('Data Table'!X:X,'Data Table'!$E:$E,'SMR summary tables'!$A$60)</f>
        <v>192.684</v>
      </c>
      <c r="F63" s="40">
        <f>SUMIFS('Data Table'!Y:Y,'Data Table'!$D:$D,'SMR summary tables'!$A$60)+SUMIFS('Data Table'!Y:Y,'Data Table'!$E:$E,'SMR summary tables'!$A$60)</f>
        <v>241.15199999999999</v>
      </c>
      <c r="G63" s="40">
        <f>SUMIFS('Data Table'!Z:Z,'Data Table'!$D:$D,'SMR summary tables'!$A$60)+SUMIFS('Data Table'!Z:Z,'Data Table'!$E:$E,'SMR summary tables'!$A$60)</f>
        <v>235.005</v>
      </c>
      <c r="H63" s="40">
        <f>SUMIFS('Data Table'!AA:AA,'Data Table'!$D:$D,'SMR summary tables'!$A$60)+SUMIFS('Data Table'!AA:AA,'Data Table'!$E:$E,'SMR summary tables'!$A$60)</f>
        <v>238.03700000000003</v>
      </c>
      <c r="I63" s="40">
        <f>SUMIFS('Data Table'!AB:AB,'Data Table'!$D:$D,'SMR summary tables'!$A$60)+SUMIFS('Data Table'!AB:AB,'Data Table'!$E:$E,'SMR summary tables'!$A$60)</f>
        <v>234.91899999999998</v>
      </c>
      <c r="J63" s="40">
        <f>SUMIFS('Data Table'!AC:AC,'Data Table'!$D:$D,'SMR summary tables'!$A$60)+SUMIFS('Data Table'!AC:AC,'Data Table'!$E:$E,'SMR summary tables'!$A$60)</f>
        <v>238.96600000000001</v>
      </c>
      <c r="K63" s="40">
        <f>SUMIFS('Data Table'!AD:AD,'Data Table'!$D:$D,'SMR summary tables'!$A$60)+SUMIFS('Data Table'!AD:AD,'Data Table'!$E:$E,'SMR summary tables'!$A$60)</f>
        <v>249.6</v>
      </c>
      <c r="L63" s="40">
        <f>SUMIFS('Data Table'!AE:AE,'Data Table'!$D:$D,'SMR summary tables'!$A$60)+SUMIFS('Data Table'!AE:AE,'Data Table'!$E:$E,'SMR summary tables'!$A$60)</f>
        <v>247.3</v>
      </c>
      <c r="M63" s="40">
        <f>SUMIFS('Data Table'!AF:AF,'Data Table'!$D:$D,'SMR summary tables'!$A$60)+SUMIFS('Data Table'!AF:AF,'Data Table'!$E:$E,'SMR summary tables'!$A$60)</f>
        <v>287.08699999999999</v>
      </c>
      <c r="N63" s="40">
        <f>SUMIFS('Data Table'!AG:AG,'Data Table'!$D:$D,'SMR summary tables'!$A$60)+SUMIFS('Data Table'!AG:AG,'Data Table'!$E:$E,'SMR summary tables'!$A$60)</f>
        <v>305.70000000000005</v>
      </c>
      <c r="O63" s="40">
        <f>SUMIFS('Data Table'!AH:AH,'Data Table'!$D:$D,'SMR summary tables'!$A$60)+SUMIFS('Data Table'!AH:AH,'Data Table'!$E:$E,'SMR summary tables'!$A$60)</f>
        <v>309.89999999999998</v>
      </c>
      <c r="P63" s="40">
        <f>SUMIFS('Data Table'!AI:AI,'Data Table'!$D:$D,'SMR summary tables'!$A$60)+SUMIFS('Data Table'!AI:AI,'Data Table'!$E:$E,'SMR summary tables'!$A$60)</f>
        <v>328.20000000000005</v>
      </c>
      <c r="Q63" s="53"/>
      <c r="R63" s="53"/>
      <c r="W63" s="40"/>
      <c r="X63" s="40"/>
      <c r="Y63" s="40"/>
      <c r="Z63" s="40"/>
      <c r="AA63" s="40"/>
      <c r="AB63" s="40"/>
      <c r="AC63" s="40"/>
      <c r="AD63" s="40"/>
      <c r="AE63" s="40"/>
      <c r="AF63" s="40"/>
      <c r="AG63" s="40"/>
      <c r="AH63" s="40"/>
      <c r="AI63" s="40"/>
      <c r="AJ63" s="40"/>
    </row>
    <row r="64" spans="1:36" x14ac:dyDescent="0.25">
      <c r="A64" s="46" t="s">
        <v>226</v>
      </c>
      <c r="B64" s="40">
        <f>SUMIFS('Data Table'!AJ:AJ,'Data Table'!$D:$D,'SMR summary tables'!$A$60)+SUMIFS('Data Table'!AJ:AJ,'Data Table'!$E:$E,'SMR summary tables'!$A$60)</f>
        <v>26.97</v>
      </c>
      <c r="C64" s="40">
        <f>SUMIFS('Data Table'!AK:AK,'Data Table'!$D:$D,'SMR summary tables'!$A$60)+SUMIFS('Data Table'!AK:AK,'Data Table'!$E:$E,'SMR summary tables'!$A$60)</f>
        <v>27.350999999999999</v>
      </c>
      <c r="D64" s="40">
        <f>SUMIFS('Data Table'!AL:AL,'Data Table'!$D:$D,'SMR summary tables'!$A$60)+SUMIFS('Data Table'!AL:AL,'Data Table'!$E:$E,'SMR summary tables'!$A$60)</f>
        <v>27.905000000000001</v>
      </c>
      <c r="E64" s="40">
        <f>SUMIFS('Data Table'!AM:AM,'Data Table'!$D:$D,'SMR summary tables'!$A$60)+SUMIFS('Data Table'!AM:AM,'Data Table'!$E:$E,'SMR summary tables'!$A$60)</f>
        <v>28.085999999999999</v>
      </c>
      <c r="F64" s="40">
        <f>SUMIFS('Data Table'!AN:AN,'Data Table'!$D:$D,'SMR summary tables'!$A$60)+SUMIFS('Data Table'!AN:AN,'Data Table'!$E:$E,'SMR summary tables'!$A$60)</f>
        <v>29.419</v>
      </c>
      <c r="G64" s="40">
        <f>SUMIFS('Data Table'!AO:AO,'Data Table'!$D:$D,'SMR summary tables'!$A$60)+SUMIFS('Data Table'!AO:AO,'Data Table'!$E:$E,'SMR summary tables'!$A$60)</f>
        <v>30.353999999999999</v>
      </c>
      <c r="H64" s="40">
        <f>SUMIFS('Data Table'!AP:AP,'Data Table'!$D:$D,'SMR summary tables'!$A$60)+SUMIFS('Data Table'!AP:AP,'Data Table'!$E:$E,'SMR summary tables'!$A$60)</f>
        <v>32.384999999999998</v>
      </c>
      <c r="I64" s="40">
        <f>SUMIFS('Data Table'!AQ:AQ,'Data Table'!$D:$D,'SMR summary tables'!$A$60)+SUMIFS('Data Table'!AQ:AQ,'Data Table'!$E:$E,'SMR summary tables'!$A$60)</f>
        <v>28.151999999999997</v>
      </c>
      <c r="J64" s="40">
        <f>SUMIFS('Data Table'!AR:AR,'Data Table'!$D:$D,'SMR summary tables'!$A$60)+SUMIFS('Data Table'!AR:AR,'Data Table'!$E:$E,'SMR summary tables'!$A$60)</f>
        <v>26.03</v>
      </c>
      <c r="K64" s="40">
        <f>SUMIFS('Data Table'!AS:AS,'Data Table'!$D:$D,'SMR summary tables'!$A$60)+SUMIFS('Data Table'!AS:AS,'Data Table'!$E:$E,'SMR summary tables'!$A$60)</f>
        <v>26.14</v>
      </c>
      <c r="L64" s="40">
        <f>SUMIFS('Data Table'!AT:AT,'Data Table'!$D:$D,'SMR summary tables'!$A$60)+SUMIFS('Data Table'!AT:AT,'Data Table'!$E:$E,'SMR summary tables'!$A$60)</f>
        <v>25.53</v>
      </c>
      <c r="M64" s="40">
        <f>SUMIFS('Data Table'!AU:AU,'Data Table'!$D:$D,'SMR summary tables'!$A$60)+SUMIFS('Data Table'!AU:AU,'Data Table'!$E:$E,'SMR summary tables'!$A$60)</f>
        <v>25.795000000000002</v>
      </c>
      <c r="N64" s="40">
        <f>SUMIFS('Data Table'!AV:AV,'Data Table'!$D:$D,'SMR summary tables'!$A$60)+SUMIFS('Data Table'!AV:AV,'Data Table'!$E:$E,'SMR summary tables'!$A$60)</f>
        <v>27.7</v>
      </c>
      <c r="O64" s="40">
        <f>SUMIFS('Data Table'!AW:AW,'Data Table'!$D:$D,'SMR summary tables'!$A$60)+SUMIFS('Data Table'!AW:AW,'Data Table'!$E:$E,'SMR summary tables'!$A$60)</f>
        <v>28.200000000000003</v>
      </c>
      <c r="P64" s="40">
        <f>SUMIFS('Data Table'!AX:AX,'Data Table'!$D:$D,'SMR summary tables'!$A$60)+SUMIFS('Data Table'!AX:AX,'Data Table'!$E:$E,'SMR summary tables'!$A$60)</f>
        <v>28.800000000000004</v>
      </c>
      <c r="Q64" s="53"/>
      <c r="R64" s="53"/>
      <c r="W64" s="40"/>
      <c r="X64" s="40"/>
      <c r="Y64" s="40"/>
      <c r="Z64" s="40"/>
      <c r="AA64" s="40"/>
      <c r="AB64" s="40"/>
      <c r="AC64" s="40"/>
      <c r="AD64" s="40"/>
      <c r="AE64" s="40"/>
      <c r="AF64" s="40"/>
      <c r="AG64" s="40"/>
      <c r="AH64" s="40"/>
      <c r="AI64" s="40"/>
      <c r="AJ64" s="40"/>
    </row>
    <row r="65" spans="1:36" x14ac:dyDescent="0.25">
      <c r="A65" s="40"/>
      <c r="B65" s="45"/>
      <c r="C65" s="45"/>
      <c r="D65" s="45"/>
      <c r="E65" s="45"/>
      <c r="F65" s="45"/>
      <c r="G65" s="45"/>
      <c r="H65" s="45"/>
      <c r="I65" s="45"/>
      <c r="J65" s="45"/>
      <c r="K65" s="45"/>
      <c r="L65" s="45"/>
      <c r="M65" s="45"/>
      <c r="N65" s="45"/>
      <c r="O65" s="45"/>
      <c r="P65" s="45"/>
      <c r="Q65" s="52"/>
      <c r="R65" s="52"/>
      <c r="W65" s="40"/>
      <c r="X65" s="40"/>
      <c r="Y65" s="40"/>
      <c r="Z65" s="40"/>
      <c r="AA65" s="40"/>
      <c r="AB65" s="40"/>
      <c r="AC65" s="40"/>
      <c r="AD65" s="40"/>
      <c r="AE65" s="40"/>
      <c r="AF65" s="40"/>
      <c r="AG65" s="40"/>
      <c r="AH65" s="40"/>
      <c r="AI65" s="40"/>
      <c r="AJ65" s="40"/>
    </row>
    <row r="66" spans="1:36" x14ac:dyDescent="0.25">
      <c r="A66" s="40"/>
      <c r="B66" s="45"/>
      <c r="C66" s="45"/>
      <c r="D66" s="45"/>
      <c r="E66" s="45"/>
      <c r="F66" s="45"/>
      <c r="G66" s="45"/>
      <c r="H66" s="45"/>
      <c r="I66" s="45"/>
      <c r="J66" s="45"/>
      <c r="K66" s="45"/>
      <c r="L66" s="45"/>
      <c r="M66" s="45"/>
      <c r="N66" s="45"/>
      <c r="O66" s="45"/>
      <c r="P66" s="45"/>
      <c r="Q66" s="52"/>
      <c r="R66" s="52"/>
      <c r="W66" s="40"/>
      <c r="X66" s="40"/>
      <c r="Y66" s="40"/>
      <c r="Z66" s="40"/>
      <c r="AA66" s="40"/>
      <c r="AB66" s="40"/>
      <c r="AC66" s="40"/>
      <c r="AD66" s="40"/>
      <c r="AE66" s="40"/>
      <c r="AF66" s="40"/>
      <c r="AG66" s="40"/>
      <c r="AH66" s="40"/>
      <c r="AI66" s="40"/>
      <c r="AJ66" s="40"/>
    </row>
    <row r="67" spans="1:36" x14ac:dyDescent="0.25">
      <c r="A67" s="40"/>
      <c r="B67" s="45"/>
      <c r="C67" s="45"/>
      <c r="D67" s="45"/>
      <c r="E67" s="45"/>
      <c r="F67" s="45"/>
      <c r="G67" s="45"/>
      <c r="H67" s="45"/>
      <c r="I67" s="45"/>
      <c r="J67" s="45"/>
      <c r="K67" s="45"/>
      <c r="L67" s="45"/>
      <c r="M67" s="45"/>
      <c r="N67" s="45"/>
      <c r="O67" s="45"/>
      <c r="P67" s="45"/>
      <c r="Q67" s="52"/>
      <c r="R67" s="52"/>
      <c r="W67" s="40"/>
      <c r="X67" s="40"/>
      <c r="Y67" s="40"/>
      <c r="Z67" s="40"/>
      <c r="AA67" s="40"/>
      <c r="AB67" s="40"/>
      <c r="AC67" s="40"/>
      <c r="AD67" s="40"/>
      <c r="AE67" s="40"/>
      <c r="AF67" s="40"/>
      <c r="AG67" s="40"/>
      <c r="AH67" s="40"/>
      <c r="AI67" s="40"/>
      <c r="AJ67" s="40"/>
    </row>
    <row r="68" spans="1:36" x14ac:dyDescent="0.25">
      <c r="A68" s="48" t="s">
        <v>96</v>
      </c>
      <c r="B68" s="45"/>
      <c r="C68" s="45"/>
      <c r="D68" s="45"/>
      <c r="E68" s="45"/>
      <c r="F68" s="45"/>
      <c r="G68" s="45"/>
      <c r="H68" s="45"/>
      <c r="I68" s="45"/>
      <c r="J68" s="45"/>
      <c r="K68" s="45"/>
      <c r="L68" s="45"/>
      <c r="M68" s="45"/>
      <c r="N68" s="45"/>
      <c r="O68" s="45"/>
      <c r="P68" s="45"/>
      <c r="Q68" s="52"/>
      <c r="R68" s="52"/>
      <c r="W68" s="40"/>
      <c r="X68" s="40"/>
      <c r="Y68" s="40"/>
      <c r="Z68" s="40"/>
      <c r="AA68" s="40"/>
      <c r="AB68" s="40"/>
      <c r="AC68" s="40"/>
      <c r="AD68" s="40"/>
      <c r="AE68" s="40"/>
      <c r="AF68" s="40"/>
      <c r="AG68" s="40"/>
      <c r="AH68" s="40"/>
      <c r="AI68" s="40"/>
      <c r="AJ68" s="40"/>
    </row>
    <row r="69" spans="1:36" x14ac:dyDescent="0.25">
      <c r="A69" s="43"/>
      <c r="B69" s="44">
        <v>2005</v>
      </c>
      <c r="C69" s="44">
        <v>2006</v>
      </c>
      <c r="D69" s="44">
        <v>2007</v>
      </c>
      <c r="E69" s="44">
        <v>2008</v>
      </c>
      <c r="F69" s="44">
        <v>2009</v>
      </c>
      <c r="G69" s="44">
        <v>2010</v>
      </c>
      <c r="H69" s="44">
        <v>2011</v>
      </c>
      <c r="I69" s="44">
        <v>2012</v>
      </c>
      <c r="J69" s="44">
        <v>2013</v>
      </c>
      <c r="K69" s="44">
        <v>2014</v>
      </c>
      <c r="L69" s="44">
        <v>2015</v>
      </c>
      <c r="M69" s="44">
        <v>2016</v>
      </c>
      <c r="N69" s="44">
        <v>2017</v>
      </c>
      <c r="O69" s="44">
        <v>2018</v>
      </c>
      <c r="P69" s="44">
        <v>2019</v>
      </c>
      <c r="Q69" s="52"/>
      <c r="R69" s="52"/>
      <c r="W69" s="40"/>
      <c r="X69" s="40"/>
      <c r="Y69" s="40"/>
      <c r="Z69" s="40"/>
      <c r="AA69" s="40"/>
      <c r="AB69" s="40"/>
      <c r="AC69" s="40"/>
      <c r="AD69" s="40"/>
      <c r="AE69" s="40"/>
      <c r="AF69" s="40"/>
      <c r="AG69" s="40"/>
      <c r="AH69" s="40"/>
      <c r="AI69" s="40"/>
      <c r="AJ69" s="40"/>
    </row>
    <row r="70" spans="1:36" x14ac:dyDescent="0.25">
      <c r="A70" s="46" t="s">
        <v>1</v>
      </c>
      <c r="B70" s="40">
        <f>SUMIFS('Data Table'!F:F,'Data Table'!$D:$D,'SMR summary tables'!$A$68)+SUMIFS('Data Table'!F:F,'Data Table'!$E:$E,'SMR summary tables'!$A$68)</f>
        <v>1546.723</v>
      </c>
      <c r="C70" s="40">
        <f>SUMIFS('Data Table'!G:G,'Data Table'!$D:$D,'SMR summary tables'!$A$68)+SUMIFS('Data Table'!G:G,'Data Table'!$E:$E,'SMR summary tables'!$A$68)</f>
        <v>1649.078</v>
      </c>
      <c r="D70" s="40">
        <f>SUMIFS('Data Table'!H:H,'Data Table'!$D:$D,'SMR summary tables'!$A$68)+SUMIFS('Data Table'!H:H,'Data Table'!$E:$E,'SMR summary tables'!$A$68)</f>
        <v>1708.5720000000001</v>
      </c>
      <c r="E70" s="40">
        <f>SUMIFS('Data Table'!I:I,'Data Table'!$D:$D,'SMR summary tables'!$A$68)+SUMIFS('Data Table'!I:I,'Data Table'!$E:$E,'SMR summary tables'!$A$68)</f>
        <v>1384.7640000000001</v>
      </c>
      <c r="F70" s="40">
        <f>SUMIFS('Data Table'!J:J,'Data Table'!$D:$D,'SMR summary tables'!$A$68)+SUMIFS('Data Table'!J:J,'Data Table'!$E:$E,'SMR summary tables'!$A$68)</f>
        <v>1393.5</v>
      </c>
      <c r="G70" s="40">
        <f>SUMIFS('Data Table'!K:K,'Data Table'!$D:$D,'SMR summary tables'!$A$68)+SUMIFS('Data Table'!K:K,'Data Table'!$E:$E,'SMR summary tables'!$A$68)</f>
        <v>1377.8</v>
      </c>
      <c r="H70" s="40">
        <f>SUMIFS('Data Table'!L:L,'Data Table'!$D:$D,'SMR summary tables'!$A$68)+SUMIFS('Data Table'!L:L,'Data Table'!$E:$E,'SMR summary tables'!$A$68)</f>
        <v>1359.1</v>
      </c>
      <c r="I70" s="40">
        <f>SUMIFS('Data Table'!M:M,'Data Table'!$D:$D,'SMR summary tables'!$A$68)+SUMIFS('Data Table'!M:M,'Data Table'!$E:$E,'SMR summary tables'!$A$68)</f>
        <v>1746.6000000000001</v>
      </c>
      <c r="J70" s="40">
        <f>SUMIFS('Data Table'!N:N,'Data Table'!$D:$D,'SMR summary tables'!$A$68)+SUMIFS('Data Table'!N:N,'Data Table'!$E:$E,'SMR summary tables'!$A$68)</f>
        <v>1687.3069999999998</v>
      </c>
      <c r="K70" s="40">
        <f>SUMIFS('Data Table'!O:O,'Data Table'!$D:$D,'SMR summary tables'!$A$68)+SUMIFS('Data Table'!O:O,'Data Table'!$E:$E,'SMR summary tables'!$A$68)</f>
        <v>1658.4930000000002</v>
      </c>
      <c r="L70" s="40">
        <f>SUMIFS('Data Table'!P:P,'Data Table'!$D:$D,'SMR summary tables'!$A$68)+SUMIFS('Data Table'!P:P,'Data Table'!$E:$E,'SMR summary tables'!$A$68)</f>
        <v>1621.7439999999999</v>
      </c>
      <c r="M70" s="40">
        <f>SUMIFS('Data Table'!Q:Q,'Data Table'!$D:$D,'SMR summary tables'!$A$68)+SUMIFS('Data Table'!Q:Q,'Data Table'!$E:$E,'SMR summary tables'!$A$68)</f>
        <v>1683.26</v>
      </c>
      <c r="N70" s="40">
        <f>SUMIFS('Data Table'!R:R,'Data Table'!$D:$D,'SMR summary tables'!$A$68)+SUMIFS('Data Table'!R:R,'Data Table'!$E:$E,'SMR summary tables'!$A$68)</f>
        <v>1679.902</v>
      </c>
      <c r="O70" s="40">
        <f>SUMIFS('Data Table'!S:S,'Data Table'!$D:$D,'SMR summary tables'!$A$68)+SUMIFS('Data Table'!S:S,'Data Table'!$E:$E,'SMR summary tables'!$A$68)</f>
        <v>1662.0920000000001</v>
      </c>
      <c r="P70" s="40">
        <f>SUMIFS('Data Table'!T:T,'Data Table'!$D:$D,'SMR summary tables'!$A$68)+SUMIFS('Data Table'!T:T,'Data Table'!$E:$E,'SMR summary tables'!$A$68)</f>
        <v>1702.4410000000003</v>
      </c>
      <c r="Q70" s="53"/>
      <c r="R70" s="53"/>
      <c r="W70" s="40"/>
      <c r="X70" s="40"/>
      <c r="Y70" s="40"/>
      <c r="Z70" s="40"/>
      <c r="AA70" s="40"/>
      <c r="AB70" s="40"/>
      <c r="AC70" s="40"/>
      <c r="AD70" s="40"/>
      <c r="AE70" s="40"/>
      <c r="AF70" s="40"/>
      <c r="AG70" s="40"/>
      <c r="AH70" s="40"/>
      <c r="AI70" s="40"/>
      <c r="AJ70" s="40"/>
    </row>
    <row r="71" spans="1:36" x14ac:dyDescent="0.25">
      <c r="A71" s="46" t="s">
        <v>2</v>
      </c>
      <c r="B71" s="40">
        <f>SUMIFS('Data Table'!U:U,'Data Table'!$D:$D,'SMR summary tables'!$A$68)+SUMIFS('Data Table'!U:U,'Data Table'!$E:$E,'SMR summary tables'!$A$68)</f>
        <v>614.5</v>
      </c>
      <c r="C71" s="40">
        <f>SUMIFS('Data Table'!V:V,'Data Table'!$D:$D,'SMR summary tables'!$A$68)+SUMIFS('Data Table'!V:V,'Data Table'!$E:$E,'SMR summary tables'!$A$68)</f>
        <v>660.42399999999998</v>
      </c>
      <c r="D71" s="40">
        <f>SUMIFS('Data Table'!W:W,'Data Table'!$D:$D,'SMR summary tables'!$A$68)+SUMIFS('Data Table'!W:W,'Data Table'!$E:$E,'SMR summary tables'!$A$68)</f>
        <v>703.86799999999994</v>
      </c>
      <c r="E71" s="40">
        <f>SUMIFS('Data Table'!X:X,'Data Table'!$D:$D,'SMR summary tables'!$A$68)+SUMIFS('Data Table'!X:X,'Data Table'!$E:$E,'SMR summary tables'!$A$68)</f>
        <v>534.80399999999997</v>
      </c>
      <c r="F71" s="40">
        <f>SUMIFS('Data Table'!Y:Y,'Data Table'!$D:$D,'SMR summary tables'!$A$68)+SUMIFS('Data Table'!Y:Y,'Data Table'!$E:$E,'SMR summary tables'!$A$68)</f>
        <v>550.20000000000005</v>
      </c>
      <c r="G71" s="40">
        <f>SUMIFS('Data Table'!Z:Z,'Data Table'!$D:$D,'SMR summary tables'!$A$68)+SUMIFS('Data Table'!Z:Z,'Data Table'!$E:$E,'SMR summary tables'!$A$68)</f>
        <v>555.40000000000009</v>
      </c>
      <c r="H71" s="40">
        <f>SUMIFS('Data Table'!AA:AA,'Data Table'!$D:$D,'SMR summary tables'!$A$68)+SUMIFS('Data Table'!AA:AA,'Data Table'!$E:$E,'SMR summary tables'!$A$68)</f>
        <v>583.59999999999991</v>
      </c>
      <c r="I71" s="40">
        <f>SUMIFS('Data Table'!AB:AB,'Data Table'!$D:$D,'SMR summary tables'!$A$68)+SUMIFS('Data Table'!AB:AB,'Data Table'!$E:$E,'SMR summary tables'!$A$68)</f>
        <v>746.2</v>
      </c>
      <c r="J71" s="40">
        <f>SUMIFS('Data Table'!AC:AC,'Data Table'!$D:$D,'SMR summary tables'!$A$68)+SUMIFS('Data Table'!AC:AC,'Data Table'!$E:$E,'SMR summary tables'!$A$68)</f>
        <v>737.84199999999987</v>
      </c>
      <c r="K71" s="40">
        <f>SUMIFS('Data Table'!AD:AD,'Data Table'!$D:$D,'SMR summary tables'!$A$68)+SUMIFS('Data Table'!AD:AD,'Data Table'!$E:$E,'SMR summary tables'!$A$68)</f>
        <v>701</v>
      </c>
      <c r="L71" s="40">
        <f>SUMIFS('Data Table'!AE:AE,'Data Table'!$D:$D,'SMR summary tables'!$A$68)+SUMIFS('Data Table'!AE:AE,'Data Table'!$E:$E,'SMR summary tables'!$A$68)</f>
        <v>753.11599999999999</v>
      </c>
      <c r="M71" s="40">
        <f>SUMIFS('Data Table'!AF:AF,'Data Table'!$D:$D,'SMR summary tables'!$A$68)+SUMIFS('Data Table'!AF:AF,'Data Table'!$E:$E,'SMR summary tables'!$A$68)</f>
        <v>794.87999999999988</v>
      </c>
      <c r="N71" s="40">
        <f>SUMIFS('Data Table'!AG:AG,'Data Table'!$D:$D,'SMR summary tables'!$A$68)+SUMIFS('Data Table'!AG:AG,'Data Table'!$E:$E,'SMR summary tables'!$A$68)</f>
        <v>806.33699999999999</v>
      </c>
      <c r="O71" s="40">
        <f>SUMIFS('Data Table'!AH:AH,'Data Table'!$D:$D,'SMR summary tables'!$A$68)+SUMIFS('Data Table'!AH:AH,'Data Table'!$E:$E,'SMR summary tables'!$A$68)</f>
        <v>736.97899999999993</v>
      </c>
      <c r="P71" s="40">
        <f>SUMIFS('Data Table'!AI:AI,'Data Table'!$D:$D,'SMR summary tables'!$A$68)+SUMIFS('Data Table'!AI:AI,'Data Table'!$E:$E,'SMR summary tables'!$A$68)</f>
        <v>755.52599999999995</v>
      </c>
      <c r="Q71" s="53"/>
      <c r="R71" s="53"/>
      <c r="W71" s="40"/>
      <c r="X71" s="40"/>
      <c r="Y71" s="40"/>
      <c r="Z71" s="40"/>
      <c r="AA71" s="40"/>
      <c r="AB71" s="40"/>
      <c r="AC71" s="40"/>
      <c r="AD71" s="40"/>
      <c r="AE71" s="40"/>
      <c r="AF71" s="40"/>
      <c r="AG71" s="40"/>
      <c r="AH71" s="40"/>
      <c r="AI71" s="40"/>
      <c r="AJ71" s="40"/>
    </row>
    <row r="72" spans="1:36" x14ac:dyDescent="0.25">
      <c r="A72" s="46" t="s">
        <v>226</v>
      </c>
      <c r="B72" s="40">
        <f>SUMIFS('Data Table'!AJ:AJ,'Data Table'!$D:$D,'SMR summary tables'!$A$68)+SUMIFS('Data Table'!AJ:AJ,'Data Table'!$E:$E,'SMR summary tables'!$A$68)</f>
        <v>44.800000000000004</v>
      </c>
      <c r="C72" s="40">
        <f>SUMIFS('Data Table'!AK:AK,'Data Table'!$D:$D,'SMR summary tables'!$A$68)+SUMIFS('Data Table'!AK:AK,'Data Table'!$E:$E,'SMR summary tables'!$A$68)</f>
        <v>43.61</v>
      </c>
      <c r="D72" s="40">
        <f>SUMIFS('Data Table'!AL:AL,'Data Table'!$D:$D,'SMR summary tables'!$A$68)+SUMIFS('Data Table'!AL:AL,'Data Table'!$E:$E,'SMR summary tables'!$A$68)</f>
        <v>41.381999999999998</v>
      </c>
      <c r="E72" s="40">
        <f>SUMIFS('Data Table'!AM:AM,'Data Table'!$D:$D,'SMR summary tables'!$A$68)+SUMIFS('Data Table'!AM:AM,'Data Table'!$E:$E,'SMR summary tables'!$A$68)</f>
        <v>31.111999999999998</v>
      </c>
      <c r="F72" s="40">
        <f>SUMIFS('Data Table'!AN:AN,'Data Table'!$D:$D,'SMR summary tables'!$A$68)+SUMIFS('Data Table'!AN:AN,'Data Table'!$E:$E,'SMR summary tables'!$A$68)</f>
        <v>31.200000000000003</v>
      </c>
      <c r="G72" s="40">
        <f>SUMIFS('Data Table'!AO:AO,'Data Table'!$D:$D,'SMR summary tables'!$A$68)+SUMIFS('Data Table'!AO:AO,'Data Table'!$E:$E,'SMR summary tables'!$A$68)</f>
        <v>30</v>
      </c>
      <c r="H72" s="40">
        <f>SUMIFS('Data Table'!AP:AP,'Data Table'!$D:$D,'SMR summary tables'!$A$68)+SUMIFS('Data Table'!AP:AP,'Data Table'!$E:$E,'SMR summary tables'!$A$68)</f>
        <v>30.759999999999998</v>
      </c>
      <c r="I72" s="40">
        <f>SUMIFS('Data Table'!AQ:AQ,'Data Table'!$D:$D,'SMR summary tables'!$A$68)+SUMIFS('Data Table'!AQ:AQ,'Data Table'!$E:$E,'SMR summary tables'!$A$68)</f>
        <v>57</v>
      </c>
      <c r="J72" s="40">
        <f>SUMIFS('Data Table'!AR:AR,'Data Table'!$D:$D,'SMR summary tables'!$A$68)+SUMIFS('Data Table'!AR:AR,'Data Table'!$E:$E,'SMR summary tables'!$A$68)</f>
        <v>35.366</v>
      </c>
      <c r="K72" s="40">
        <f>SUMIFS('Data Table'!AS:AS,'Data Table'!$D:$D,'SMR summary tables'!$A$68)+SUMIFS('Data Table'!AS:AS,'Data Table'!$E:$E,'SMR summary tables'!$A$68)</f>
        <v>50.796000000000006</v>
      </c>
      <c r="L72" s="40">
        <f>SUMIFS('Data Table'!AT:AT,'Data Table'!$D:$D,'SMR summary tables'!$A$68)+SUMIFS('Data Table'!AT:AT,'Data Table'!$E:$E,'SMR summary tables'!$A$68)</f>
        <v>0.17199999999999999</v>
      </c>
      <c r="M72" s="40">
        <f>SUMIFS('Data Table'!AU:AU,'Data Table'!$D:$D,'SMR summary tables'!$A$68)+SUMIFS('Data Table'!AU:AU,'Data Table'!$E:$E,'SMR summary tables'!$A$68)</f>
        <v>0.19800000000000001</v>
      </c>
      <c r="N72" s="40">
        <f>SUMIFS('Data Table'!AV:AV,'Data Table'!$D:$D,'SMR summary tables'!$A$68)+SUMIFS('Data Table'!AV:AV,'Data Table'!$E:$E,'SMR summary tables'!$A$68)</f>
        <v>41.2286</v>
      </c>
      <c r="O72" s="40">
        <f>SUMIFS('Data Table'!AW:AW,'Data Table'!$D:$D,'SMR summary tables'!$A$68)+SUMIFS('Data Table'!AW:AW,'Data Table'!$E:$E,'SMR summary tables'!$A$68)</f>
        <v>35.686999999999998</v>
      </c>
      <c r="P72" s="40">
        <f>SUMIFS('Data Table'!AX:AX,'Data Table'!$D:$D,'SMR summary tables'!$A$68)+SUMIFS('Data Table'!AX:AX,'Data Table'!$E:$E,'SMR summary tables'!$A$68)</f>
        <v>35.064000000000007</v>
      </c>
      <c r="Q72" s="53"/>
      <c r="R72" s="53"/>
      <c r="W72" s="40"/>
      <c r="X72" s="40"/>
      <c r="Y72" s="40"/>
      <c r="Z72" s="40"/>
      <c r="AA72" s="40"/>
      <c r="AB72" s="40"/>
      <c r="AC72" s="40"/>
      <c r="AD72" s="40"/>
      <c r="AE72" s="40"/>
      <c r="AF72" s="40"/>
      <c r="AG72" s="40"/>
      <c r="AH72" s="40"/>
      <c r="AI72" s="40"/>
      <c r="AJ72" s="40"/>
    </row>
    <row r="73" spans="1:36" x14ac:dyDescent="0.25">
      <c r="A73" s="40"/>
      <c r="B73" s="45"/>
      <c r="C73" s="45"/>
      <c r="D73" s="45"/>
      <c r="E73" s="45"/>
      <c r="F73" s="45"/>
      <c r="G73" s="45"/>
      <c r="H73" s="45"/>
      <c r="I73" s="45"/>
      <c r="J73" s="45"/>
      <c r="K73" s="45"/>
      <c r="L73" s="45"/>
      <c r="M73" s="45"/>
      <c r="N73" s="45"/>
      <c r="O73" s="45"/>
      <c r="P73" s="45"/>
      <c r="Q73" s="52"/>
      <c r="R73" s="52"/>
      <c r="W73" s="40"/>
      <c r="X73" s="40"/>
      <c r="Y73" s="40"/>
      <c r="Z73" s="40"/>
      <c r="AA73" s="40"/>
      <c r="AB73" s="40"/>
      <c r="AC73" s="40"/>
      <c r="AD73" s="40"/>
      <c r="AE73" s="40"/>
      <c r="AF73" s="40"/>
      <c r="AG73" s="40"/>
      <c r="AH73" s="40"/>
      <c r="AI73" s="40"/>
      <c r="AJ73" s="40"/>
    </row>
    <row r="74" spans="1:36" x14ac:dyDescent="0.25">
      <c r="A74" s="40"/>
      <c r="B74" s="45"/>
      <c r="C74" s="45"/>
      <c r="D74" s="45"/>
      <c r="E74" s="45"/>
      <c r="F74" s="45"/>
      <c r="G74" s="45"/>
      <c r="H74" s="45"/>
      <c r="I74" s="45"/>
      <c r="J74" s="45"/>
      <c r="K74" s="45"/>
      <c r="L74" s="45"/>
      <c r="M74" s="45"/>
      <c r="N74" s="45"/>
      <c r="O74" s="45"/>
      <c r="P74" s="45"/>
      <c r="Q74" s="52"/>
      <c r="R74" s="52"/>
      <c r="W74" s="40"/>
      <c r="X74" s="40"/>
      <c r="Y74" s="40"/>
      <c r="Z74" s="40"/>
      <c r="AA74" s="40"/>
      <c r="AB74" s="40"/>
      <c r="AC74" s="40"/>
      <c r="AD74" s="40"/>
      <c r="AE74" s="40"/>
      <c r="AF74" s="40"/>
      <c r="AG74" s="40"/>
      <c r="AH74" s="40"/>
      <c r="AI74" s="40"/>
      <c r="AJ74" s="40"/>
    </row>
    <row r="75" spans="1:36" x14ac:dyDescent="0.25">
      <c r="A75" s="40"/>
      <c r="B75" s="45"/>
      <c r="C75" s="45"/>
      <c r="D75" s="45"/>
      <c r="E75" s="45"/>
      <c r="F75" s="45"/>
      <c r="G75" s="45"/>
      <c r="H75" s="45"/>
      <c r="I75" s="45"/>
      <c r="J75" s="45"/>
      <c r="K75" s="45"/>
      <c r="L75" s="45"/>
      <c r="M75" s="45"/>
      <c r="N75" s="45"/>
      <c r="O75" s="45"/>
      <c r="P75" s="45"/>
      <c r="Q75" s="52"/>
      <c r="R75" s="52"/>
      <c r="W75" s="40"/>
      <c r="X75" s="40"/>
      <c r="Y75" s="40"/>
      <c r="Z75" s="40"/>
      <c r="AA75" s="40"/>
      <c r="AB75" s="40"/>
      <c r="AC75" s="40"/>
      <c r="AD75" s="40"/>
      <c r="AE75" s="40"/>
      <c r="AF75" s="40"/>
      <c r="AG75" s="40"/>
      <c r="AH75" s="40"/>
      <c r="AI75" s="40"/>
      <c r="AJ75" s="40"/>
    </row>
    <row r="76" spans="1:36" x14ac:dyDescent="0.25">
      <c r="A76" s="48" t="s">
        <v>163</v>
      </c>
      <c r="B76" s="45"/>
      <c r="C76" s="45"/>
      <c r="D76" s="45"/>
      <c r="E76" s="45"/>
      <c r="F76" s="45"/>
      <c r="G76" s="45"/>
      <c r="H76" s="45"/>
      <c r="I76" s="45"/>
      <c r="J76" s="45"/>
      <c r="K76" s="45"/>
      <c r="L76" s="45"/>
      <c r="M76" s="45"/>
      <c r="N76" s="45"/>
      <c r="O76" s="45"/>
      <c r="P76" s="45"/>
      <c r="Q76" s="52"/>
      <c r="R76" s="52"/>
      <c r="W76" s="40"/>
      <c r="X76" s="40"/>
      <c r="Y76" s="40"/>
      <c r="Z76" s="40"/>
      <c r="AA76" s="40"/>
      <c r="AB76" s="40"/>
      <c r="AC76" s="40"/>
      <c r="AD76" s="40"/>
      <c r="AE76" s="40"/>
      <c r="AF76" s="40"/>
      <c r="AG76" s="40"/>
      <c r="AH76" s="40"/>
      <c r="AI76" s="40"/>
      <c r="AJ76" s="40"/>
    </row>
    <row r="77" spans="1:36" x14ac:dyDescent="0.25">
      <c r="A77" s="43"/>
      <c r="B77" s="44">
        <v>2005</v>
      </c>
      <c r="C77" s="44">
        <v>2006</v>
      </c>
      <c r="D77" s="44">
        <v>2007</v>
      </c>
      <c r="E77" s="44">
        <v>2008</v>
      </c>
      <c r="F77" s="44">
        <v>2009</v>
      </c>
      <c r="G77" s="44">
        <v>2010</v>
      </c>
      <c r="H77" s="44">
        <v>2011</v>
      </c>
      <c r="I77" s="44">
        <v>2012</v>
      </c>
      <c r="J77" s="44">
        <v>2013</v>
      </c>
      <c r="K77" s="44">
        <v>2014</v>
      </c>
      <c r="L77" s="44">
        <v>2015</v>
      </c>
      <c r="M77" s="44">
        <v>2016</v>
      </c>
      <c r="N77" s="44">
        <v>2017</v>
      </c>
      <c r="O77" s="44">
        <v>2018</v>
      </c>
      <c r="P77" s="44">
        <v>2019</v>
      </c>
      <c r="Q77" s="52"/>
      <c r="R77" s="52"/>
      <c r="W77" s="40"/>
      <c r="X77" s="40"/>
      <c r="Y77" s="40"/>
      <c r="Z77" s="40"/>
      <c r="AA77" s="40"/>
      <c r="AB77" s="40"/>
      <c r="AC77" s="40"/>
      <c r="AD77" s="40"/>
      <c r="AE77" s="40"/>
      <c r="AF77" s="40"/>
      <c r="AG77" s="40"/>
      <c r="AH77" s="40"/>
      <c r="AI77" s="40"/>
      <c r="AJ77" s="40"/>
    </row>
    <row r="78" spans="1:36" x14ac:dyDescent="0.25">
      <c r="A78" s="46" t="s">
        <v>1</v>
      </c>
      <c r="B78" s="40">
        <f>SUMIFS('Data Table'!F:F,'Data Table'!$D:$D,'SMR summary tables'!$A$76)+SUMIFS('Data Table'!F:F,'Data Table'!$E:$E,'SMR summary tables'!$A$76)</f>
        <v>1837</v>
      </c>
      <c r="C78" s="40">
        <f>SUMIFS('Data Table'!G:G,'Data Table'!$D:$D,'SMR summary tables'!$A$76)+SUMIFS('Data Table'!G:G,'Data Table'!$E:$E,'SMR summary tables'!$A$76)</f>
        <v>1807</v>
      </c>
      <c r="D78" s="40">
        <f>SUMIFS('Data Table'!H:H,'Data Table'!$D:$D,'SMR summary tables'!$A$76)+SUMIFS('Data Table'!H:H,'Data Table'!$E:$E,'SMR summary tables'!$A$76)</f>
        <v>1863</v>
      </c>
      <c r="E78" s="40">
        <f>SUMIFS('Data Table'!I:I,'Data Table'!$D:$D,'SMR summary tables'!$A$76)+SUMIFS('Data Table'!I:I,'Data Table'!$E:$E,'SMR summary tables'!$A$76)</f>
        <v>1732</v>
      </c>
      <c r="F78" s="40">
        <f>SUMIFS('Data Table'!J:J,'Data Table'!$D:$D,'SMR summary tables'!$A$76)+SUMIFS('Data Table'!J:J,'Data Table'!$E:$E,'SMR summary tables'!$A$76)</f>
        <v>1703</v>
      </c>
      <c r="G78" s="40">
        <f>SUMIFS('Data Table'!K:K,'Data Table'!$D:$D,'SMR summary tables'!$A$76)+SUMIFS('Data Table'!K:K,'Data Table'!$E:$E,'SMR summary tables'!$A$76)</f>
        <v>1695</v>
      </c>
      <c r="H78" s="40">
        <f>SUMIFS('Data Table'!L:L,'Data Table'!$D:$D,'SMR summary tables'!$A$76)+SUMIFS('Data Table'!L:L,'Data Table'!$E:$E,'SMR summary tables'!$A$76)</f>
        <v>1649.646</v>
      </c>
      <c r="I78" s="40">
        <f>SUMIFS('Data Table'!M:M,'Data Table'!$D:$D,'SMR summary tables'!$A$76)+SUMIFS('Data Table'!M:M,'Data Table'!$E:$E,'SMR summary tables'!$A$76)</f>
        <v>1640.415</v>
      </c>
      <c r="J78" s="40">
        <f>SUMIFS('Data Table'!N:N,'Data Table'!$D:$D,'SMR summary tables'!$A$76)+SUMIFS('Data Table'!N:N,'Data Table'!$E:$E,'SMR summary tables'!$A$76)</f>
        <v>1651</v>
      </c>
      <c r="K78" s="40">
        <f>SUMIFS('Data Table'!O:O,'Data Table'!$D:$D,'SMR summary tables'!$A$76)+SUMIFS('Data Table'!O:O,'Data Table'!$E:$E,'SMR summary tables'!$A$76)</f>
        <v>1616.1020000000001</v>
      </c>
      <c r="L78" s="40">
        <f>SUMIFS('Data Table'!P:P,'Data Table'!$D:$D,'SMR summary tables'!$A$76)+SUMIFS('Data Table'!P:P,'Data Table'!$E:$E,'SMR summary tables'!$A$76)</f>
        <v>1597.883</v>
      </c>
      <c r="M78" s="40">
        <f>SUMIFS('Data Table'!Q:Q,'Data Table'!$D:$D,'SMR summary tables'!$A$76)+SUMIFS('Data Table'!Q:Q,'Data Table'!$E:$E,'SMR summary tables'!$A$76)</f>
        <v>1752.722</v>
      </c>
      <c r="N78" s="40">
        <f>SUMIFS('Data Table'!R:R,'Data Table'!$D:$D,'SMR summary tables'!$A$76)+SUMIFS('Data Table'!R:R,'Data Table'!$E:$E,'SMR summary tables'!$A$76)</f>
        <v>1753.06</v>
      </c>
      <c r="O78" s="40">
        <f>SUMIFS('Data Table'!S:S,'Data Table'!$D:$D,'SMR summary tables'!$A$76)+SUMIFS('Data Table'!S:S,'Data Table'!$E:$E,'SMR summary tables'!$A$76)</f>
        <v>1750</v>
      </c>
      <c r="P78" s="40">
        <f>SUMIFS('Data Table'!T:T,'Data Table'!$D:$D,'SMR summary tables'!$A$76)+SUMIFS('Data Table'!T:T,'Data Table'!$E:$E,'SMR summary tables'!$A$76)</f>
        <v>1771</v>
      </c>
      <c r="Q78" s="53"/>
      <c r="R78" s="53"/>
      <c r="W78" s="40"/>
      <c r="X78" s="40"/>
      <c r="Y78" s="40"/>
      <c r="Z78" s="40"/>
      <c r="AA78" s="40"/>
      <c r="AB78" s="40"/>
      <c r="AC78" s="40"/>
      <c r="AD78" s="40"/>
      <c r="AE78" s="40"/>
      <c r="AF78" s="40"/>
      <c r="AG78" s="40"/>
      <c r="AH78" s="40"/>
      <c r="AI78" s="40"/>
      <c r="AJ78" s="40"/>
    </row>
    <row r="79" spans="1:36" x14ac:dyDescent="0.25">
      <c r="A79" s="46" t="s">
        <v>2</v>
      </c>
      <c r="B79" s="40">
        <f>SUMIFS('Data Table'!U:U,'Data Table'!$D:$D,'SMR summary tables'!$A$76)+SUMIFS('Data Table'!U:U,'Data Table'!$E:$E,'SMR summary tables'!$A$76)</f>
        <v>379</v>
      </c>
      <c r="C79" s="40">
        <f>SUMIFS('Data Table'!V:V,'Data Table'!$D:$D,'SMR summary tables'!$A$76)+SUMIFS('Data Table'!V:V,'Data Table'!$E:$E,'SMR summary tables'!$A$76)</f>
        <v>384</v>
      </c>
      <c r="D79" s="40">
        <f>SUMIFS('Data Table'!W:W,'Data Table'!$D:$D,'SMR summary tables'!$A$76)+SUMIFS('Data Table'!W:W,'Data Table'!$E:$E,'SMR summary tables'!$A$76)</f>
        <v>413</v>
      </c>
      <c r="E79" s="40">
        <f>SUMIFS('Data Table'!X:X,'Data Table'!$D:$D,'SMR summary tables'!$A$76)+SUMIFS('Data Table'!X:X,'Data Table'!$E:$E,'SMR summary tables'!$A$76)</f>
        <v>393</v>
      </c>
      <c r="F79" s="40">
        <f>SUMIFS('Data Table'!Y:Y,'Data Table'!$D:$D,'SMR summary tables'!$A$76)+SUMIFS('Data Table'!Y:Y,'Data Table'!$E:$E,'SMR summary tables'!$A$76)</f>
        <v>398</v>
      </c>
      <c r="G79" s="40">
        <f>SUMIFS('Data Table'!Z:Z,'Data Table'!$D:$D,'SMR summary tables'!$A$76)+SUMIFS('Data Table'!Z:Z,'Data Table'!$E:$E,'SMR summary tables'!$A$76)</f>
        <v>395</v>
      </c>
      <c r="H79" s="40">
        <f>SUMIFS('Data Table'!AA:AA,'Data Table'!$D:$D,'SMR summary tables'!$A$76)+SUMIFS('Data Table'!AA:AA,'Data Table'!$E:$E,'SMR summary tables'!$A$76)</f>
        <v>419.01800000000003</v>
      </c>
      <c r="I79" s="40">
        <f>SUMIFS('Data Table'!AB:AB,'Data Table'!$D:$D,'SMR summary tables'!$A$76)+SUMIFS('Data Table'!AB:AB,'Data Table'!$E:$E,'SMR summary tables'!$A$76)</f>
        <v>365.03100000000001</v>
      </c>
      <c r="J79" s="40">
        <f>SUMIFS('Data Table'!AC:AC,'Data Table'!$D:$D,'SMR summary tables'!$A$76)+SUMIFS('Data Table'!AC:AC,'Data Table'!$E:$E,'SMR summary tables'!$A$76)</f>
        <v>304.17399999999998</v>
      </c>
      <c r="K79" s="40">
        <f>SUMIFS('Data Table'!AD:AD,'Data Table'!$D:$D,'SMR summary tables'!$A$76)+SUMIFS('Data Table'!AD:AD,'Data Table'!$E:$E,'SMR summary tables'!$A$76)</f>
        <v>358.315</v>
      </c>
      <c r="L79" s="40">
        <f>SUMIFS('Data Table'!AE:AE,'Data Table'!$D:$D,'SMR summary tables'!$A$76)+SUMIFS('Data Table'!AE:AE,'Data Table'!$E:$E,'SMR summary tables'!$A$76)</f>
        <v>362.29700000000003</v>
      </c>
      <c r="M79" s="40">
        <f>SUMIFS('Data Table'!AF:AF,'Data Table'!$D:$D,'SMR summary tables'!$A$76)+SUMIFS('Data Table'!AF:AF,'Data Table'!$E:$E,'SMR summary tables'!$A$76)</f>
        <v>408.15199999999999</v>
      </c>
      <c r="N79" s="40">
        <f>SUMIFS('Data Table'!AG:AG,'Data Table'!$D:$D,'SMR summary tables'!$A$76)+SUMIFS('Data Table'!AG:AG,'Data Table'!$E:$E,'SMR summary tables'!$A$76)</f>
        <v>373.5</v>
      </c>
      <c r="O79" s="40">
        <f>SUMIFS('Data Table'!AH:AH,'Data Table'!$D:$D,'SMR summary tables'!$A$76)+SUMIFS('Data Table'!AH:AH,'Data Table'!$E:$E,'SMR summary tables'!$A$76)</f>
        <v>405.05399999999997</v>
      </c>
      <c r="P79" s="40">
        <f>SUMIFS('Data Table'!AI:AI,'Data Table'!$D:$D,'SMR summary tables'!$A$76)+SUMIFS('Data Table'!AI:AI,'Data Table'!$E:$E,'SMR summary tables'!$A$76)</f>
        <v>414.55099999999999</v>
      </c>
      <c r="Q79" s="53"/>
      <c r="R79" s="53"/>
      <c r="W79" s="40"/>
      <c r="X79" s="40"/>
      <c r="Y79" s="40"/>
      <c r="Z79" s="40"/>
      <c r="AA79" s="40"/>
      <c r="AB79" s="40"/>
      <c r="AC79" s="40"/>
      <c r="AD79" s="40"/>
      <c r="AE79" s="40"/>
      <c r="AF79" s="40"/>
      <c r="AG79" s="40"/>
      <c r="AH79" s="40"/>
      <c r="AI79" s="40"/>
      <c r="AJ79" s="40"/>
    </row>
    <row r="80" spans="1:36" x14ac:dyDescent="0.25">
      <c r="A80" s="46" t="s">
        <v>226</v>
      </c>
      <c r="B80" s="40">
        <f>SUMIFS('Data Table'!AJ:AJ,'Data Table'!$D:$D,'SMR summary tables'!$A$76)+SUMIFS('Data Table'!AJ:AJ,'Data Table'!$E:$E,'SMR summary tables'!$A$76)</f>
        <v>0</v>
      </c>
      <c r="C80" s="40">
        <f>SUMIFS('Data Table'!AK:AK,'Data Table'!$D:$D,'SMR summary tables'!$A$76)+SUMIFS('Data Table'!AK:AK,'Data Table'!$E:$E,'SMR summary tables'!$A$76)</f>
        <v>0</v>
      </c>
      <c r="D80" s="40">
        <f>SUMIFS('Data Table'!AL:AL,'Data Table'!$D:$D,'SMR summary tables'!$A$76)+SUMIFS('Data Table'!AL:AL,'Data Table'!$E:$E,'SMR summary tables'!$A$76)</f>
        <v>0</v>
      </c>
      <c r="E80" s="40">
        <f>SUMIFS('Data Table'!AM:AM,'Data Table'!$D:$D,'SMR summary tables'!$A$76)+SUMIFS('Data Table'!AM:AM,'Data Table'!$E:$E,'SMR summary tables'!$A$76)</f>
        <v>0</v>
      </c>
      <c r="F80" s="40">
        <f>SUMIFS('Data Table'!AN:AN,'Data Table'!$D:$D,'SMR summary tables'!$A$76)+SUMIFS('Data Table'!AN:AN,'Data Table'!$E:$E,'SMR summary tables'!$A$76)</f>
        <v>0</v>
      </c>
      <c r="G80" s="40">
        <f>SUMIFS('Data Table'!AO:AO,'Data Table'!$D:$D,'SMR summary tables'!$A$76)+SUMIFS('Data Table'!AO:AO,'Data Table'!$E:$E,'SMR summary tables'!$A$76)</f>
        <v>0</v>
      </c>
      <c r="H80" s="40">
        <f>SUMIFS('Data Table'!AP:AP,'Data Table'!$D:$D,'SMR summary tables'!$A$76)+SUMIFS('Data Table'!AP:AP,'Data Table'!$E:$E,'SMR summary tables'!$A$76)</f>
        <v>0</v>
      </c>
      <c r="I80" s="40">
        <f>SUMIFS('Data Table'!AQ:AQ,'Data Table'!$D:$D,'SMR summary tables'!$A$76)+SUMIFS('Data Table'!AQ:AQ,'Data Table'!$E:$E,'SMR summary tables'!$A$76)</f>
        <v>0</v>
      </c>
      <c r="J80" s="40">
        <f>SUMIFS('Data Table'!AR:AR,'Data Table'!$D:$D,'SMR summary tables'!$A$76)+SUMIFS('Data Table'!AR:AR,'Data Table'!$E:$E,'SMR summary tables'!$A$76)</f>
        <v>0</v>
      </c>
      <c r="K80" s="40">
        <f>SUMIFS('Data Table'!AS:AS,'Data Table'!$D:$D,'SMR summary tables'!$A$76)+SUMIFS('Data Table'!AS:AS,'Data Table'!$E:$E,'SMR summary tables'!$A$76)</f>
        <v>0</v>
      </c>
      <c r="L80" s="40">
        <f>SUMIFS('Data Table'!AT:AT,'Data Table'!$D:$D,'SMR summary tables'!$A$76)+SUMIFS('Data Table'!AT:AT,'Data Table'!$E:$E,'SMR summary tables'!$A$76)</f>
        <v>0</v>
      </c>
      <c r="M80" s="40">
        <f>SUMIFS('Data Table'!AU:AU,'Data Table'!$D:$D,'SMR summary tables'!$A$76)+SUMIFS('Data Table'!AU:AU,'Data Table'!$E:$E,'SMR summary tables'!$A$76)</f>
        <v>0</v>
      </c>
      <c r="N80" s="40">
        <f>SUMIFS('Data Table'!AV:AV,'Data Table'!$D:$D,'SMR summary tables'!$A$76)+SUMIFS('Data Table'!AV:AV,'Data Table'!$E:$E,'SMR summary tables'!$A$76)</f>
        <v>0</v>
      </c>
      <c r="O80" s="40">
        <f>SUMIFS('Data Table'!AW:AW,'Data Table'!$D:$D,'SMR summary tables'!$A$76)+SUMIFS('Data Table'!AW:AW,'Data Table'!$E:$E,'SMR summary tables'!$A$76)</f>
        <v>0</v>
      </c>
      <c r="P80" s="40">
        <f>SUMIFS('Data Table'!AX:AX,'Data Table'!$D:$D,'SMR summary tables'!$A$76)+SUMIFS('Data Table'!AX:AX,'Data Table'!$E:$E,'SMR summary tables'!$A$76)</f>
        <v>0</v>
      </c>
      <c r="Q80" s="53"/>
      <c r="R80" s="53"/>
      <c r="W80" s="40"/>
      <c r="X80" s="40"/>
      <c r="Y80" s="40"/>
      <c r="Z80" s="40"/>
      <c r="AA80" s="40"/>
      <c r="AB80" s="40"/>
      <c r="AC80" s="40"/>
      <c r="AD80" s="40"/>
      <c r="AE80" s="40"/>
      <c r="AF80" s="40"/>
      <c r="AG80" s="40"/>
      <c r="AH80" s="40"/>
      <c r="AI80" s="40"/>
      <c r="AJ80" s="40"/>
    </row>
    <row r="81" spans="1:36" x14ac:dyDescent="0.25">
      <c r="A81" s="40"/>
      <c r="B81" s="45"/>
      <c r="C81" s="45"/>
      <c r="D81" s="45"/>
      <c r="E81" s="45"/>
      <c r="F81" s="45"/>
      <c r="G81" s="45"/>
      <c r="H81" s="45"/>
      <c r="I81" s="45"/>
      <c r="J81" s="45"/>
      <c r="K81" s="45"/>
      <c r="L81" s="45"/>
      <c r="M81" s="45"/>
      <c r="N81" s="45"/>
      <c r="O81" s="45"/>
      <c r="P81" s="45"/>
      <c r="Q81" s="52"/>
      <c r="R81" s="52"/>
      <c r="W81" s="40"/>
      <c r="X81" s="40"/>
      <c r="Y81" s="40"/>
      <c r="Z81" s="40"/>
      <c r="AA81" s="40"/>
      <c r="AB81" s="40"/>
      <c r="AC81" s="40"/>
      <c r="AD81" s="40"/>
      <c r="AE81" s="40"/>
      <c r="AF81" s="40"/>
      <c r="AG81" s="40"/>
      <c r="AH81" s="40"/>
      <c r="AI81" s="40"/>
      <c r="AJ81" s="40"/>
    </row>
    <row r="82" spans="1:36" x14ac:dyDescent="0.25">
      <c r="A82" s="40"/>
      <c r="B82" s="45"/>
      <c r="C82" s="45"/>
      <c r="D82" s="45"/>
      <c r="E82" s="45"/>
      <c r="F82" s="45"/>
      <c r="G82" s="45"/>
      <c r="H82" s="45"/>
      <c r="I82" s="45"/>
      <c r="J82" s="45"/>
      <c r="K82" s="45"/>
      <c r="L82" s="45"/>
      <c r="M82" s="45"/>
      <c r="N82" s="45"/>
      <c r="O82" s="45"/>
      <c r="P82" s="45"/>
      <c r="Q82" s="52"/>
      <c r="R82" s="52"/>
      <c r="W82" s="40"/>
      <c r="X82" s="40"/>
      <c r="Y82" s="40"/>
      <c r="Z82" s="40"/>
      <c r="AA82" s="40"/>
      <c r="AB82" s="40"/>
      <c r="AC82" s="40"/>
      <c r="AD82" s="40"/>
      <c r="AE82" s="40"/>
      <c r="AF82" s="40"/>
      <c r="AG82" s="40"/>
      <c r="AH82" s="40"/>
      <c r="AI82" s="40"/>
      <c r="AJ82" s="40"/>
    </row>
    <row r="83" spans="1:36" x14ac:dyDescent="0.25">
      <c r="A83" s="40"/>
      <c r="B83" s="45"/>
      <c r="C83" s="45"/>
      <c r="D83" s="45"/>
      <c r="E83" s="45"/>
      <c r="F83" s="45"/>
      <c r="G83" s="45"/>
      <c r="H83" s="45"/>
      <c r="I83" s="45"/>
      <c r="J83" s="45"/>
      <c r="K83" s="45"/>
      <c r="L83" s="45"/>
      <c r="M83" s="45"/>
      <c r="N83" s="45"/>
      <c r="O83" s="45"/>
      <c r="P83" s="45"/>
      <c r="Q83" s="52"/>
      <c r="R83" s="52"/>
      <c r="W83" s="40"/>
      <c r="X83" s="40"/>
      <c r="Y83" s="40"/>
      <c r="Z83" s="40"/>
      <c r="AA83" s="40"/>
      <c r="AB83" s="40"/>
      <c r="AC83" s="40"/>
      <c r="AD83" s="40"/>
      <c r="AE83" s="40"/>
      <c r="AF83" s="40"/>
      <c r="AG83" s="40"/>
      <c r="AH83" s="40"/>
      <c r="AI83" s="40"/>
      <c r="AJ83" s="40"/>
    </row>
    <row r="84" spans="1:36" x14ac:dyDescent="0.25">
      <c r="A84" s="48" t="s">
        <v>49</v>
      </c>
      <c r="B84" s="45"/>
      <c r="C84" s="45"/>
      <c r="D84" s="45"/>
      <c r="E84" s="45"/>
      <c r="F84" s="45"/>
      <c r="G84" s="45"/>
      <c r="H84" s="45"/>
      <c r="I84" s="45"/>
      <c r="J84" s="45"/>
      <c r="K84" s="45"/>
      <c r="L84" s="45"/>
      <c r="M84" s="45"/>
      <c r="N84" s="45"/>
      <c r="O84" s="45"/>
      <c r="P84" s="45"/>
      <c r="Q84" s="52"/>
      <c r="R84" s="52"/>
      <c r="W84" s="40"/>
      <c r="X84" s="40"/>
      <c r="Y84" s="40"/>
      <c r="Z84" s="40"/>
      <c r="AA84" s="40"/>
      <c r="AB84" s="40"/>
      <c r="AC84" s="40"/>
      <c r="AD84" s="40"/>
      <c r="AE84" s="40"/>
      <c r="AF84" s="40"/>
      <c r="AG84" s="40"/>
      <c r="AH84" s="40"/>
      <c r="AI84" s="40"/>
      <c r="AJ84" s="40"/>
    </row>
    <row r="85" spans="1:36" x14ac:dyDescent="0.25">
      <c r="A85" s="43"/>
      <c r="B85" s="44">
        <v>2005</v>
      </c>
      <c r="C85" s="44">
        <v>2006</v>
      </c>
      <c r="D85" s="44">
        <v>2007</v>
      </c>
      <c r="E85" s="44">
        <v>2008</v>
      </c>
      <c r="F85" s="44">
        <v>2009</v>
      </c>
      <c r="G85" s="44">
        <v>2010</v>
      </c>
      <c r="H85" s="44">
        <v>2011</v>
      </c>
      <c r="I85" s="44">
        <v>2012</v>
      </c>
      <c r="J85" s="44">
        <v>2013</v>
      </c>
      <c r="K85" s="44">
        <v>2014</v>
      </c>
      <c r="L85" s="44">
        <v>2015</v>
      </c>
      <c r="M85" s="44">
        <v>2016</v>
      </c>
      <c r="N85" s="44">
        <v>2017</v>
      </c>
      <c r="O85" s="44">
        <v>2018</v>
      </c>
      <c r="P85" s="44">
        <v>2019</v>
      </c>
      <c r="Q85" s="52"/>
      <c r="R85" s="52"/>
      <c r="W85" s="40"/>
      <c r="X85" s="40"/>
      <c r="Y85" s="40"/>
      <c r="Z85" s="40"/>
      <c r="AA85" s="40"/>
      <c r="AB85" s="40"/>
      <c r="AC85" s="40"/>
      <c r="AD85" s="40"/>
      <c r="AE85" s="40"/>
      <c r="AF85" s="40"/>
      <c r="AG85" s="40"/>
      <c r="AH85" s="40"/>
      <c r="AI85" s="40"/>
      <c r="AJ85" s="40"/>
    </row>
    <row r="86" spans="1:36" x14ac:dyDescent="0.25">
      <c r="A86" s="46" t="s">
        <v>1</v>
      </c>
      <c r="B86" s="40">
        <f>SUMIFS('Data Table'!F:F,'Data Table'!$D:$D,'SMR summary tables'!$A$84)+SUMIFS('Data Table'!F:F,'Data Table'!$E:$E,'SMR summary tables'!$A$84)</f>
        <v>1054.6170000000002</v>
      </c>
      <c r="C86" s="40">
        <f>SUMIFS('Data Table'!G:G,'Data Table'!$D:$D,'SMR summary tables'!$A$84)+SUMIFS('Data Table'!G:G,'Data Table'!$E:$E,'SMR summary tables'!$A$84)</f>
        <v>1068.8819999999998</v>
      </c>
      <c r="D86" s="40">
        <f>SUMIFS('Data Table'!H:H,'Data Table'!$D:$D,'SMR summary tables'!$A$84)+SUMIFS('Data Table'!H:H,'Data Table'!$E:$E,'SMR summary tables'!$A$84)</f>
        <v>1107.9780000000001</v>
      </c>
      <c r="E86" s="40">
        <f>SUMIFS('Data Table'!I:I,'Data Table'!$D:$D,'SMR summary tables'!$A$84)+SUMIFS('Data Table'!I:I,'Data Table'!$E:$E,'SMR summary tables'!$A$84)</f>
        <v>1064.6249999999998</v>
      </c>
      <c r="F86" s="40">
        <f>SUMIFS('Data Table'!J:J,'Data Table'!$D:$D,'SMR summary tables'!$A$84)+SUMIFS('Data Table'!J:J,'Data Table'!$E:$E,'SMR summary tables'!$A$84)</f>
        <v>1176.518</v>
      </c>
      <c r="G86" s="40">
        <f>SUMIFS('Data Table'!K:K,'Data Table'!$D:$D,'SMR summary tables'!$A$84)+SUMIFS('Data Table'!K:K,'Data Table'!$E:$E,'SMR summary tables'!$A$84)</f>
        <v>1169.1609999999998</v>
      </c>
      <c r="H86" s="40">
        <f>SUMIFS('Data Table'!L:L,'Data Table'!$D:$D,'SMR summary tables'!$A$84)+SUMIFS('Data Table'!L:L,'Data Table'!$E:$E,'SMR summary tables'!$A$84)</f>
        <v>1180.3209999999999</v>
      </c>
      <c r="I86" s="40">
        <f>SUMIFS('Data Table'!M:M,'Data Table'!$D:$D,'SMR summary tables'!$A$84)+SUMIFS('Data Table'!M:M,'Data Table'!$E:$E,'SMR summary tables'!$A$84)</f>
        <v>1172.348</v>
      </c>
      <c r="J86" s="40">
        <f>SUMIFS('Data Table'!N:N,'Data Table'!$D:$D,'SMR summary tables'!$A$84)+SUMIFS('Data Table'!N:N,'Data Table'!$E:$E,'SMR summary tables'!$A$84)</f>
        <v>2335.3789999999999</v>
      </c>
      <c r="K86" s="40">
        <f>SUMIFS('Data Table'!O:O,'Data Table'!$D:$D,'SMR summary tables'!$A$84)+SUMIFS('Data Table'!O:O,'Data Table'!$E:$E,'SMR summary tables'!$A$84)</f>
        <v>2373</v>
      </c>
      <c r="L86" s="40">
        <f>SUMIFS('Data Table'!P:P,'Data Table'!$D:$D,'SMR summary tables'!$A$84)+SUMIFS('Data Table'!P:P,'Data Table'!$E:$E,'SMR summary tables'!$A$84)</f>
        <v>2375</v>
      </c>
      <c r="M86" s="40">
        <f>SUMIFS('Data Table'!Q:Q,'Data Table'!$D:$D,'SMR summary tables'!$A$84)+SUMIFS('Data Table'!Q:Q,'Data Table'!$E:$E,'SMR summary tables'!$A$84)</f>
        <v>2492.7600000000002</v>
      </c>
      <c r="N86" s="40">
        <f>SUMIFS('Data Table'!R:R,'Data Table'!$D:$D,'SMR summary tables'!$A$84)+SUMIFS('Data Table'!R:R,'Data Table'!$E:$E,'SMR summary tables'!$A$84)</f>
        <v>2624.9000000000005</v>
      </c>
      <c r="O86" s="40">
        <f>SUMIFS('Data Table'!S:S,'Data Table'!$D:$D,'SMR summary tables'!$A$84)+SUMIFS('Data Table'!S:S,'Data Table'!$E:$E,'SMR summary tables'!$A$84)</f>
        <v>2652.1</v>
      </c>
      <c r="P86" s="40">
        <f>SUMIFS('Data Table'!T:T,'Data Table'!$D:$D,'SMR summary tables'!$A$84)+SUMIFS('Data Table'!T:T,'Data Table'!$E:$E,'SMR summary tables'!$A$84)</f>
        <v>2763.9999999999995</v>
      </c>
      <c r="Q86" s="53"/>
      <c r="R86" s="53"/>
      <c r="W86" s="40"/>
      <c r="X86" s="40"/>
      <c r="Y86" s="40"/>
      <c r="Z86" s="40"/>
      <c r="AA86" s="40"/>
      <c r="AB86" s="40"/>
      <c r="AC86" s="40"/>
      <c r="AD86" s="40"/>
      <c r="AE86" s="40"/>
      <c r="AF86" s="40"/>
      <c r="AG86" s="40"/>
      <c r="AH86" s="40"/>
      <c r="AI86" s="40"/>
      <c r="AJ86" s="40"/>
    </row>
    <row r="87" spans="1:36" x14ac:dyDescent="0.25">
      <c r="A87" s="46" t="s">
        <v>2</v>
      </c>
      <c r="B87" s="40">
        <f>SUMIFS('Data Table'!U:U,'Data Table'!$D:$D,'SMR summary tables'!$A$84)+SUMIFS('Data Table'!U:U,'Data Table'!$E:$E,'SMR summary tables'!$A$84)</f>
        <v>770.23799999999994</v>
      </c>
      <c r="C87" s="40">
        <f>SUMIFS('Data Table'!V:V,'Data Table'!$D:$D,'SMR summary tables'!$A$84)+SUMIFS('Data Table'!V:V,'Data Table'!$E:$E,'SMR summary tables'!$A$84)</f>
        <v>746.44499999999994</v>
      </c>
      <c r="D87" s="40">
        <f>SUMIFS('Data Table'!W:W,'Data Table'!$D:$D,'SMR summary tables'!$A$84)+SUMIFS('Data Table'!W:W,'Data Table'!$E:$E,'SMR summary tables'!$A$84)</f>
        <v>798.8900000000001</v>
      </c>
      <c r="E87" s="40">
        <f>SUMIFS('Data Table'!X:X,'Data Table'!$D:$D,'SMR summary tables'!$A$84)+SUMIFS('Data Table'!X:X,'Data Table'!$E:$E,'SMR summary tables'!$A$84)</f>
        <v>787.28300000000013</v>
      </c>
      <c r="F87" s="40">
        <f>SUMIFS('Data Table'!Y:Y,'Data Table'!$D:$D,'SMR summary tables'!$A$84)+SUMIFS('Data Table'!Y:Y,'Data Table'!$E:$E,'SMR summary tables'!$A$84)</f>
        <v>845.38499999999999</v>
      </c>
      <c r="G87" s="40">
        <f>SUMIFS('Data Table'!Z:Z,'Data Table'!$D:$D,'SMR summary tables'!$A$84)+SUMIFS('Data Table'!Z:Z,'Data Table'!$E:$E,'SMR summary tables'!$A$84)</f>
        <v>777.07899999999995</v>
      </c>
      <c r="H87" s="40">
        <f>SUMIFS('Data Table'!AA:AA,'Data Table'!$D:$D,'SMR summary tables'!$A$84)+SUMIFS('Data Table'!AA:AA,'Data Table'!$E:$E,'SMR summary tables'!$A$84)</f>
        <v>815.351</v>
      </c>
      <c r="I87" s="40">
        <f>SUMIFS('Data Table'!AB:AB,'Data Table'!$D:$D,'SMR summary tables'!$A$84)+SUMIFS('Data Table'!AB:AB,'Data Table'!$E:$E,'SMR summary tables'!$A$84)</f>
        <v>805.24299999999994</v>
      </c>
      <c r="J87" s="40">
        <f>SUMIFS('Data Table'!AC:AC,'Data Table'!$D:$D,'SMR summary tables'!$A$84)+SUMIFS('Data Table'!AC:AC,'Data Table'!$E:$E,'SMR summary tables'!$A$84)</f>
        <v>805.49900000000002</v>
      </c>
      <c r="K87" s="40">
        <f>SUMIFS('Data Table'!AD:AD,'Data Table'!$D:$D,'SMR summary tables'!$A$84)+SUMIFS('Data Table'!AD:AD,'Data Table'!$E:$E,'SMR summary tables'!$A$84)</f>
        <v>838.5</v>
      </c>
      <c r="L87" s="40">
        <f>SUMIFS('Data Table'!AE:AE,'Data Table'!$D:$D,'SMR summary tables'!$A$84)+SUMIFS('Data Table'!AE:AE,'Data Table'!$E:$E,'SMR summary tables'!$A$84)</f>
        <v>845.4</v>
      </c>
      <c r="M87" s="40">
        <f>SUMIFS('Data Table'!AF:AF,'Data Table'!$D:$D,'SMR summary tables'!$A$84)+SUMIFS('Data Table'!AF:AF,'Data Table'!$E:$E,'SMR summary tables'!$A$84)</f>
        <v>901.88699999999994</v>
      </c>
      <c r="N87" s="40">
        <f>SUMIFS('Data Table'!AG:AG,'Data Table'!$D:$D,'SMR summary tables'!$A$84)+SUMIFS('Data Table'!AG:AG,'Data Table'!$E:$E,'SMR summary tables'!$A$84)</f>
        <v>952.7</v>
      </c>
      <c r="O87" s="40">
        <f>SUMIFS('Data Table'!AH:AH,'Data Table'!$D:$D,'SMR summary tables'!$A$84)+SUMIFS('Data Table'!AH:AH,'Data Table'!$E:$E,'SMR summary tables'!$A$84)</f>
        <v>957.80000000000007</v>
      </c>
      <c r="P87" s="40">
        <f>SUMIFS('Data Table'!AI:AI,'Data Table'!$D:$D,'SMR summary tables'!$A$84)+SUMIFS('Data Table'!AI:AI,'Data Table'!$E:$E,'SMR summary tables'!$A$84)</f>
        <v>1003.4979999999998</v>
      </c>
      <c r="Q87" s="53"/>
      <c r="R87" s="53"/>
      <c r="W87" s="40"/>
      <c r="X87" s="40"/>
      <c r="Y87" s="40"/>
      <c r="Z87" s="40"/>
      <c r="AA87" s="40"/>
      <c r="AB87" s="40"/>
      <c r="AC87" s="40"/>
      <c r="AD87" s="40"/>
      <c r="AE87" s="40"/>
      <c r="AF87" s="40"/>
      <c r="AG87" s="40"/>
      <c r="AH87" s="40"/>
      <c r="AI87" s="40"/>
      <c r="AJ87" s="40"/>
    </row>
    <row r="88" spans="1:36" x14ac:dyDescent="0.25">
      <c r="A88" s="46" t="s">
        <v>226</v>
      </c>
      <c r="B88" s="40">
        <f>SUMIFS('Data Table'!AJ:AJ,'Data Table'!$D:$D,'SMR summary tables'!$A$84)+SUMIFS('Data Table'!AJ:AJ,'Data Table'!$E:$E,'SMR summary tables'!$A$84)</f>
        <v>48.567</v>
      </c>
      <c r="C88" s="40">
        <f>SUMIFS('Data Table'!AK:AK,'Data Table'!$D:$D,'SMR summary tables'!$A$84)+SUMIFS('Data Table'!AK:AK,'Data Table'!$E:$E,'SMR summary tables'!$A$84)</f>
        <v>48.86</v>
      </c>
      <c r="D88" s="40">
        <f>SUMIFS('Data Table'!AL:AL,'Data Table'!$D:$D,'SMR summary tables'!$A$84)+SUMIFS('Data Table'!AL:AL,'Data Table'!$E:$E,'SMR summary tables'!$A$84)</f>
        <v>48.652000000000001</v>
      </c>
      <c r="E88" s="40">
        <f>SUMIFS('Data Table'!AM:AM,'Data Table'!$D:$D,'SMR summary tables'!$A$84)+SUMIFS('Data Table'!AM:AM,'Data Table'!$E:$E,'SMR summary tables'!$A$84)</f>
        <v>65.254999999999995</v>
      </c>
      <c r="F88" s="40">
        <f>SUMIFS('Data Table'!AN:AN,'Data Table'!$D:$D,'SMR summary tables'!$A$84)+SUMIFS('Data Table'!AN:AN,'Data Table'!$E:$E,'SMR summary tables'!$A$84)</f>
        <v>63.838999999999999</v>
      </c>
      <c r="G88" s="40">
        <f>SUMIFS('Data Table'!AO:AO,'Data Table'!$D:$D,'SMR summary tables'!$A$84)+SUMIFS('Data Table'!AO:AO,'Data Table'!$E:$E,'SMR summary tables'!$A$84)</f>
        <v>61.792999999999999</v>
      </c>
      <c r="H88" s="40">
        <f>SUMIFS('Data Table'!AP:AP,'Data Table'!$D:$D,'SMR summary tables'!$A$84)+SUMIFS('Data Table'!AP:AP,'Data Table'!$E:$E,'SMR summary tables'!$A$84)</f>
        <v>59.326999999999998</v>
      </c>
      <c r="I88" s="40">
        <f>SUMIFS('Data Table'!AQ:AQ,'Data Table'!$D:$D,'SMR summary tables'!$A$84)+SUMIFS('Data Table'!AQ:AQ,'Data Table'!$E:$E,'SMR summary tables'!$A$84)</f>
        <v>60.663000000000011</v>
      </c>
      <c r="J88" s="40">
        <f>SUMIFS('Data Table'!AR:AR,'Data Table'!$D:$D,'SMR summary tables'!$A$84)+SUMIFS('Data Table'!AR:AR,'Data Table'!$E:$E,'SMR summary tables'!$A$84)</f>
        <v>52.701999999999998</v>
      </c>
      <c r="K88" s="40">
        <f>SUMIFS('Data Table'!AS:AS,'Data Table'!$D:$D,'SMR summary tables'!$A$84)+SUMIFS('Data Table'!AS:AS,'Data Table'!$E:$E,'SMR summary tables'!$A$84)</f>
        <v>52.940000000000005</v>
      </c>
      <c r="L88" s="40">
        <f>SUMIFS('Data Table'!AT:AT,'Data Table'!$D:$D,'SMR summary tables'!$A$84)+SUMIFS('Data Table'!AT:AT,'Data Table'!$E:$E,'SMR summary tables'!$A$84)</f>
        <v>51.48</v>
      </c>
      <c r="M88" s="40">
        <f>SUMIFS('Data Table'!AU:AU,'Data Table'!$D:$D,'SMR summary tables'!$A$84)+SUMIFS('Data Table'!AU:AU,'Data Table'!$E:$E,'SMR summary tables'!$A$84)</f>
        <v>51.915000000000006</v>
      </c>
      <c r="N88" s="40">
        <f>SUMIFS('Data Table'!AV:AV,'Data Table'!$D:$D,'SMR summary tables'!$A$84)+SUMIFS('Data Table'!AV:AV,'Data Table'!$E:$E,'SMR summary tables'!$A$84)</f>
        <v>54.239999999999995</v>
      </c>
      <c r="O88" s="40">
        <f>SUMIFS('Data Table'!AW:AW,'Data Table'!$D:$D,'SMR summary tables'!$A$84)+SUMIFS('Data Table'!AW:AW,'Data Table'!$E:$E,'SMR summary tables'!$A$84)</f>
        <v>51.4</v>
      </c>
      <c r="P88" s="40">
        <f>SUMIFS('Data Table'!AX:AX,'Data Table'!$D:$D,'SMR summary tables'!$A$84)+SUMIFS('Data Table'!AX:AX,'Data Table'!$E:$E,'SMR summary tables'!$A$84)</f>
        <v>52.013999999999996</v>
      </c>
      <c r="Q88" s="53"/>
      <c r="R88" s="53"/>
      <c r="W88" s="40"/>
      <c r="X88" s="40"/>
      <c r="Y88" s="40"/>
      <c r="Z88" s="40"/>
      <c r="AA88" s="40"/>
      <c r="AB88" s="40"/>
      <c r="AC88" s="40"/>
      <c r="AD88" s="40"/>
      <c r="AE88" s="40"/>
      <c r="AF88" s="40"/>
      <c r="AG88" s="40"/>
      <c r="AH88" s="40"/>
      <c r="AI88" s="40"/>
      <c r="AJ88" s="40"/>
    </row>
    <row r="89" spans="1:36" x14ac:dyDescent="0.25">
      <c r="A89" s="46"/>
      <c r="B89" s="49"/>
      <c r="C89" s="49"/>
      <c r="D89" s="49"/>
      <c r="E89" s="49"/>
      <c r="F89" s="49"/>
      <c r="G89" s="49"/>
      <c r="H89" s="49"/>
      <c r="I89" s="49"/>
      <c r="J89" s="49"/>
      <c r="K89" s="49"/>
      <c r="L89" s="49"/>
      <c r="M89" s="49"/>
      <c r="N89" s="49"/>
      <c r="O89" s="40"/>
      <c r="P89" s="40"/>
      <c r="Q89" s="52"/>
      <c r="W89" s="40"/>
      <c r="X89" s="40"/>
      <c r="Y89" s="40"/>
      <c r="Z89" s="40"/>
      <c r="AA89" s="40"/>
      <c r="AB89" s="40"/>
      <c r="AC89" s="40"/>
      <c r="AD89" s="40"/>
      <c r="AE89" s="40"/>
      <c r="AF89" s="40"/>
      <c r="AG89" s="40"/>
      <c r="AH89" s="40"/>
      <c r="AI89" s="40"/>
      <c r="AJ89" s="40"/>
    </row>
    <row r="90" spans="1:36" x14ac:dyDescent="0.25">
      <c r="A90" s="50" t="s">
        <v>227</v>
      </c>
      <c r="B90" s="51">
        <v>0</v>
      </c>
      <c r="C90" s="51">
        <v>0</v>
      </c>
      <c r="D90" s="51">
        <v>0</v>
      </c>
      <c r="E90" s="51">
        <v>0</v>
      </c>
      <c r="F90" s="51">
        <v>0</v>
      </c>
      <c r="G90" s="51">
        <v>0</v>
      </c>
      <c r="H90" s="51">
        <v>0</v>
      </c>
      <c r="I90" s="51">
        <v>0</v>
      </c>
      <c r="J90" s="51">
        <v>1120</v>
      </c>
      <c r="K90" s="51">
        <v>1132</v>
      </c>
      <c r="L90" s="51">
        <v>1114</v>
      </c>
      <c r="M90" s="51">
        <v>1144</v>
      </c>
      <c r="N90" s="51">
        <v>1160</v>
      </c>
      <c r="O90" s="56">
        <f>590*2</f>
        <v>1180</v>
      </c>
      <c r="P90" s="56">
        <f>598*2</f>
        <v>1196</v>
      </c>
      <c r="Q90" s="52"/>
      <c r="R90" t="s">
        <v>228</v>
      </c>
      <c r="W90" s="40"/>
      <c r="X90" s="40"/>
      <c r="Y90" s="40"/>
      <c r="Z90" s="40"/>
      <c r="AA90" s="40"/>
      <c r="AB90" s="40"/>
      <c r="AC90" s="40"/>
      <c r="AD90" s="40"/>
      <c r="AE90" s="40"/>
      <c r="AF90" s="40"/>
      <c r="AG90" s="40"/>
      <c r="AH90" s="40"/>
      <c r="AI90" s="40"/>
      <c r="AJ90" s="40"/>
    </row>
    <row r="91" spans="1:36" x14ac:dyDescent="0.25">
      <c r="A91" s="46"/>
      <c r="B91" s="49"/>
      <c r="C91" s="49"/>
      <c r="D91" s="49"/>
      <c r="E91" s="49"/>
      <c r="F91" s="49"/>
      <c r="G91" s="49"/>
      <c r="H91" s="49"/>
      <c r="I91" s="49"/>
      <c r="J91" s="49"/>
      <c r="K91" s="49"/>
      <c r="L91" s="49"/>
      <c r="M91" s="49"/>
      <c r="N91" s="49"/>
      <c r="O91" s="40"/>
      <c r="P91" s="40"/>
      <c r="Q91" s="52"/>
      <c r="W91" s="40"/>
      <c r="X91" s="40"/>
      <c r="Y91" s="40"/>
      <c r="Z91" s="40"/>
      <c r="AA91" s="40"/>
      <c r="AB91" s="40"/>
      <c r="AC91" s="40"/>
      <c r="AD91" s="40"/>
      <c r="AE91" s="40"/>
      <c r="AF91" s="40"/>
      <c r="AG91" s="40"/>
      <c r="AH91" s="40"/>
      <c r="AI91" s="40"/>
      <c r="AJ91" s="40"/>
    </row>
    <row r="92" spans="1:36" x14ac:dyDescent="0.25">
      <c r="A92" s="48" t="s">
        <v>229</v>
      </c>
      <c r="B92" s="45"/>
      <c r="C92" s="45"/>
      <c r="D92" s="45"/>
      <c r="E92" s="45"/>
      <c r="F92" s="45"/>
      <c r="G92" s="45"/>
      <c r="H92" s="45"/>
      <c r="I92" s="45"/>
      <c r="J92" s="45"/>
      <c r="K92" s="45"/>
      <c r="L92" s="45"/>
      <c r="M92" s="45"/>
      <c r="N92" s="45"/>
      <c r="O92" s="40"/>
      <c r="P92" s="40"/>
      <c r="Q92" s="52"/>
      <c r="W92" s="40"/>
      <c r="X92" s="40"/>
      <c r="Y92" s="40"/>
      <c r="Z92" s="40"/>
      <c r="AA92" s="40"/>
      <c r="AB92" s="40"/>
      <c r="AC92" s="40"/>
      <c r="AD92" s="40"/>
      <c r="AE92" s="40"/>
      <c r="AF92" s="40"/>
      <c r="AG92" s="40"/>
      <c r="AH92" s="40"/>
      <c r="AI92" s="40"/>
      <c r="AJ92" s="40"/>
    </row>
    <row r="93" spans="1:36" x14ac:dyDescent="0.25">
      <c r="A93" s="43"/>
      <c r="B93" s="44">
        <v>2005</v>
      </c>
      <c r="C93" s="44">
        <v>2006</v>
      </c>
      <c r="D93" s="44">
        <v>2007</v>
      </c>
      <c r="E93" s="44">
        <v>2008</v>
      </c>
      <c r="F93" s="44">
        <v>2009</v>
      </c>
      <c r="G93" s="44">
        <v>2010</v>
      </c>
      <c r="H93" s="44">
        <v>2011</v>
      </c>
      <c r="I93" s="44">
        <v>2012</v>
      </c>
      <c r="J93" s="44">
        <v>2013</v>
      </c>
      <c r="K93" s="44">
        <v>2014</v>
      </c>
      <c r="L93" s="44">
        <v>2015</v>
      </c>
      <c r="M93" s="44">
        <v>2016</v>
      </c>
      <c r="N93" s="44">
        <v>2017</v>
      </c>
      <c r="O93" s="44">
        <v>2018</v>
      </c>
      <c r="P93" s="44">
        <v>2019</v>
      </c>
      <c r="Q93" s="52"/>
      <c r="W93" s="40"/>
      <c r="X93" s="40"/>
      <c r="Y93" s="40"/>
      <c r="Z93" s="40"/>
      <c r="AA93" s="40"/>
      <c r="AB93" s="40"/>
      <c r="AC93" s="40"/>
      <c r="AD93" s="40"/>
      <c r="AE93" s="40"/>
      <c r="AF93" s="40"/>
      <c r="AG93" s="40"/>
      <c r="AH93" s="40"/>
      <c r="AI93" s="40"/>
      <c r="AJ93" s="40"/>
    </row>
    <row r="94" spans="1:36" x14ac:dyDescent="0.25">
      <c r="A94" s="46" t="s">
        <v>1</v>
      </c>
      <c r="B94" s="57">
        <f>B86-B90</f>
        <v>1054.6170000000002</v>
      </c>
      <c r="C94" s="57">
        <f t="shared" ref="C94:N94" si="0">C86-C90</f>
        <v>1068.8819999999998</v>
      </c>
      <c r="D94" s="57">
        <f t="shared" si="0"/>
        <v>1107.9780000000001</v>
      </c>
      <c r="E94" s="57">
        <f t="shared" si="0"/>
        <v>1064.6249999999998</v>
      </c>
      <c r="F94" s="57">
        <f t="shared" si="0"/>
        <v>1176.518</v>
      </c>
      <c r="G94" s="57">
        <f t="shared" si="0"/>
        <v>1169.1609999999998</v>
      </c>
      <c r="H94" s="57">
        <f t="shared" si="0"/>
        <v>1180.3209999999999</v>
      </c>
      <c r="I94" s="57">
        <f t="shared" si="0"/>
        <v>1172.348</v>
      </c>
      <c r="J94" s="57">
        <f t="shared" si="0"/>
        <v>1215.3789999999999</v>
      </c>
      <c r="K94" s="57">
        <f t="shared" si="0"/>
        <v>1241</v>
      </c>
      <c r="L94" s="57">
        <f t="shared" si="0"/>
        <v>1261</v>
      </c>
      <c r="M94" s="57">
        <f t="shared" si="0"/>
        <v>1348.7600000000002</v>
      </c>
      <c r="N94" s="57">
        <f t="shared" si="0"/>
        <v>1464.9000000000005</v>
      </c>
      <c r="O94" s="57">
        <f>O86-O90</f>
        <v>1472.1</v>
      </c>
      <c r="P94" s="57">
        <f>P86-P90</f>
        <v>1567.9999999999995</v>
      </c>
      <c r="Q94" s="53"/>
      <c r="R94" s="47"/>
      <c r="W94" s="40"/>
      <c r="X94" s="40"/>
      <c r="Y94" s="40"/>
      <c r="Z94" s="40"/>
      <c r="AA94" s="40"/>
      <c r="AB94" s="40"/>
      <c r="AC94" s="40"/>
      <c r="AD94" s="40"/>
      <c r="AE94" s="40"/>
      <c r="AF94" s="40"/>
      <c r="AG94" s="40"/>
      <c r="AH94" s="40"/>
      <c r="AI94" s="40"/>
      <c r="AJ94" s="40"/>
    </row>
    <row r="95" spans="1:36" x14ac:dyDescent="0.25">
      <c r="A95" s="46" t="s">
        <v>2</v>
      </c>
      <c r="B95" s="58">
        <f>SUMIFS('Data Table'!U:U,'Data Table'!$D:$D,'SMR summary tables'!$A$84)+SUMIFS('Data Table'!U:U,'Data Table'!$E:$E,'SMR summary tables'!$A$84)</f>
        <v>770.23799999999994</v>
      </c>
      <c r="C95" s="58">
        <f>SUMIFS('Data Table'!V:V,'Data Table'!$D:$D,'SMR summary tables'!$A$84)+SUMIFS('Data Table'!V:V,'Data Table'!$E:$E,'SMR summary tables'!$A$84)</f>
        <v>746.44499999999994</v>
      </c>
      <c r="D95" s="58">
        <f>SUMIFS('Data Table'!W:W,'Data Table'!$D:$D,'SMR summary tables'!$A$84)+SUMIFS('Data Table'!W:W,'Data Table'!$E:$E,'SMR summary tables'!$A$84)</f>
        <v>798.8900000000001</v>
      </c>
      <c r="E95" s="58">
        <f>SUMIFS('Data Table'!X:X,'Data Table'!$D:$D,'SMR summary tables'!$A$84)+SUMIFS('Data Table'!X:X,'Data Table'!$E:$E,'SMR summary tables'!$A$84)</f>
        <v>787.28300000000013</v>
      </c>
      <c r="F95" s="58">
        <f>SUMIFS('Data Table'!Y:Y,'Data Table'!$D:$D,'SMR summary tables'!$A$84)+SUMIFS('Data Table'!Y:Y,'Data Table'!$E:$E,'SMR summary tables'!$A$84)</f>
        <v>845.38499999999999</v>
      </c>
      <c r="G95" s="58">
        <f>SUMIFS('Data Table'!Z:Z,'Data Table'!$D:$D,'SMR summary tables'!$A$84)+SUMIFS('Data Table'!Z:Z,'Data Table'!$E:$E,'SMR summary tables'!$A$84)</f>
        <v>777.07899999999995</v>
      </c>
      <c r="H95" s="58">
        <f>SUMIFS('Data Table'!AA:AA,'Data Table'!$D:$D,'SMR summary tables'!$A$84)+SUMIFS('Data Table'!AA:AA,'Data Table'!$E:$E,'SMR summary tables'!$A$84)</f>
        <v>815.351</v>
      </c>
      <c r="I95" s="58">
        <f>SUMIFS('Data Table'!AB:AB,'Data Table'!$D:$D,'SMR summary tables'!$A$84)+SUMIFS('Data Table'!AB:AB,'Data Table'!$E:$E,'SMR summary tables'!$A$84)</f>
        <v>805.24299999999994</v>
      </c>
      <c r="J95" s="58">
        <f>SUMIFS('Data Table'!AC:AC,'Data Table'!$D:$D,'SMR summary tables'!$A$84)+SUMIFS('Data Table'!AC:AC,'Data Table'!$E:$E,'SMR summary tables'!$A$84)</f>
        <v>805.49900000000002</v>
      </c>
      <c r="K95" s="58">
        <f>SUMIFS('Data Table'!AD:AD,'Data Table'!$D:$D,'SMR summary tables'!$A$84)+SUMIFS('Data Table'!AD:AD,'Data Table'!$E:$E,'SMR summary tables'!$A$84)</f>
        <v>838.5</v>
      </c>
      <c r="L95" s="58">
        <f>SUMIFS('Data Table'!AE:AE,'Data Table'!$D:$D,'SMR summary tables'!$A$84)+SUMIFS('Data Table'!AE:AE,'Data Table'!$E:$E,'SMR summary tables'!$A$84)</f>
        <v>845.4</v>
      </c>
      <c r="M95" s="58">
        <f>SUMIFS('Data Table'!AF:AF,'Data Table'!$D:$D,'SMR summary tables'!$A$84)+SUMIFS('Data Table'!AF:AF,'Data Table'!$E:$E,'SMR summary tables'!$A$84)</f>
        <v>901.88699999999994</v>
      </c>
      <c r="N95" s="58">
        <f>SUMIFS('Data Table'!AG:AG,'Data Table'!$D:$D,'SMR summary tables'!$A$84)+SUMIFS('Data Table'!AG:AG,'Data Table'!$E:$E,'SMR summary tables'!$A$84)</f>
        <v>952.7</v>
      </c>
      <c r="O95" s="58">
        <f>O87</f>
        <v>957.80000000000007</v>
      </c>
      <c r="P95" s="58">
        <f>P87</f>
        <v>1003.4979999999998</v>
      </c>
      <c r="Q95" s="53"/>
      <c r="R95" s="47"/>
      <c r="W95" s="40"/>
      <c r="X95" s="40"/>
      <c r="Y95" s="40"/>
      <c r="Z95" s="40"/>
      <c r="AA95" s="40"/>
      <c r="AB95" s="40"/>
      <c r="AC95" s="40"/>
      <c r="AD95" s="40"/>
      <c r="AE95" s="40"/>
      <c r="AF95" s="40"/>
      <c r="AG95" s="40"/>
      <c r="AH95" s="40"/>
      <c r="AI95" s="40"/>
      <c r="AJ95" s="40"/>
    </row>
    <row r="96" spans="1:36" x14ac:dyDescent="0.25">
      <c r="A96" s="46" t="s">
        <v>226</v>
      </c>
      <c r="B96" s="58">
        <f>SUMIFS('Data Table'!AJ:AJ,'Data Table'!$D:$D,'SMR summary tables'!$A$84)+SUMIFS('Data Table'!AJ:AJ,'Data Table'!$E:$E,'SMR summary tables'!$A$84)</f>
        <v>48.567</v>
      </c>
      <c r="C96" s="58">
        <f>SUMIFS('Data Table'!AK:AK,'Data Table'!$D:$D,'SMR summary tables'!$A$84)+SUMIFS('Data Table'!AK:AK,'Data Table'!$E:$E,'SMR summary tables'!$A$84)</f>
        <v>48.86</v>
      </c>
      <c r="D96" s="58">
        <f>SUMIFS('Data Table'!AL:AL,'Data Table'!$D:$D,'SMR summary tables'!$A$84)+SUMIFS('Data Table'!AL:AL,'Data Table'!$E:$E,'SMR summary tables'!$A$84)</f>
        <v>48.652000000000001</v>
      </c>
      <c r="E96" s="58">
        <f>SUMIFS('Data Table'!AM:AM,'Data Table'!$D:$D,'SMR summary tables'!$A$84)+SUMIFS('Data Table'!AM:AM,'Data Table'!$E:$E,'SMR summary tables'!$A$84)</f>
        <v>65.254999999999995</v>
      </c>
      <c r="F96" s="58">
        <f>SUMIFS('Data Table'!AN:AN,'Data Table'!$D:$D,'SMR summary tables'!$A$84)+SUMIFS('Data Table'!AN:AN,'Data Table'!$E:$E,'SMR summary tables'!$A$84)</f>
        <v>63.838999999999999</v>
      </c>
      <c r="G96" s="58">
        <f>SUMIFS('Data Table'!AO:AO,'Data Table'!$D:$D,'SMR summary tables'!$A$84)+SUMIFS('Data Table'!AO:AO,'Data Table'!$E:$E,'SMR summary tables'!$A$84)</f>
        <v>61.792999999999999</v>
      </c>
      <c r="H96" s="58">
        <f>SUMIFS('Data Table'!AP:AP,'Data Table'!$D:$D,'SMR summary tables'!$A$84)+SUMIFS('Data Table'!AP:AP,'Data Table'!$E:$E,'SMR summary tables'!$A$84)</f>
        <v>59.326999999999998</v>
      </c>
      <c r="I96" s="58">
        <f>SUMIFS('Data Table'!AQ:AQ,'Data Table'!$D:$D,'SMR summary tables'!$A$84)+SUMIFS('Data Table'!AQ:AQ,'Data Table'!$E:$E,'SMR summary tables'!$A$84)</f>
        <v>60.663000000000011</v>
      </c>
      <c r="J96" s="58">
        <f>SUMIFS('Data Table'!AR:AR,'Data Table'!$D:$D,'SMR summary tables'!$A$84)+SUMIFS('Data Table'!AR:AR,'Data Table'!$E:$E,'SMR summary tables'!$A$84)</f>
        <v>52.701999999999998</v>
      </c>
      <c r="K96" s="58">
        <f>SUMIFS('Data Table'!AS:AS,'Data Table'!$D:$D,'SMR summary tables'!$A$84)+SUMIFS('Data Table'!AS:AS,'Data Table'!$E:$E,'SMR summary tables'!$A$84)</f>
        <v>52.940000000000005</v>
      </c>
      <c r="L96" s="58">
        <f>SUMIFS('Data Table'!AT:AT,'Data Table'!$D:$D,'SMR summary tables'!$A$84)+SUMIFS('Data Table'!AT:AT,'Data Table'!$E:$E,'SMR summary tables'!$A$84)</f>
        <v>51.48</v>
      </c>
      <c r="M96" s="58">
        <f>SUMIFS('Data Table'!AU:AU,'Data Table'!$D:$D,'SMR summary tables'!$A$84)+SUMIFS('Data Table'!AU:AU,'Data Table'!$E:$E,'SMR summary tables'!$A$84)</f>
        <v>51.915000000000006</v>
      </c>
      <c r="N96" s="58">
        <f>SUMIFS('Data Table'!AV:AV,'Data Table'!$D:$D,'SMR summary tables'!$A$84)+SUMIFS('Data Table'!AV:AV,'Data Table'!$E:$E,'SMR summary tables'!$A$84)</f>
        <v>54.239999999999995</v>
      </c>
      <c r="O96" s="58">
        <f>O88</f>
        <v>51.4</v>
      </c>
      <c r="P96" s="58">
        <f>P88</f>
        <v>52.013999999999996</v>
      </c>
      <c r="Q96" s="53"/>
      <c r="R96" s="47"/>
      <c r="W96" s="40"/>
      <c r="X96" s="40"/>
      <c r="Y96" s="40"/>
      <c r="Z96" s="40"/>
      <c r="AA96" s="40"/>
      <c r="AB96" s="40"/>
      <c r="AC96" s="40"/>
      <c r="AD96" s="40"/>
      <c r="AE96" s="40"/>
      <c r="AF96" s="40"/>
      <c r="AG96" s="40"/>
      <c r="AH96" s="40"/>
      <c r="AI96" s="40"/>
      <c r="AJ96" s="40"/>
    </row>
    <row r="97" spans="1:36" x14ac:dyDescent="0.25">
      <c r="A97" s="46"/>
      <c r="B97" s="57"/>
      <c r="C97" s="57"/>
      <c r="D97" s="57"/>
      <c r="E97" s="57"/>
      <c r="F97" s="57"/>
      <c r="G97" s="57"/>
      <c r="H97" s="57"/>
      <c r="I97" s="57"/>
      <c r="J97" s="57"/>
      <c r="K97" s="57"/>
      <c r="L97" s="57"/>
      <c r="M97" s="57"/>
      <c r="N97" s="57"/>
      <c r="O97" s="58"/>
      <c r="P97" s="58"/>
      <c r="W97" s="40"/>
      <c r="X97" s="40"/>
      <c r="Y97" s="40"/>
      <c r="Z97" s="40"/>
      <c r="AA97" s="40"/>
      <c r="AB97" s="40"/>
      <c r="AC97" s="40"/>
      <c r="AD97" s="40"/>
      <c r="AE97" s="40"/>
      <c r="AF97" s="40"/>
      <c r="AG97" s="40"/>
      <c r="AH97" s="40"/>
      <c r="AI97" s="40"/>
      <c r="AJ97" s="40"/>
    </row>
    <row r="98" spans="1:36" x14ac:dyDescent="0.25">
      <c r="A98" s="46"/>
      <c r="B98" s="57"/>
      <c r="C98" s="57"/>
      <c r="D98" s="57"/>
      <c r="E98" s="57"/>
      <c r="F98" s="57"/>
      <c r="G98" s="57"/>
      <c r="H98" s="57"/>
      <c r="I98" s="57"/>
      <c r="J98" s="57"/>
      <c r="K98" s="57"/>
      <c r="L98" s="57"/>
      <c r="M98" s="57"/>
      <c r="N98" s="57"/>
      <c r="O98" s="58"/>
      <c r="P98" s="58"/>
      <c r="W98" s="40"/>
      <c r="X98" s="40"/>
      <c r="Y98" s="40"/>
      <c r="Z98" s="40"/>
      <c r="AA98" s="40"/>
      <c r="AB98" s="40"/>
      <c r="AC98" s="40"/>
      <c r="AD98" s="40"/>
      <c r="AE98" s="40"/>
      <c r="AF98" s="40"/>
      <c r="AG98" s="40"/>
      <c r="AH98" s="40"/>
      <c r="AI98" s="40"/>
      <c r="AJ98" s="40"/>
    </row>
    <row r="99" spans="1:36" x14ac:dyDescent="0.25">
      <c r="A99" s="46"/>
      <c r="B99" s="57"/>
      <c r="C99" s="57"/>
      <c r="D99" s="57"/>
      <c r="E99" s="57"/>
      <c r="F99" s="57"/>
      <c r="G99" s="57"/>
      <c r="H99" s="57"/>
      <c r="I99" s="57"/>
      <c r="J99" s="57"/>
      <c r="K99" s="57"/>
      <c r="L99" s="57"/>
      <c r="M99" s="57"/>
      <c r="N99" s="57"/>
      <c r="O99" s="58"/>
      <c r="P99" s="58"/>
      <c r="W99" s="40"/>
      <c r="X99" s="40"/>
      <c r="Y99" s="40"/>
      <c r="Z99" s="40"/>
      <c r="AA99" s="40"/>
      <c r="AB99" s="40"/>
      <c r="AC99" s="40"/>
      <c r="AD99" s="40"/>
      <c r="AE99" s="40"/>
      <c r="AF99" s="40"/>
      <c r="AG99" s="40"/>
      <c r="AH99" s="40"/>
      <c r="AI99" s="40"/>
      <c r="AJ99" s="40"/>
    </row>
    <row r="100" spans="1:36" x14ac:dyDescent="0.25">
      <c r="A100" s="48" t="s">
        <v>233</v>
      </c>
      <c r="B100" s="59"/>
      <c r="C100" s="59"/>
      <c r="D100" s="59"/>
      <c r="E100" s="59"/>
      <c r="F100" s="59"/>
      <c r="G100" s="59"/>
      <c r="H100" s="59"/>
      <c r="I100" s="59"/>
      <c r="J100" s="59"/>
      <c r="K100" s="59"/>
      <c r="L100" s="59"/>
      <c r="M100" s="59"/>
      <c r="N100" s="59"/>
      <c r="O100" s="58"/>
      <c r="P100" s="58"/>
      <c r="W100" s="40"/>
      <c r="X100" s="40"/>
      <c r="Y100" s="40"/>
      <c r="Z100" s="40"/>
      <c r="AA100" s="40"/>
      <c r="AB100" s="40"/>
      <c r="AC100" s="40"/>
      <c r="AD100" s="40"/>
      <c r="AE100" s="40"/>
      <c r="AF100" s="40"/>
      <c r="AG100" s="40"/>
      <c r="AH100" s="40"/>
      <c r="AI100" s="40"/>
      <c r="AJ100" s="40"/>
    </row>
    <row r="101" spans="1:36" x14ac:dyDescent="0.25">
      <c r="A101" s="43"/>
      <c r="B101" s="60">
        <v>2005</v>
      </c>
      <c r="C101" s="60">
        <v>2006</v>
      </c>
      <c r="D101" s="60">
        <v>2007</v>
      </c>
      <c r="E101" s="60">
        <v>2008</v>
      </c>
      <c r="F101" s="60">
        <v>2009</v>
      </c>
      <c r="G101" s="60">
        <v>2010</v>
      </c>
      <c r="H101" s="60">
        <v>2011</v>
      </c>
      <c r="I101" s="60">
        <v>2012</v>
      </c>
      <c r="J101" s="60">
        <v>2013</v>
      </c>
      <c r="K101" s="60">
        <v>2014</v>
      </c>
      <c r="L101" s="60">
        <v>2015</v>
      </c>
      <c r="M101" s="60">
        <v>2016</v>
      </c>
      <c r="N101" s="60">
        <v>2017</v>
      </c>
      <c r="O101" s="60">
        <v>2018</v>
      </c>
      <c r="P101" s="60">
        <v>2019</v>
      </c>
      <c r="W101" s="40"/>
      <c r="X101" s="40"/>
      <c r="Y101" s="40"/>
      <c r="Z101" s="40"/>
      <c r="AA101" s="40"/>
      <c r="AB101" s="40"/>
      <c r="AC101" s="40"/>
      <c r="AD101" s="40"/>
      <c r="AE101" s="40"/>
      <c r="AF101" s="40"/>
      <c r="AG101" s="40"/>
      <c r="AH101" s="40"/>
      <c r="AI101" s="40"/>
      <c r="AJ101" s="40"/>
    </row>
    <row r="102" spans="1:36" x14ac:dyDescent="0.25">
      <c r="A102" s="46" t="s">
        <v>1</v>
      </c>
      <c r="B102" s="57">
        <f>'Data Table'!F74</f>
        <v>10524.541999999999</v>
      </c>
      <c r="C102" s="57">
        <f>'Data Table'!G74</f>
        <v>10539.161000000004</v>
      </c>
      <c r="D102" s="57">
        <f>'Data Table'!H74</f>
        <v>10671.517999999998</v>
      </c>
      <c r="E102" s="57">
        <f>'Data Table'!I74</f>
        <v>10012.329999999998</v>
      </c>
      <c r="F102" s="57">
        <f>'Data Table'!J74</f>
        <v>10218.146000000001</v>
      </c>
      <c r="G102" s="57">
        <f>'Data Table'!K74</f>
        <v>9990.7419999999984</v>
      </c>
      <c r="H102" s="57">
        <f>'Data Table'!L74</f>
        <v>9631.246000000001</v>
      </c>
      <c r="I102" s="57">
        <f>'Data Table'!M74</f>
        <v>9698.2680000000018</v>
      </c>
      <c r="J102" s="57">
        <f>'Data Table'!N74</f>
        <v>9662.2080000000024</v>
      </c>
      <c r="K102" s="57">
        <f>'Data Table'!O74</f>
        <v>9678.1449999999986</v>
      </c>
      <c r="L102" s="57">
        <f>'Data Table'!P74</f>
        <v>9550.0849999999973</v>
      </c>
      <c r="M102" s="57">
        <f>'Data Table'!Q74</f>
        <v>10073.057000000003</v>
      </c>
      <c r="N102" s="57">
        <f>'Data Table'!R74</f>
        <v>10254.927000000003</v>
      </c>
      <c r="O102" s="57">
        <f>'Data Table'!S74</f>
        <v>10279.283000000003</v>
      </c>
      <c r="P102" s="57">
        <f>'Data Table'!T74</f>
        <v>10426.716999999999</v>
      </c>
      <c r="W102" s="40"/>
      <c r="X102" s="40"/>
      <c r="Y102" s="40"/>
      <c r="Z102" s="40"/>
      <c r="AA102" s="40"/>
      <c r="AB102" s="40"/>
      <c r="AC102" s="40"/>
      <c r="AD102" s="40"/>
      <c r="AE102" s="40"/>
      <c r="AF102" s="40"/>
      <c r="AG102" s="40"/>
      <c r="AH102" s="40"/>
      <c r="AI102" s="40"/>
      <c r="AJ102" s="40"/>
    </row>
    <row r="103" spans="1:36" x14ac:dyDescent="0.25">
      <c r="A103" s="46" t="s">
        <v>2</v>
      </c>
      <c r="B103" s="57">
        <f>'Data Table'!U74</f>
        <v>2862.4699999999993</v>
      </c>
      <c r="C103" s="57">
        <f>'Data Table'!V74</f>
        <v>2870.779</v>
      </c>
      <c r="D103" s="57">
        <f>'Data Table'!W74</f>
        <v>3014.08</v>
      </c>
      <c r="E103" s="57">
        <f>'Data Table'!X74</f>
        <v>2832.96</v>
      </c>
      <c r="F103" s="57">
        <f>'Data Table'!Y74</f>
        <v>2910.1150000000007</v>
      </c>
      <c r="G103" s="57">
        <f>'Data Table'!Z74</f>
        <v>2819.8589999999999</v>
      </c>
      <c r="H103" s="57">
        <f>'Data Table'!AA74</f>
        <v>2816.7760000000003</v>
      </c>
      <c r="I103" s="57">
        <f>'Data Table'!AB74</f>
        <v>2811.1210000000001</v>
      </c>
      <c r="J103" s="57">
        <f>'Data Table'!AC74</f>
        <v>2727.0780000000004</v>
      </c>
      <c r="K103" s="57">
        <f>'Data Table'!AD74</f>
        <v>2819.8180000000002</v>
      </c>
      <c r="L103" s="57">
        <f>'Data Table'!AE74</f>
        <v>2923.5159999999992</v>
      </c>
      <c r="M103" s="57">
        <f>'Data Table'!AF74</f>
        <v>3166.4830000000002</v>
      </c>
      <c r="N103" s="57">
        <f>'Data Table'!AG74</f>
        <v>3233.5910000000008</v>
      </c>
      <c r="O103" s="57">
        <f>'Data Table'!AH74</f>
        <v>3253.5170000000003</v>
      </c>
      <c r="P103" s="57">
        <f>'Data Table'!AI74</f>
        <v>3348.2220000000016</v>
      </c>
      <c r="W103" s="40"/>
      <c r="X103" s="40"/>
      <c r="Y103" s="40"/>
      <c r="Z103" s="40"/>
      <c r="AA103" s="40"/>
      <c r="AB103" s="40"/>
      <c r="AC103" s="40"/>
      <c r="AD103" s="40"/>
      <c r="AE103" s="40"/>
      <c r="AF103" s="40"/>
      <c r="AG103" s="40"/>
      <c r="AH103" s="40"/>
      <c r="AI103" s="40"/>
      <c r="AJ103" s="40"/>
    </row>
    <row r="104" spans="1:36" x14ac:dyDescent="0.25">
      <c r="A104" s="46" t="s">
        <v>226</v>
      </c>
      <c r="B104" s="57">
        <f>'Data Table'!AJ74</f>
        <v>245.25900000000001</v>
      </c>
      <c r="C104" s="57">
        <f>'Data Table'!AK74</f>
        <v>239.50200000000004</v>
      </c>
      <c r="D104" s="57">
        <f>'Data Table'!AL74</f>
        <v>229.59199999999996</v>
      </c>
      <c r="E104" s="57">
        <f>'Data Table'!AM74</f>
        <v>222.75299999999999</v>
      </c>
      <c r="F104" s="57">
        <f>'Data Table'!AN74</f>
        <v>224.58</v>
      </c>
      <c r="G104" s="57">
        <f>'Data Table'!AO74</f>
        <v>251.779</v>
      </c>
      <c r="H104" s="57">
        <f>'Data Table'!AP74</f>
        <v>254.27700000000004</v>
      </c>
      <c r="I104" s="57">
        <f>'Data Table'!AQ74</f>
        <v>265.06200000000001</v>
      </c>
      <c r="J104" s="57">
        <f>'Data Table'!AR74</f>
        <v>245.64700000000002</v>
      </c>
      <c r="K104" s="57">
        <f>'Data Table'!AS74</f>
        <v>252.03100000000006</v>
      </c>
      <c r="L104" s="57">
        <f>'Data Table'!AT74</f>
        <v>222.39899999999997</v>
      </c>
      <c r="M104" s="57">
        <f>'Data Table'!AU74</f>
        <v>205.78300000000002</v>
      </c>
      <c r="N104" s="57">
        <f>'Data Table'!AV74</f>
        <v>232.41360000000003</v>
      </c>
      <c r="O104" s="57">
        <f>'Data Table'!AW74</f>
        <v>203.84800000000001</v>
      </c>
      <c r="P104" s="57">
        <f>'Data Table'!AX74</f>
        <v>186.46699999999998</v>
      </c>
      <c r="W104" s="40"/>
      <c r="X104" s="40"/>
      <c r="Y104" s="40"/>
      <c r="Z104" s="40"/>
      <c r="AA104" s="40"/>
      <c r="AB104" s="40"/>
      <c r="AC104" s="40"/>
      <c r="AD104" s="40"/>
      <c r="AE104" s="40"/>
      <c r="AF104" s="40"/>
      <c r="AG104" s="40"/>
      <c r="AH104" s="40"/>
      <c r="AI104" s="40"/>
      <c r="AJ104" s="40"/>
    </row>
    <row r="105" spans="1:36" x14ac:dyDescent="0.25">
      <c r="A105" s="40"/>
      <c r="B105" s="58"/>
      <c r="C105" s="58"/>
      <c r="D105" s="58"/>
      <c r="E105" s="58"/>
      <c r="F105" s="58"/>
      <c r="G105" s="58"/>
      <c r="H105" s="58"/>
      <c r="I105" s="58"/>
      <c r="J105" s="58"/>
      <c r="K105" s="58"/>
      <c r="L105" s="58"/>
      <c r="M105" s="58"/>
      <c r="N105" s="58"/>
      <c r="O105" s="58"/>
      <c r="P105" s="58"/>
      <c r="W105" s="40"/>
      <c r="X105" s="40"/>
      <c r="Y105" s="40"/>
      <c r="Z105" s="40"/>
      <c r="AA105" s="40"/>
      <c r="AB105" s="40"/>
      <c r="AC105" s="40"/>
      <c r="AD105" s="40"/>
      <c r="AE105" s="40"/>
      <c r="AF105" s="40"/>
      <c r="AG105" s="40"/>
      <c r="AH105" s="40"/>
      <c r="AI105" s="40"/>
      <c r="AJ105" s="40"/>
    </row>
    <row r="106" spans="1:36" x14ac:dyDescent="0.25">
      <c r="A106" s="40" t="s">
        <v>230</v>
      </c>
      <c r="B106" s="40"/>
      <c r="C106" s="40"/>
      <c r="D106" s="40"/>
      <c r="E106" s="40"/>
      <c r="F106" s="40"/>
      <c r="G106" s="40"/>
      <c r="H106" s="40"/>
      <c r="I106" s="40"/>
      <c r="J106" s="40"/>
      <c r="K106" s="40"/>
      <c r="L106" s="40"/>
      <c r="M106" s="40"/>
      <c r="N106" s="40"/>
      <c r="O106" s="40"/>
      <c r="P106" s="40"/>
      <c r="W106" s="40"/>
      <c r="X106" s="40"/>
      <c r="Y106" s="40"/>
      <c r="Z106" s="40"/>
      <c r="AA106" s="40"/>
      <c r="AB106" s="40"/>
      <c r="AC106" s="40"/>
      <c r="AD106" s="40"/>
      <c r="AE106" s="40"/>
      <c r="AF106" s="40"/>
      <c r="AG106" s="40"/>
      <c r="AH106" s="40"/>
      <c r="AI106" s="40"/>
      <c r="AJ106" s="40"/>
    </row>
    <row r="107" spans="1:36" x14ac:dyDescent="0.25">
      <c r="A107" s="61" t="s">
        <v>234</v>
      </c>
      <c r="B107" s="40"/>
      <c r="C107" s="40"/>
      <c r="D107" s="40"/>
      <c r="E107" s="40"/>
      <c r="F107" s="40"/>
      <c r="G107" s="40"/>
      <c r="H107" s="40"/>
      <c r="I107" s="40"/>
      <c r="J107" s="40"/>
      <c r="K107" s="40"/>
      <c r="L107" s="40"/>
      <c r="M107" s="40"/>
      <c r="N107" s="40"/>
      <c r="O107" s="40"/>
      <c r="P107" s="40"/>
      <c r="W107" s="45"/>
      <c r="X107" s="45"/>
      <c r="Y107" s="45"/>
      <c r="Z107" s="45"/>
      <c r="AA107" s="45"/>
      <c r="AB107" s="45"/>
      <c r="AC107" s="45"/>
      <c r="AD107" s="45"/>
      <c r="AE107" s="45"/>
      <c r="AF107" s="45"/>
      <c r="AG107" s="45"/>
      <c r="AH107" s="45"/>
      <c r="AI107" s="45"/>
      <c r="AJ107" s="45"/>
    </row>
    <row r="108" spans="1:36" x14ac:dyDescent="0.25">
      <c r="A108" s="40" t="s">
        <v>232</v>
      </c>
      <c r="B108" s="40"/>
      <c r="C108" s="40"/>
      <c r="D108" s="40"/>
      <c r="E108" s="40"/>
      <c r="F108" s="40"/>
      <c r="G108" s="40"/>
      <c r="H108" s="40"/>
      <c r="I108" s="40"/>
      <c r="J108" s="40"/>
      <c r="K108" s="40"/>
      <c r="L108" s="40"/>
      <c r="M108" s="40"/>
      <c r="N108" s="40"/>
      <c r="O108" s="40"/>
      <c r="P108" s="40"/>
      <c r="W108" s="40"/>
      <c r="X108" s="40"/>
      <c r="Y108" s="40"/>
      <c r="Z108" s="40"/>
      <c r="AA108" s="40"/>
      <c r="AB108" s="40"/>
      <c r="AC108" s="40"/>
      <c r="AD108" s="40"/>
      <c r="AE108" s="40"/>
      <c r="AF108" s="40"/>
      <c r="AG108" s="40"/>
      <c r="AH108" s="40"/>
      <c r="AI108" s="40"/>
      <c r="AJ108" s="40"/>
    </row>
    <row r="109" spans="1:36" x14ac:dyDescent="0.25">
      <c r="A109" s="40"/>
      <c r="B109" s="40"/>
      <c r="C109" s="40"/>
      <c r="D109" s="40"/>
      <c r="E109" s="40"/>
      <c r="F109" s="40"/>
      <c r="G109" s="40"/>
      <c r="H109" s="40"/>
      <c r="I109" s="40"/>
      <c r="J109" s="40"/>
      <c r="K109" s="40"/>
      <c r="L109" s="40"/>
      <c r="M109" s="40"/>
      <c r="N109" s="40"/>
      <c r="O109" s="40"/>
      <c r="P109" s="40"/>
      <c r="W109" s="45"/>
      <c r="X109" s="45"/>
      <c r="Y109" s="45"/>
      <c r="Z109" s="45"/>
      <c r="AA109" s="45"/>
      <c r="AB109" s="45"/>
      <c r="AC109" s="45"/>
      <c r="AD109" s="45"/>
      <c r="AE109" s="45"/>
      <c r="AF109" s="45"/>
      <c r="AG109" s="45"/>
      <c r="AH109" s="45"/>
      <c r="AI109" s="45"/>
      <c r="AJ109" s="45"/>
    </row>
    <row r="110" spans="1:36" x14ac:dyDescent="0.25">
      <c r="W110" s="40"/>
      <c r="X110" s="40"/>
      <c r="Y110" s="40"/>
      <c r="Z110" s="40"/>
      <c r="AA110" s="40"/>
      <c r="AB110" s="40"/>
      <c r="AC110" s="40"/>
      <c r="AD110" s="40"/>
      <c r="AE110" s="40"/>
      <c r="AF110" s="40"/>
      <c r="AG110" s="40"/>
      <c r="AH110" s="40"/>
      <c r="AI110" s="40"/>
      <c r="AJ110" s="40"/>
    </row>
    <row r="111" spans="1:36" x14ac:dyDescent="0.25">
      <c r="W111" s="45"/>
      <c r="X111" s="45"/>
      <c r="Y111" s="45"/>
      <c r="Z111" s="45"/>
      <c r="AA111" s="45"/>
      <c r="AB111" s="45"/>
      <c r="AC111" s="45"/>
      <c r="AD111" s="45"/>
      <c r="AE111" s="45"/>
      <c r="AF111" s="45"/>
      <c r="AG111" s="45"/>
      <c r="AH111" s="45"/>
      <c r="AI111" s="45"/>
      <c r="AJ111" s="45"/>
    </row>
    <row r="112" spans="1:36" x14ac:dyDescent="0.25">
      <c r="W112" s="40"/>
      <c r="X112" s="40"/>
      <c r="Y112" s="40"/>
      <c r="Z112" s="40"/>
      <c r="AA112" s="40"/>
      <c r="AB112" s="40"/>
      <c r="AC112" s="40"/>
      <c r="AD112" s="40"/>
      <c r="AE112" s="40"/>
      <c r="AF112" s="40"/>
      <c r="AG112" s="40"/>
      <c r="AH112" s="40"/>
      <c r="AI112" s="40"/>
      <c r="AJ112" s="40"/>
    </row>
    <row r="113" spans="23:36" x14ac:dyDescent="0.25">
      <c r="W113" s="45"/>
      <c r="X113" s="45"/>
      <c r="Y113" s="45"/>
      <c r="Z113" s="45"/>
      <c r="AA113" s="45"/>
      <c r="AB113" s="45"/>
      <c r="AC113" s="45"/>
      <c r="AD113" s="45"/>
      <c r="AE113" s="45"/>
      <c r="AF113" s="45"/>
      <c r="AG113" s="45"/>
      <c r="AH113" s="45"/>
      <c r="AI113" s="45"/>
      <c r="AJ113" s="45"/>
    </row>
    <row r="114" spans="23:36" x14ac:dyDescent="0.25">
      <c r="W114" s="40"/>
      <c r="X114" s="40"/>
      <c r="Y114" s="40"/>
      <c r="Z114" s="40"/>
      <c r="AA114" s="40"/>
      <c r="AB114" s="40"/>
      <c r="AC114" s="40"/>
      <c r="AD114" s="40"/>
      <c r="AE114" s="40"/>
      <c r="AF114" s="40"/>
      <c r="AG114" s="40"/>
      <c r="AH114" s="40"/>
      <c r="AI114" s="40"/>
      <c r="AJ114" s="40"/>
    </row>
    <row r="115" spans="23:36" x14ac:dyDescent="0.25">
      <c r="W115" s="45"/>
      <c r="X115" s="45"/>
      <c r="Y115" s="45"/>
      <c r="Z115" s="45"/>
      <c r="AA115" s="45"/>
      <c r="AB115" s="45"/>
      <c r="AC115" s="45"/>
      <c r="AD115" s="45"/>
      <c r="AE115" s="45"/>
      <c r="AF115" s="45"/>
      <c r="AG115" s="45"/>
      <c r="AH115" s="45"/>
      <c r="AI115" s="45"/>
      <c r="AJ115" s="45"/>
    </row>
    <row r="116" spans="23:36" x14ac:dyDescent="0.25">
      <c r="W116" s="40"/>
      <c r="X116" s="40"/>
      <c r="Y116" s="40"/>
      <c r="Z116" s="40"/>
      <c r="AA116" s="40"/>
      <c r="AB116" s="40"/>
      <c r="AC116" s="40"/>
      <c r="AD116" s="40"/>
      <c r="AE116" s="40"/>
      <c r="AF116" s="40"/>
      <c r="AG116" s="40"/>
      <c r="AH116" s="40"/>
      <c r="AI116" s="40"/>
      <c r="AJ116" s="40"/>
    </row>
    <row r="117" spans="23:36" x14ac:dyDescent="0.25">
      <c r="W117" s="45"/>
      <c r="X117" s="45"/>
      <c r="Y117" s="45"/>
      <c r="Z117" s="45"/>
      <c r="AA117" s="45"/>
      <c r="AB117" s="45"/>
      <c r="AC117" s="45"/>
      <c r="AD117" s="45"/>
      <c r="AE117" s="45"/>
      <c r="AF117" s="45"/>
      <c r="AG117" s="45"/>
      <c r="AH117" s="45"/>
      <c r="AI117" s="45"/>
      <c r="AJ117" s="45"/>
    </row>
    <row r="118" spans="23:36" x14ac:dyDescent="0.25">
      <c r="W118" s="40"/>
      <c r="X118" s="40"/>
      <c r="Y118" s="40"/>
      <c r="Z118" s="40"/>
      <c r="AA118" s="40"/>
      <c r="AB118" s="40"/>
      <c r="AC118" s="40"/>
      <c r="AD118" s="40"/>
      <c r="AE118" s="40"/>
      <c r="AF118" s="40"/>
      <c r="AG118" s="40"/>
      <c r="AH118" s="40"/>
      <c r="AI118" s="40"/>
      <c r="AJ118" s="40"/>
    </row>
    <row r="119" spans="23:36" x14ac:dyDescent="0.25">
      <c r="W119" s="45"/>
      <c r="X119" s="45"/>
      <c r="Y119" s="45"/>
      <c r="Z119" s="45"/>
      <c r="AA119" s="45"/>
      <c r="AB119" s="45"/>
      <c r="AC119" s="45"/>
      <c r="AD119" s="45"/>
      <c r="AE119" s="45"/>
      <c r="AF119" s="45"/>
      <c r="AG119" s="45"/>
      <c r="AH119" s="45"/>
      <c r="AI119" s="45"/>
      <c r="AJ119" s="45"/>
    </row>
    <row r="120" spans="23:36" x14ac:dyDescent="0.25">
      <c r="W120" s="40"/>
      <c r="X120" s="40"/>
      <c r="Y120" s="40"/>
      <c r="Z120" s="40"/>
      <c r="AA120" s="40"/>
      <c r="AB120" s="40"/>
      <c r="AC120" s="40"/>
      <c r="AD120" s="40"/>
      <c r="AE120" s="40"/>
      <c r="AF120" s="40"/>
      <c r="AG120" s="40"/>
      <c r="AH120" s="40"/>
      <c r="AI120" s="40"/>
      <c r="AJ120" s="40"/>
    </row>
    <row r="121" spans="23:36" x14ac:dyDescent="0.25">
      <c r="W121" s="45"/>
      <c r="X121" s="45"/>
      <c r="Y121" s="45"/>
      <c r="Z121" s="45"/>
      <c r="AA121" s="45"/>
      <c r="AB121" s="45"/>
      <c r="AC121" s="45"/>
      <c r="AD121" s="45"/>
      <c r="AE121" s="45"/>
      <c r="AF121" s="45"/>
      <c r="AG121" s="45"/>
      <c r="AH121" s="45"/>
      <c r="AI121" s="45"/>
      <c r="AJ121" s="45"/>
    </row>
    <row r="122" spans="23:36" x14ac:dyDescent="0.25">
      <c r="W122" s="40"/>
      <c r="X122" s="40"/>
      <c r="Y122" s="40"/>
      <c r="Z122" s="40"/>
      <c r="AA122" s="40"/>
      <c r="AB122" s="40"/>
      <c r="AC122" s="40"/>
      <c r="AD122" s="40"/>
      <c r="AE122" s="40"/>
      <c r="AF122" s="40"/>
      <c r="AG122" s="40"/>
      <c r="AH122" s="40"/>
      <c r="AI122" s="40"/>
      <c r="AJ122" s="40"/>
    </row>
    <row r="123" spans="23:36" x14ac:dyDescent="0.25">
      <c r="W123" s="45"/>
      <c r="X123" s="45"/>
      <c r="Y123" s="45"/>
      <c r="Z123" s="45"/>
      <c r="AA123" s="45"/>
      <c r="AB123" s="45"/>
      <c r="AC123" s="45"/>
      <c r="AD123" s="45"/>
      <c r="AE123" s="45"/>
      <c r="AF123" s="45"/>
      <c r="AG123" s="45"/>
      <c r="AH123" s="45"/>
      <c r="AI123" s="45"/>
      <c r="AJ123" s="45"/>
    </row>
    <row r="124" spans="23:36" x14ac:dyDescent="0.25">
      <c r="W124" s="40"/>
      <c r="X124" s="40"/>
      <c r="Y124" s="40"/>
      <c r="Z124" s="40"/>
      <c r="AA124" s="40"/>
      <c r="AB124" s="40"/>
      <c r="AC124" s="40"/>
      <c r="AD124" s="40"/>
      <c r="AE124" s="40"/>
      <c r="AF124" s="40"/>
      <c r="AG124" s="40"/>
      <c r="AH124" s="40"/>
      <c r="AI124" s="40"/>
      <c r="AJ124" s="40"/>
    </row>
    <row r="125" spans="23:36" x14ac:dyDescent="0.25">
      <c r="W125" s="45"/>
      <c r="X125" s="45"/>
      <c r="Y125" s="45"/>
      <c r="Z125" s="45"/>
      <c r="AA125" s="45"/>
      <c r="AB125" s="45"/>
      <c r="AC125" s="45"/>
      <c r="AD125" s="45"/>
      <c r="AE125" s="45"/>
      <c r="AF125" s="45"/>
      <c r="AG125" s="45"/>
      <c r="AH125" s="45"/>
      <c r="AI125" s="45"/>
      <c r="AJ125" s="45"/>
    </row>
    <row r="126" spans="23:36" x14ac:dyDescent="0.25">
      <c r="W126" s="40"/>
      <c r="X126" s="40"/>
      <c r="Y126" s="40"/>
      <c r="Z126" s="40"/>
      <c r="AA126" s="40"/>
      <c r="AB126" s="40"/>
      <c r="AC126" s="40"/>
      <c r="AD126" s="40"/>
      <c r="AE126" s="40"/>
      <c r="AF126" s="40"/>
      <c r="AG126" s="40"/>
      <c r="AH126" s="40"/>
      <c r="AI126" s="40"/>
      <c r="AJ126" s="40"/>
    </row>
    <row r="127" spans="23:36" x14ac:dyDescent="0.25">
      <c r="W127" s="45"/>
      <c r="X127" s="45"/>
      <c r="Y127" s="45"/>
      <c r="Z127" s="45"/>
      <c r="AA127" s="45"/>
      <c r="AB127" s="45"/>
      <c r="AC127" s="45"/>
      <c r="AD127" s="45"/>
      <c r="AE127" s="45"/>
      <c r="AF127" s="45"/>
      <c r="AG127" s="45"/>
      <c r="AH127" s="45"/>
      <c r="AI127" s="45"/>
      <c r="AJ127" s="45"/>
    </row>
    <row r="128" spans="23:36" x14ac:dyDescent="0.25">
      <c r="W128" s="40"/>
      <c r="X128" s="40"/>
      <c r="Y128" s="40"/>
      <c r="Z128" s="40"/>
      <c r="AA128" s="40"/>
      <c r="AB128" s="40"/>
      <c r="AC128" s="40"/>
      <c r="AD128" s="40"/>
      <c r="AE128" s="40"/>
      <c r="AF128" s="40"/>
      <c r="AG128" s="40"/>
      <c r="AH128" s="40"/>
      <c r="AI128" s="40"/>
      <c r="AJ128" s="40"/>
    </row>
    <row r="129" spans="23:36" x14ac:dyDescent="0.25">
      <c r="W129" s="45"/>
      <c r="X129" s="45"/>
      <c r="Y129" s="45"/>
      <c r="Z129" s="45"/>
      <c r="AA129" s="45"/>
      <c r="AB129" s="45"/>
      <c r="AC129" s="45"/>
      <c r="AD129" s="45"/>
      <c r="AE129" s="45"/>
      <c r="AF129" s="45"/>
      <c r="AG129" s="45"/>
      <c r="AH129" s="45"/>
      <c r="AI129" s="45"/>
      <c r="AJ129" s="45"/>
    </row>
    <row r="130" spans="23:36" x14ac:dyDescent="0.25">
      <c r="W130" s="40"/>
      <c r="X130" s="40"/>
      <c r="Y130" s="40"/>
      <c r="Z130" s="40"/>
      <c r="AA130" s="40"/>
      <c r="AB130" s="40"/>
      <c r="AC130" s="40"/>
      <c r="AD130" s="40"/>
      <c r="AE130" s="40"/>
      <c r="AF130" s="40"/>
      <c r="AG130" s="40"/>
      <c r="AH130" s="40"/>
      <c r="AI130" s="40"/>
      <c r="AJ130" s="40"/>
    </row>
    <row r="131" spans="23:36" x14ac:dyDescent="0.25">
      <c r="W131" s="45"/>
      <c r="X131" s="45"/>
      <c r="Y131" s="45"/>
      <c r="Z131" s="45"/>
      <c r="AA131" s="45"/>
      <c r="AB131" s="45"/>
      <c r="AC131" s="45"/>
      <c r="AD131" s="45"/>
      <c r="AE131" s="45"/>
      <c r="AF131" s="45"/>
      <c r="AG131" s="45"/>
      <c r="AH131" s="45"/>
      <c r="AI131" s="45"/>
      <c r="AJ131" s="45"/>
    </row>
    <row r="132" spans="23:36" x14ac:dyDescent="0.25">
      <c r="W132" s="40"/>
      <c r="X132" s="40"/>
      <c r="Y132" s="40"/>
      <c r="Z132" s="40"/>
      <c r="AA132" s="40"/>
      <c r="AB132" s="40"/>
      <c r="AC132" s="40"/>
      <c r="AD132" s="40"/>
      <c r="AE132" s="40"/>
      <c r="AF132" s="40"/>
      <c r="AG132" s="40"/>
      <c r="AH132" s="40"/>
      <c r="AI132" s="40"/>
      <c r="AJ132" s="40"/>
    </row>
    <row r="133" spans="23:36" x14ac:dyDescent="0.25">
      <c r="W133" s="45"/>
      <c r="X133" s="45"/>
      <c r="Y133" s="45"/>
      <c r="Z133" s="45"/>
      <c r="AA133" s="45"/>
      <c r="AB133" s="45"/>
      <c r="AC133" s="45"/>
      <c r="AD133" s="45"/>
      <c r="AE133" s="45"/>
      <c r="AF133" s="45"/>
      <c r="AG133" s="45"/>
      <c r="AH133" s="45"/>
      <c r="AI133" s="45"/>
      <c r="AJ133" s="45"/>
    </row>
    <row r="134" spans="23:36" x14ac:dyDescent="0.25">
      <c r="W134" s="40"/>
      <c r="X134" s="40"/>
      <c r="Y134" s="40"/>
      <c r="Z134" s="40"/>
      <c r="AA134" s="40"/>
      <c r="AB134" s="40"/>
      <c r="AC134" s="40"/>
      <c r="AD134" s="40"/>
      <c r="AE134" s="40"/>
      <c r="AF134" s="40"/>
      <c r="AG134" s="40"/>
      <c r="AH134" s="40"/>
      <c r="AI134" s="40"/>
      <c r="AJ134" s="40"/>
    </row>
    <row r="135" spans="23:36" x14ac:dyDescent="0.25">
      <c r="W135" s="45"/>
      <c r="X135" s="45"/>
      <c r="Y135" s="45"/>
      <c r="Z135" s="45"/>
      <c r="AA135" s="45"/>
      <c r="AB135" s="45"/>
      <c r="AC135" s="45"/>
      <c r="AD135" s="45"/>
      <c r="AE135" s="45"/>
      <c r="AF135" s="45"/>
      <c r="AG135" s="45"/>
      <c r="AH135" s="45"/>
      <c r="AI135" s="45"/>
      <c r="AJ135" s="45"/>
    </row>
    <row r="136" spans="23:36" x14ac:dyDescent="0.25">
      <c r="W136" s="40"/>
      <c r="X136" s="40"/>
      <c r="Y136" s="40"/>
      <c r="Z136" s="40"/>
      <c r="AA136" s="40"/>
      <c r="AB136" s="40"/>
      <c r="AC136" s="40"/>
      <c r="AD136" s="40"/>
      <c r="AE136" s="40"/>
      <c r="AF136" s="40"/>
      <c r="AG136" s="40"/>
      <c r="AH136" s="40"/>
      <c r="AI136" s="40"/>
      <c r="AJ136" s="40"/>
    </row>
    <row r="137" spans="23:36" x14ac:dyDescent="0.25">
      <c r="W137" s="45"/>
      <c r="X137" s="45"/>
      <c r="Y137" s="45"/>
      <c r="Z137" s="45"/>
      <c r="AA137" s="45"/>
      <c r="AB137" s="45"/>
      <c r="AC137" s="45"/>
      <c r="AD137" s="45"/>
      <c r="AE137" s="45"/>
      <c r="AF137" s="45"/>
      <c r="AG137" s="45"/>
      <c r="AH137" s="45"/>
      <c r="AI137" s="45"/>
      <c r="AJ137" s="45"/>
    </row>
    <row r="138" spans="23:36" x14ac:dyDescent="0.25">
      <c r="W138" s="40"/>
      <c r="X138" s="40"/>
      <c r="Y138" s="40"/>
      <c r="Z138" s="40"/>
      <c r="AA138" s="40"/>
      <c r="AB138" s="40"/>
      <c r="AC138" s="40"/>
      <c r="AD138" s="40"/>
      <c r="AE138" s="40"/>
      <c r="AF138" s="40"/>
      <c r="AG138" s="40"/>
      <c r="AH138" s="40"/>
      <c r="AI138" s="40"/>
      <c r="AJ138" s="40"/>
    </row>
    <row r="139" spans="23:36" x14ac:dyDescent="0.25">
      <c r="W139" s="45"/>
      <c r="X139" s="45"/>
      <c r="Y139" s="45"/>
      <c r="Z139" s="45"/>
      <c r="AA139" s="45"/>
      <c r="AB139" s="45"/>
      <c r="AC139" s="45"/>
      <c r="AD139" s="45"/>
      <c r="AE139" s="45"/>
      <c r="AF139" s="45"/>
      <c r="AG139" s="45"/>
      <c r="AH139" s="45"/>
      <c r="AI139" s="45"/>
      <c r="AJ139" s="45"/>
    </row>
    <row r="140" spans="23:36" x14ac:dyDescent="0.25">
      <c r="W140" s="40"/>
      <c r="X140" s="40"/>
      <c r="Y140" s="40"/>
      <c r="Z140" s="40"/>
      <c r="AA140" s="40"/>
      <c r="AB140" s="40"/>
      <c r="AC140" s="40"/>
      <c r="AD140" s="40"/>
      <c r="AE140" s="40"/>
      <c r="AF140" s="40"/>
      <c r="AG140" s="40"/>
      <c r="AH140" s="40"/>
      <c r="AI140" s="40"/>
      <c r="AJ140" s="40"/>
    </row>
    <row r="141" spans="23:36" x14ac:dyDescent="0.25">
      <c r="W141" s="45"/>
      <c r="X141" s="45"/>
      <c r="Y141" s="45"/>
      <c r="Z141" s="45"/>
      <c r="AA141" s="45"/>
      <c r="AB141" s="45"/>
      <c r="AC141" s="45"/>
      <c r="AD141" s="45"/>
      <c r="AE141" s="45"/>
      <c r="AF141" s="45"/>
      <c r="AG141" s="45"/>
      <c r="AH141" s="45"/>
      <c r="AI141" s="45"/>
      <c r="AJ141" s="45"/>
    </row>
    <row r="142" spans="23:36" x14ac:dyDescent="0.25">
      <c r="W142" s="40"/>
      <c r="X142" s="40"/>
      <c r="Y142" s="40"/>
      <c r="Z142" s="40"/>
      <c r="AA142" s="40"/>
      <c r="AB142" s="40"/>
      <c r="AC142" s="40"/>
      <c r="AD142" s="40"/>
      <c r="AE142" s="40"/>
      <c r="AF142" s="40"/>
      <c r="AG142" s="40"/>
      <c r="AH142" s="40"/>
      <c r="AI142" s="40"/>
      <c r="AJ142" s="40"/>
    </row>
    <row r="143" spans="23:36" x14ac:dyDescent="0.25">
      <c r="W143" s="45"/>
      <c r="X143" s="45"/>
      <c r="Y143" s="45"/>
      <c r="Z143" s="45"/>
      <c r="AA143" s="45"/>
      <c r="AB143" s="45"/>
      <c r="AC143" s="45"/>
      <c r="AD143" s="45"/>
      <c r="AE143" s="45"/>
      <c r="AF143" s="45"/>
      <c r="AG143" s="45"/>
      <c r="AH143" s="45"/>
      <c r="AI143" s="45"/>
      <c r="AJ143" s="45"/>
    </row>
    <row r="144" spans="23:36" x14ac:dyDescent="0.25">
      <c r="W144" s="40"/>
      <c r="X144" s="40"/>
      <c r="Y144" s="40"/>
      <c r="Z144" s="40"/>
      <c r="AA144" s="40"/>
      <c r="AB144" s="40"/>
      <c r="AC144" s="40"/>
      <c r="AD144" s="40"/>
      <c r="AE144" s="40"/>
      <c r="AF144" s="40"/>
      <c r="AG144" s="40"/>
      <c r="AH144" s="40"/>
      <c r="AI144" s="40"/>
      <c r="AJ144" s="40"/>
    </row>
    <row r="145" spans="23:36" x14ac:dyDescent="0.25">
      <c r="W145" s="45"/>
      <c r="X145" s="45"/>
      <c r="Y145" s="45"/>
      <c r="Z145" s="45"/>
      <c r="AA145" s="45"/>
      <c r="AB145" s="45"/>
      <c r="AC145" s="45"/>
      <c r="AD145" s="45"/>
      <c r="AE145" s="45"/>
      <c r="AF145" s="45"/>
      <c r="AG145" s="45"/>
      <c r="AH145" s="45"/>
      <c r="AI145" s="45"/>
      <c r="AJ145" s="45"/>
    </row>
    <row r="146" spans="23:36" x14ac:dyDescent="0.25">
      <c r="W146" s="40"/>
      <c r="X146" s="40"/>
      <c r="Y146" s="40"/>
      <c r="Z146" s="40"/>
      <c r="AA146" s="40"/>
      <c r="AB146" s="40"/>
      <c r="AC146" s="40"/>
      <c r="AD146" s="40"/>
      <c r="AE146" s="40"/>
      <c r="AF146" s="40"/>
      <c r="AG146" s="40"/>
      <c r="AH146" s="40"/>
      <c r="AI146" s="40"/>
      <c r="AJ146" s="40"/>
    </row>
    <row r="147" spans="23:36" x14ac:dyDescent="0.25">
      <c r="W147" s="45"/>
      <c r="X147" s="45"/>
      <c r="Y147" s="45"/>
      <c r="Z147" s="45"/>
      <c r="AA147" s="45"/>
      <c r="AB147" s="45"/>
      <c r="AC147" s="45"/>
      <c r="AD147" s="45"/>
      <c r="AE147" s="45"/>
      <c r="AF147" s="45"/>
      <c r="AG147" s="45"/>
      <c r="AH147" s="45"/>
      <c r="AI147" s="45"/>
      <c r="AJ147" s="45"/>
    </row>
    <row r="148" spans="23:36" x14ac:dyDescent="0.25">
      <c r="W148" s="40"/>
      <c r="X148" s="40"/>
      <c r="Y148" s="40"/>
      <c r="Z148" s="40"/>
      <c r="AA148" s="40"/>
      <c r="AB148" s="40"/>
      <c r="AC148" s="40"/>
      <c r="AD148" s="40"/>
      <c r="AE148" s="40"/>
      <c r="AF148" s="40"/>
      <c r="AG148" s="40"/>
      <c r="AH148" s="40"/>
      <c r="AI148" s="40"/>
      <c r="AJ148" s="40"/>
    </row>
    <row r="149" spans="23:36" x14ac:dyDescent="0.25">
      <c r="W149" s="45"/>
      <c r="X149" s="45"/>
      <c r="Y149" s="45"/>
      <c r="Z149" s="45"/>
      <c r="AA149" s="45"/>
      <c r="AB149" s="45"/>
      <c r="AC149" s="45"/>
      <c r="AD149" s="45"/>
      <c r="AE149" s="45"/>
      <c r="AF149" s="45"/>
      <c r="AG149" s="45"/>
      <c r="AH149" s="45"/>
      <c r="AI149" s="45"/>
      <c r="AJ149" s="45"/>
    </row>
    <row r="150" spans="23:36" x14ac:dyDescent="0.25">
      <c r="W150" s="40"/>
      <c r="X150" s="40"/>
      <c r="Y150" s="40"/>
      <c r="Z150" s="40"/>
      <c r="AA150" s="40"/>
      <c r="AB150" s="40"/>
      <c r="AC150" s="40"/>
      <c r="AD150" s="40"/>
      <c r="AE150" s="40"/>
      <c r="AF150" s="40"/>
      <c r="AG150" s="40"/>
      <c r="AH150" s="40"/>
      <c r="AI150" s="40"/>
      <c r="AJ150" s="40"/>
    </row>
    <row r="151" spans="23:36" x14ac:dyDescent="0.25">
      <c r="W151" s="45"/>
      <c r="X151" s="45"/>
      <c r="Y151" s="45"/>
      <c r="Z151" s="45"/>
      <c r="AA151" s="45"/>
      <c r="AB151" s="45"/>
      <c r="AC151" s="45"/>
      <c r="AD151" s="45"/>
      <c r="AE151" s="45"/>
      <c r="AF151" s="45"/>
      <c r="AG151" s="45"/>
      <c r="AH151" s="45"/>
      <c r="AI151" s="45"/>
      <c r="AJ151" s="45"/>
    </row>
    <row r="152" spans="23:36" x14ac:dyDescent="0.25">
      <c r="W152" s="40"/>
      <c r="X152" s="40"/>
      <c r="Y152" s="40"/>
      <c r="Z152" s="40"/>
      <c r="AA152" s="40"/>
      <c r="AB152" s="40"/>
      <c r="AC152" s="40"/>
      <c r="AD152" s="40"/>
      <c r="AE152" s="40"/>
      <c r="AF152" s="40"/>
      <c r="AG152" s="40"/>
      <c r="AH152" s="40"/>
      <c r="AI152" s="40"/>
      <c r="AJ152" s="40"/>
    </row>
    <row r="153" spans="23:36" x14ac:dyDescent="0.25">
      <c r="W153" s="45"/>
      <c r="X153" s="45"/>
      <c r="Y153" s="45"/>
      <c r="Z153" s="45"/>
      <c r="AA153" s="45"/>
      <c r="AB153" s="45"/>
      <c r="AC153" s="45"/>
      <c r="AD153" s="45"/>
      <c r="AE153" s="45"/>
      <c r="AF153" s="45"/>
      <c r="AG153" s="45"/>
      <c r="AH153" s="45"/>
      <c r="AI153" s="45"/>
      <c r="AJ153" s="45"/>
    </row>
    <row r="154" spans="23:36" x14ac:dyDescent="0.25">
      <c r="W154" s="40"/>
      <c r="X154" s="40"/>
      <c r="Y154" s="40"/>
      <c r="Z154" s="40"/>
      <c r="AA154" s="40"/>
      <c r="AB154" s="40"/>
      <c r="AC154" s="40"/>
      <c r="AD154" s="40"/>
      <c r="AE154" s="40"/>
      <c r="AF154" s="40"/>
      <c r="AG154" s="40"/>
      <c r="AH154" s="40"/>
      <c r="AI154" s="40"/>
      <c r="AJ154" s="40"/>
    </row>
    <row r="155" spans="23:36" x14ac:dyDescent="0.25">
      <c r="W155" s="45"/>
      <c r="X155" s="45"/>
      <c r="Y155" s="45"/>
      <c r="Z155" s="45"/>
      <c r="AA155" s="45"/>
      <c r="AB155" s="45"/>
      <c r="AC155" s="45"/>
      <c r="AD155" s="45"/>
      <c r="AE155" s="45"/>
      <c r="AF155" s="45"/>
      <c r="AG155" s="45"/>
      <c r="AH155" s="45"/>
      <c r="AI155" s="45"/>
      <c r="AJ155" s="45"/>
    </row>
    <row r="156" spans="23:36" x14ac:dyDescent="0.25">
      <c r="W156" s="40"/>
      <c r="X156" s="40"/>
      <c r="Y156" s="40"/>
      <c r="Z156" s="40"/>
      <c r="AA156" s="40"/>
      <c r="AB156" s="40"/>
      <c r="AC156" s="40"/>
      <c r="AD156" s="40"/>
      <c r="AE156" s="40"/>
      <c r="AF156" s="40"/>
      <c r="AG156" s="40"/>
      <c r="AH156" s="40"/>
      <c r="AI156" s="40"/>
      <c r="AJ156" s="40"/>
    </row>
    <row r="157" spans="23:36" x14ac:dyDescent="0.25">
      <c r="W157" s="45"/>
      <c r="X157" s="45"/>
      <c r="Y157" s="45"/>
      <c r="Z157" s="45"/>
      <c r="AA157" s="45"/>
      <c r="AB157" s="45"/>
      <c r="AC157" s="45"/>
      <c r="AD157" s="45"/>
      <c r="AE157" s="45"/>
      <c r="AF157" s="45"/>
      <c r="AG157" s="45"/>
      <c r="AH157" s="45"/>
      <c r="AI157" s="45"/>
      <c r="AJ157" s="45"/>
    </row>
    <row r="158" spans="23:36" x14ac:dyDescent="0.25">
      <c r="W158" s="40"/>
      <c r="X158" s="40"/>
      <c r="Y158" s="40"/>
      <c r="Z158" s="40"/>
      <c r="AA158" s="40"/>
      <c r="AB158" s="40"/>
      <c r="AC158" s="40"/>
      <c r="AD158" s="40"/>
      <c r="AE158" s="40"/>
      <c r="AF158" s="40"/>
      <c r="AG158" s="40"/>
      <c r="AH158" s="40"/>
      <c r="AI158" s="40"/>
      <c r="AJ158" s="40"/>
    </row>
    <row r="159" spans="23:36" x14ac:dyDescent="0.25">
      <c r="W159" s="45"/>
      <c r="X159" s="45"/>
      <c r="Y159" s="45"/>
      <c r="Z159" s="45"/>
      <c r="AA159" s="45"/>
      <c r="AB159" s="45"/>
      <c r="AC159" s="45"/>
      <c r="AD159" s="45"/>
      <c r="AE159" s="45"/>
      <c r="AF159" s="45"/>
      <c r="AG159" s="45"/>
      <c r="AH159" s="45"/>
      <c r="AI159" s="45"/>
      <c r="AJ159" s="45"/>
    </row>
    <row r="160" spans="23:36" x14ac:dyDescent="0.25">
      <c r="W160" s="40"/>
      <c r="X160" s="40"/>
      <c r="Y160" s="40"/>
      <c r="Z160" s="40"/>
      <c r="AA160" s="40"/>
      <c r="AB160" s="40"/>
      <c r="AC160" s="40"/>
      <c r="AD160" s="40"/>
      <c r="AE160" s="40"/>
      <c r="AF160" s="40"/>
      <c r="AG160" s="40"/>
      <c r="AH160" s="40"/>
      <c r="AI160" s="40"/>
      <c r="AJ160" s="40"/>
    </row>
    <row r="161" spans="23:36" x14ac:dyDescent="0.25">
      <c r="W161" s="45"/>
      <c r="X161" s="45"/>
      <c r="Y161" s="45"/>
      <c r="Z161" s="45"/>
      <c r="AA161" s="45"/>
      <c r="AB161" s="45"/>
      <c r="AC161" s="45"/>
      <c r="AD161" s="45"/>
      <c r="AE161" s="45"/>
      <c r="AF161" s="45"/>
      <c r="AG161" s="45"/>
      <c r="AH161" s="45"/>
      <c r="AI161" s="45"/>
      <c r="AJ161" s="45"/>
    </row>
    <row r="162" spans="23:36" x14ac:dyDescent="0.25">
      <c r="W162" s="40"/>
      <c r="X162" s="40"/>
      <c r="Y162" s="40"/>
      <c r="Z162" s="40"/>
      <c r="AA162" s="40"/>
      <c r="AB162" s="40"/>
      <c r="AC162" s="40"/>
      <c r="AD162" s="40"/>
      <c r="AE162" s="40"/>
      <c r="AF162" s="40"/>
      <c r="AG162" s="40"/>
      <c r="AH162" s="40"/>
      <c r="AI162" s="40"/>
      <c r="AJ162" s="40"/>
    </row>
    <row r="163" spans="23:36" x14ac:dyDescent="0.25">
      <c r="W163" s="45"/>
      <c r="X163" s="45"/>
      <c r="Y163" s="45"/>
      <c r="Z163" s="45"/>
      <c r="AA163" s="45"/>
      <c r="AB163" s="45"/>
      <c r="AC163" s="45"/>
      <c r="AD163" s="45"/>
      <c r="AE163" s="45"/>
      <c r="AF163" s="45"/>
      <c r="AG163" s="45"/>
      <c r="AH163" s="45"/>
      <c r="AI163" s="45"/>
      <c r="AJ163" s="45"/>
    </row>
    <row r="164" spans="23:36" x14ac:dyDescent="0.25">
      <c r="W164" s="40"/>
      <c r="X164" s="40"/>
      <c r="Y164" s="40"/>
      <c r="Z164" s="40"/>
      <c r="AA164" s="40"/>
      <c r="AB164" s="40"/>
      <c r="AC164" s="40"/>
      <c r="AD164" s="40"/>
      <c r="AE164" s="40"/>
      <c r="AF164" s="40"/>
      <c r="AG164" s="40"/>
      <c r="AH164" s="40"/>
      <c r="AI164" s="40"/>
      <c r="AJ164" s="40"/>
    </row>
    <row r="165" spans="23:36" x14ac:dyDescent="0.25">
      <c r="W165" s="45"/>
      <c r="X165" s="45"/>
      <c r="Y165" s="45"/>
      <c r="Z165" s="45"/>
      <c r="AA165" s="45"/>
      <c r="AB165" s="45"/>
      <c r="AC165" s="45"/>
      <c r="AD165" s="45"/>
      <c r="AE165" s="45"/>
      <c r="AF165" s="45"/>
      <c r="AG165" s="45"/>
      <c r="AH165" s="45"/>
      <c r="AI165" s="45"/>
      <c r="AJ165" s="45"/>
    </row>
    <row r="166" spans="23:36" x14ac:dyDescent="0.25">
      <c r="W166" s="40"/>
      <c r="X166" s="40"/>
      <c r="Y166" s="40"/>
      <c r="Z166" s="40"/>
      <c r="AA166" s="40"/>
      <c r="AB166" s="40"/>
      <c r="AC166" s="40"/>
      <c r="AD166" s="40"/>
      <c r="AE166" s="40"/>
      <c r="AF166" s="40"/>
      <c r="AG166" s="40"/>
      <c r="AH166" s="40"/>
      <c r="AI166" s="40"/>
      <c r="AJ166" s="40"/>
    </row>
    <row r="167" spans="23:36" x14ac:dyDescent="0.25">
      <c r="W167" s="45"/>
      <c r="X167" s="45"/>
      <c r="Y167" s="45"/>
      <c r="Z167" s="45"/>
      <c r="AA167" s="45"/>
      <c r="AB167" s="45"/>
      <c r="AC167" s="45"/>
      <c r="AD167" s="45"/>
      <c r="AE167" s="45"/>
      <c r="AF167" s="45"/>
      <c r="AG167" s="45"/>
      <c r="AH167" s="45"/>
      <c r="AI167" s="45"/>
      <c r="AJ167" s="45"/>
    </row>
    <row r="168" spans="23:36" x14ac:dyDescent="0.25">
      <c r="W168" s="40"/>
      <c r="X168" s="40"/>
      <c r="Y168" s="40"/>
      <c r="Z168" s="40"/>
      <c r="AA168" s="40"/>
      <c r="AB168" s="40"/>
      <c r="AC168" s="40"/>
      <c r="AD168" s="40"/>
      <c r="AE168" s="40"/>
      <c r="AF168" s="40"/>
      <c r="AG168" s="40"/>
      <c r="AH168" s="40"/>
      <c r="AI168" s="40"/>
      <c r="AJ168" s="40"/>
    </row>
    <row r="169" spans="23:36" x14ac:dyDescent="0.25">
      <c r="W169" s="45"/>
      <c r="X169" s="45"/>
      <c r="Y169" s="45"/>
      <c r="Z169" s="45"/>
      <c r="AA169" s="45"/>
      <c r="AB169" s="45"/>
      <c r="AC169" s="45"/>
      <c r="AD169" s="45"/>
      <c r="AE169" s="45"/>
      <c r="AF169" s="45"/>
      <c r="AG169" s="45"/>
      <c r="AH169" s="45"/>
      <c r="AI169" s="45"/>
      <c r="AJ169" s="45"/>
    </row>
    <row r="170" spans="23:36" x14ac:dyDescent="0.25">
      <c r="W170" s="40"/>
      <c r="X170" s="40"/>
      <c r="Y170" s="40"/>
      <c r="Z170" s="40"/>
      <c r="AA170" s="40"/>
      <c r="AB170" s="40"/>
      <c r="AC170" s="40"/>
      <c r="AD170" s="40"/>
      <c r="AE170" s="40"/>
      <c r="AF170" s="40"/>
      <c r="AG170" s="40"/>
      <c r="AH170" s="40"/>
      <c r="AI170" s="40"/>
      <c r="AJ170" s="40"/>
    </row>
    <row r="171" spans="23:36" x14ac:dyDescent="0.25">
      <c r="W171" s="45"/>
      <c r="X171" s="45"/>
      <c r="Y171" s="45"/>
      <c r="Z171" s="45"/>
      <c r="AA171" s="45"/>
      <c r="AB171" s="45"/>
      <c r="AC171" s="45"/>
      <c r="AD171" s="45"/>
      <c r="AE171" s="45"/>
      <c r="AF171" s="45"/>
      <c r="AG171" s="45"/>
      <c r="AH171" s="45"/>
      <c r="AI171" s="45"/>
      <c r="AJ171" s="45"/>
    </row>
    <row r="172" spans="23:36" x14ac:dyDescent="0.25">
      <c r="W172" s="40"/>
      <c r="X172" s="40"/>
      <c r="Y172" s="40"/>
      <c r="Z172" s="40"/>
      <c r="AA172" s="40"/>
      <c r="AB172" s="40"/>
      <c r="AC172" s="40"/>
      <c r="AD172" s="40"/>
      <c r="AE172" s="40"/>
      <c r="AF172" s="40"/>
      <c r="AG172" s="40"/>
      <c r="AH172" s="40"/>
      <c r="AI172" s="40"/>
      <c r="AJ172" s="40"/>
    </row>
    <row r="173" spans="23:36" x14ac:dyDescent="0.25">
      <c r="W173" s="45"/>
      <c r="X173" s="45"/>
      <c r="Y173" s="45"/>
      <c r="Z173" s="45"/>
      <c r="AA173" s="45"/>
      <c r="AB173" s="45"/>
      <c r="AC173" s="45"/>
      <c r="AD173" s="45"/>
      <c r="AE173" s="45"/>
      <c r="AF173" s="45"/>
      <c r="AG173" s="45"/>
      <c r="AH173" s="45"/>
      <c r="AI173" s="45"/>
      <c r="AJ173" s="45"/>
    </row>
    <row r="174" spans="23:36" x14ac:dyDescent="0.25">
      <c r="W174" s="40"/>
      <c r="X174" s="40"/>
      <c r="Y174" s="40"/>
      <c r="Z174" s="40"/>
      <c r="AA174" s="40"/>
      <c r="AB174" s="40"/>
      <c r="AC174" s="40"/>
      <c r="AD174" s="40"/>
      <c r="AE174" s="40"/>
      <c r="AF174" s="40"/>
      <c r="AG174" s="40"/>
      <c r="AH174" s="40"/>
      <c r="AI174" s="40"/>
      <c r="AJ174" s="40"/>
    </row>
    <row r="175" spans="23:36" x14ac:dyDescent="0.25">
      <c r="W175" s="45"/>
      <c r="X175" s="45"/>
      <c r="Y175" s="45"/>
      <c r="Z175" s="45"/>
      <c r="AA175" s="45"/>
      <c r="AB175" s="45"/>
      <c r="AC175" s="45"/>
      <c r="AD175" s="45"/>
      <c r="AE175" s="45"/>
      <c r="AF175" s="45"/>
      <c r="AG175" s="45"/>
      <c r="AH175" s="45"/>
      <c r="AI175" s="45"/>
      <c r="AJ175" s="45"/>
    </row>
    <row r="176" spans="23:36" x14ac:dyDescent="0.25">
      <c r="W176" s="40"/>
      <c r="X176" s="40"/>
      <c r="Y176" s="40"/>
      <c r="Z176" s="40"/>
      <c r="AA176" s="40"/>
      <c r="AB176" s="40"/>
      <c r="AC176" s="40"/>
      <c r="AD176" s="40"/>
      <c r="AE176" s="40"/>
      <c r="AF176" s="40"/>
      <c r="AG176" s="40"/>
      <c r="AH176" s="40"/>
      <c r="AI176" s="40"/>
      <c r="AJ176" s="40"/>
    </row>
    <row r="177" spans="23:36" x14ac:dyDescent="0.25">
      <c r="W177" s="45"/>
      <c r="X177" s="45"/>
      <c r="Y177" s="45"/>
      <c r="Z177" s="45"/>
      <c r="AA177" s="45"/>
      <c r="AB177" s="45"/>
      <c r="AC177" s="45"/>
      <c r="AD177" s="45"/>
      <c r="AE177" s="45"/>
      <c r="AF177" s="45"/>
      <c r="AG177" s="45"/>
      <c r="AH177" s="45"/>
      <c r="AI177" s="45"/>
      <c r="AJ177" s="45"/>
    </row>
    <row r="178" spans="23:36" x14ac:dyDescent="0.25">
      <c r="W178" s="40"/>
      <c r="X178" s="40"/>
      <c r="Y178" s="40"/>
      <c r="Z178" s="40"/>
      <c r="AA178" s="40"/>
      <c r="AB178" s="40"/>
      <c r="AC178" s="40"/>
      <c r="AD178" s="40"/>
      <c r="AE178" s="40"/>
      <c r="AF178" s="40"/>
      <c r="AG178" s="40"/>
      <c r="AH178" s="40"/>
      <c r="AI178" s="40"/>
      <c r="AJ178" s="40"/>
    </row>
    <row r="179" spans="23:36" x14ac:dyDescent="0.25">
      <c r="W179" s="45"/>
      <c r="X179" s="45"/>
      <c r="Y179" s="45"/>
      <c r="Z179" s="45"/>
      <c r="AA179" s="45"/>
      <c r="AB179" s="45"/>
      <c r="AC179" s="45"/>
      <c r="AD179" s="45"/>
      <c r="AE179" s="45"/>
      <c r="AF179" s="45"/>
      <c r="AG179" s="45"/>
      <c r="AH179" s="45"/>
      <c r="AI179" s="45"/>
      <c r="AJ179" s="45"/>
    </row>
    <row r="180" spans="23:36" x14ac:dyDescent="0.25">
      <c r="W180" s="40"/>
      <c r="X180" s="40"/>
      <c r="Y180" s="40"/>
      <c r="Z180" s="40"/>
      <c r="AA180" s="40"/>
      <c r="AB180" s="40"/>
      <c r="AC180" s="40"/>
      <c r="AD180" s="40"/>
      <c r="AE180" s="40"/>
      <c r="AF180" s="40"/>
      <c r="AG180" s="40"/>
      <c r="AH180" s="40"/>
      <c r="AI180" s="40"/>
      <c r="AJ180" s="40"/>
    </row>
    <row r="181" spans="23:36" x14ac:dyDescent="0.25">
      <c r="W181" s="45"/>
      <c r="X181" s="45"/>
      <c r="Y181" s="45"/>
      <c r="Z181" s="45"/>
      <c r="AA181" s="45"/>
      <c r="AB181" s="45"/>
      <c r="AC181" s="45"/>
      <c r="AD181" s="45"/>
      <c r="AE181" s="45"/>
      <c r="AF181" s="45"/>
      <c r="AG181" s="45"/>
      <c r="AH181" s="45"/>
      <c r="AI181" s="45"/>
      <c r="AJ181" s="45"/>
    </row>
    <row r="182" spans="23:36" x14ac:dyDescent="0.25">
      <c r="W182" s="40"/>
      <c r="X182" s="40"/>
      <c r="Y182" s="40"/>
      <c r="Z182" s="40"/>
      <c r="AA182" s="40"/>
      <c r="AB182" s="40"/>
      <c r="AC182" s="40"/>
      <c r="AD182" s="40"/>
      <c r="AE182" s="40"/>
      <c r="AF182" s="40"/>
      <c r="AG182" s="40"/>
      <c r="AH182" s="40"/>
      <c r="AI182" s="40"/>
      <c r="AJ182" s="40"/>
    </row>
    <row r="183" spans="23:36" x14ac:dyDescent="0.25">
      <c r="W183" s="45"/>
      <c r="X183" s="45"/>
      <c r="Y183" s="45"/>
      <c r="Z183" s="45"/>
      <c r="AA183" s="45"/>
      <c r="AB183" s="45"/>
      <c r="AC183" s="45"/>
      <c r="AD183" s="45"/>
      <c r="AE183" s="45"/>
      <c r="AF183" s="45"/>
      <c r="AG183" s="45"/>
      <c r="AH183" s="45"/>
      <c r="AI183" s="45"/>
      <c r="AJ183" s="45"/>
    </row>
    <row r="184" spans="23:36" x14ac:dyDescent="0.25">
      <c r="W184" s="40"/>
      <c r="X184" s="40"/>
      <c r="Y184" s="40"/>
      <c r="Z184" s="40"/>
      <c r="AA184" s="40"/>
      <c r="AB184" s="40"/>
      <c r="AC184" s="40"/>
      <c r="AD184" s="40"/>
      <c r="AE184" s="40"/>
      <c r="AF184" s="40"/>
      <c r="AG184" s="40"/>
      <c r="AH184" s="40"/>
      <c r="AI184" s="40"/>
      <c r="AJ184" s="40"/>
    </row>
    <row r="185" spans="23:36" x14ac:dyDescent="0.25">
      <c r="W185" s="45"/>
      <c r="X185" s="45"/>
      <c r="Y185" s="45"/>
      <c r="Z185" s="45"/>
      <c r="AA185" s="45"/>
      <c r="AB185" s="45"/>
      <c r="AC185" s="45"/>
      <c r="AD185" s="45"/>
      <c r="AE185" s="45"/>
      <c r="AF185" s="45"/>
      <c r="AG185" s="45"/>
      <c r="AH185" s="45"/>
      <c r="AI185" s="45"/>
      <c r="AJ185" s="45"/>
    </row>
    <row r="186" spans="23:36" x14ac:dyDescent="0.25">
      <c r="W186" s="40"/>
      <c r="X186" s="40"/>
      <c r="Y186" s="40"/>
      <c r="Z186" s="40"/>
      <c r="AA186" s="40"/>
      <c r="AB186" s="40"/>
      <c r="AC186" s="40"/>
      <c r="AD186" s="40"/>
      <c r="AE186" s="40"/>
      <c r="AF186" s="40"/>
      <c r="AG186" s="40"/>
      <c r="AH186" s="40"/>
      <c r="AI186" s="40"/>
      <c r="AJ186" s="40"/>
    </row>
    <row r="187" spans="23:36" x14ac:dyDescent="0.25">
      <c r="W187" s="45"/>
      <c r="X187" s="45"/>
      <c r="Y187" s="45"/>
      <c r="Z187" s="45"/>
      <c r="AA187" s="45"/>
      <c r="AB187" s="45"/>
      <c r="AC187" s="45"/>
      <c r="AD187" s="45"/>
      <c r="AE187" s="45"/>
      <c r="AF187" s="45"/>
      <c r="AG187" s="45"/>
      <c r="AH187" s="45"/>
      <c r="AI187" s="45"/>
      <c r="AJ187" s="45"/>
    </row>
    <row r="188" spans="23:36" x14ac:dyDescent="0.25">
      <c r="W188" s="40"/>
      <c r="X188" s="40"/>
      <c r="Y188" s="40"/>
      <c r="Z188" s="40"/>
      <c r="AA188" s="40"/>
      <c r="AB188" s="40"/>
      <c r="AC188" s="40"/>
      <c r="AD188" s="40"/>
      <c r="AE188" s="40"/>
      <c r="AF188" s="40"/>
      <c r="AG188" s="40"/>
      <c r="AH188" s="40"/>
      <c r="AI188" s="40"/>
      <c r="AJ188" s="40"/>
    </row>
    <row r="189" spans="23:36" x14ac:dyDescent="0.25">
      <c r="W189" s="45"/>
      <c r="X189" s="45"/>
      <c r="Y189" s="45"/>
      <c r="Z189" s="45"/>
      <c r="AA189" s="45"/>
      <c r="AB189" s="45"/>
      <c r="AC189" s="45"/>
      <c r="AD189" s="45"/>
      <c r="AE189" s="45"/>
      <c r="AF189" s="45"/>
      <c r="AG189" s="45"/>
      <c r="AH189" s="45"/>
      <c r="AI189" s="45"/>
      <c r="AJ189" s="45"/>
    </row>
    <row r="190" spans="23:36" x14ac:dyDescent="0.25">
      <c r="W190" s="40"/>
      <c r="X190" s="40"/>
      <c r="Y190" s="40"/>
      <c r="Z190" s="40"/>
      <c r="AA190" s="40"/>
      <c r="AB190" s="40"/>
      <c r="AC190" s="40"/>
      <c r="AD190" s="40"/>
      <c r="AE190" s="40"/>
      <c r="AF190" s="40"/>
      <c r="AG190" s="40"/>
      <c r="AH190" s="40"/>
      <c r="AI190" s="40"/>
      <c r="AJ190" s="40"/>
    </row>
    <row r="191" spans="23:36" x14ac:dyDescent="0.25">
      <c r="W191" s="45"/>
      <c r="X191" s="45"/>
      <c r="Y191" s="45"/>
      <c r="Z191" s="45"/>
      <c r="AA191" s="45"/>
      <c r="AB191" s="45"/>
      <c r="AC191" s="45"/>
      <c r="AD191" s="45"/>
      <c r="AE191" s="45"/>
      <c r="AF191" s="45"/>
      <c r="AG191" s="45"/>
      <c r="AH191" s="45"/>
      <c r="AI191" s="45"/>
      <c r="AJ191" s="45"/>
    </row>
    <row r="192" spans="23:36" x14ac:dyDescent="0.25">
      <c r="W192" s="40"/>
      <c r="X192" s="40"/>
      <c r="Y192" s="40"/>
      <c r="Z192" s="40"/>
      <c r="AA192" s="40"/>
      <c r="AB192" s="40"/>
      <c r="AC192" s="40"/>
      <c r="AD192" s="40"/>
      <c r="AE192" s="40"/>
      <c r="AF192" s="40"/>
      <c r="AG192" s="40"/>
      <c r="AH192" s="40"/>
      <c r="AI192" s="40"/>
      <c r="AJ192" s="40"/>
    </row>
    <row r="193" spans="23:36" x14ac:dyDescent="0.25">
      <c r="W193" s="45"/>
      <c r="X193" s="45"/>
      <c r="Y193" s="45"/>
      <c r="Z193" s="45"/>
      <c r="AA193" s="45"/>
      <c r="AB193" s="45"/>
      <c r="AC193" s="45"/>
      <c r="AD193" s="45"/>
      <c r="AE193" s="45"/>
      <c r="AF193" s="45"/>
      <c r="AG193" s="45"/>
      <c r="AH193" s="45"/>
      <c r="AI193" s="45"/>
      <c r="AJ193" s="45"/>
    </row>
    <row r="194" spans="23:36" x14ac:dyDescent="0.25">
      <c r="W194" s="40"/>
      <c r="X194" s="40"/>
      <c r="Y194" s="40"/>
      <c r="Z194" s="40"/>
      <c r="AA194" s="40"/>
      <c r="AB194" s="40"/>
      <c r="AC194" s="40"/>
      <c r="AD194" s="40"/>
      <c r="AE194" s="40"/>
      <c r="AF194" s="40"/>
      <c r="AG194" s="40"/>
      <c r="AH194" s="40"/>
      <c r="AI194" s="40"/>
      <c r="AJ194" s="40"/>
    </row>
    <row r="195" spans="23:36" x14ac:dyDescent="0.25">
      <c r="W195" s="45"/>
      <c r="X195" s="45"/>
      <c r="Y195" s="45"/>
      <c r="Z195" s="45"/>
      <c r="AA195" s="45"/>
      <c r="AB195" s="45"/>
      <c r="AC195" s="45"/>
      <c r="AD195" s="45"/>
      <c r="AE195" s="45"/>
      <c r="AF195" s="45"/>
      <c r="AG195" s="45"/>
      <c r="AH195" s="45"/>
      <c r="AI195" s="45"/>
      <c r="AJ195" s="45"/>
    </row>
    <row r="196" spans="23:36" x14ac:dyDescent="0.25">
      <c r="W196" s="40"/>
      <c r="X196" s="40"/>
      <c r="Y196" s="40"/>
      <c r="Z196" s="40"/>
      <c r="AA196" s="40"/>
      <c r="AB196" s="40"/>
      <c r="AC196" s="40"/>
      <c r="AD196" s="40"/>
      <c r="AE196" s="40"/>
      <c r="AF196" s="40"/>
      <c r="AG196" s="40"/>
      <c r="AH196" s="40"/>
      <c r="AI196" s="40"/>
      <c r="AJ196" s="40"/>
    </row>
    <row r="197" spans="23:36" x14ac:dyDescent="0.25">
      <c r="W197" s="45"/>
      <c r="X197" s="45"/>
      <c r="Y197" s="45"/>
      <c r="Z197" s="45"/>
      <c r="AA197" s="45"/>
      <c r="AB197" s="45"/>
      <c r="AC197" s="45"/>
      <c r="AD197" s="45"/>
      <c r="AE197" s="45"/>
      <c r="AF197" s="45"/>
      <c r="AG197" s="45"/>
      <c r="AH197" s="45"/>
      <c r="AI197" s="45"/>
      <c r="AJ197" s="45"/>
    </row>
    <row r="198" spans="23:36" x14ac:dyDescent="0.25">
      <c r="W198" s="40"/>
      <c r="X198" s="40"/>
      <c r="Y198" s="40"/>
      <c r="Z198" s="40"/>
      <c r="AA198" s="40"/>
      <c r="AB198" s="40"/>
      <c r="AC198" s="40"/>
      <c r="AD198" s="40"/>
      <c r="AE198" s="40"/>
      <c r="AF198" s="40"/>
      <c r="AG198" s="40"/>
      <c r="AH198" s="40"/>
      <c r="AI198" s="40"/>
      <c r="AJ198" s="40"/>
    </row>
    <row r="199" spans="23:36" x14ac:dyDescent="0.25">
      <c r="W199" s="45"/>
      <c r="X199" s="45"/>
      <c r="Y199" s="45"/>
      <c r="Z199" s="45"/>
      <c r="AA199" s="45"/>
      <c r="AB199" s="45"/>
      <c r="AC199" s="45"/>
      <c r="AD199" s="45"/>
      <c r="AE199" s="45"/>
      <c r="AF199" s="45"/>
      <c r="AG199" s="45"/>
      <c r="AH199" s="45"/>
      <c r="AI199" s="45"/>
      <c r="AJ199" s="45"/>
    </row>
    <row r="200" spans="23:36" x14ac:dyDescent="0.25">
      <c r="W200" s="40"/>
      <c r="X200" s="40"/>
      <c r="Y200" s="40"/>
      <c r="Z200" s="40"/>
      <c r="AA200" s="40"/>
      <c r="AB200" s="40"/>
      <c r="AC200" s="40"/>
      <c r="AD200" s="40"/>
      <c r="AE200" s="40"/>
      <c r="AF200" s="40"/>
      <c r="AG200" s="40"/>
      <c r="AH200" s="40"/>
      <c r="AI200" s="40"/>
      <c r="AJ200" s="40"/>
    </row>
    <row r="201" spans="23:36" x14ac:dyDescent="0.25">
      <c r="W201" s="45"/>
      <c r="X201" s="45"/>
      <c r="Y201" s="45"/>
      <c r="Z201" s="45"/>
      <c r="AA201" s="45"/>
      <c r="AB201" s="45"/>
      <c r="AC201" s="45"/>
      <c r="AD201" s="45"/>
      <c r="AE201" s="45"/>
      <c r="AF201" s="45"/>
      <c r="AG201" s="45"/>
      <c r="AH201" s="45"/>
      <c r="AI201" s="45"/>
      <c r="AJ201" s="45"/>
    </row>
    <row r="202" spans="23:36" x14ac:dyDescent="0.25">
      <c r="W202" s="40"/>
      <c r="X202" s="40"/>
      <c r="Y202" s="40"/>
      <c r="Z202" s="40"/>
      <c r="AA202" s="40"/>
      <c r="AB202" s="40"/>
      <c r="AC202" s="40"/>
      <c r="AD202" s="40"/>
      <c r="AE202" s="40"/>
      <c r="AF202" s="40"/>
      <c r="AG202" s="40"/>
      <c r="AH202" s="40"/>
      <c r="AI202" s="40"/>
      <c r="AJ202" s="40"/>
    </row>
    <row r="203" spans="23:36" x14ac:dyDescent="0.25">
      <c r="W203" s="45"/>
      <c r="X203" s="45"/>
      <c r="Y203" s="45"/>
      <c r="Z203" s="45"/>
      <c r="AA203" s="45"/>
      <c r="AB203" s="45"/>
      <c r="AC203" s="45"/>
      <c r="AD203" s="45"/>
      <c r="AE203" s="45"/>
      <c r="AF203" s="45"/>
      <c r="AG203" s="45"/>
      <c r="AH203" s="45"/>
      <c r="AI203" s="45"/>
      <c r="AJ203" s="45"/>
    </row>
    <row r="204" spans="23:36" x14ac:dyDescent="0.25">
      <c r="W204" s="40"/>
      <c r="X204" s="40"/>
      <c r="Y204" s="40"/>
      <c r="Z204" s="40"/>
      <c r="AA204" s="40"/>
      <c r="AB204" s="40"/>
      <c r="AC204" s="40"/>
      <c r="AD204" s="40"/>
      <c r="AE204" s="40"/>
      <c r="AF204" s="40"/>
      <c r="AG204" s="40"/>
      <c r="AH204" s="40"/>
      <c r="AI204" s="40"/>
      <c r="AJ204" s="40"/>
    </row>
    <row r="205" spans="23:36" x14ac:dyDescent="0.25">
      <c r="W205" s="45"/>
      <c r="X205" s="45"/>
      <c r="Y205" s="45"/>
      <c r="Z205" s="45"/>
      <c r="AA205" s="45"/>
      <c r="AB205" s="45"/>
      <c r="AC205" s="45"/>
      <c r="AD205" s="45"/>
      <c r="AE205" s="45"/>
      <c r="AF205" s="45"/>
      <c r="AG205" s="45"/>
      <c r="AH205" s="45"/>
      <c r="AI205" s="45"/>
      <c r="AJ205" s="45"/>
    </row>
    <row r="206" spans="23:36" x14ac:dyDescent="0.25">
      <c r="W206" s="40"/>
      <c r="X206" s="40"/>
      <c r="Y206" s="40"/>
      <c r="Z206" s="40"/>
      <c r="AA206" s="40"/>
      <c r="AB206" s="40"/>
      <c r="AC206" s="40"/>
      <c r="AD206" s="40"/>
      <c r="AE206" s="40"/>
      <c r="AF206" s="40"/>
      <c r="AG206" s="40"/>
      <c r="AH206" s="40"/>
      <c r="AI206" s="40"/>
      <c r="AJ206" s="40"/>
    </row>
    <row r="207" spans="23:36" x14ac:dyDescent="0.25">
      <c r="W207" s="45"/>
      <c r="X207" s="45"/>
      <c r="Y207" s="45"/>
      <c r="Z207" s="45"/>
      <c r="AA207" s="45"/>
      <c r="AB207" s="45"/>
      <c r="AC207" s="45"/>
      <c r="AD207" s="45"/>
      <c r="AE207" s="45"/>
      <c r="AF207" s="45"/>
      <c r="AG207" s="45"/>
      <c r="AH207" s="45"/>
      <c r="AI207" s="45"/>
      <c r="AJ207" s="45"/>
    </row>
    <row r="208" spans="23:36" x14ac:dyDescent="0.25">
      <c r="W208" s="40"/>
      <c r="X208" s="40"/>
      <c r="Y208" s="40"/>
      <c r="Z208" s="40"/>
      <c r="AA208" s="40"/>
      <c r="AB208" s="40"/>
      <c r="AC208" s="40"/>
      <c r="AD208" s="40"/>
      <c r="AE208" s="40"/>
      <c r="AF208" s="40"/>
      <c r="AG208" s="40"/>
      <c r="AH208" s="40"/>
      <c r="AI208" s="40"/>
      <c r="AJ208" s="40"/>
    </row>
    <row r="209" spans="23:36" x14ac:dyDescent="0.25">
      <c r="W209" s="45"/>
      <c r="X209" s="45"/>
      <c r="Y209" s="45"/>
      <c r="Z209" s="45"/>
      <c r="AA209" s="45"/>
      <c r="AB209" s="45"/>
      <c r="AC209" s="45"/>
      <c r="AD209" s="45"/>
      <c r="AE209" s="45"/>
      <c r="AF209" s="45"/>
      <c r="AG209" s="45"/>
      <c r="AH209" s="45"/>
      <c r="AI209" s="45"/>
      <c r="AJ209" s="45"/>
    </row>
    <row r="210" spans="23:36" x14ac:dyDescent="0.25">
      <c r="W210" s="40"/>
      <c r="X210" s="40"/>
      <c r="Y210" s="40"/>
      <c r="Z210" s="40"/>
      <c r="AA210" s="40"/>
      <c r="AB210" s="40"/>
      <c r="AC210" s="40"/>
      <c r="AD210" s="40"/>
      <c r="AE210" s="40"/>
      <c r="AF210" s="40"/>
      <c r="AG210" s="40"/>
      <c r="AH210" s="40"/>
      <c r="AI210" s="40"/>
      <c r="AJ210" s="40"/>
    </row>
    <row r="211" spans="23:36" x14ac:dyDescent="0.25">
      <c r="W211" s="45"/>
      <c r="X211" s="45"/>
      <c r="Y211" s="45"/>
      <c r="Z211" s="45"/>
      <c r="AA211" s="45"/>
      <c r="AB211" s="45"/>
      <c r="AC211" s="45"/>
      <c r="AD211" s="45"/>
      <c r="AE211" s="45"/>
      <c r="AF211" s="45"/>
      <c r="AG211" s="45"/>
      <c r="AH211" s="45"/>
      <c r="AI211" s="45"/>
      <c r="AJ211" s="45"/>
    </row>
    <row r="212" spans="23:36" x14ac:dyDescent="0.25">
      <c r="W212" s="40"/>
      <c r="X212" s="40"/>
      <c r="Y212" s="40"/>
      <c r="Z212" s="40"/>
      <c r="AA212" s="40"/>
      <c r="AB212" s="40"/>
      <c r="AC212" s="40"/>
      <c r="AD212" s="40"/>
      <c r="AE212" s="40"/>
      <c r="AF212" s="40"/>
      <c r="AG212" s="40"/>
      <c r="AH212" s="40"/>
      <c r="AI212" s="40"/>
      <c r="AJ212" s="40"/>
    </row>
    <row r="213" spans="23:36" x14ac:dyDescent="0.25">
      <c r="W213" s="45"/>
      <c r="X213" s="45"/>
      <c r="Y213" s="45"/>
      <c r="Z213" s="45"/>
      <c r="AA213" s="45"/>
      <c r="AB213" s="45"/>
      <c r="AC213" s="45"/>
      <c r="AD213" s="45"/>
      <c r="AE213" s="45"/>
      <c r="AF213" s="45"/>
      <c r="AG213" s="45"/>
      <c r="AH213" s="45"/>
      <c r="AI213" s="45"/>
      <c r="AJ213" s="45"/>
    </row>
    <row r="214" spans="23:36" x14ac:dyDescent="0.25">
      <c r="W214" s="40"/>
      <c r="X214" s="40"/>
      <c r="Y214" s="40"/>
      <c r="Z214" s="40"/>
      <c r="AA214" s="40"/>
      <c r="AB214" s="40"/>
      <c r="AC214" s="40"/>
      <c r="AD214" s="40"/>
      <c r="AE214" s="40"/>
      <c r="AF214" s="40"/>
      <c r="AG214" s="40"/>
      <c r="AH214" s="40"/>
      <c r="AI214" s="40"/>
      <c r="AJ214" s="40"/>
    </row>
    <row r="215" spans="23:36" x14ac:dyDescent="0.25">
      <c r="W215" s="45"/>
      <c r="X215" s="45"/>
      <c r="Y215" s="45"/>
      <c r="Z215" s="45"/>
      <c r="AA215" s="45"/>
      <c r="AB215" s="45"/>
      <c r="AC215" s="45"/>
      <c r="AD215" s="45"/>
      <c r="AE215" s="45"/>
      <c r="AF215" s="45"/>
      <c r="AG215" s="45"/>
      <c r="AH215" s="45"/>
      <c r="AI215" s="45"/>
      <c r="AJ215" s="45"/>
    </row>
    <row r="216" spans="23:36" x14ac:dyDescent="0.25">
      <c r="W216" s="40"/>
      <c r="X216" s="40"/>
      <c r="Y216" s="40"/>
      <c r="Z216" s="40"/>
      <c r="AA216" s="40"/>
      <c r="AB216" s="40"/>
      <c r="AC216" s="40"/>
      <c r="AD216" s="40"/>
      <c r="AE216" s="40"/>
      <c r="AF216" s="40"/>
      <c r="AG216" s="40"/>
      <c r="AH216" s="40"/>
      <c r="AI216" s="40"/>
      <c r="AJ216" s="40"/>
    </row>
    <row r="217" spans="23:36" x14ac:dyDescent="0.25">
      <c r="W217" s="45"/>
      <c r="X217" s="45"/>
      <c r="Y217" s="45"/>
      <c r="Z217" s="45"/>
      <c r="AA217" s="45"/>
      <c r="AB217" s="45"/>
      <c r="AC217" s="45"/>
      <c r="AD217" s="45"/>
      <c r="AE217" s="45"/>
      <c r="AF217" s="45"/>
      <c r="AG217" s="45"/>
      <c r="AH217" s="45"/>
      <c r="AI217" s="45"/>
      <c r="AJ217" s="45"/>
    </row>
    <row r="218" spans="23:36" x14ac:dyDescent="0.25">
      <c r="W218" s="40"/>
      <c r="X218" s="40"/>
      <c r="Y218" s="40"/>
      <c r="Z218" s="40"/>
      <c r="AA218" s="40"/>
      <c r="AB218" s="40"/>
      <c r="AC218" s="40"/>
      <c r="AD218" s="40"/>
      <c r="AE218" s="40"/>
      <c r="AF218" s="40"/>
      <c r="AG218" s="40"/>
      <c r="AH218" s="40"/>
      <c r="AI218" s="40"/>
      <c r="AJ218" s="40"/>
    </row>
    <row r="219" spans="23:36" x14ac:dyDescent="0.25">
      <c r="W219" s="45"/>
      <c r="X219" s="45"/>
      <c r="Y219" s="45"/>
      <c r="Z219" s="45"/>
      <c r="AA219" s="45"/>
      <c r="AB219" s="45"/>
      <c r="AC219" s="45"/>
      <c r="AD219" s="45"/>
      <c r="AE219" s="45"/>
      <c r="AF219" s="45"/>
      <c r="AG219" s="45"/>
      <c r="AH219" s="45"/>
      <c r="AI219" s="45"/>
      <c r="AJ219" s="45"/>
    </row>
    <row r="220" spans="23:36" x14ac:dyDescent="0.25">
      <c r="W220" s="40"/>
      <c r="X220" s="40"/>
      <c r="Y220" s="40"/>
      <c r="Z220" s="40"/>
      <c r="AA220" s="40"/>
      <c r="AB220" s="40"/>
      <c r="AC220" s="40"/>
      <c r="AD220" s="40"/>
      <c r="AE220" s="40"/>
      <c r="AF220" s="40"/>
      <c r="AG220" s="40"/>
      <c r="AH220" s="40"/>
      <c r="AI220" s="40"/>
      <c r="AJ220" s="40"/>
    </row>
    <row r="221" spans="23:36" x14ac:dyDescent="0.25">
      <c r="W221" s="45"/>
      <c r="X221" s="45"/>
      <c r="Y221" s="45"/>
      <c r="Z221" s="45"/>
      <c r="AA221" s="45"/>
      <c r="AB221" s="45"/>
      <c r="AC221" s="45"/>
      <c r="AD221" s="45"/>
      <c r="AE221" s="45"/>
      <c r="AF221" s="45"/>
      <c r="AG221" s="45"/>
      <c r="AH221" s="45"/>
      <c r="AI221" s="45"/>
      <c r="AJ221" s="45"/>
    </row>
    <row r="222" spans="23:36" x14ac:dyDescent="0.25">
      <c r="W222" s="40"/>
      <c r="X222" s="40"/>
      <c r="Y222" s="40"/>
      <c r="Z222" s="40"/>
      <c r="AA222" s="40"/>
      <c r="AB222" s="40"/>
      <c r="AC222" s="40"/>
      <c r="AD222" s="40"/>
      <c r="AE222" s="40"/>
      <c r="AF222" s="40"/>
      <c r="AG222" s="40"/>
      <c r="AH222" s="40"/>
      <c r="AI222" s="40"/>
      <c r="AJ222" s="40"/>
    </row>
    <row r="223" spans="23:36" x14ac:dyDescent="0.25">
      <c r="W223" s="45"/>
      <c r="X223" s="45"/>
      <c r="Y223" s="45"/>
      <c r="Z223" s="45"/>
      <c r="AA223" s="45"/>
      <c r="AB223" s="45"/>
      <c r="AC223" s="45"/>
      <c r="AD223" s="45"/>
      <c r="AE223" s="45"/>
      <c r="AF223" s="45"/>
      <c r="AG223" s="45"/>
      <c r="AH223" s="45"/>
      <c r="AI223" s="45"/>
      <c r="AJ223" s="45"/>
    </row>
    <row r="224" spans="23:36" x14ac:dyDescent="0.25">
      <c r="W224" s="40"/>
      <c r="X224" s="40"/>
      <c r="Y224" s="40"/>
      <c r="Z224" s="40"/>
      <c r="AA224" s="40"/>
      <c r="AB224" s="40"/>
      <c r="AC224" s="40"/>
      <c r="AD224" s="40"/>
      <c r="AE224" s="40"/>
      <c r="AF224" s="40"/>
      <c r="AG224" s="40"/>
      <c r="AH224" s="40"/>
      <c r="AI224" s="40"/>
      <c r="AJ224" s="40"/>
    </row>
    <row r="225" spans="23:36" x14ac:dyDescent="0.25">
      <c r="W225" s="45"/>
      <c r="X225" s="45"/>
      <c r="Y225" s="45"/>
      <c r="Z225" s="45"/>
      <c r="AA225" s="45"/>
      <c r="AB225" s="45"/>
      <c r="AC225" s="45"/>
      <c r="AD225" s="45"/>
      <c r="AE225" s="45"/>
      <c r="AF225" s="45"/>
      <c r="AG225" s="45"/>
      <c r="AH225" s="45"/>
      <c r="AI225" s="45"/>
      <c r="AJ225" s="45"/>
    </row>
    <row r="226" spans="23:36" x14ac:dyDescent="0.25">
      <c r="W226" s="40"/>
      <c r="X226" s="40"/>
      <c r="Y226" s="40"/>
      <c r="Z226" s="40"/>
      <c r="AA226" s="40"/>
      <c r="AB226" s="40"/>
      <c r="AC226" s="40"/>
      <c r="AD226" s="40"/>
      <c r="AE226" s="40"/>
      <c r="AF226" s="40"/>
      <c r="AG226" s="40"/>
      <c r="AH226" s="40"/>
      <c r="AI226" s="40"/>
      <c r="AJ226" s="40"/>
    </row>
    <row r="227" spans="23:36" x14ac:dyDescent="0.25">
      <c r="W227" s="45"/>
      <c r="X227" s="45"/>
      <c r="Y227" s="45"/>
      <c r="Z227" s="45"/>
      <c r="AA227" s="45"/>
      <c r="AB227" s="45"/>
      <c r="AC227" s="45"/>
      <c r="AD227" s="45"/>
      <c r="AE227" s="45"/>
      <c r="AF227" s="45"/>
      <c r="AG227" s="45"/>
      <c r="AH227" s="45"/>
      <c r="AI227" s="45"/>
      <c r="AJ227" s="45"/>
    </row>
    <row r="228" spans="23:36" x14ac:dyDescent="0.25">
      <c r="W228" s="40"/>
      <c r="X228" s="40"/>
      <c r="Y228" s="40"/>
      <c r="Z228" s="40"/>
      <c r="AA228" s="40"/>
      <c r="AB228" s="40"/>
      <c r="AC228" s="40"/>
      <c r="AD228" s="40"/>
      <c r="AE228" s="40"/>
      <c r="AF228" s="40"/>
      <c r="AG228" s="40"/>
      <c r="AH228" s="40"/>
      <c r="AI228" s="40"/>
      <c r="AJ228" s="40"/>
    </row>
    <row r="229" spans="23:36" x14ac:dyDescent="0.25">
      <c r="W229" s="45"/>
      <c r="X229" s="45"/>
      <c r="Y229" s="45"/>
      <c r="Z229" s="45"/>
      <c r="AA229" s="45"/>
      <c r="AB229" s="45"/>
      <c r="AC229" s="45"/>
      <c r="AD229" s="45"/>
      <c r="AE229" s="45"/>
      <c r="AF229" s="45"/>
      <c r="AG229" s="45"/>
      <c r="AH229" s="45"/>
      <c r="AI229" s="45"/>
      <c r="AJ229" s="45"/>
    </row>
    <row r="230" spans="23:36" x14ac:dyDescent="0.25">
      <c r="W230" s="40"/>
      <c r="X230" s="40"/>
      <c r="Y230" s="40"/>
      <c r="Z230" s="40"/>
      <c r="AA230" s="40"/>
      <c r="AB230" s="40"/>
      <c r="AC230" s="40"/>
      <c r="AD230" s="40"/>
      <c r="AE230" s="40"/>
      <c r="AF230" s="40"/>
      <c r="AG230" s="40"/>
      <c r="AH230" s="40"/>
      <c r="AI230" s="40"/>
      <c r="AJ230" s="40"/>
    </row>
    <row r="231" spans="23:36" x14ac:dyDescent="0.25">
      <c r="W231" s="45"/>
      <c r="X231" s="45"/>
      <c r="Y231" s="45"/>
      <c r="Z231" s="45"/>
      <c r="AA231" s="45"/>
      <c r="AB231" s="45"/>
      <c r="AC231" s="45"/>
      <c r="AD231" s="45"/>
      <c r="AE231" s="45"/>
      <c r="AF231" s="45"/>
      <c r="AG231" s="45"/>
      <c r="AH231" s="45"/>
      <c r="AI231" s="45"/>
      <c r="AJ231" s="45"/>
    </row>
    <row r="232" spans="23:36" x14ac:dyDescent="0.25">
      <c r="W232" s="40"/>
      <c r="X232" s="40"/>
      <c r="Y232" s="40"/>
      <c r="Z232" s="40"/>
      <c r="AA232" s="40"/>
      <c r="AB232" s="40"/>
      <c r="AC232" s="40"/>
      <c r="AD232" s="40"/>
      <c r="AE232" s="40"/>
      <c r="AF232" s="40"/>
      <c r="AG232" s="40"/>
      <c r="AH232" s="40"/>
      <c r="AI232" s="40"/>
      <c r="AJ232" s="40"/>
    </row>
    <row r="233" spans="23:36" x14ac:dyDescent="0.25">
      <c r="W233" s="45"/>
      <c r="X233" s="45"/>
      <c r="Y233" s="45"/>
      <c r="Z233" s="45"/>
      <c r="AA233" s="45"/>
      <c r="AB233" s="45"/>
      <c r="AC233" s="45"/>
      <c r="AD233" s="45"/>
      <c r="AE233" s="45"/>
      <c r="AF233" s="45"/>
      <c r="AG233" s="45"/>
      <c r="AH233" s="45"/>
      <c r="AI233" s="45"/>
      <c r="AJ233" s="45"/>
    </row>
    <row r="234" spans="23:36" x14ac:dyDescent="0.25">
      <c r="W234" s="40"/>
      <c r="X234" s="40"/>
      <c r="Y234" s="40"/>
      <c r="Z234" s="40"/>
      <c r="AA234" s="40"/>
      <c r="AB234" s="40"/>
      <c r="AC234" s="40"/>
      <c r="AD234" s="40"/>
      <c r="AE234" s="40"/>
      <c r="AF234" s="40"/>
      <c r="AG234" s="40"/>
      <c r="AH234" s="40"/>
      <c r="AI234" s="40"/>
      <c r="AJ234" s="40"/>
    </row>
    <row r="235" spans="23:36" x14ac:dyDescent="0.25">
      <c r="W235" s="45"/>
      <c r="X235" s="45"/>
      <c r="Y235" s="45"/>
      <c r="Z235" s="45"/>
      <c r="AA235" s="45"/>
      <c r="AB235" s="45"/>
      <c r="AC235" s="45"/>
      <c r="AD235" s="45"/>
      <c r="AE235" s="45"/>
      <c r="AF235" s="45"/>
      <c r="AG235" s="45"/>
      <c r="AH235" s="45"/>
      <c r="AI235" s="45"/>
      <c r="AJ235" s="45"/>
    </row>
    <row r="236" spans="23:36" x14ac:dyDescent="0.25">
      <c r="W236" s="40"/>
      <c r="X236" s="40"/>
      <c r="Y236" s="40"/>
      <c r="Z236" s="40"/>
      <c r="AA236" s="40"/>
      <c r="AB236" s="40"/>
      <c r="AC236" s="40"/>
      <c r="AD236" s="40"/>
      <c r="AE236" s="40"/>
      <c r="AF236" s="40"/>
      <c r="AG236" s="40"/>
      <c r="AH236" s="40"/>
      <c r="AI236" s="40"/>
      <c r="AJ236" s="40"/>
    </row>
    <row r="237" spans="23:36" x14ac:dyDescent="0.25">
      <c r="W237" s="45"/>
      <c r="X237" s="45"/>
      <c r="Y237" s="45"/>
      <c r="Z237" s="45"/>
      <c r="AA237" s="45"/>
      <c r="AB237" s="45"/>
      <c r="AC237" s="45"/>
      <c r="AD237" s="45"/>
      <c r="AE237" s="45"/>
      <c r="AF237" s="45"/>
      <c r="AG237" s="45"/>
      <c r="AH237" s="45"/>
      <c r="AI237" s="45"/>
      <c r="AJ237" s="45"/>
    </row>
    <row r="238" spans="23:36" x14ac:dyDescent="0.25">
      <c r="W238" s="40"/>
      <c r="X238" s="40"/>
      <c r="Y238" s="40"/>
      <c r="Z238" s="40"/>
      <c r="AA238" s="40"/>
      <c r="AB238" s="40"/>
      <c r="AC238" s="40"/>
      <c r="AD238" s="40"/>
      <c r="AE238" s="40"/>
      <c r="AF238" s="40"/>
      <c r="AG238" s="40"/>
      <c r="AH238" s="40"/>
      <c r="AI238" s="40"/>
      <c r="AJ238" s="40"/>
    </row>
    <row r="239" spans="23:36" x14ac:dyDescent="0.25">
      <c r="W239" s="45"/>
      <c r="X239" s="45"/>
      <c r="Y239" s="45"/>
      <c r="Z239" s="45"/>
      <c r="AA239" s="45"/>
      <c r="AB239" s="45"/>
      <c r="AC239" s="45"/>
      <c r="AD239" s="45"/>
      <c r="AE239" s="45"/>
      <c r="AF239" s="45"/>
      <c r="AG239" s="45"/>
      <c r="AH239" s="45"/>
      <c r="AI239" s="45"/>
      <c r="AJ239" s="45"/>
    </row>
    <row r="240" spans="23:36" x14ac:dyDescent="0.25">
      <c r="W240" s="40"/>
      <c r="X240" s="40"/>
      <c r="Y240" s="40"/>
      <c r="Z240" s="40"/>
      <c r="AA240" s="40"/>
      <c r="AB240" s="40"/>
      <c r="AC240" s="40"/>
      <c r="AD240" s="40"/>
      <c r="AE240" s="40"/>
      <c r="AF240" s="40"/>
      <c r="AG240" s="40"/>
      <c r="AH240" s="40"/>
      <c r="AI240" s="40"/>
      <c r="AJ240" s="40"/>
    </row>
    <row r="241" spans="23:36" x14ac:dyDescent="0.25">
      <c r="W241" s="45"/>
      <c r="X241" s="45"/>
      <c r="Y241" s="45"/>
      <c r="Z241" s="45"/>
      <c r="AA241" s="45"/>
      <c r="AB241" s="45"/>
      <c r="AC241" s="45"/>
      <c r="AD241" s="45"/>
      <c r="AE241" s="45"/>
      <c r="AF241" s="45"/>
      <c r="AG241" s="45"/>
      <c r="AH241" s="45"/>
      <c r="AI241" s="45"/>
      <c r="AJ241" s="45"/>
    </row>
    <row r="242" spans="23:36" x14ac:dyDescent="0.25">
      <c r="W242" s="40"/>
      <c r="X242" s="40"/>
      <c r="Y242" s="40"/>
      <c r="Z242" s="40"/>
      <c r="AA242" s="40"/>
      <c r="AB242" s="40"/>
      <c r="AC242" s="40"/>
      <c r="AD242" s="40"/>
      <c r="AE242" s="40"/>
      <c r="AF242" s="40"/>
      <c r="AG242" s="40"/>
      <c r="AH242" s="40"/>
      <c r="AI242" s="40"/>
      <c r="AJ242" s="40"/>
    </row>
    <row r="243" spans="23:36" x14ac:dyDescent="0.25">
      <c r="W243" s="45"/>
      <c r="X243" s="45"/>
      <c r="Y243" s="45"/>
      <c r="Z243" s="45"/>
      <c r="AA243" s="45"/>
      <c r="AB243" s="45"/>
      <c r="AC243" s="45"/>
      <c r="AD243" s="45"/>
      <c r="AE243" s="45"/>
      <c r="AF243" s="45"/>
      <c r="AG243" s="45"/>
      <c r="AH243" s="45"/>
      <c r="AI243" s="45"/>
      <c r="AJ243" s="45"/>
    </row>
    <row r="244" spans="23:36" x14ac:dyDescent="0.25">
      <c r="W244" s="40"/>
      <c r="X244" s="40"/>
      <c r="Y244" s="40"/>
      <c r="Z244" s="40"/>
      <c r="AA244" s="40"/>
      <c r="AB244" s="40"/>
      <c r="AC244" s="40"/>
      <c r="AD244" s="40"/>
      <c r="AE244" s="40"/>
      <c r="AF244" s="40"/>
      <c r="AG244" s="40"/>
      <c r="AH244" s="40"/>
      <c r="AI244" s="40"/>
      <c r="AJ244" s="40"/>
    </row>
    <row r="245" spans="23:36" x14ac:dyDescent="0.25">
      <c r="W245" s="45"/>
      <c r="X245" s="45"/>
      <c r="Y245" s="45"/>
      <c r="Z245" s="45"/>
      <c r="AA245" s="45"/>
      <c r="AB245" s="45"/>
      <c r="AC245" s="45"/>
      <c r="AD245" s="45"/>
      <c r="AE245" s="45"/>
      <c r="AF245" s="45"/>
      <c r="AG245" s="45"/>
      <c r="AH245" s="45"/>
      <c r="AI245" s="45"/>
      <c r="AJ245" s="45"/>
    </row>
    <row r="246" spans="23:36" x14ac:dyDescent="0.25">
      <c r="W246" s="40"/>
      <c r="X246" s="40"/>
      <c r="Y246" s="40"/>
      <c r="Z246" s="40"/>
      <c r="AA246" s="40"/>
      <c r="AB246" s="40"/>
      <c r="AC246" s="40"/>
      <c r="AD246" s="40"/>
      <c r="AE246" s="40"/>
      <c r="AF246" s="40"/>
      <c r="AG246" s="40"/>
      <c r="AH246" s="40"/>
      <c r="AI246" s="40"/>
      <c r="AJ246" s="40"/>
    </row>
    <row r="247" spans="23:36" x14ac:dyDescent="0.25">
      <c r="W247" s="45"/>
      <c r="X247" s="45"/>
      <c r="Y247" s="45"/>
      <c r="Z247" s="45"/>
      <c r="AA247" s="45"/>
      <c r="AB247" s="45"/>
      <c r="AC247" s="45"/>
      <c r="AD247" s="45"/>
      <c r="AE247" s="45"/>
      <c r="AF247" s="45"/>
      <c r="AG247" s="45"/>
      <c r="AH247" s="45"/>
      <c r="AI247" s="45"/>
      <c r="AJ247" s="45"/>
    </row>
    <row r="248" spans="23:36" x14ac:dyDescent="0.25">
      <c r="W248" s="40"/>
      <c r="X248" s="40"/>
      <c r="Y248" s="40"/>
      <c r="Z248" s="40"/>
      <c r="AA248" s="40"/>
      <c r="AB248" s="40"/>
      <c r="AC248" s="40"/>
      <c r="AD248" s="40"/>
      <c r="AE248" s="40"/>
      <c r="AF248" s="40"/>
      <c r="AG248" s="40"/>
      <c r="AH248" s="40"/>
      <c r="AI248" s="40"/>
      <c r="AJ248" s="40"/>
    </row>
    <row r="249" spans="23:36" x14ac:dyDescent="0.25">
      <c r="W249" s="45"/>
      <c r="X249" s="45"/>
      <c r="Y249" s="45"/>
      <c r="Z249" s="45"/>
      <c r="AA249" s="45"/>
      <c r="AB249" s="45"/>
      <c r="AC249" s="45"/>
      <c r="AD249" s="45"/>
      <c r="AE249" s="45"/>
      <c r="AF249" s="45"/>
      <c r="AG249" s="45"/>
      <c r="AH249" s="45"/>
      <c r="AI249" s="45"/>
      <c r="AJ249" s="45"/>
    </row>
    <row r="250" spans="23:36" x14ac:dyDescent="0.25">
      <c r="W250" s="40"/>
      <c r="X250" s="40"/>
      <c r="Y250" s="40"/>
      <c r="Z250" s="40"/>
      <c r="AA250" s="40"/>
      <c r="AB250" s="40"/>
      <c r="AC250" s="40"/>
      <c r="AD250" s="40"/>
      <c r="AE250" s="40"/>
      <c r="AF250" s="40"/>
      <c r="AG250" s="40"/>
      <c r="AH250" s="40"/>
      <c r="AI250" s="40"/>
      <c r="AJ250" s="40"/>
    </row>
    <row r="251" spans="23:36" x14ac:dyDescent="0.25">
      <c r="W251" s="45"/>
      <c r="X251" s="45"/>
      <c r="Y251" s="45"/>
      <c r="Z251" s="45"/>
      <c r="AA251" s="45"/>
      <c r="AB251" s="45"/>
      <c r="AC251" s="45"/>
      <c r="AD251" s="45"/>
      <c r="AE251" s="45"/>
      <c r="AF251" s="45"/>
      <c r="AG251" s="45"/>
      <c r="AH251" s="45"/>
      <c r="AI251" s="45"/>
      <c r="AJ251" s="45"/>
    </row>
    <row r="252" spans="23:36" x14ac:dyDescent="0.25">
      <c r="W252" s="40"/>
      <c r="X252" s="40"/>
      <c r="Y252" s="40"/>
      <c r="Z252" s="40"/>
      <c r="AA252" s="40"/>
      <c r="AB252" s="40"/>
      <c r="AC252" s="40"/>
      <c r="AD252" s="40"/>
      <c r="AE252" s="40"/>
      <c r="AF252" s="40"/>
      <c r="AG252" s="40"/>
      <c r="AH252" s="40"/>
      <c r="AI252" s="40"/>
      <c r="AJ252" s="40"/>
    </row>
    <row r="253" spans="23:36" x14ac:dyDescent="0.25">
      <c r="W253" s="45"/>
      <c r="X253" s="45"/>
      <c r="Y253" s="45"/>
      <c r="Z253" s="45"/>
      <c r="AA253" s="45"/>
      <c r="AB253" s="45"/>
      <c r="AC253" s="45"/>
      <c r="AD253" s="45"/>
      <c r="AE253" s="45"/>
      <c r="AF253" s="45"/>
      <c r="AG253" s="45"/>
      <c r="AH253" s="45"/>
      <c r="AI253" s="45"/>
      <c r="AJ253" s="45"/>
    </row>
    <row r="254" spans="23:36" x14ac:dyDescent="0.25">
      <c r="W254" s="40"/>
      <c r="X254" s="40"/>
      <c r="Y254" s="40"/>
      <c r="Z254" s="40"/>
      <c r="AA254" s="40"/>
      <c r="AB254" s="40"/>
      <c r="AC254" s="40"/>
      <c r="AD254" s="40"/>
      <c r="AE254" s="40"/>
      <c r="AF254" s="40"/>
      <c r="AG254" s="40"/>
      <c r="AH254" s="40"/>
      <c r="AI254" s="40"/>
      <c r="AJ254" s="40"/>
    </row>
    <row r="255" spans="23:36" x14ac:dyDescent="0.25">
      <c r="W255" s="45"/>
      <c r="X255" s="45"/>
      <c r="Y255" s="45"/>
      <c r="Z255" s="45"/>
      <c r="AA255" s="45"/>
      <c r="AB255" s="45"/>
      <c r="AC255" s="45"/>
      <c r="AD255" s="45"/>
      <c r="AE255" s="45"/>
      <c r="AF255" s="45"/>
      <c r="AG255" s="45"/>
      <c r="AH255" s="45"/>
      <c r="AI255" s="45"/>
      <c r="AJ255" s="45"/>
    </row>
    <row r="256" spans="23:36" x14ac:dyDescent="0.25">
      <c r="W256" s="40"/>
      <c r="X256" s="40"/>
      <c r="Y256" s="40"/>
      <c r="Z256" s="40"/>
      <c r="AA256" s="40"/>
      <c r="AB256" s="40"/>
      <c r="AC256" s="40"/>
      <c r="AD256" s="40"/>
      <c r="AE256" s="40"/>
      <c r="AF256" s="40"/>
      <c r="AG256" s="40"/>
      <c r="AH256" s="40"/>
      <c r="AI256" s="40"/>
      <c r="AJ256" s="40"/>
    </row>
    <row r="257" spans="23:36" x14ac:dyDescent="0.25">
      <c r="W257" s="45"/>
      <c r="X257" s="45"/>
      <c r="Y257" s="45"/>
      <c r="Z257" s="45"/>
      <c r="AA257" s="45"/>
      <c r="AB257" s="45"/>
      <c r="AC257" s="45"/>
      <c r="AD257" s="45"/>
      <c r="AE257" s="45"/>
      <c r="AF257" s="45"/>
      <c r="AG257" s="45"/>
      <c r="AH257" s="45"/>
      <c r="AI257" s="45"/>
      <c r="AJ257" s="45"/>
    </row>
    <row r="258" spans="23:36" x14ac:dyDescent="0.25">
      <c r="W258" s="40"/>
      <c r="X258" s="40"/>
      <c r="Y258" s="40"/>
      <c r="Z258" s="40"/>
      <c r="AA258" s="40"/>
      <c r="AB258" s="40"/>
      <c r="AC258" s="40"/>
      <c r="AD258" s="40"/>
      <c r="AE258" s="40"/>
      <c r="AF258" s="40"/>
      <c r="AG258" s="40"/>
      <c r="AH258" s="40"/>
      <c r="AI258" s="40"/>
      <c r="AJ258" s="40"/>
    </row>
    <row r="259" spans="23:36" x14ac:dyDescent="0.25">
      <c r="W259" s="45"/>
      <c r="X259" s="45"/>
      <c r="Y259" s="45"/>
      <c r="Z259" s="45"/>
      <c r="AA259" s="45"/>
      <c r="AB259" s="45"/>
      <c r="AC259" s="45"/>
      <c r="AD259" s="45"/>
      <c r="AE259" s="45"/>
      <c r="AF259" s="45"/>
      <c r="AG259" s="45"/>
      <c r="AH259" s="45"/>
      <c r="AI259" s="45"/>
      <c r="AJ259" s="45"/>
    </row>
    <row r="260" spans="23:36" x14ac:dyDescent="0.25">
      <c r="W260" s="40"/>
      <c r="X260" s="40"/>
      <c r="Y260" s="40"/>
      <c r="Z260" s="40"/>
      <c r="AA260" s="40"/>
      <c r="AB260" s="40"/>
      <c r="AC260" s="40"/>
      <c r="AD260" s="40"/>
      <c r="AE260" s="40"/>
      <c r="AF260" s="40"/>
      <c r="AG260" s="40"/>
      <c r="AH260" s="40"/>
      <c r="AI260" s="40"/>
      <c r="AJ260" s="40"/>
    </row>
    <row r="261" spans="23:36" x14ac:dyDescent="0.25">
      <c r="W261" s="45"/>
      <c r="X261" s="45"/>
      <c r="Y261" s="45"/>
      <c r="Z261" s="45"/>
      <c r="AA261" s="45"/>
      <c r="AB261" s="45"/>
      <c r="AC261" s="45"/>
      <c r="AD261" s="45"/>
      <c r="AE261" s="45"/>
      <c r="AF261" s="45"/>
      <c r="AG261" s="45"/>
      <c r="AH261" s="45"/>
      <c r="AI261" s="45"/>
      <c r="AJ261" s="45"/>
    </row>
    <row r="262" spans="23:36" x14ac:dyDescent="0.25">
      <c r="W262" s="40"/>
      <c r="X262" s="40"/>
      <c r="Y262" s="40"/>
      <c r="Z262" s="40"/>
      <c r="AA262" s="40"/>
      <c r="AB262" s="40"/>
      <c r="AC262" s="40"/>
      <c r="AD262" s="40"/>
      <c r="AE262" s="40"/>
      <c r="AF262" s="40"/>
      <c r="AG262" s="40"/>
      <c r="AH262" s="40"/>
      <c r="AI262" s="40"/>
      <c r="AJ262" s="40"/>
    </row>
    <row r="263" spans="23:36" x14ac:dyDescent="0.25">
      <c r="W263" s="45"/>
      <c r="X263" s="45"/>
      <c r="Y263" s="45"/>
      <c r="Z263" s="45"/>
      <c r="AA263" s="45"/>
      <c r="AB263" s="45"/>
      <c r="AC263" s="45"/>
      <c r="AD263" s="45"/>
      <c r="AE263" s="45"/>
      <c r="AF263" s="45"/>
      <c r="AG263" s="45"/>
      <c r="AH263" s="45"/>
      <c r="AI263" s="45"/>
      <c r="AJ263" s="45"/>
    </row>
    <row r="264" spans="23:36" x14ac:dyDescent="0.25">
      <c r="W264" s="40"/>
      <c r="X264" s="40"/>
      <c r="Y264" s="40"/>
      <c r="Z264" s="40"/>
      <c r="AA264" s="40"/>
      <c r="AB264" s="40"/>
      <c r="AC264" s="40"/>
      <c r="AD264" s="40"/>
      <c r="AE264" s="40"/>
      <c r="AF264" s="40"/>
      <c r="AG264" s="40"/>
      <c r="AH264" s="40"/>
      <c r="AI264" s="40"/>
      <c r="AJ264" s="40"/>
    </row>
    <row r="265" spans="23:36" x14ac:dyDescent="0.25">
      <c r="W265" s="45"/>
      <c r="X265" s="45"/>
      <c r="Y265" s="45"/>
      <c r="Z265" s="45"/>
      <c r="AA265" s="45"/>
      <c r="AB265" s="45"/>
      <c r="AC265" s="45"/>
      <c r="AD265" s="45"/>
      <c r="AE265" s="45"/>
      <c r="AF265" s="45"/>
      <c r="AG265" s="45"/>
      <c r="AH265" s="45"/>
      <c r="AI265" s="45"/>
      <c r="AJ265" s="45"/>
    </row>
    <row r="266" spans="23:36" x14ac:dyDescent="0.25">
      <c r="W266" s="40"/>
      <c r="X266" s="40"/>
      <c r="Y266" s="40"/>
      <c r="Z266" s="40"/>
      <c r="AA266" s="40"/>
      <c r="AB266" s="40"/>
      <c r="AC266" s="40"/>
      <c r="AD266" s="40"/>
      <c r="AE266" s="40"/>
      <c r="AF266" s="40"/>
      <c r="AG266" s="40"/>
      <c r="AH266" s="40"/>
      <c r="AI266" s="40"/>
      <c r="AJ266" s="40"/>
    </row>
    <row r="267" spans="23:36" x14ac:dyDescent="0.25">
      <c r="W267" s="45"/>
      <c r="X267" s="45"/>
      <c r="Y267" s="45"/>
      <c r="Z267" s="45"/>
      <c r="AA267" s="45"/>
      <c r="AB267" s="45"/>
      <c r="AC267" s="45"/>
      <c r="AD267" s="45"/>
      <c r="AE267" s="45"/>
      <c r="AF267" s="45"/>
      <c r="AG267" s="45"/>
      <c r="AH267" s="45"/>
      <c r="AI267" s="45"/>
      <c r="AJ267" s="45"/>
    </row>
    <row r="268" spans="23:36" x14ac:dyDescent="0.25">
      <c r="W268" s="40"/>
      <c r="X268" s="40"/>
      <c r="Y268" s="40"/>
      <c r="Z268" s="40"/>
      <c r="AA268" s="40"/>
      <c r="AB268" s="40"/>
      <c r="AC268" s="40"/>
      <c r="AD268" s="40"/>
      <c r="AE268" s="40"/>
      <c r="AF268" s="40"/>
      <c r="AG268" s="40"/>
      <c r="AH268" s="40"/>
      <c r="AI268" s="40"/>
      <c r="AJ268" s="40"/>
    </row>
    <row r="269" spans="23:36" x14ac:dyDescent="0.25">
      <c r="W269" s="45"/>
      <c r="X269" s="45"/>
      <c r="Y269" s="45"/>
      <c r="Z269" s="45"/>
      <c r="AA269" s="45"/>
      <c r="AB269" s="45"/>
      <c r="AC269" s="45"/>
      <c r="AD269" s="45"/>
      <c r="AE269" s="45"/>
      <c r="AF269" s="45"/>
      <c r="AG269" s="45"/>
      <c r="AH269" s="45"/>
      <c r="AI269" s="45"/>
      <c r="AJ269" s="45"/>
    </row>
    <row r="270" spans="23:36" x14ac:dyDescent="0.25">
      <c r="W270" s="40"/>
      <c r="X270" s="40"/>
      <c r="Y270" s="40"/>
      <c r="Z270" s="40"/>
      <c r="AA270" s="40"/>
      <c r="AB270" s="40"/>
      <c r="AC270" s="40"/>
      <c r="AD270" s="40"/>
      <c r="AE270" s="40"/>
      <c r="AF270" s="40"/>
      <c r="AG270" s="40"/>
      <c r="AH270" s="40"/>
      <c r="AI270" s="40"/>
      <c r="AJ270" s="40"/>
    </row>
    <row r="271" spans="23:36" x14ac:dyDescent="0.25">
      <c r="W271" s="45"/>
      <c r="X271" s="45"/>
      <c r="Y271" s="45"/>
      <c r="Z271" s="45"/>
      <c r="AA271" s="45"/>
      <c r="AB271" s="45"/>
      <c r="AC271" s="45"/>
      <c r="AD271" s="45"/>
      <c r="AE271" s="45"/>
      <c r="AF271" s="45"/>
      <c r="AG271" s="45"/>
      <c r="AH271" s="45"/>
      <c r="AI271" s="45"/>
      <c r="AJ271" s="45"/>
    </row>
    <row r="272" spans="23:36" x14ac:dyDescent="0.25">
      <c r="W272" s="40"/>
      <c r="X272" s="40"/>
      <c r="Y272" s="40"/>
      <c r="Z272" s="40"/>
      <c r="AA272" s="40"/>
      <c r="AB272" s="40"/>
      <c r="AC272" s="40"/>
      <c r="AD272" s="40"/>
      <c r="AE272" s="40"/>
      <c r="AF272" s="40"/>
      <c r="AG272" s="40"/>
      <c r="AH272" s="40"/>
      <c r="AI272" s="40"/>
      <c r="AJ272" s="40"/>
    </row>
    <row r="273" spans="23:36" x14ac:dyDescent="0.25">
      <c r="W273" s="45"/>
      <c r="X273" s="45"/>
      <c r="Y273" s="45"/>
      <c r="Z273" s="45"/>
      <c r="AA273" s="45"/>
      <c r="AB273" s="45"/>
      <c r="AC273" s="45"/>
      <c r="AD273" s="45"/>
      <c r="AE273" s="45"/>
      <c r="AF273" s="45"/>
      <c r="AG273" s="45"/>
      <c r="AH273" s="45"/>
      <c r="AI273" s="45"/>
      <c r="AJ273" s="45"/>
    </row>
    <row r="274" spans="23:36" x14ac:dyDescent="0.25">
      <c r="W274" s="40"/>
      <c r="X274" s="40"/>
      <c r="Y274" s="40"/>
      <c r="Z274" s="40"/>
      <c r="AA274" s="40"/>
      <c r="AB274" s="40"/>
      <c r="AC274" s="40"/>
      <c r="AD274" s="40"/>
      <c r="AE274" s="40"/>
      <c r="AF274" s="40"/>
      <c r="AG274" s="40"/>
      <c r="AH274" s="40"/>
      <c r="AI274" s="40"/>
      <c r="AJ274" s="40"/>
    </row>
    <row r="275" spans="23:36" x14ac:dyDescent="0.25">
      <c r="W275" s="45"/>
      <c r="X275" s="45"/>
      <c r="Y275" s="45"/>
      <c r="Z275" s="45"/>
      <c r="AA275" s="45"/>
      <c r="AB275" s="45"/>
      <c r="AC275" s="45"/>
      <c r="AD275" s="45"/>
      <c r="AE275" s="45"/>
      <c r="AF275" s="45"/>
      <c r="AG275" s="45"/>
      <c r="AH275" s="45"/>
      <c r="AI275" s="45"/>
      <c r="AJ275" s="45"/>
    </row>
    <row r="276" spans="23:36" x14ac:dyDescent="0.25">
      <c r="W276" s="40"/>
      <c r="X276" s="40"/>
      <c r="Y276" s="40"/>
      <c r="Z276" s="40"/>
      <c r="AA276" s="40"/>
      <c r="AB276" s="40"/>
      <c r="AC276" s="40"/>
      <c r="AD276" s="40"/>
      <c r="AE276" s="40"/>
      <c r="AF276" s="40"/>
      <c r="AG276" s="40"/>
      <c r="AH276" s="40"/>
      <c r="AI276" s="40"/>
      <c r="AJ276" s="40"/>
    </row>
    <row r="277" spans="23:36" x14ac:dyDescent="0.25">
      <c r="W277" s="45"/>
      <c r="X277" s="45"/>
      <c r="Y277" s="45"/>
      <c r="Z277" s="45"/>
      <c r="AA277" s="45"/>
      <c r="AB277" s="45"/>
      <c r="AC277" s="45"/>
      <c r="AD277" s="45"/>
      <c r="AE277" s="45"/>
      <c r="AF277" s="45"/>
      <c r="AG277" s="45"/>
      <c r="AH277" s="45"/>
      <c r="AI277" s="45"/>
      <c r="AJ277" s="45"/>
    </row>
    <row r="278" spans="23:36" x14ac:dyDescent="0.25">
      <c r="W278" s="40"/>
      <c r="X278" s="40"/>
      <c r="Y278" s="40"/>
      <c r="Z278" s="40"/>
      <c r="AA278" s="40"/>
      <c r="AB278" s="40"/>
      <c r="AC278" s="40"/>
      <c r="AD278" s="40"/>
      <c r="AE278" s="40"/>
      <c r="AF278" s="40"/>
      <c r="AG278" s="40"/>
      <c r="AH278" s="40"/>
      <c r="AI278" s="40"/>
      <c r="AJ278" s="40"/>
    </row>
    <row r="279" spans="23:36" x14ac:dyDescent="0.25">
      <c r="W279" s="45"/>
      <c r="X279" s="45"/>
      <c r="Y279" s="45"/>
      <c r="Z279" s="45"/>
      <c r="AA279" s="45"/>
      <c r="AB279" s="45"/>
      <c r="AC279" s="45"/>
      <c r="AD279" s="45"/>
      <c r="AE279" s="45"/>
      <c r="AF279" s="45"/>
      <c r="AG279" s="45"/>
      <c r="AH279" s="45"/>
      <c r="AI279" s="45"/>
      <c r="AJ279" s="45"/>
    </row>
    <row r="280" spans="23:36" x14ac:dyDescent="0.25">
      <c r="W280" s="40"/>
      <c r="X280" s="40"/>
      <c r="Y280" s="40"/>
      <c r="Z280" s="40"/>
      <c r="AA280" s="40"/>
      <c r="AB280" s="40"/>
      <c r="AC280" s="40"/>
      <c r="AD280" s="40"/>
      <c r="AE280" s="40"/>
      <c r="AF280" s="40"/>
      <c r="AG280" s="40"/>
      <c r="AH280" s="40"/>
      <c r="AI280" s="40"/>
      <c r="AJ280" s="40"/>
    </row>
    <row r="281" spans="23:36" x14ac:dyDescent="0.25">
      <c r="W281" s="45"/>
      <c r="X281" s="45"/>
      <c r="Y281" s="45"/>
      <c r="Z281" s="45"/>
      <c r="AA281" s="45"/>
      <c r="AB281" s="45"/>
      <c r="AC281" s="45"/>
      <c r="AD281" s="45"/>
      <c r="AE281" s="45"/>
      <c r="AF281" s="45"/>
      <c r="AG281" s="45"/>
      <c r="AH281" s="45"/>
      <c r="AI281" s="45"/>
      <c r="AJ281" s="45"/>
    </row>
    <row r="282" spans="23:36" x14ac:dyDescent="0.25">
      <c r="W282" s="40"/>
      <c r="X282" s="40"/>
      <c r="Y282" s="40"/>
      <c r="Z282" s="40"/>
      <c r="AA282" s="40"/>
      <c r="AB282" s="40"/>
      <c r="AC282" s="40"/>
      <c r="AD282" s="40"/>
      <c r="AE282" s="40"/>
      <c r="AF282" s="40"/>
      <c r="AG282" s="40"/>
      <c r="AH282" s="40"/>
      <c r="AI282" s="40"/>
      <c r="AJ282" s="40"/>
    </row>
    <row r="283" spans="23:36" x14ac:dyDescent="0.25">
      <c r="W283" s="45"/>
      <c r="X283" s="45"/>
      <c r="Y283" s="45"/>
      <c r="Z283" s="45"/>
      <c r="AA283" s="45"/>
      <c r="AB283" s="45"/>
      <c r="AC283" s="45"/>
      <c r="AD283" s="45"/>
      <c r="AE283" s="45"/>
      <c r="AF283" s="45"/>
      <c r="AG283" s="45"/>
      <c r="AH283" s="45"/>
      <c r="AI283" s="45"/>
      <c r="AJ283" s="45"/>
    </row>
    <row r="284" spans="23:36" x14ac:dyDescent="0.25">
      <c r="W284" s="40"/>
      <c r="X284" s="40"/>
      <c r="Y284" s="40"/>
      <c r="Z284" s="40"/>
      <c r="AA284" s="40"/>
      <c r="AB284" s="40"/>
      <c r="AC284" s="40"/>
      <c r="AD284" s="40"/>
      <c r="AE284" s="40"/>
      <c r="AF284" s="40"/>
      <c r="AG284" s="40"/>
      <c r="AH284" s="40"/>
      <c r="AI284" s="40"/>
      <c r="AJ284" s="40"/>
    </row>
    <row r="285" spans="23:36" x14ac:dyDescent="0.25">
      <c r="W285" s="45"/>
      <c r="X285" s="45"/>
      <c r="Y285" s="45"/>
      <c r="Z285" s="45"/>
      <c r="AA285" s="45"/>
      <c r="AB285" s="45"/>
      <c r="AC285" s="45"/>
      <c r="AD285" s="45"/>
      <c r="AE285" s="45"/>
      <c r="AF285" s="45"/>
      <c r="AG285" s="45"/>
      <c r="AH285" s="45"/>
      <c r="AI285" s="45"/>
      <c r="AJ285" s="45"/>
    </row>
    <row r="286" spans="23:36" x14ac:dyDescent="0.25">
      <c r="W286" s="40"/>
      <c r="X286" s="40"/>
      <c r="Y286" s="40"/>
      <c r="Z286" s="40"/>
      <c r="AA286" s="40"/>
      <c r="AB286" s="40"/>
      <c r="AC286" s="40"/>
      <c r="AD286" s="40"/>
      <c r="AE286" s="40"/>
      <c r="AF286" s="40"/>
      <c r="AG286" s="40"/>
      <c r="AH286" s="40"/>
      <c r="AI286" s="40"/>
      <c r="AJ286" s="40"/>
    </row>
    <row r="287" spans="23:36" x14ac:dyDescent="0.25">
      <c r="W287" s="45"/>
      <c r="X287" s="45"/>
      <c r="Y287" s="45"/>
      <c r="Z287" s="45"/>
      <c r="AA287" s="45"/>
      <c r="AB287" s="45"/>
      <c r="AC287" s="45"/>
      <c r="AD287" s="45"/>
      <c r="AE287" s="45"/>
      <c r="AF287" s="45"/>
      <c r="AG287" s="45"/>
      <c r="AH287" s="45"/>
      <c r="AI287" s="45"/>
      <c r="AJ287" s="45"/>
    </row>
    <row r="288" spans="23:36" x14ac:dyDescent="0.25">
      <c r="W288" s="40"/>
      <c r="X288" s="40"/>
      <c r="Y288" s="40"/>
      <c r="Z288" s="40"/>
      <c r="AA288" s="40"/>
      <c r="AB288" s="40"/>
      <c r="AC288" s="40"/>
      <c r="AD288" s="40"/>
      <c r="AE288" s="40"/>
      <c r="AF288" s="40"/>
      <c r="AG288" s="40"/>
      <c r="AH288" s="40"/>
      <c r="AI288" s="40"/>
      <c r="AJ288" s="40"/>
    </row>
    <row r="289" spans="23:36" x14ac:dyDescent="0.25">
      <c r="W289" s="45"/>
      <c r="X289" s="45"/>
      <c r="Y289" s="45"/>
      <c r="Z289" s="45"/>
      <c r="AA289" s="45"/>
      <c r="AB289" s="45"/>
      <c r="AC289" s="45"/>
      <c r="AD289" s="45"/>
      <c r="AE289" s="45"/>
      <c r="AF289" s="45"/>
      <c r="AG289" s="45"/>
      <c r="AH289" s="45"/>
      <c r="AI289" s="45"/>
      <c r="AJ289" s="45"/>
    </row>
    <row r="290" spans="23:36" x14ac:dyDescent="0.25">
      <c r="W290" s="40"/>
      <c r="X290" s="40"/>
      <c r="Y290" s="40"/>
      <c r="Z290" s="40"/>
      <c r="AA290" s="40"/>
      <c r="AB290" s="40"/>
      <c r="AC290" s="40"/>
      <c r="AD290" s="40"/>
      <c r="AE290" s="40"/>
      <c r="AF290" s="40"/>
      <c r="AG290" s="40"/>
      <c r="AH290" s="40"/>
      <c r="AI290" s="40"/>
      <c r="AJ290" s="40"/>
    </row>
    <row r="291" spans="23:36" x14ac:dyDescent="0.25">
      <c r="W291" s="45"/>
      <c r="X291" s="45"/>
      <c r="Y291" s="45"/>
      <c r="Z291" s="45"/>
      <c r="AA291" s="45"/>
      <c r="AB291" s="45"/>
      <c r="AC291" s="45"/>
      <c r="AD291" s="45"/>
      <c r="AE291" s="45"/>
      <c r="AF291" s="45"/>
      <c r="AG291" s="45"/>
      <c r="AH291" s="45"/>
      <c r="AI291" s="45"/>
      <c r="AJ291" s="45"/>
    </row>
    <row r="292" spans="23:36" x14ac:dyDescent="0.25">
      <c r="W292" s="40"/>
      <c r="X292" s="40"/>
      <c r="Y292" s="40"/>
      <c r="Z292" s="40"/>
      <c r="AA292" s="40"/>
      <c r="AB292" s="40"/>
      <c r="AC292" s="40"/>
      <c r="AD292" s="40"/>
      <c r="AE292" s="40"/>
      <c r="AF292" s="40"/>
      <c r="AG292" s="40"/>
      <c r="AH292" s="40"/>
      <c r="AI292" s="40"/>
      <c r="AJ292" s="40"/>
    </row>
    <row r="293" spans="23:36" x14ac:dyDescent="0.25">
      <c r="W293" s="45"/>
      <c r="X293" s="45"/>
      <c r="Y293" s="45"/>
      <c r="Z293" s="45"/>
      <c r="AA293" s="45"/>
      <c r="AB293" s="45"/>
      <c r="AC293" s="45"/>
      <c r="AD293" s="45"/>
      <c r="AE293" s="45"/>
      <c r="AF293" s="45"/>
      <c r="AG293" s="45"/>
      <c r="AH293" s="45"/>
      <c r="AI293" s="45"/>
      <c r="AJ293" s="45"/>
    </row>
    <row r="294" spans="23:36" x14ac:dyDescent="0.25">
      <c r="W294" s="40"/>
      <c r="X294" s="40"/>
      <c r="Y294" s="40"/>
      <c r="Z294" s="40"/>
      <c r="AA294" s="40"/>
      <c r="AB294" s="40"/>
      <c r="AC294" s="40"/>
      <c r="AD294" s="40"/>
      <c r="AE294" s="40"/>
      <c r="AF294" s="40"/>
      <c r="AG294" s="40"/>
      <c r="AH294" s="40"/>
      <c r="AI294" s="40"/>
      <c r="AJ294" s="40"/>
    </row>
    <row r="295" spans="23:36" x14ac:dyDescent="0.25">
      <c r="W295" s="45"/>
      <c r="X295" s="45"/>
      <c r="Y295" s="45"/>
      <c r="Z295" s="45"/>
      <c r="AA295" s="45"/>
      <c r="AB295" s="45"/>
      <c r="AC295" s="45"/>
      <c r="AD295" s="45"/>
      <c r="AE295" s="45"/>
      <c r="AF295" s="45"/>
      <c r="AG295" s="45"/>
      <c r="AH295" s="45"/>
      <c r="AI295" s="45"/>
      <c r="AJ295" s="45"/>
    </row>
    <row r="296" spans="23:36" x14ac:dyDescent="0.25">
      <c r="W296" s="40"/>
      <c r="X296" s="40"/>
      <c r="Y296" s="40"/>
      <c r="Z296" s="40"/>
      <c r="AA296" s="40"/>
      <c r="AB296" s="40"/>
      <c r="AC296" s="40"/>
      <c r="AD296" s="40"/>
      <c r="AE296" s="40"/>
      <c r="AF296" s="40"/>
      <c r="AG296" s="40"/>
      <c r="AH296" s="40"/>
      <c r="AI296" s="40"/>
      <c r="AJ296" s="40"/>
    </row>
    <row r="297" spans="23:36" x14ac:dyDescent="0.25">
      <c r="W297" s="45"/>
      <c r="X297" s="45"/>
      <c r="Y297" s="45"/>
      <c r="Z297" s="45"/>
      <c r="AA297" s="45"/>
      <c r="AB297" s="45"/>
      <c r="AC297" s="45"/>
      <c r="AD297" s="45"/>
      <c r="AE297" s="45"/>
      <c r="AF297" s="45"/>
      <c r="AG297" s="45"/>
      <c r="AH297" s="45"/>
      <c r="AI297" s="45"/>
      <c r="AJ297" s="45"/>
    </row>
    <row r="298" spans="23:36" x14ac:dyDescent="0.25">
      <c r="W298" s="40"/>
      <c r="X298" s="40"/>
      <c r="Y298" s="40"/>
      <c r="Z298" s="40"/>
      <c r="AA298" s="40"/>
      <c r="AB298" s="40"/>
      <c r="AC298" s="40"/>
      <c r="AD298" s="40"/>
      <c r="AE298" s="40"/>
      <c r="AF298" s="40"/>
      <c r="AG298" s="40"/>
      <c r="AH298" s="40"/>
      <c r="AI298" s="40"/>
      <c r="AJ298" s="40"/>
    </row>
    <row r="299" spans="23:36" x14ac:dyDescent="0.25">
      <c r="W299" s="45"/>
      <c r="X299" s="45"/>
      <c r="Y299" s="45"/>
      <c r="Z299" s="45"/>
      <c r="AA299" s="45"/>
      <c r="AB299" s="45"/>
      <c r="AC299" s="45"/>
      <c r="AD299" s="45"/>
      <c r="AE299" s="45"/>
      <c r="AF299" s="45"/>
      <c r="AG299" s="45"/>
      <c r="AH299" s="45"/>
      <c r="AI299" s="45"/>
      <c r="AJ299" s="45"/>
    </row>
    <row r="300" spans="23:36" x14ac:dyDescent="0.25">
      <c r="W300" s="40"/>
      <c r="X300" s="40"/>
      <c r="Y300" s="40"/>
      <c r="Z300" s="40"/>
      <c r="AA300" s="40"/>
      <c r="AB300" s="40"/>
      <c r="AC300" s="40"/>
      <c r="AD300" s="40"/>
      <c r="AE300" s="40"/>
      <c r="AF300" s="40"/>
      <c r="AG300" s="40"/>
      <c r="AH300" s="40"/>
      <c r="AI300" s="40"/>
      <c r="AJ300" s="40"/>
    </row>
    <row r="301" spans="23:36" x14ac:dyDescent="0.25">
      <c r="W301" s="45"/>
      <c r="X301" s="45"/>
      <c r="Y301" s="45"/>
      <c r="Z301" s="45"/>
      <c r="AA301" s="45"/>
      <c r="AB301" s="45"/>
      <c r="AC301" s="45"/>
      <c r="AD301" s="45"/>
      <c r="AE301" s="45"/>
      <c r="AF301" s="45"/>
      <c r="AG301" s="45"/>
      <c r="AH301" s="45"/>
      <c r="AI301" s="45"/>
      <c r="AJ301" s="45"/>
    </row>
    <row r="302" spans="23:36" x14ac:dyDescent="0.25">
      <c r="W302" s="40"/>
      <c r="X302" s="40"/>
      <c r="Y302" s="40"/>
      <c r="Z302" s="40"/>
      <c r="AA302" s="40"/>
      <c r="AB302" s="40"/>
      <c r="AC302" s="40"/>
      <c r="AD302" s="40"/>
      <c r="AE302" s="40"/>
      <c r="AF302" s="40"/>
      <c r="AG302" s="40"/>
      <c r="AH302" s="40"/>
      <c r="AI302" s="40"/>
      <c r="AJ302" s="40"/>
    </row>
    <row r="303" spans="23:36" x14ac:dyDescent="0.25">
      <c r="W303" s="45"/>
      <c r="X303" s="45"/>
      <c r="Y303" s="45"/>
      <c r="Z303" s="45"/>
      <c r="AA303" s="45"/>
      <c r="AB303" s="45"/>
      <c r="AC303" s="45"/>
      <c r="AD303" s="45"/>
      <c r="AE303" s="45"/>
      <c r="AF303" s="45"/>
      <c r="AG303" s="45"/>
      <c r="AH303" s="45"/>
      <c r="AI303" s="45"/>
      <c r="AJ303" s="45"/>
    </row>
    <row r="304" spans="23:36" x14ac:dyDescent="0.25">
      <c r="W304" s="40"/>
      <c r="X304" s="40"/>
      <c r="Y304" s="40"/>
      <c r="Z304" s="40"/>
      <c r="AA304" s="40"/>
      <c r="AB304" s="40"/>
      <c r="AC304" s="40"/>
      <c r="AD304" s="40"/>
      <c r="AE304" s="40"/>
      <c r="AF304" s="40"/>
      <c r="AG304" s="40"/>
      <c r="AH304" s="40"/>
      <c r="AI304" s="40"/>
      <c r="AJ304" s="40"/>
    </row>
    <row r="305" spans="23:36" x14ac:dyDescent="0.25">
      <c r="W305" s="45"/>
      <c r="X305" s="45"/>
      <c r="Y305" s="45"/>
      <c r="Z305" s="45"/>
      <c r="AA305" s="45"/>
      <c r="AB305" s="45"/>
      <c r="AC305" s="45"/>
      <c r="AD305" s="45"/>
      <c r="AE305" s="45"/>
      <c r="AF305" s="45"/>
      <c r="AG305" s="45"/>
      <c r="AH305" s="45"/>
      <c r="AI305" s="45"/>
      <c r="AJ305" s="45"/>
    </row>
    <row r="306" spans="23:36" x14ac:dyDescent="0.25">
      <c r="W306" s="40"/>
      <c r="X306" s="40"/>
      <c r="Y306" s="40"/>
      <c r="Z306" s="40"/>
      <c r="AA306" s="40"/>
      <c r="AB306" s="40"/>
      <c r="AC306" s="40"/>
      <c r="AD306" s="40"/>
      <c r="AE306" s="40"/>
      <c r="AF306" s="40"/>
      <c r="AG306" s="40"/>
      <c r="AH306" s="40"/>
      <c r="AI306" s="40"/>
      <c r="AJ306" s="40"/>
    </row>
    <row r="307" spans="23:36" x14ac:dyDescent="0.25">
      <c r="W307" s="45"/>
      <c r="X307" s="45"/>
      <c r="Y307" s="45"/>
      <c r="Z307" s="45"/>
      <c r="AA307" s="45"/>
      <c r="AB307" s="45"/>
      <c r="AC307" s="45"/>
      <c r="AD307" s="45"/>
      <c r="AE307" s="45"/>
      <c r="AF307" s="45"/>
      <c r="AG307" s="45"/>
      <c r="AH307" s="45"/>
      <c r="AI307" s="45"/>
      <c r="AJ307" s="45"/>
    </row>
    <row r="308" spans="23:36" x14ac:dyDescent="0.25">
      <c r="W308" s="40"/>
      <c r="X308" s="40"/>
      <c r="Y308" s="40"/>
      <c r="Z308" s="40"/>
      <c r="AA308" s="40"/>
      <c r="AB308" s="40"/>
      <c r="AC308" s="40"/>
      <c r="AD308" s="40"/>
      <c r="AE308" s="40"/>
      <c r="AF308" s="40"/>
      <c r="AG308" s="40"/>
      <c r="AH308" s="40"/>
      <c r="AI308" s="40"/>
      <c r="AJ308" s="40"/>
    </row>
    <row r="309" spans="23:36" x14ac:dyDescent="0.25">
      <c r="W309" s="45"/>
      <c r="X309" s="45"/>
      <c r="Y309" s="45"/>
      <c r="Z309" s="45"/>
      <c r="AA309" s="45"/>
      <c r="AB309" s="45"/>
      <c r="AC309" s="45"/>
      <c r="AD309" s="45"/>
      <c r="AE309" s="45"/>
      <c r="AF309" s="45"/>
      <c r="AG309" s="45"/>
      <c r="AH309" s="45"/>
      <c r="AI309" s="45"/>
      <c r="AJ309" s="45"/>
    </row>
    <row r="310" spans="23:36" x14ac:dyDescent="0.25">
      <c r="W310" s="40"/>
      <c r="X310" s="40"/>
      <c r="Y310" s="40"/>
      <c r="Z310" s="40"/>
      <c r="AA310" s="40"/>
      <c r="AB310" s="40"/>
      <c r="AC310" s="40"/>
      <c r="AD310" s="40"/>
      <c r="AE310" s="40"/>
      <c r="AF310" s="40"/>
      <c r="AG310" s="40"/>
      <c r="AH310" s="40"/>
      <c r="AI310" s="40"/>
      <c r="AJ310" s="40"/>
    </row>
    <row r="311" spans="23:36" x14ac:dyDescent="0.25">
      <c r="W311" s="45"/>
      <c r="X311" s="45"/>
      <c r="Y311" s="45"/>
      <c r="Z311" s="45"/>
      <c r="AA311" s="45"/>
      <c r="AB311" s="45"/>
      <c r="AC311" s="45"/>
      <c r="AD311" s="45"/>
      <c r="AE311" s="45"/>
      <c r="AF311" s="45"/>
      <c r="AG311" s="45"/>
      <c r="AH311" s="45"/>
      <c r="AI311" s="45"/>
      <c r="AJ311" s="45"/>
    </row>
    <row r="312" spans="23:36" x14ac:dyDescent="0.25">
      <c r="W312" s="40"/>
      <c r="X312" s="40"/>
      <c r="Y312" s="40"/>
      <c r="Z312" s="40"/>
      <c r="AA312" s="40"/>
      <c r="AB312" s="40"/>
      <c r="AC312" s="40"/>
      <c r="AD312" s="40"/>
      <c r="AE312" s="40"/>
      <c r="AF312" s="40"/>
      <c r="AG312" s="40"/>
      <c r="AH312" s="40"/>
      <c r="AI312" s="40"/>
      <c r="AJ312" s="40"/>
    </row>
    <row r="313" spans="23:36" x14ac:dyDescent="0.25">
      <c r="W313" s="45"/>
      <c r="X313" s="45"/>
      <c r="Y313" s="45"/>
      <c r="Z313" s="45"/>
      <c r="AA313" s="45"/>
      <c r="AB313" s="45"/>
      <c r="AC313" s="45"/>
      <c r="AD313" s="45"/>
      <c r="AE313" s="45"/>
      <c r="AF313" s="45"/>
      <c r="AG313" s="45"/>
      <c r="AH313" s="45"/>
      <c r="AI313" s="45"/>
      <c r="AJ313" s="45"/>
    </row>
    <row r="314" spans="23:36" x14ac:dyDescent="0.25">
      <c r="W314" s="40"/>
      <c r="X314" s="40"/>
      <c r="Y314" s="40"/>
      <c r="Z314" s="40"/>
      <c r="AA314" s="40"/>
      <c r="AB314" s="40"/>
      <c r="AC314" s="40"/>
      <c r="AD314" s="40"/>
      <c r="AE314" s="40"/>
      <c r="AF314" s="40"/>
      <c r="AG314" s="40"/>
      <c r="AH314" s="40"/>
      <c r="AI314" s="40"/>
      <c r="AJ314" s="40"/>
    </row>
    <row r="315" spans="23:36" x14ac:dyDescent="0.25">
      <c r="W315" s="45"/>
      <c r="X315" s="45"/>
      <c r="Y315" s="45"/>
      <c r="Z315" s="45"/>
      <c r="AA315" s="45"/>
      <c r="AB315" s="45"/>
      <c r="AC315" s="45"/>
      <c r="AD315" s="45"/>
      <c r="AE315" s="45"/>
      <c r="AF315" s="45"/>
      <c r="AG315" s="45"/>
      <c r="AH315" s="45"/>
      <c r="AI315" s="45"/>
      <c r="AJ315" s="45"/>
    </row>
    <row r="316" spans="23:36" x14ac:dyDescent="0.25">
      <c r="W316" s="40"/>
      <c r="X316" s="40"/>
      <c r="Y316" s="40"/>
      <c r="Z316" s="40"/>
      <c r="AA316" s="40"/>
      <c r="AB316" s="40"/>
      <c r="AC316" s="40"/>
      <c r="AD316" s="40"/>
      <c r="AE316" s="40"/>
      <c r="AF316" s="40"/>
      <c r="AG316" s="40"/>
      <c r="AH316" s="40"/>
      <c r="AI316" s="40"/>
      <c r="AJ316" s="40"/>
    </row>
    <row r="317" spans="23:36" x14ac:dyDescent="0.25">
      <c r="W317" s="45"/>
      <c r="X317" s="45"/>
      <c r="Y317" s="45"/>
      <c r="Z317" s="45"/>
      <c r="AA317" s="45"/>
      <c r="AB317" s="45"/>
      <c r="AC317" s="45"/>
      <c r="AD317" s="45"/>
      <c r="AE317" s="45"/>
      <c r="AF317" s="45"/>
      <c r="AG317" s="45"/>
      <c r="AH317" s="45"/>
      <c r="AI317" s="45"/>
      <c r="AJ317" s="45"/>
    </row>
    <row r="318" spans="23:36" x14ac:dyDescent="0.25">
      <c r="W318" s="40"/>
      <c r="X318" s="40"/>
      <c r="Y318" s="40"/>
      <c r="Z318" s="40"/>
      <c r="AA318" s="40"/>
      <c r="AB318" s="40"/>
      <c r="AC318" s="40"/>
      <c r="AD318" s="40"/>
      <c r="AE318" s="40"/>
      <c r="AF318" s="40"/>
      <c r="AG318" s="40"/>
      <c r="AH318" s="40"/>
      <c r="AI318" s="40"/>
      <c r="AJ318" s="40"/>
    </row>
    <row r="319" spans="23:36" x14ac:dyDescent="0.25">
      <c r="W319" s="45"/>
      <c r="X319" s="45"/>
      <c r="Y319" s="45"/>
      <c r="Z319" s="45"/>
      <c r="AA319" s="45"/>
      <c r="AB319" s="45"/>
      <c r="AC319" s="45"/>
      <c r="AD319" s="45"/>
      <c r="AE319" s="45"/>
      <c r="AF319" s="45"/>
      <c r="AG319" s="45"/>
      <c r="AH319" s="45"/>
      <c r="AI319" s="45"/>
      <c r="AJ319" s="45"/>
    </row>
    <row r="320" spans="23:36" x14ac:dyDescent="0.25">
      <c r="W320" s="40"/>
      <c r="X320" s="40"/>
      <c r="Y320" s="40"/>
      <c r="Z320" s="40"/>
      <c r="AA320" s="40"/>
      <c r="AB320" s="40"/>
      <c r="AC320" s="40"/>
      <c r="AD320" s="40"/>
      <c r="AE320" s="40"/>
      <c r="AF320" s="40"/>
      <c r="AG320" s="40"/>
      <c r="AH320" s="40"/>
      <c r="AI320" s="40"/>
      <c r="AJ320" s="40"/>
    </row>
    <row r="321" spans="23:36" x14ac:dyDescent="0.25">
      <c r="W321" s="45"/>
      <c r="X321" s="45"/>
      <c r="Y321" s="45"/>
      <c r="Z321" s="45"/>
      <c r="AA321" s="45"/>
      <c r="AB321" s="45"/>
      <c r="AC321" s="45"/>
      <c r="AD321" s="45"/>
      <c r="AE321" s="45"/>
      <c r="AF321" s="45"/>
      <c r="AG321" s="45"/>
      <c r="AH321" s="45"/>
      <c r="AI321" s="45"/>
      <c r="AJ321" s="45"/>
    </row>
    <row r="322" spans="23:36" x14ac:dyDescent="0.25">
      <c r="W322" s="40"/>
      <c r="X322" s="40"/>
      <c r="Y322" s="40"/>
      <c r="Z322" s="40"/>
      <c r="AA322" s="40"/>
      <c r="AB322" s="40"/>
      <c r="AC322" s="40"/>
      <c r="AD322" s="40"/>
      <c r="AE322" s="40"/>
      <c r="AF322" s="40"/>
      <c r="AG322" s="40"/>
      <c r="AH322" s="40"/>
      <c r="AI322" s="40"/>
      <c r="AJ322" s="40"/>
    </row>
    <row r="323" spans="23:36" x14ac:dyDescent="0.25">
      <c r="W323" s="45"/>
      <c r="X323" s="45"/>
      <c r="Y323" s="45"/>
      <c r="Z323" s="45"/>
      <c r="AA323" s="45"/>
      <c r="AB323" s="45"/>
      <c r="AC323" s="45"/>
      <c r="AD323" s="45"/>
      <c r="AE323" s="45"/>
      <c r="AF323" s="45"/>
      <c r="AG323" s="45"/>
      <c r="AH323" s="45"/>
      <c r="AI323" s="45"/>
      <c r="AJ323" s="45"/>
    </row>
    <row r="324" spans="23:36" x14ac:dyDescent="0.25">
      <c r="W324" s="40"/>
      <c r="X324" s="40"/>
      <c r="Y324" s="40"/>
      <c r="Z324" s="40"/>
      <c r="AA324" s="40"/>
      <c r="AB324" s="40"/>
      <c r="AC324" s="40"/>
      <c r="AD324" s="40"/>
      <c r="AE324" s="40"/>
      <c r="AF324" s="40"/>
      <c r="AG324" s="40"/>
      <c r="AH324" s="40"/>
      <c r="AI324" s="40"/>
      <c r="AJ324" s="40"/>
    </row>
    <row r="325" spans="23:36" x14ac:dyDescent="0.25">
      <c r="W325" s="45"/>
      <c r="X325" s="45"/>
      <c r="Y325" s="45"/>
      <c r="Z325" s="45"/>
      <c r="AA325" s="45"/>
      <c r="AB325" s="45"/>
      <c r="AC325" s="45"/>
      <c r="AD325" s="45"/>
      <c r="AE325" s="45"/>
      <c r="AF325" s="45"/>
      <c r="AG325" s="45"/>
      <c r="AH325" s="45"/>
      <c r="AI325" s="45"/>
      <c r="AJ325" s="45"/>
    </row>
    <row r="326" spans="23:36" x14ac:dyDescent="0.25">
      <c r="W326" s="40"/>
      <c r="X326" s="40"/>
      <c r="Y326" s="40"/>
      <c r="Z326" s="40"/>
      <c r="AA326" s="40"/>
      <c r="AB326" s="40"/>
      <c r="AC326" s="40"/>
      <c r="AD326" s="40"/>
      <c r="AE326" s="40"/>
      <c r="AF326" s="40"/>
      <c r="AG326" s="40"/>
      <c r="AH326" s="40"/>
      <c r="AI326" s="40"/>
      <c r="AJ326" s="40"/>
    </row>
    <row r="327" spans="23:36" x14ac:dyDescent="0.25">
      <c r="W327" s="45"/>
      <c r="X327" s="45"/>
      <c r="Y327" s="45"/>
      <c r="Z327" s="45"/>
      <c r="AA327" s="45"/>
      <c r="AB327" s="45"/>
      <c r="AC327" s="45"/>
      <c r="AD327" s="45"/>
      <c r="AE327" s="45"/>
      <c r="AF327" s="45"/>
      <c r="AG327" s="45"/>
      <c r="AH327" s="45"/>
      <c r="AI327" s="45"/>
      <c r="AJ327" s="45"/>
    </row>
    <row r="328" spans="23:36" x14ac:dyDescent="0.25">
      <c r="W328" s="40"/>
      <c r="X328" s="40"/>
      <c r="Y328" s="40"/>
      <c r="Z328" s="40"/>
      <c r="AA328" s="40"/>
      <c r="AB328" s="40"/>
      <c r="AC328" s="40"/>
      <c r="AD328" s="40"/>
      <c r="AE328" s="40"/>
      <c r="AF328" s="40"/>
      <c r="AG328" s="40"/>
      <c r="AH328" s="40"/>
      <c r="AI328" s="40"/>
      <c r="AJ328" s="40"/>
    </row>
    <row r="329" spans="23:36" x14ac:dyDescent="0.25">
      <c r="W329" s="45"/>
      <c r="X329" s="45"/>
      <c r="Y329" s="45"/>
      <c r="Z329" s="45"/>
      <c r="AA329" s="45"/>
      <c r="AB329" s="45"/>
      <c r="AC329" s="45"/>
      <c r="AD329" s="45"/>
      <c r="AE329" s="45"/>
      <c r="AF329" s="45"/>
      <c r="AG329" s="45"/>
      <c r="AH329" s="45"/>
      <c r="AI329" s="45"/>
      <c r="AJ329" s="45"/>
    </row>
    <row r="330" spans="23:36" x14ac:dyDescent="0.25">
      <c r="W330" s="40"/>
      <c r="X330" s="40"/>
      <c r="Y330" s="40"/>
      <c r="Z330" s="40"/>
      <c r="AA330" s="40"/>
      <c r="AB330" s="40"/>
      <c r="AC330" s="40"/>
      <c r="AD330" s="40"/>
      <c r="AE330" s="40"/>
      <c r="AF330" s="40"/>
      <c r="AG330" s="40"/>
      <c r="AH330" s="40"/>
      <c r="AI330" s="40"/>
      <c r="AJ330" s="40"/>
    </row>
    <row r="331" spans="23:36" x14ac:dyDescent="0.25">
      <c r="W331" s="45"/>
      <c r="X331" s="45"/>
      <c r="Y331" s="45"/>
      <c r="Z331" s="45"/>
      <c r="AA331" s="45"/>
      <c r="AB331" s="45"/>
      <c r="AC331" s="45"/>
      <c r="AD331" s="45"/>
      <c r="AE331" s="45"/>
      <c r="AF331" s="45"/>
      <c r="AG331" s="45"/>
      <c r="AH331" s="45"/>
      <c r="AI331" s="45"/>
      <c r="AJ331" s="45"/>
    </row>
    <row r="332" spans="23:36" x14ac:dyDescent="0.25">
      <c r="W332" s="40"/>
      <c r="X332" s="40"/>
      <c r="Y332" s="40"/>
      <c r="Z332" s="40"/>
      <c r="AA332" s="40"/>
      <c r="AB332" s="40"/>
      <c r="AC332" s="40"/>
      <c r="AD332" s="40"/>
      <c r="AE332" s="40"/>
      <c r="AF332" s="40"/>
      <c r="AG332" s="40"/>
      <c r="AH332" s="40"/>
      <c r="AI332" s="40"/>
      <c r="AJ332" s="40"/>
    </row>
    <row r="333" spans="23:36" x14ac:dyDescent="0.25">
      <c r="W333" s="45"/>
      <c r="X333" s="45"/>
      <c r="Y333" s="45"/>
      <c r="Z333" s="45"/>
      <c r="AA333" s="45"/>
      <c r="AB333" s="45"/>
      <c r="AC333" s="45"/>
      <c r="AD333" s="45"/>
      <c r="AE333" s="45"/>
      <c r="AF333" s="45"/>
      <c r="AG333" s="45"/>
      <c r="AH333" s="45"/>
      <c r="AI333" s="45"/>
      <c r="AJ333" s="45"/>
    </row>
    <row r="334" spans="23:36" x14ac:dyDescent="0.25">
      <c r="W334" s="40"/>
      <c r="X334" s="40"/>
      <c r="Y334" s="40"/>
      <c r="Z334" s="40"/>
      <c r="AA334" s="40"/>
      <c r="AB334" s="40"/>
      <c r="AC334" s="40"/>
      <c r="AD334" s="40"/>
      <c r="AE334" s="40"/>
      <c r="AF334" s="40"/>
      <c r="AG334" s="40"/>
      <c r="AH334" s="40"/>
      <c r="AI334" s="40"/>
      <c r="AJ334" s="40"/>
    </row>
    <row r="335" spans="23:36" x14ac:dyDescent="0.25">
      <c r="W335" s="45"/>
      <c r="X335" s="45"/>
      <c r="Y335" s="45"/>
      <c r="Z335" s="45"/>
      <c r="AA335" s="45"/>
      <c r="AB335" s="45"/>
      <c r="AC335" s="45"/>
      <c r="AD335" s="45"/>
      <c r="AE335" s="45"/>
      <c r="AF335" s="45"/>
      <c r="AG335" s="45"/>
      <c r="AH335" s="45"/>
      <c r="AI335" s="45"/>
      <c r="AJ335" s="45"/>
    </row>
    <row r="336" spans="23:36" x14ac:dyDescent="0.25">
      <c r="W336" s="40"/>
      <c r="X336" s="40"/>
      <c r="Y336" s="40"/>
      <c r="Z336" s="40"/>
      <c r="AA336" s="40"/>
      <c r="AB336" s="40"/>
      <c r="AC336" s="40"/>
      <c r="AD336" s="40"/>
      <c r="AE336" s="40"/>
      <c r="AF336" s="40"/>
      <c r="AG336" s="40"/>
      <c r="AH336" s="40"/>
      <c r="AI336" s="40"/>
      <c r="AJ336" s="40"/>
    </row>
    <row r="337" spans="23:36" x14ac:dyDescent="0.25">
      <c r="W337" s="45"/>
      <c r="X337" s="45"/>
      <c r="Y337" s="45"/>
      <c r="Z337" s="45"/>
      <c r="AA337" s="45"/>
      <c r="AB337" s="45"/>
      <c r="AC337" s="45"/>
      <c r="AD337" s="45"/>
      <c r="AE337" s="45"/>
      <c r="AF337" s="45"/>
      <c r="AG337" s="45"/>
      <c r="AH337" s="45"/>
      <c r="AI337" s="45"/>
      <c r="AJ337" s="45"/>
    </row>
    <row r="338" spans="23:36" x14ac:dyDescent="0.25">
      <c r="W338" s="40"/>
      <c r="X338" s="40"/>
      <c r="Y338" s="40"/>
      <c r="Z338" s="40"/>
      <c r="AA338" s="40"/>
      <c r="AB338" s="40"/>
      <c r="AC338" s="40"/>
      <c r="AD338" s="40"/>
      <c r="AE338" s="40"/>
      <c r="AF338" s="40"/>
      <c r="AG338" s="40"/>
      <c r="AH338" s="40"/>
      <c r="AI338" s="40"/>
      <c r="AJ338" s="40"/>
    </row>
    <row r="339" spans="23:36" x14ac:dyDescent="0.25">
      <c r="W339" s="45"/>
      <c r="X339" s="45"/>
      <c r="Y339" s="45"/>
      <c r="Z339" s="45"/>
      <c r="AA339" s="45"/>
      <c r="AB339" s="45"/>
      <c r="AC339" s="45"/>
      <c r="AD339" s="45"/>
      <c r="AE339" s="45"/>
      <c r="AF339" s="45"/>
      <c r="AG339" s="45"/>
      <c r="AH339" s="45"/>
      <c r="AI339" s="45"/>
      <c r="AJ339" s="45"/>
    </row>
    <row r="340" spans="23:36" x14ac:dyDescent="0.25">
      <c r="W340" s="40"/>
      <c r="X340" s="40"/>
      <c r="Y340" s="40"/>
      <c r="Z340" s="40"/>
      <c r="AA340" s="40"/>
      <c r="AB340" s="40"/>
      <c r="AC340" s="40"/>
      <c r="AD340" s="40"/>
      <c r="AE340" s="40"/>
      <c r="AF340" s="40"/>
      <c r="AG340" s="40"/>
      <c r="AH340" s="40"/>
      <c r="AI340" s="40"/>
      <c r="AJ340" s="40"/>
    </row>
    <row r="341" spans="23:36" x14ac:dyDescent="0.25">
      <c r="W341" s="45"/>
      <c r="X341" s="45"/>
      <c r="Y341" s="45"/>
      <c r="Z341" s="45"/>
      <c r="AA341" s="45"/>
      <c r="AB341" s="45"/>
      <c r="AC341" s="45"/>
      <c r="AD341" s="45"/>
      <c r="AE341" s="45"/>
      <c r="AF341" s="45"/>
      <c r="AG341" s="45"/>
      <c r="AH341" s="45"/>
      <c r="AI341" s="45"/>
      <c r="AJ341" s="45"/>
    </row>
    <row r="342" spans="23:36" x14ac:dyDescent="0.25">
      <c r="W342" s="40"/>
      <c r="X342" s="40"/>
      <c r="Y342" s="40"/>
      <c r="Z342" s="40"/>
      <c r="AA342" s="40"/>
      <c r="AB342" s="40"/>
      <c r="AC342" s="40"/>
      <c r="AD342" s="40"/>
      <c r="AE342" s="40"/>
      <c r="AF342" s="40"/>
      <c r="AG342" s="40"/>
      <c r="AH342" s="40"/>
      <c r="AI342" s="40"/>
      <c r="AJ342" s="40"/>
    </row>
    <row r="343" spans="23:36" x14ac:dyDescent="0.25">
      <c r="W343" s="45"/>
      <c r="X343" s="45"/>
      <c r="Y343" s="45"/>
      <c r="Z343" s="45"/>
      <c r="AA343" s="45"/>
      <c r="AB343" s="45"/>
      <c r="AC343" s="45"/>
      <c r="AD343" s="45"/>
      <c r="AE343" s="45"/>
      <c r="AF343" s="45"/>
      <c r="AG343" s="45"/>
      <c r="AH343" s="45"/>
      <c r="AI343" s="45"/>
      <c r="AJ343" s="45"/>
    </row>
    <row r="344" spans="23:36" x14ac:dyDescent="0.25">
      <c r="W344" s="40"/>
      <c r="X344" s="40"/>
      <c r="Y344" s="40"/>
      <c r="Z344" s="40"/>
      <c r="AA344" s="40"/>
      <c r="AB344" s="40"/>
      <c r="AC344" s="40"/>
      <c r="AD344" s="40"/>
      <c r="AE344" s="40"/>
      <c r="AF344" s="40"/>
      <c r="AG344" s="40"/>
      <c r="AH344" s="40"/>
      <c r="AI344" s="40"/>
      <c r="AJ344" s="40"/>
    </row>
    <row r="345" spans="23:36" x14ac:dyDescent="0.25">
      <c r="W345" s="45"/>
      <c r="X345" s="45"/>
      <c r="Y345" s="45"/>
      <c r="Z345" s="45"/>
      <c r="AA345" s="45"/>
      <c r="AB345" s="45"/>
      <c r="AC345" s="45"/>
      <c r="AD345" s="45"/>
      <c r="AE345" s="45"/>
      <c r="AF345" s="45"/>
      <c r="AG345" s="45"/>
      <c r="AH345" s="45"/>
      <c r="AI345" s="45"/>
      <c r="AJ345" s="45"/>
    </row>
    <row r="346" spans="23:36" x14ac:dyDescent="0.25">
      <c r="W346" s="40"/>
      <c r="X346" s="40"/>
      <c r="Y346" s="40"/>
      <c r="Z346" s="40"/>
      <c r="AA346" s="40"/>
      <c r="AB346" s="40"/>
      <c r="AC346" s="40"/>
      <c r="AD346" s="40"/>
      <c r="AE346" s="40"/>
      <c r="AF346" s="40"/>
      <c r="AG346" s="40"/>
      <c r="AH346" s="40"/>
      <c r="AI346" s="40"/>
      <c r="AJ346" s="40"/>
    </row>
    <row r="347" spans="23:36" x14ac:dyDescent="0.25">
      <c r="W347" s="45"/>
      <c r="X347" s="45"/>
      <c r="Y347" s="45"/>
      <c r="Z347" s="45"/>
      <c r="AA347" s="45"/>
      <c r="AB347" s="45"/>
      <c r="AC347" s="45"/>
      <c r="AD347" s="45"/>
      <c r="AE347" s="45"/>
      <c r="AF347" s="45"/>
      <c r="AG347" s="45"/>
      <c r="AH347" s="45"/>
      <c r="AI347" s="45"/>
      <c r="AJ347" s="45"/>
    </row>
    <row r="348" spans="23:36" x14ac:dyDescent="0.25">
      <c r="W348" s="40"/>
      <c r="X348" s="40"/>
      <c r="Y348" s="40"/>
      <c r="Z348" s="40"/>
      <c r="AA348" s="40"/>
      <c r="AB348" s="40"/>
      <c r="AC348" s="40"/>
      <c r="AD348" s="40"/>
      <c r="AE348" s="40"/>
      <c r="AF348" s="40"/>
      <c r="AG348" s="40"/>
      <c r="AH348" s="40"/>
      <c r="AI348" s="40"/>
      <c r="AJ348" s="40"/>
    </row>
    <row r="349" spans="23:36" x14ac:dyDescent="0.25">
      <c r="W349" s="45"/>
      <c r="X349" s="45"/>
      <c r="Y349" s="45"/>
      <c r="Z349" s="45"/>
      <c r="AA349" s="45"/>
      <c r="AB349" s="45"/>
      <c r="AC349" s="45"/>
      <c r="AD349" s="45"/>
      <c r="AE349" s="45"/>
      <c r="AF349" s="45"/>
      <c r="AG349" s="45"/>
      <c r="AH349" s="45"/>
      <c r="AI349" s="45"/>
      <c r="AJ349" s="45"/>
    </row>
    <row r="350" spans="23:36" x14ac:dyDescent="0.25">
      <c r="W350" s="40"/>
      <c r="X350" s="40"/>
      <c r="Y350" s="40"/>
      <c r="Z350" s="40"/>
      <c r="AA350" s="40"/>
      <c r="AB350" s="40"/>
      <c r="AC350" s="40"/>
      <c r="AD350" s="40"/>
      <c r="AE350" s="40"/>
      <c r="AF350" s="40"/>
      <c r="AG350" s="40"/>
      <c r="AH350" s="40"/>
      <c r="AI350" s="40"/>
      <c r="AJ350" s="40"/>
    </row>
    <row r="351" spans="23:36" x14ac:dyDescent="0.25">
      <c r="W351" s="45"/>
      <c r="X351" s="45"/>
      <c r="Y351" s="45"/>
      <c r="Z351" s="45"/>
      <c r="AA351" s="45"/>
      <c r="AB351" s="45"/>
      <c r="AC351" s="45"/>
      <c r="AD351" s="45"/>
      <c r="AE351" s="45"/>
      <c r="AF351" s="45"/>
      <c r="AG351" s="45"/>
      <c r="AH351" s="45"/>
      <c r="AI351" s="45"/>
      <c r="AJ351" s="45"/>
    </row>
    <row r="352" spans="23:36" x14ac:dyDescent="0.25">
      <c r="W352" s="40"/>
      <c r="X352" s="40"/>
      <c r="Y352" s="40"/>
      <c r="Z352" s="40"/>
      <c r="AA352" s="40"/>
      <c r="AB352" s="40"/>
      <c r="AC352" s="40"/>
      <c r="AD352" s="40"/>
      <c r="AE352" s="40"/>
      <c r="AF352" s="40"/>
      <c r="AG352" s="40"/>
      <c r="AH352" s="40"/>
      <c r="AI352" s="40"/>
      <c r="AJ352" s="40"/>
    </row>
    <row r="353" spans="23:36" x14ac:dyDescent="0.25">
      <c r="W353" s="45"/>
      <c r="X353" s="45"/>
      <c r="Y353" s="45"/>
      <c r="Z353" s="45"/>
      <c r="AA353" s="45"/>
      <c r="AB353" s="45"/>
      <c r="AC353" s="45"/>
      <c r="AD353" s="45"/>
      <c r="AE353" s="45"/>
      <c r="AF353" s="45"/>
      <c r="AG353" s="45"/>
      <c r="AH353" s="45"/>
      <c r="AI353" s="45"/>
      <c r="AJ353" s="45"/>
    </row>
    <row r="354" spans="23:36" x14ac:dyDescent="0.25">
      <c r="W354" s="40"/>
      <c r="X354" s="40"/>
      <c r="Y354" s="40"/>
      <c r="Z354" s="40"/>
      <c r="AA354" s="40"/>
      <c r="AB354" s="40"/>
      <c r="AC354" s="40"/>
      <c r="AD354" s="40"/>
      <c r="AE354" s="40"/>
      <c r="AF354" s="40"/>
      <c r="AG354" s="40"/>
      <c r="AH354" s="40"/>
      <c r="AI354" s="40"/>
      <c r="AJ354" s="40"/>
    </row>
    <row r="355" spans="23:36" x14ac:dyDescent="0.25">
      <c r="W355" s="45"/>
      <c r="X355" s="45"/>
      <c r="Y355" s="45"/>
      <c r="Z355" s="45"/>
      <c r="AA355" s="45"/>
      <c r="AB355" s="45"/>
      <c r="AC355" s="45"/>
      <c r="AD355" s="45"/>
      <c r="AE355" s="45"/>
      <c r="AF355" s="45"/>
      <c r="AG355" s="45"/>
      <c r="AH355" s="45"/>
      <c r="AI355" s="45"/>
      <c r="AJ355" s="45"/>
    </row>
    <row r="356" spans="23:36" x14ac:dyDescent="0.25">
      <c r="W356" s="40"/>
      <c r="X356" s="40"/>
      <c r="Y356" s="40"/>
      <c r="Z356" s="40"/>
      <c r="AA356" s="40"/>
      <c r="AB356" s="40"/>
      <c r="AC356" s="40"/>
      <c r="AD356" s="40"/>
      <c r="AE356" s="40"/>
      <c r="AF356" s="40"/>
      <c r="AG356" s="40"/>
      <c r="AH356" s="40"/>
      <c r="AI356" s="40"/>
      <c r="AJ356" s="40"/>
    </row>
    <row r="357" spans="23:36" x14ac:dyDescent="0.25">
      <c r="W357" s="45"/>
      <c r="X357" s="45"/>
      <c r="Y357" s="45"/>
      <c r="Z357" s="45"/>
      <c r="AA357" s="45"/>
      <c r="AB357" s="45"/>
      <c r="AC357" s="45"/>
      <c r="AD357" s="45"/>
      <c r="AE357" s="45"/>
      <c r="AF357" s="45"/>
      <c r="AG357" s="45"/>
      <c r="AH357" s="45"/>
      <c r="AI357" s="45"/>
      <c r="AJ357" s="45"/>
    </row>
    <row r="358" spans="23:36" x14ac:dyDescent="0.25">
      <c r="W358" s="40"/>
      <c r="X358" s="40"/>
      <c r="Y358" s="40"/>
      <c r="Z358" s="40"/>
      <c r="AA358" s="40"/>
      <c r="AB358" s="40"/>
      <c r="AC358" s="40"/>
      <c r="AD358" s="40"/>
      <c r="AE358" s="40"/>
      <c r="AF358" s="40"/>
      <c r="AG358" s="40"/>
      <c r="AH358" s="40"/>
      <c r="AI358" s="40"/>
      <c r="AJ358" s="40"/>
    </row>
    <row r="359" spans="23:36" x14ac:dyDescent="0.25">
      <c r="W359" s="45"/>
      <c r="X359" s="45"/>
      <c r="Y359" s="45"/>
      <c r="Z359" s="45"/>
      <c r="AA359" s="45"/>
      <c r="AB359" s="45"/>
      <c r="AC359" s="45"/>
      <c r="AD359" s="45"/>
      <c r="AE359" s="45"/>
      <c r="AF359" s="45"/>
      <c r="AG359" s="45"/>
      <c r="AH359" s="45"/>
      <c r="AI359" s="45"/>
      <c r="AJ359" s="45"/>
    </row>
    <row r="360" spans="23:36" x14ac:dyDescent="0.25">
      <c r="W360" s="40"/>
      <c r="X360" s="40"/>
      <c r="Y360" s="40"/>
      <c r="Z360" s="40"/>
      <c r="AA360" s="40"/>
      <c r="AB360" s="40"/>
      <c r="AC360" s="40"/>
      <c r="AD360" s="40"/>
      <c r="AE360" s="40"/>
      <c r="AF360" s="40"/>
      <c r="AG360" s="40"/>
      <c r="AH360" s="40"/>
      <c r="AI360" s="40"/>
      <c r="AJ360" s="40"/>
    </row>
    <row r="361" spans="23:36" x14ac:dyDescent="0.25">
      <c r="W361" s="45"/>
      <c r="X361" s="45"/>
      <c r="Y361" s="45"/>
      <c r="Z361" s="45"/>
      <c r="AA361" s="45"/>
      <c r="AB361" s="45"/>
      <c r="AC361" s="45"/>
      <c r="AD361" s="45"/>
      <c r="AE361" s="45"/>
      <c r="AF361" s="45"/>
      <c r="AG361" s="45"/>
      <c r="AH361" s="45"/>
      <c r="AI361" s="45"/>
      <c r="AJ361" s="45"/>
    </row>
    <row r="362" spans="23:36" x14ac:dyDescent="0.25">
      <c r="W362" s="40"/>
      <c r="X362" s="40"/>
      <c r="Y362" s="40"/>
      <c r="Z362" s="40"/>
      <c r="AA362" s="40"/>
      <c r="AB362" s="40"/>
      <c r="AC362" s="40"/>
      <c r="AD362" s="40"/>
      <c r="AE362" s="40"/>
      <c r="AF362" s="40"/>
      <c r="AG362" s="40"/>
      <c r="AH362" s="40"/>
      <c r="AI362" s="40"/>
      <c r="AJ362" s="40"/>
    </row>
    <row r="363" spans="23:36" x14ac:dyDescent="0.25">
      <c r="W363" s="45"/>
      <c r="X363" s="45"/>
      <c r="Y363" s="45"/>
      <c r="Z363" s="45"/>
      <c r="AA363" s="45"/>
      <c r="AB363" s="45"/>
      <c r="AC363" s="45"/>
      <c r="AD363" s="45"/>
      <c r="AE363" s="45"/>
      <c r="AF363" s="45"/>
      <c r="AG363" s="45"/>
      <c r="AH363" s="45"/>
      <c r="AI363" s="45"/>
      <c r="AJ363" s="45"/>
    </row>
    <row r="364" spans="23:36" x14ac:dyDescent="0.25">
      <c r="W364" s="40"/>
      <c r="X364" s="40"/>
      <c r="Y364" s="40"/>
      <c r="Z364" s="40"/>
      <c r="AA364" s="40"/>
      <c r="AB364" s="40"/>
      <c r="AC364" s="40"/>
      <c r="AD364" s="40"/>
      <c r="AE364" s="40"/>
      <c r="AF364" s="40"/>
      <c r="AG364" s="40"/>
      <c r="AH364" s="40"/>
      <c r="AI364" s="40"/>
      <c r="AJ364" s="40"/>
    </row>
    <row r="365" spans="23:36" x14ac:dyDescent="0.25">
      <c r="W365" s="45"/>
      <c r="X365" s="45"/>
      <c r="Y365" s="45"/>
      <c r="Z365" s="45"/>
      <c r="AA365" s="45"/>
      <c r="AB365" s="45"/>
      <c r="AC365" s="45"/>
      <c r="AD365" s="45"/>
      <c r="AE365" s="45"/>
      <c r="AF365" s="45"/>
      <c r="AG365" s="45"/>
      <c r="AH365" s="45"/>
      <c r="AI365" s="45"/>
      <c r="AJ365" s="45"/>
    </row>
    <row r="366" spans="23:36" x14ac:dyDescent="0.25">
      <c r="W366" s="40"/>
      <c r="X366" s="40"/>
      <c r="Y366" s="40"/>
      <c r="Z366" s="40"/>
      <c r="AA366" s="40"/>
      <c r="AB366" s="40"/>
      <c r="AC366" s="40"/>
      <c r="AD366" s="40"/>
      <c r="AE366" s="40"/>
      <c r="AF366" s="40"/>
      <c r="AG366" s="40"/>
      <c r="AH366" s="40"/>
      <c r="AI366" s="40"/>
      <c r="AJ366" s="40"/>
    </row>
    <row r="367" spans="23:36" x14ac:dyDescent="0.25">
      <c r="W367" s="45"/>
      <c r="X367" s="45"/>
      <c r="Y367" s="45"/>
      <c r="Z367" s="45"/>
      <c r="AA367" s="45"/>
      <c r="AB367" s="45"/>
      <c r="AC367" s="45"/>
      <c r="AD367" s="45"/>
      <c r="AE367" s="45"/>
      <c r="AF367" s="45"/>
      <c r="AG367" s="45"/>
      <c r="AH367" s="45"/>
      <c r="AI367" s="45"/>
      <c r="AJ367" s="45"/>
    </row>
    <row r="368" spans="23:36" x14ac:dyDescent="0.25">
      <c r="W368" s="40"/>
      <c r="X368" s="40"/>
      <c r="Y368" s="40"/>
      <c r="Z368" s="40"/>
      <c r="AA368" s="40"/>
      <c r="AB368" s="40"/>
      <c r="AC368" s="40"/>
      <c r="AD368" s="40"/>
      <c r="AE368" s="40"/>
      <c r="AF368" s="40"/>
      <c r="AG368" s="40"/>
      <c r="AH368" s="40"/>
      <c r="AI368" s="40"/>
      <c r="AJ368" s="40"/>
    </row>
    <row r="369" spans="23:36" x14ac:dyDescent="0.25">
      <c r="W369" s="45"/>
      <c r="X369" s="45"/>
      <c r="Y369" s="45"/>
      <c r="Z369" s="45"/>
      <c r="AA369" s="45"/>
      <c r="AB369" s="45"/>
      <c r="AC369" s="45"/>
      <c r="AD369" s="45"/>
      <c r="AE369" s="45"/>
      <c r="AF369" s="45"/>
      <c r="AG369" s="45"/>
      <c r="AH369" s="45"/>
      <c r="AI369" s="45"/>
      <c r="AJ369" s="45"/>
    </row>
    <row r="370" spans="23:36" x14ac:dyDescent="0.25">
      <c r="W370" s="40"/>
      <c r="X370" s="40"/>
      <c r="Y370" s="40"/>
      <c r="Z370" s="40"/>
      <c r="AA370" s="40"/>
      <c r="AB370" s="40"/>
      <c r="AC370" s="40"/>
      <c r="AD370" s="40"/>
      <c r="AE370" s="40"/>
      <c r="AF370" s="40"/>
      <c r="AG370" s="40"/>
      <c r="AH370" s="40"/>
      <c r="AI370" s="40"/>
      <c r="AJ370" s="40"/>
    </row>
    <row r="371" spans="23:36" x14ac:dyDescent="0.25">
      <c r="W371" s="45"/>
      <c r="X371" s="45"/>
      <c r="Y371" s="45"/>
      <c r="Z371" s="45"/>
      <c r="AA371" s="45"/>
      <c r="AB371" s="45"/>
      <c r="AC371" s="45"/>
      <c r="AD371" s="45"/>
      <c r="AE371" s="45"/>
      <c r="AF371" s="45"/>
      <c r="AG371" s="45"/>
      <c r="AH371" s="45"/>
      <c r="AI371" s="45"/>
      <c r="AJ371" s="45"/>
    </row>
    <row r="372" spans="23:36" x14ac:dyDescent="0.25">
      <c r="W372" s="40"/>
      <c r="X372" s="40"/>
      <c r="Y372" s="40"/>
      <c r="Z372" s="40"/>
      <c r="AA372" s="40"/>
      <c r="AB372" s="40"/>
      <c r="AC372" s="40"/>
      <c r="AD372" s="40"/>
      <c r="AE372" s="40"/>
      <c r="AF372" s="40"/>
      <c r="AG372" s="40"/>
      <c r="AH372" s="40"/>
      <c r="AI372" s="40"/>
      <c r="AJ372" s="40"/>
    </row>
    <row r="373" spans="23:36" x14ac:dyDescent="0.25">
      <c r="W373" s="45"/>
      <c r="X373" s="45"/>
      <c r="Y373" s="45"/>
      <c r="Z373" s="45"/>
      <c r="AA373" s="45"/>
      <c r="AB373" s="45"/>
      <c r="AC373" s="45"/>
      <c r="AD373" s="45"/>
      <c r="AE373" s="45"/>
      <c r="AF373" s="45"/>
      <c r="AG373" s="45"/>
      <c r="AH373" s="45"/>
      <c r="AI373" s="45"/>
      <c r="AJ373" s="45"/>
    </row>
    <row r="374" spans="23:36" x14ac:dyDescent="0.25">
      <c r="W374" s="40"/>
      <c r="X374" s="40"/>
      <c r="Y374" s="40"/>
      <c r="Z374" s="40"/>
      <c r="AA374" s="40"/>
      <c r="AB374" s="40"/>
      <c r="AC374" s="40"/>
      <c r="AD374" s="40"/>
      <c r="AE374" s="40"/>
      <c r="AF374" s="40"/>
      <c r="AG374" s="40"/>
      <c r="AH374" s="40"/>
      <c r="AI374" s="40"/>
      <c r="AJ374" s="40"/>
    </row>
    <row r="375" spans="23:36" x14ac:dyDescent="0.25">
      <c r="W375" s="45"/>
      <c r="X375" s="45"/>
      <c r="Y375" s="45"/>
      <c r="Z375" s="45"/>
      <c r="AA375" s="45"/>
      <c r="AB375" s="45"/>
      <c r="AC375" s="45"/>
      <c r="AD375" s="45"/>
      <c r="AE375" s="45"/>
      <c r="AF375" s="45"/>
      <c r="AG375" s="45"/>
      <c r="AH375" s="45"/>
      <c r="AI375" s="45"/>
      <c r="AJ375" s="45"/>
    </row>
    <row r="376" spans="23:36" x14ac:dyDescent="0.25">
      <c r="W376" s="40"/>
      <c r="X376" s="40"/>
      <c r="Y376" s="40"/>
      <c r="Z376" s="40"/>
      <c r="AA376" s="40"/>
      <c r="AB376" s="40"/>
      <c r="AC376" s="40"/>
      <c r="AD376" s="40"/>
      <c r="AE376" s="40"/>
      <c r="AF376" s="40"/>
      <c r="AG376" s="40"/>
      <c r="AH376" s="40"/>
      <c r="AI376" s="40"/>
      <c r="AJ376" s="40"/>
    </row>
    <row r="377" spans="23:36" x14ac:dyDescent="0.25">
      <c r="W377" s="45"/>
      <c r="X377" s="45"/>
      <c r="Y377" s="45"/>
      <c r="Z377" s="45"/>
      <c r="AA377" s="45"/>
      <c r="AB377" s="45"/>
      <c r="AC377" s="45"/>
      <c r="AD377" s="45"/>
      <c r="AE377" s="45"/>
      <c r="AF377" s="45"/>
      <c r="AG377" s="45"/>
      <c r="AH377" s="45"/>
      <c r="AI377" s="45"/>
      <c r="AJ377" s="45"/>
    </row>
    <row r="378" spans="23:36" x14ac:dyDescent="0.25">
      <c r="W378" s="40"/>
      <c r="X378" s="40"/>
      <c r="Y378" s="40"/>
      <c r="Z378" s="40"/>
      <c r="AA378" s="40"/>
      <c r="AB378" s="40"/>
      <c r="AC378" s="40"/>
      <c r="AD378" s="40"/>
      <c r="AE378" s="40"/>
      <c r="AF378" s="40"/>
      <c r="AG378" s="40"/>
      <c r="AH378" s="40"/>
      <c r="AI378" s="40"/>
      <c r="AJ378" s="40"/>
    </row>
    <row r="379" spans="23:36" x14ac:dyDescent="0.25">
      <c r="W379" s="45"/>
      <c r="X379" s="45"/>
      <c r="Y379" s="45"/>
      <c r="Z379" s="45"/>
      <c r="AA379" s="45"/>
      <c r="AB379" s="45"/>
      <c r="AC379" s="45"/>
      <c r="AD379" s="45"/>
      <c r="AE379" s="45"/>
      <c r="AF379" s="45"/>
      <c r="AG379" s="45"/>
      <c r="AH379" s="45"/>
      <c r="AI379" s="45"/>
      <c r="AJ379" s="45"/>
    </row>
    <row r="380" spans="23:36" x14ac:dyDescent="0.25">
      <c r="W380" s="40"/>
      <c r="X380" s="40"/>
      <c r="Y380" s="40"/>
      <c r="Z380" s="40"/>
      <c r="AA380" s="40"/>
      <c r="AB380" s="40"/>
      <c r="AC380" s="40"/>
      <c r="AD380" s="40"/>
      <c r="AE380" s="40"/>
      <c r="AF380" s="40"/>
      <c r="AG380" s="40"/>
      <c r="AH380" s="40"/>
      <c r="AI380" s="40"/>
      <c r="AJ380" s="40"/>
    </row>
    <row r="381" spans="23:36" x14ac:dyDescent="0.25">
      <c r="W381" s="45"/>
      <c r="X381" s="45"/>
      <c r="Y381" s="45"/>
      <c r="Z381" s="45"/>
      <c r="AA381" s="45"/>
      <c r="AB381" s="45"/>
      <c r="AC381" s="45"/>
      <c r="AD381" s="45"/>
      <c r="AE381" s="45"/>
      <c r="AF381" s="45"/>
      <c r="AG381" s="45"/>
      <c r="AH381" s="45"/>
      <c r="AI381" s="45"/>
      <c r="AJ381" s="45"/>
    </row>
    <row r="382" spans="23:36" x14ac:dyDescent="0.25">
      <c r="W382" s="40"/>
      <c r="X382" s="40"/>
      <c r="Y382" s="40"/>
      <c r="Z382" s="40"/>
      <c r="AA382" s="40"/>
      <c r="AB382" s="40"/>
      <c r="AC382" s="40"/>
      <c r="AD382" s="40"/>
      <c r="AE382" s="40"/>
      <c r="AF382" s="40"/>
      <c r="AG382" s="40"/>
      <c r="AH382" s="40"/>
      <c r="AI382" s="40"/>
      <c r="AJ382" s="40"/>
    </row>
    <row r="383" spans="23:36" x14ac:dyDescent="0.25">
      <c r="W383" s="45"/>
      <c r="X383" s="45"/>
      <c r="Y383" s="45"/>
      <c r="Z383" s="45"/>
      <c r="AA383" s="45"/>
      <c r="AB383" s="45"/>
      <c r="AC383" s="45"/>
      <c r="AD383" s="45"/>
      <c r="AE383" s="45"/>
      <c r="AF383" s="45"/>
      <c r="AG383" s="45"/>
      <c r="AH383" s="45"/>
      <c r="AI383" s="45"/>
      <c r="AJ383" s="45"/>
    </row>
    <row r="384" spans="23:36" x14ac:dyDescent="0.25">
      <c r="W384" s="40"/>
      <c r="X384" s="40"/>
      <c r="Y384" s="40"/>
      <c r="Z384" s="40"/>
      <c r="AA384" s="40"/>
      <c r="AB384" s="40"/>
      <c r="AC384" s="40"/>
      <c r="AD384" s="40"/>
      <c r="AE384" s="40"/>
      <c r="AF384" s="40"/>
      <c r="AG384" s="40"/>
      <c r="AH384" s="40"/>
      <c r="AI384" s="40"/>
      <c r="AJ384" s="40"/>
    </row>
    <row r="385" spans="23:36" x14ac:dyDescent="0.25">
      <c r="W385" s="45"/>
      <c r="X385" s="45"/>
      <c r="Y385" s="45"/>
      <c r="Z385" s="45"/>
      <c r="AA385" s="45"/>
      <c r="AB385" s="45"/>
      <c r="AC385" s="45"/>
      <c r="AD385" s="45"/>
      <c r="AE385" s="45"/>
      <c r="AF385" s="45"/>
      <c r="AG385" s="45"/>
      <c r="AH385" s="45"/>
      <c r="AI385" s="45"/>
      <c r="AJ385" s="45"/>
    </row>
    <row r="386" spans="23:36" x14ac:dyDescent="0.25">
      <c r="W386" s="40"/>
      <c r="X386" s="40"/>
      <c r="Y386" s="40"/>
      <c r="Z386" s="40"/>
      <c r="AA386" s="40"/>
      <c r="AB386" s="40"/>
      <c r="AC386" s="40"/>
      <c r="AD386" s="40"/>
      <c r="AE386" s="40"/>
      <c r="AF386" s="40"/>
      <c r="AG386" s="40"/>
      <c r="AH386" s="40"/>
      <c r="AI386" s="40"/>
      <c r="AJ386" s="40"/>
    </row>
    <row r="387" spans="23:36" x14ac:dyDescent="0.25">
      <c r="W387" s="45"/>
      <c r="X387" s="45"/>
      <c r="Y387" s="45"/>
      <c r="Z387" s="45"/>
      <c r="AA387" s="45"/>
      <c r="AB387" s="45"/>
      <c r="AC387" s="45"/>
      <c r="AD387" s="45"/>
      <c r="AE387" s="45"/>
      <c r="AF387" s="45"/>
      <c r="AG387" s="45"/>
      <c r="AH387" s="45"/>
      <c r="AI387" s="45"/>
      <c r="AJ387" s="45"/>
    </row>
    <row r="388" spans="23:36" x14ac:dyDescent="0.25">
      <c r="W388" s="40"/>
      <c r="X388" s="40"/>
      <c r="Y388" s="40"/>
      <c r="Z388" s="40"/>
      <c r="AA388" s="40"/>
      <c r="AB388" s="40"/>
      <c r="AC388" s="40"/>
      <c r="AD388" s="40"/>
      <c r="AE388" s="40"/>
      <c r="AF388" s="40"/>
      <c r="AG388" s="40"/>
      <c r="AH388" s="40"/>
      <c r="AI388" s="40"/>
      <c r="AJ388" s="40"/>
    </row>
    <row r="389" spans="23:36" x14ac:dyDescent="0.25">
      <c r="W389" s="45"/>
      <c r="X389" s="45"/>
      <c r="Y389" s="45"/>
      <c r="Z389" s="45"/>
      <c r="AA389" s="45"/>
      <c r="AB389" s="45"/>
      <c r="AC389" s="45"/>
      <c r="AD389" s="45"/>
      <c r="AE389" s="45"/>
      <c r="AF389" s="45"/>
      <c r="AG389" s="45"/>
      <c r="AH389" s="45"/>
      <c r="AI389" s="45"/>
      <c r="AJ389" s="45"/>
    </row>
    <row r="390" spans="23:36" x14ac:dyDescent="0.25">
      <c r="W390" s="40"/>
      <c r="X390" s="40"/>
      <c r="Y390" s="40"/>
      <c r="Z390" s="40"/>
      <c r="AA390" s="40"/>
      <c r="AB390" s="40"/>
      <c r="AC390" s="40"/>
      <c r="AD390" s="40"/>
      <c r="AE390" s="40"/>
      <c r="AF390" s="40"/>
      <c r="AG390" s="40"/>
      <c r="AH390" s="40"/>
      <c r="AI390" s="40"/>
      <c r="AJ390" s="40"/>
    </row>
    <row r="391" spans="23:36" x14ac:dyDescent="0.25">
      <c r="W391" s="45"/>
      <c r="X391" s="45"/>
      <c r="Y391" s="45"/>
      <c r="Z391" s="45"/>
      <c r="AA391" s="45"/>
      <c r="AB391" s="45"/>
      <c r="AC391" s="45"/>
      <c r="AD391" s="45"/>
      <c r="AE391" s="45"/>
      <c r="AF391" s="45"/>
      <c r="AG391" s="45"/>
      <c r="AH391" s="45"/>
      <c r="AI391" s="45"/>
      <c r="AJ391" s="45"/>
    </row>
    <row r="392" spans="23:36" x14ac:dyDescent="0.25">
      <c r="W392" s="40"/>
      <c r="X392" s="40"/>
      <c r="Y392" s="40"/>
      <c r="Z392" s="40"/>
      <c r="AA392" s="40"/>
      <c r="AB392" s="40"/>
      <c r="AC392" s="40"/>
      <c r="AD392" s="40"/>
      <c r="AE392" s="40"/>
      <c r="AF392" s="40"/>
      <c r="AG392" s="40"/>
      <c r="AH392" s="40"/>
      <c r="AI392" s="40"/>
      <c r="AJ392" s="40"/>
    </row>
    <row r="393" spans="23:36" x14ac:dyDescent="0.25">
      <c r="W393" s="45"/>
      <c r="X393" s="45"/>
      <c r="Y393" s="45"/>
      <c r="Z393" s="45"/>
      <c r="AA393" s="45"/>
      <c r="AB393" s="45"/>
      <c r="AC393" s="45"/>
      <c r="AD393" s="45"/>
      <c r="AE393" s="45"/>
      <c r="AF393" s="45"/>
      <c r="AG393" s="45"/>
      <c r="AH393" s="45"/>
      <c r="AI393" s="45"/>
      <c r="AJ393" s="45"/>
    </row>
    <row r="394" spans="23:36" x14ac:dyDescent="0.25">
      <c r="W394" s="40"/>
      <c r="X394" s="40"/>
      <c r="Y394" s="40"/>
      <c r="Z394" s="40"/>
      <c r="AA394" s="40"/>
      <c r="AB394" s="40"/>
      <c r="AC394" s="40"/>
      <c r="AD394" s="40"/>
      <c r="AE394" s="40"/>
      <c r="AF394" s="40"/>
      <c r="AG394" s="40"/>
      <c r="AH394" s="40"/>
      <c r="AI394" s="40"/>
      <c r="AJ394" s="40"/>
    </row>
    <row r="395" spans="23:36" x14ac:dyDescent="0.25">
      <c r="W395" s="45"/>
      <c r="X395" s="45"/>
      <c r="Y395" s="45"/>
      <c r="Z395" s="45"/>
      <c r="AA395" s="45"/>
      <c r="AB395" s="45"/>
      <c r="AC395" s="45"/>
      <c r="AD395" s="45"/>
      <c r="AE395" s="45"/>
      <c r="AF395" s="45"/>
      <c r="AG395" s="45"/>
      <c r="AH395" s="45"/>
      <c r="AI395" s="45"/>
      <c r="AJ395" s="45"/>
    </row>
    <row r="396" spans="23:36" x14ac:dyDescent="0.25">
      <c r="W396" s="40"/>
      <c r="X396" s="40"/>
      <c r="Y396" s="40"/>
      <c r="Z396" s="40"/>
      <c r="AA396" s="40"/>
      <c r="AB396" s="40"/>
      <c r="AC396" s="40"/>
      <c r="AD396" s="40"/>
      <c r="AE396" s="40"/>
      <c r="AF396" s="40"/>
      <c r="AG396" s="40"/>
      <c r="AH396" s="40"/>
      <c r="AI396" s="40"/>
      <c r="AJ396" s="40"/>
    </row>
    <row r="397" spans="23:36" x14ac:dyDescent="0.25">
      <c r="W397" s="45"/>
      <c r="X397" s="45"/>
      <c r="Y397" s="45"/>
      <c r="Z397" s="45"/>
      <c r="AA397" s="45"/>
      <c r="AB397" s="45"/>
      <c r="AC397" s="45"/>
      <c r="AD397" s="45"/>
      <c r="AE397" s="45"/>
      <c r="AF397" s="45"/>
      <c r="AG397" s="45"/>
      <c r="AH397" s="45"/>
      <c r="AI397" s="45"/>
      <c r="AJ397" s="45"/>
    </row>
    <row r="398" spans="23:36" x14ac:dyDescent="0.25">
      <c r="W398" s="40"/>
      <c r="X398" s="40"/>
      <c r="Y398" s="40"/>
      <c r="Z398" s="40"/>
      <c r="AA398" s="40"/>
      <c r="AB398" s="40"/>
      <c r="AC398" s="40"/>
      <c r="AD398" s="40"/>
      <c r="AE398" s="40"/>
      <c r="AF398" s="40"/>
      <c r="AG398" s="40"/>
      <c r="AH398" s="40"/>
      <c r="AI398" s="40"/>
      <c r="AJ398" s="40"/>
    </row>
    <row r="399" spans="23:36" x14ac:dyDescent="0.25">
      <c r="W399" s="45"/>
      <c r="X399" s="45"/>
      <c r="Y399" s="45"/>
      <c r="Z399" s="45"/>
      <c r="AA399" s="45"/>
      <c r="AB399" s="45"/>
      <c r="AC399" s="45"/>
      <c r="AD399" s="45"/>
      <c r="AE399" s="45"/>
      <c r="AF399" s="45"/>
      <c r="AG399" s="45"/>
      <c r="AH399" s="45"/>
      <c r="AI399" s="45"/>
      <c r="AJ399" s="45"/>
    </row>
    <row r="400" spans="23:36" x14ac:dyDescent="0.25">
      <c r="W400" s="40"/>
      <c r="X400" s="40"/>
      <c r="Y400" s="40"/>
      <c r="Z400" s="40"/>
      <c r="AA400" s="40"/>
      <c r="AB400" s="40"/>
      <c r="AC400" s="40"/>
      <c r="AD400" s="40"/>
      <c r="AE400" s="40"/>
      <c r="AF400" s="40"/>
      <c r="AG400" s="40"/>
      <c r="AH400" s="40"/>
      <c r="AI400" s="40"/>
      <c r="AJ400" s="40"/>
    </row>
    <row r="401" spans="23:36" x14ac:dyDescent="0.25">
      <c r="W401" s="45"/>
      <c r="X401" s="45"/>
      <c r="Y401" s="45"/>
      <c r="Z401" s="45"/>
      <c r="AA401" s="45"/>
      <c r="AB401" s="45"/>
      <c r="AC401" s="45"/>
      <c r="AD401" s="45"/>
      <c r="AE401" s="45"/>
      <c r="AF401" s="45"/>
      <c r="AG401" s="45"/>
      <c r="AH401" s="45"/>
      <c r="AI401" s="45"/>
      <c r="AJ401" s="45"/>
    </row>
    <row r="402" spans="23:36" x14ac:dyDescent="0.25">
      <c r="W402" s="40"/>
      <c r="X402" s="40"/>
      <c r="Y402" s="40"/>
      <c r="Z402" s="40"/>
      <c r="AA402" s="40"/>
      <c r="AB402" s="40"/>
      <c r="AC402" s="40"/>
      <c r="AD402" s="40"/>
      <c r="AE402" s="40"/>
      <c r="AF402" s="40"/>
      <c r="AG402" s="40"/>
      <c r="AH402" s="40"/>
      <c r="AI402" s="40"/>
      <c r="AJ402" s="40"/>
    </row>
    <row r="403" spans="23:36" x14ac:dyDescent="0.25">
      <c r="W403" s="45"/>
      <c r="X403" s="45"/>
      <c r="Y403" s="45"/>
      <c r="Z403" s="45"/>
      <c r="AA403" s="45"/>
      <c r="AB403" s="45"/>
      <c r="AC403" s="45"/>
      <c r="AD403" s="45"/>
      <c r="AE403" s="45"/>
      <c r="AF403" s="45"/>
      <c r="AG403" s="45"/>
      <c r="AH403" s="45"/>
      <c r="AI403" s="45"/>
      <c r="AJ403" s="45"/>
    </row>
    <row r="404" spans="23:36" x14ac:dyDescent="0.25">
      <c r="W404" s="40"/>
      <c r="X404" s="40"/>
      <c r="Y404" s="40"/>
      <c r="Z404" s="40"/>
      <c r="AA404" s="40"/>
      <c r="AB404" s="40"/>
      <c r="AC404" s="40"/>
      <c r="AD404" s="40"/>
      <c r="AE404" s="40"/>
      <c r="AF404" s="40"/>
      <c r="AG404" s="40"/>
      <c r="AH404" s="40"/>
      <c r="AI404" s="40"/>
      <c r="AJ404" s="40"/>
    </row>
    <row r="405" spans="23:36" x14ac:dyDescent="0.25">
      <c r="W405" s="45"/>
      <c r="X405" s="45"/>
      <c r="Y405" s="45"/>
      <c r="Z405" s="45"/>
      <c r="AA405" s="45"/>
      <c r="AB405" s="45"/>
      <c r="AC405" s="45"/>
      <c r="AD405" s="45"/>
      <c r="AE405" s="45"/>
      <c r="AF405" s="45"/>
      <c r="AG405" s="45"/>
      <c r="AH405" s="45"/>
      <c r="AI405" s="45"/>
      <c r="AJ405" s="45"/>
    </row>
    <row r="406" spans="23:36" x14ac:dyDescent="0.25">
      <c r="W406" s="40"/>
      <c r="X406" s="40"/>
      <c r="Y406" s="40"/>
      <c r="Z406" s="40"/>
      <c r="AA406" s="40"/>
      <c r="AB406" s="40"/>
      <c r="AC406" s="40"/>
      <c r="AD406" s="40"/>
      <c r="AE406" s="40"/>
      <c r="AF406" s="40"/>
      <c r="AG406" s="40"/>
      <c r="AH406" s="40"/>
      <c r="AI406" s="40"/>
      <c r="AJ406" s="40"/>
    </row>
    <row r="407" spans="23:36" x14ac:dyDescent="0.25">
      <c r="W407" s="45"/>
      <c r="X407" s="45"/>
      <c r="Y407" s="45"/>
      <c r="Z407" s="45"/>
      <c r="AA407" s="45"/>
      <c r="AB407" s="45"/>
      <c r="AC407" s="45"/>
      <c r="AD407" s="45"/>
      <c r="AE407" s="45"/>
      <c r="AF407" s="45"/>
      <c r="AG407" s="45"/>
      <c r="AH407" s="45"/>
      <c r="AI407" s="45"/>
      <c r="AJ407" s="45"/>
    </row>
    <row r="408" spans="23:36" x14ac:dyDescent="0.25">
      <c r="W408" s="40"/>
      <c r="X408" s="40"/>
      <c r="Y408" s="40"/>
      <c r="Z408" s="40"/>
      <c r="AA408" s="40"/>
      <c r="AB408" s="40"/>
      <c r="AC408" s="40"/>
      <c r="AD408" s="40"/>
      <c r="AE408" s="40"/>
      <c r="AF408" s="40"/>
      <c r="AG408" s="40"/>
      <c r="AH408" s="40"/>
      <c r="AI408" s="40"/>
      <c r="AJ408" s="40"/>
    </row>
    <row r="409" spans="23:36" x14ac:dyDescent="0.25">
      <c r="W409" s="45"/>
      <c r="X409" s="45"/>
      <c r="Y409" s="45"/>
      <c r="Z409" s="45"/>
      <c r="AA409" s="45"/>
      <c r="AB409" s="45"/>
      <c r="AC409" s="45"/>
      <c r="AD409" s="45"/>
      <c r="AE409" s="45"/>
      <c r="AF409" s="45"/>
      <c r="AG409" s="45"/>
      <c r="AH409" s="45"/>
      <c r="AI409" s="45"/>
      <c r="AJ409" s="45"/>
    </row>
    <row r="410" spans="23:36" x14ac:dyDescent="0.25">
      <c r="W410" s="40"/>
      <c r="X410" s="40"/>
      <c r="Y410" s="40"/>
      <c r="Z410" s="40"/>
      <c r="AA410" s="40"/>
      <c r="AB410" s="40"/>
      <c r="AC410" s="40"/>
      <c r="AD410" s="40"/>
      <c r="AE410" s="40"/>
      <c r="AF410" s="40"/>
      <c r="AG410" s="40"/>
      <c r="AH410" s="40"/>
      <c r="AI410" s="40"/>
      <c r="AJ410" s="40"/>
    </row>
    <row r="411" spans="23:36" x14ac:dyDescent="0.25">
      <c r="W411" s="45"/>
      <c r="X411" s="45"/>
      <c r="Y411" s="45"/>
      <c r="Z411" s="45"/>
      <c r="AA411" s="45"/>
      <c r="AB411" s="45"/>
      <c r="AC411" s="45"/>
      <c r="AD411" s="45"/>
      <c r="AE411" s="45"/>
      <c r="AF411" s="45"/>
      <c r="AG411" s="45"/>
      <c r="AH411" s="45"/>
      <c r="AI411" s="45"/>
      <c r="AJ411" s="45"/>
    </row>
    <row r="412" spans="23:36" x14ac:dyDescent="0.25">
      <c r="W412" s="40"/>
      <c r="X412" s="40"/>
      <c r="Y412" s="40"/>
      <c r="Z412" s="40"/>
      <c r="AA412" s="40"/>
      <c r="AB412" s="40"/>
      <c r="AC412" s="40"/>
      <c r="AD412" s="40"/>
      <c r="AE412" s="40"/>
      <c r="AF412" s="40"/>
      <c r="AG412" s="40"/>
      <c r="AH412" s="40"/>
      <c r="AI412" s="40"/>
      <c r="AJ412" s="40"/>
    </row>
    <row r="413" spans="23:36" x14ac:dyDescent="0.25">
      <c r="W413" s="45"/>
      <c r="X413" s="45"/>
      <c r="Y413" s="45"/>
      <c r="Z413" s="45"/>
      <c r="AA413" s="45"/>
      <c r="AB413" s="45"/>
      <c r="AC413" s="45"/>
      <c r="AD413" s="45"/>
      <c r="AE413" s="45"/>
      <c r="AF413" s="45"/>
      <c r="AG413" s="45"/>
      <c r="AH413" s="45"/>
      <c r="AI413" s="45"/>
      <c r="AJ413" s="45"/>
    </row>
    <row r="414" spans="23:36" x14ac:dyDescent="0.25">
      <c r="W414" s="40"/>
      <c r="X414" s="40"/>
      <c r="Y414" s="40"/>
      <c r="Z414" s="40"/>
      <c r="AA414" s="40"/>
      <c r="AB414" s="40"/>
      <c r="AC414" s="40"/>
      <c r="AD414" s="40"/>
      <c r="AE414" s="40"/>
      <c r="AF414" s="40"/>
      <c r="AG414" s="40"/>
      <c r="AH414" s="40"/>
      <c r="AI414" s="40"/>
      <c r="AJ414" s="40"/>
    </row>
    <row r="415" spans="23:36" x14ac:dyDescent="0.25">
      <c r="W415" s="45"/>
      <c r="X415" s="45"/>
      <c r="Y415" s="45"/>
      <c r="Z415" s="45"/>
      <c r="AA415" s="45"/>
      <c r="AB415" s="45"/>
      <c r="AC415" s="45"/>
      <c r="AD415" s="45"/>
      <c r="AE415" s="45"/>
      <c r="AF415" s="45"/>
      <c r="AG415" s="45"/>
      <c r="AH415" s="45"/>
      <c r="AI415" s="45"/>
      <c r="AJ415" s="45"/>
    </row>
    <row r="416" spans="23:36" x14ac:dyDescent="0.25">
      <c r="W416" s="40"/>
      <c r="X416" s="40"/>
      <c r="Y416" s="40"/>
      <c r="Z416" s="40"/>
      <c r="AA416" s="40"/>
      <c r="AB416" s="40"/>
      <c r="AC416" s="40"/>
      <c r="AD416" s="40"/>
      <c r="AE416" s="40"/>
      <c r="AF416" s="40"/>
      <c r="AG416" s="40"/>
      <c r="AH416" s="40"/>
      <c r="AI416" s="40"/>
      <c r="AJ416" s="40"/>
    </row>
    <row r="417" spans="23:36" x14ac:dyDescent="0.25">
      <c r="W417" s="45"/>
      <c r="X417" s="45"/>
      <c r="Y417" s="45"/>
      <c r="Z417" s="45"/>
      <c r="AA417" s="45"/>
      <c r="AB417" s="45"/>
      <c r="AC417" s="45"/>
      <c r="AD417" s="45"/>
      <c r="AE417" s="45"/>
      <c r="AF417" s="45"/>
      <c r="AG417" s="45"/>
      <c r="AH417" s="45"/>
      <c r="AI417" s="45"/>
      <c r="AJ417" s="45"/>
    </row>
    <row r="418" spans="23:36" x14ac:dyDescent="0.25">
      <c r="W418" s="40"/>
      <c r="X418" s="40"/>
      <c r="Y418" s="40"/>
      <c r="Z418" s="40"/>
      <c r="AA418" s="40"/>
      <c r="AB418" s="40"/>
      <c r="AC418" s="40"/>
      <c r="AD418" s="40"/>
      <c r="AE418" s="40"/>
      <c r="AF418" s="40"/>
      <c r="AG418" s="40"/>
      <c r="AH418" s="40"/>
      <c r="AI418" s="40"/>
      <c r="AJ418" s="40"/>
    </row>
    <row r="419" spans="23:36" x14ac:dyDescent="0.25">
      <c r="W419" s="45"/>
      <c r="X419" s="45"/>
      <c r="Y419" s="45"/>
      <c r="Z419" s="45"/>
      <c r="AA419" s="45"/>
      <c r="AB419" s="45"/>
      <c r="AC419" s="45"/>
      <c r="AD419" s="45"/>
      <c r="AE419" s="45"/>
      <c r="AF419" s="45"/>
      <c r="AG419" s="45"/>
      <c r="AH419" s="45"/>
      <c r="AI419" s="45"/>
      <c r="AJ419" s="45"/>
    </row>
    <row r="420" spans="23:36" x14ac:dyDescent="0.25">
      <c r="W420" s="40"/>
      <c r="X420" s="40"/>
      <c r="Y420" s="40"/>
      <c r="Z420" s="40"/>
      <c r="AA420" s="40"/>
      <c r="AB420" s="40"/>
      <c r="AC420" s="40"/>
      <c r="AD420" s="40"/>
      <c r="AE420" s="40"/>
      <c r="AF420" s="40"/>
      <c r="AG420" s="40"/>
      <c r="AH420" s="40"/>
      <c r="AI420" s="40"/>
      <c r="AJ420" s="40"/>
    </row>
    <row r="421" spans="23:36" x14ac:dyDescent="0.25">
      <c r="W421" s="45"/>
      <c r="X421" s="45"/>
      <c r="Y421" s="45"/>
      <c r="Z421" s="45"/>
      <c r="AA421" s="45"/>
      <c r="AB421" s="45"/>
      <c r="AC421" s="45"/>
      <c r="AD421" s="45"/>
      <c r="AE421" s="45"/>
      <c r="AF421" s="45"/>
      <c r="AG421" s="45"/>
      <c r="AH421" s="45"/>
      <c r="AI421" s="45"/>
      <c r="AJ421" s="45"/>
    </row>
    <row r="422" spans="23:36" x14ac:dyDescent="0.25">
      <c r="W422" s="40"/>
      <c r="X422" s="40"/>
      <c r="Y422" s="40"/>
      <c r="Z422" s="40"/>
      <c r="AA422" s="40"/>
      <c r="AB422" s="40"/>
      <c r="AC422" s="40"/>
      <c r="AD422" s="40"/>
      <c r="AE422" s="40"/>
      <c r="AF422" s="40"/>
      <c r="AG422" s="40"/>
      <c r="AH422" s="40"/>
      <c r="AI422" s="40"/>
      <c r="AJ422" s="40"/>
    </row>
    <row r="423" spans="23:36" x14ac:dyDescent="0.25">
      <c r="W423" s="45"/>
      <c r="X423" s="45"/>
      <c r="Y423" s="45"/>
      <c r="Z423" s="45"/>
      <c r="AA423" s="45"/>
      <c r="AB423" s="45"/>
      <c r="AC423" s="45"/>
      <c r="AD423" s="45"/>
      <c r="AE423" s="45"/>
      <c r="AF423" s="45"/>
      <c r="AG423" s="45"/>
      <c r="AH423" s="45"/>
      <c r="AI423" s="45"/>
      <c r="AJ423" s="45"/>
    </row>
    <row r="424" spans="23:36" x14ac:dyDescent="0.25">
      <c r="W424" s="40"/>
      <c r="X424" s="40"/>
      <c r="Y424" s="40"/>
      <c r="Z424" s="40"/>
      <c r="AA424" s="40"/>
      <c r="AB424" s="40"/>
      <c r="AC424" s="40"/>
      <c r="AD424" s="40"/>
      <c r="AE424" s="40"/>
      <c r="AF424" s="40"/>
      <c r="AG424" s="40"/>
      <c r="AH424" s="40"/>
      <c r="AI424" s="40"/>
      <c r="AJ424" s="40"/>
    </row>
    <row r="425" spans="23:36" x14ac:dyDescent="0.25">
      <c r="W425" s="45"/>
      <c r="X425" s="45"/>
      <c r="Y425" s="45"/>
      <c r="Z425" s="45"/>
      <c r="AA425" s="45"/>
      <c r="AB425" s="45"/>
      <c r="AC425" s="45"/>
      <c r="AD425" s="45"/>
      <c r="AE425" s="45"/>
      <c r="AF425" s="45"/>
      <c r="AG425" s="45"/>
      <c r="AH425" s="45"/>
      <c r="AI425" s="45"/>
      <c r="AJ425" s="45"/>
    </row>
    <row r="426" spans="23:36" x14ac:dyDescent="0.25">
      <c r="W426" s="40"/>
      <c r="X426" s="40"/>
      <c r="Y426" s="40"/>
      <c r="Z426" s="40"/>
      <c r="AA426" s="40"/>
      <c r="AB426" s="40"/>
      <c r="AC426" s="40"/>
      <c r="AD426" s="40"/>
      <c r="AE426" s="40"/>
      <c r="AF426" s="40"/>
      <c r="AG426" s="40"/>
      <c r="AH426" s="40"/>
      <c r="AI426" s="40"/>
      <c r="AJ426" s="40"/>
    </row>
    <row r="427" spans="23:36" x14ac:dyDescent="0.25">
      <c r="W427" s="45"/>
      <c r="X427" s="45"/>
      <c r="Y427" s="45"/>
      <c r="Z427" s="45"/>
      <c r="AA427" s="45"/>
      <c r="AB427" s="45"/>
      <c r="AC427" s="45"/>
      <c r="AD427" s="45"/>
      <c r="AE427" s="45"/>
      <c r="AF427" s="45"/>
      <c r="AG427" s="45"/>
      <c r="AH427" s="45"/>
      <c r="AI427" s="45"/>
      <c r="AJ427" s="45"/>
    </row>
    <row r="428" spans="23:36" x14ac:dyDescent="0.25">
      <c r="W428" s="40"/>
      <c r="X428" s="40"/>
      <c r="Y428" s="40"/>
      <c r="Z428" s="40"/>
      <c r="AA428" s="40"/>
      <c r="AB428" s="40"/>
      <c r="AC428" s="40"/>
      <c r="AD428" s="40"/>
      <c r="AE428" s="40"/>
      <c r="AF428" s="40"/>
      <c r="AG428" s="40"/>
      <c r="AH428" s="40"/>
      <c r="AI428" s="40"/>
      <c r="AJ428" s="40"/>
    </row>
    <row r="429" spans="23:36" x14ac:dyDescent="0.25">
      <c r="W429" s="45"/>
      <c r="X429" s="45"/>
      <c r="Y429" s="45"/>
      <c r="Z429" s="45"/>
      <c r="AA429" s="45"/>
      <c r="AB429" s="45"/>
      <c r="AC429" s="45"/>
      <c r="AD429" s="45"/>
      <c r="AE429" s="45"/>
      <c r="AF429" s="45"/>
      <c r="AG429" s="45"/>
      <c r="AH429" s="45"/>
      <c r="AI429" s="45"/>
      <c r="AJ429" s="45"/>
    </row>
    <row r="430" spans="23:36" x14ac:dyDescent="0.25">
      <c r="W430" s="40"/>
      <c r="X430" s="40"/>
      <c r="Y430" s="40"/>
      <c r="Z430" s="40"/>
      <c r="AA430" s="40"/>
      <c r="AB430" s="40"/>
      <c r="AC430" s="40"/>
      <c r="AD430" s="40"/>
      <c r="AE430" s="40"/>
      <c r="AF430" s="40"/>
      <c r="AG430" s="40"/>
      <c r="AH430" s="40"/>
      <c r="AI430" s="40"/>
      <c r="AJ430" s="40"/>
    </row>
    <row r="431" spans="23:36" x14ac:dyDescent="0.25">
      <c r="W431" s="45"/>
      <c r="X431" s="45"/>
      <c r="Y431" s="45"/>
      <c r="Z431" s="45"/>
      <c r="AA431" s="45"/>
      <c r="AB431" s="45"/>
      <c r="AC431" s="45"/>
      <c r="AD431" s="45"/>
      <c r="AE431" s="45"/>
      <c r="AF431" s="45"/>
      <c r="AG431" s="45"/>
      <c r="AH431" s="45"/>
      <c r="AI431" s="45"/>
      <c r="AJ431" s="45"/>
    </row>
    <row r="432" spans="23:36" x14ac:dyDescent="0.25">
      <c r="W432" s="40"/>
      <c r="X432" s="40"/>
      <c r="Y432" s="40"/>
      <c r="Z432" s="40"/>
      <c r="AA432" s="40"/>
      <c r="AB432" s="40"/>
      <c r="AC432" s="40"/>
      <c r="AD432" s="40"/>
      <c r="AE432" s="40"/>
      <c r="AF432" s="40"/>
      <c r="AG432" s="40"/>
      <c r="AH432" s="40"/>
      <c r="AI432" s="40"/>
      <c r="AJ432" s="40"/>
    </row>
    <row r="433" spans="23:36" x14ac:dyDescent="0.25">
      <c r="W433" s="45"/>
      <c r="X433" s="45"/>
      <c r="Y433" s="45"/>
      <c r="Z433" s="45"/>
      <c r="AA433" s="45"/>
      <c r="AB433" s="45"/>
      <c r="AC433" s="45"/>
      <c r="AD433" s="45"/>
      <c r="AE433" s="45"/>
      <c r="AF433" s="45"/>
      <c r="AG433" s="45"/>
      <c r="AH433" s="45"/>
      <c r="AI433" s="45"/>
      <c r="AJ433" s="45"/>
    </row>
    <row r="434" spans="23:36" x14ac:dyDescent="0.25">
      <c r="W434" s="40"/>
      <c r="X434" s="40"/>
      <c r="Y434" s="40"/>
      <c r="Z434" s="40"/>
      <c r="AA434" s="40"/>
      <c r="AB434" s="40"/>
      <c r="AC434" s="40"/>
      <c r="AD434" s="40"/>
      <c r="AE434" s="40"/>
      <c r="AF434" s="40"/>
      <c r="AG434" s="40"/>
      <c r="AH434" s="40"/>
      <c r="AI434" s="40"/>
      <c r="AJ434" s="40"/>
    </row>
    <row r="435" spans="23:36" x14ac:dyDescent="0.25">
      <c r="W435" s="45"/>
      <c r="X435" s="45"/>
      <c r="Y435" s="45"/>
      <c r="Z435" s="45"/>
      <c r="AA435" s="45"/>
      <c r="AB435" s="45"/>
      <c r="AC435" s="45"/>
      <c r="AD435" s="45"/>
      <c r="AE435" s="45"/>
      <c r="AF435" s="45"/>
      <c r="AG435" s="45"/>
      <c r="AH435" s="45"/>
      <c r="AI435" s="45"/>
      <c r="AJ435" s="45"/>
    </row>
    <row r="436" spans="23:36" x14ac:dyDescent="0.25">
      <c r="W436" s="40"/>
      <c r="X436" s="40"/>
      <c r="Y436" s="40"/>
      <c r="Z436" s="40"/>
      <c r="AA436" s="40"/>
      <c r="AB436" s="40"/>
      <c r="AC436" s="40"/>
      <c r="AD436" s="40"/>
      <c r="AE436" s="40"/>
      <c r="AF436" s="40"/>
      <c r="AG436" s="40"/>
      <c r="AH436" s="40"/>
      <c r="AI436" s="40"/>
      <c r="AJ436" s="40"/>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2"/>
  <sheetViews>
    <sheetView tabSelected="1" workbookViewId="0">
      <selection activeCell="L167" sqref="L167"/>
    </sheetView>
  </sheetViews>
  <sheetFormatPr defaultRowHeight="15" x14ac:dyDescent="0.25"/>
  <sheetData>
    <row r="1" spans="1:26" x14ac:dyDescent="0.25">
      <c r="A1" s="54" t="s">
        <v>231</v>
      </c>
      <c r="K1" s="54"/>
    </row>
    <row r="2" spans="1:26" x14ac:dyDescent="0.25">
      <c r="S2" s="63"/>
      <c r="T2" s="52"/>
      <c r="U2" s="52"/>
      <c r="V2" s="52"/>
      <c r="W2" s="52"/>
      <c r="X2" s="52"/>
      <c r="Y2" s="52"/>
      <c r="Z2" s="52"/>
    </row>
    <row r="3" spans="1:26" x14ac:dyDescent="0.25">
      <c r="S3" s="52"/>
      <c r="T3" s="52"/>
      <c r="U3" s="52"/>
      <c r="V3" s="52"/>
      <c r="W3" s="52"/>
      <c r="X3" s="52"/>
      <c r="Y3" s="52"/>
      <c r="Z3" s="52"/>
    </row>
    <row r="4" spans="1:26" x14ac:dyDescent="0.25">
      <c r="S4" s="52"/>
      <c r="T4" s="52"/>
      <c r="U4" s="52"/>
      <c r="V4" s="52"/>
      <c r="W4" s="52"/>
      <c r="X4" s="52"/>
      <c r="Y4" s="52"/>
      <c r="Z4" s="52"/>
    </row>
    <row r="5" spans="1:26" x14ac:dyDescent="0.25">
      <c r="S5" s="52"/>
      <c r="T5" s="52"/>
      <c r="U5" s="52"/>
      <c r="V5" s="52"/>
      <c r="W5" s="52"/>
      <c r="X5" s="52"/>
      <c r="Y5" s="52"/>
      <c r="Z5" s="52"/>
    </row>
    <row r="6" spans="1:26" x14ac:dyDescent="0.25">
      <c r="S6" s="52"/>
      <c r="T6" s="52"/>
      <c r="U6" s="52"/>
      <c r="V6" s="52"/>
      <c r="W6" s="52"/>
      <c r="X6" s="52"/>
      <c r="Y6" s="52"/>
      <c r="Z6" s="52"/>
    </row>
    <row r="180" spans="9:11" x14ac:dyDescent="0.25">
      <c r="I180" s="52"/>
      <c r="J180" s="52"/>
      <c r="K180" s="52"/>
    </row>
    <row r="181" spans="9:11" x14ac:dyDescent="0.25">
      <c r="I181" s="52"/>
      <c r="J181" s="52"/>
      <c r="K181" s="52"/>
    </row>
    <row r="182" spans="9:11" x14ac:dyDescent="0.25">
      <c r="I182" s="52"/>
      <c r="J182" s="52"/>
      <c r="K182" s="52"/>
    </row>
  </sheetData>
  <pageMargins left="0.7" right="0.7" top="0.75" bottom="0.75" header="0.3" footer="0.3"/>
  <pageSetup paperSize="9" orientation="portrait"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A31298626</value>
    </field>
    <field name="Objective-Title">
      <value order="0">chapter09 - Scottish Marine Region figures and charts for ferry passengers, cars and commercial vehicles</value>
    </field>
    <field name="Objective-Description">
      <value order="0"/>
    </field>
    <field name="Objective-CreationStamp">
      <value order="0">2020-12-08T15:51:43Z</value>
    </field>
    <field name="Objective-IsApproved">
      <value order="0">false</value>
    </field>
    <field name="Objective-IsPublished">
      <value order="0">true</value>
    </field>
    <field name="Objective-DatePublished">
      <value order="0">2021-02-22T15:05:05Z</value>
    </field>
    <field name="Objective-ModificationStamp">
      <value order="0">2021-02-22T15:05:06Z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2020: Research and analysis: Transport: 2019-2024</value>
    </field>
    <field name="Objective-Parent">
      <value order="0">Transport Scotland: Scottish Transport Statistics: 2020: Research and analysis: Transport: 2019-2024</value>
    </field>
    <field name="Objective-State">
      <value order="0">Published</value>
    </field>
    <field name="Objective-VersionId">
      <value order="0">vA46896906</value>
    </field>
    <field name="Objective-Version">
      <value order="0">2.0</value>
    </field>
    <field name="Objective-VersionNumber">
      <value order="0">2</value>
    </field>
    <field name="Objective-VersionComment">
      <value order="0"/>
    </field>
    <field name="Objective-FileNumber">
      <value order="0">PUBRES/4190</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Table</vt:lpstr>
      <vt:lpstr>SMR summary tables</vt:lpstr>
      <vt:lpstr> Figure 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2020-12-08T12:03:06Z</dcterms:created>
  <dcterms:modified xsi:type="dcterms:W3CDTF">2021-02-22T15:04:56Z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A31298626</vt:lpwstr>
  </property>
  <property fmtid="{D5CDD505-2E9C-101B-9397-08002B2CF9AE}" pid="4" name="Objective-Title">
    <vt:lpwstr>chapter09 - Scottish Marine Region figures and charts for ferry passengers, cars and commercial vehicles</vt:lpwstr>
  </property>
  <property fmtid="{D5CDD505-2E9C-101B-9397-08002B2CF9AE}" pid="5" name="Objective-Description">
    <vt:lpwstr/>
  </property>
  <property fmtid="{D5CDD505-2E9C-101B-9397-08002B2CF9AE}" pid="6" name="Objective-CreationStamp">
    <vt:filetime>2020-12-17T15:08:48Z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2021-02-22T15:05:05Z</vt:filetime>
  </property>
  <property fmtid="{D5CDD505-2E9C-101B-9397-08002B2CF9AE}" pid="10" name="Objective-ModificationStamp">
    <vt:filetime>2021-02-22T15:05:06Z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Scotland: Scottish Transport Statistics: 2020: Research and analysis: Transport: 2019-2024:</vt:lpwstr>
  </property>
  <property fmtid="{D5CDD505-2E9C-101B-9397-08002B2CF9AE}" pid="13" name="Objective-Parent">
    <vt:lpwstr>Transport Scotland: Scottish Transport Statistics: 2020: Research and analysis: Transport: 2019-2024</vt:lpwstr>
  </property>
  <property fmtid="{D5CDD505-2E9C-101B-9397-08002B2CF9AE}" pid="14" name="Objective-State">
    <vt:lpwstr>Published</vt:lpwstr>
  </property>
  <property fmtid="{D5CDD505-2E9C-101B-9397-08002B2CF9AE}" pid="15" name="Objective-VersionId">
    <vt:lpwstr>vA46896906</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