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016789\Objective\Objects\"/>
    </mc:Choice>
  </mc:AlternateContent>
  <bookViews>
    <workbookView xWindow="1380" yWindow="7365" windowWidth="12720" windowHeight="1020"/>
  </bookViews>
  <sheets>
    <sheet name="Contents" sheetId="17" r:id="rId1"/>
    <sheet name="Table 13.1a" sheetId="14" r:id="rId2"/>
    <sheet name="Table 13.1b" sheetId="15" r:id="rId3"/>
    <sheet name="Data for chart" sheetId="26" state="hidden" r:id="rId4"/>
    <sheet name="Table 13.1c and Chart 13.1" sheetId="27" r:id="rId5"/>
    <sheet name="Figures for Commentary" sheetId="31" state="hidden" r:id="rId6"/>
    <sheet name="T13.2-13.4" sheetId="23" r:id="rId7"/>
    <sheet name="T13.5 and Chart 13.2" sheetId="25" r:id="rId8"/>
    <sheet name="T13.6a" sheetId="5" r:id="rId9"/>
    <sheet name="T13.6b" sheetId="20" r:id="rId10"/>
    <sheet name="T13.7-13.8" sheetId="6" r:id="rId11"/>
    <sheet name="T13.9-13.10" sheetId="7" r:id="rId12"/>
    <sheet name="T13.11" sheetId="28" r:id="rId13"/>
    <sheet name="T13.12" sheetId="32" r:id="rId14"/>
  </sheets>
  <definedNames>
    <definedName name="_xlnm.Print_Area" localSheetId="3">'Data for chart'!$A$1:$I$30</definedName>
    <definedName name="_xlnm.Print_Area" localSheetId="12">'T13.11'!$A$1:$I$36</definedName>
    <definedName name="_xlnm.Print_Area" localSheetId="7">'T13.5 and Chart 13.2'!$A$1:$J$80</definedName>
    <definedName name="_xlnm.Print_Area" localSheetId="8">'T13.6a'!$A$1:$T$207</definedName>
    <definedName name="_xlnm.Print_Area" localSheetId="9">'T13.6b'!$A$1:$T$207</definedName>
    <definedName name="_xlnm.Print_Area" localSheetId="10">'T13.7-13.8'!$A$1:$S$125</definedName>
    <definedName name="_xlnm.Print_Area" localSheetId="11">'T13.9-13.10'!$A$1:$P$112</definedName>
    <definedName name="_xlnm.Print_Area" localSheetId="1">'Table 13.1a'!$A$1:$AB$71</definedName>
    <definedName name="_xlnm.Print_Area" localSheetId="2">'Table 13.1b'!$A$1:$S$76</definedName>
    <definedName name="_xlnm.Print_Area" localSheetId="4">'Table 13.1c and Chart 13.1'!$A$1:$H$61</definedName>
    <definedName name="STAT2_Crosstab1" localSheetId="5">#REF!</definedName>
    <definedName name="STAT2_Crosstab1" localSheetId="9">#REF!</definedName>
    <definedName name="STAT2_Crosstab1">#REF!</definedName>
  </definedNames>
  <calcPr calcId="162913"/>
</workbook>
</file>

<file path=xl/calcChain.xml><?xml version="1.0" encoding="utf-8"?>
<calcChain xmlns="http://schemas.openxmlformats.org/spreadsheetml/2006/main">
  <c r="C17" i="32" l="1"/>
  <c r="B17" i="32"/>
  <c r="C29" i="31" l="1"/>
  <c r="B29" i="31"/>
  <c r="B26" i="31"/>
  <c r="C23" i="31"/>
  <c r="B23" i="31"/>
  <c r="D16" i="31"/>
  <c r="D15" i="31"/>
  <c r="C13" i="31"/>
  <c r="B13" i="31"/>
  <c r="D10" i="31"/>
  <c r="C6" i="31"/>
  <c r="B6" i="31"/>
  <c r="D3" i="31"/>
  <c r="C26" i="31" l="1"/>
  <c r="O66" i="23"/>
  <c r="M66" i="23"/>
  <c r="L66" i="23"/>
  <c r="K66" i="23"/>
  <c r="J66" i="23"/>
  <c r="I66" i="23"/>
  <c r="H66" i="23"/>
  <c r="G66" i="23"/>
  <c r="F66" i="23"/>
  <c r="E66" i="23"/>
  <c r="D66" i="23"/>
  <c r="C66" i="23"/>
  <c r="M65" i="23"/>
  <c r="L65" i="23"/>
  <c r="K65" i="23"/>
  <c r="J65" i="23"/>
  <c r="I65" i="23"/>
  <c r="H65" i="23"/>
  <c r="G65" i="23"/>
  <c r="F65" i="23"/>
  <c r="E65" i="23"/>
  <c r="D65" i="23"/>
  <c r="V64" i="23"/>
  <c r="U64" i="23"/>
  <c r="T64" i="23"/>
  <c r="S64" i="23"/>
  <c r="R64" i="23"/>
  <c r="V63" i="23"/>
  <c r="U63" i="23"/>
  <c r="T63" i="23"/>
  <c r="S63" i="23"/>
  <c r="R63" i="23"/>
  <c r="V62" i="23"/>
  <c r="U62" i="23"/>
  <c r="T62" i="23"/>
  <c r="S62" i="23"/>
  <c r="R62" i="23"/>
  <c r="V61" i="23"/>
  <c r="U61" i="23"/>
  <c r="T61" i="23"/>
  <c r="S61" i="23"/>
  <c r="R61" i="23"/>
  <c r="V60" i="23"/>
  <c r="U60" i="23"/>
  <c r="T60" i="23"/>
  <c r="S60" i="23"/>
  <c r="R60" i="23"/>
  <c r="V59" i="23"/>
  <c r="U59" i="23"/>
  <c r="T59" i="23"/>
  <c r="S59" i="23"/>
  <c r="R59" i="23"/>
  <c r="V58" i="23"/>
  <c r="U58" i="23"/>
  <c r="T58" i="23"/>
  <c r="S58" i="23"/>
  <c r="R58" i="23"/>
  <c r="Q56" i="23"/>
  <c r="Q66" i="23" s="1"/>
  <c r="V66" i="23" s="1"/>
  <c r="P56" i="23"/>
  <c r="R56" i="23" s="1"/>
  <c r="O56" i="23"/>
  <c r="O65" i="23" s="1"/>
  <c r="N56" i="23"/>
  <c r="N66" i="23" s="1"/>
  <c r="C56" i="23"/>
  <c r="C65" i="23" s="1"/>
  <c r="B56" i="23"/>
  <c r="B66" i="23" s="1"/>
  <c r="V55" i="23"/>
  <c r="U55" i="23"/>
  <c r="T55" i="23"/>
  <c r="S55" i="23"/>
  <c r="R55" i="23"/>
  <c r="V54" i="23"/>
  <c r="U54" i="23"/>
  <c r="T54" i="23"/>
  <c r="S54" i="23"/>
  <c r="R54" i="23"/>
  <c r="V53" i="23"/>
  <c r="U53" i="23"/>
  <c r="T53" i="23"/>
  <c r="S53" i="23"/>
  <c r="R53" i="23"/>
  <c r="V52" i="23"/>
  <c r="U52" i="23"/>
  <c r="T52" i="23"/>
  <c r="S52" i="23"/>
  <c r="R52" i="23"/>
  <c r="V51" i="23"/>
  <c r="U51" i="23"/>
  <c r="T51" i="23"/>
  <c r="S51" i="23"/>
  <c r="R51" i="23"/>
  <c r="V50" i="23"/>
  <c r="U50" i="23"/>
  <c r="T50" i="23"/>
  <c r="S50" i="23"/>
  <c r="R50" i="23"/>
  <c r="B34" i="23"/>
  <c r="C34" i="23"/>
  <c r="D34" i="23"/>
  <c r="E34" i="23"/>
  <c r="F34" i="23"/>
  <c r="G34" i="23"/>
  <c r="H34" i="23"/>
  <c r="I34" i="23"/>
  <c r="J34" i="23"/>
  <c r="K34" i="23"/>
  <c r="L34" i="23"/>
  <c r="M34" i="23"/>
  <c r="N34" i="23"/>
  <c r="O34" i="23"/>
  <c r="P34" i="23"/>
  <c r="Q34" i="23"/>
  <c r="R34" i="23"/>
  <c r="S34" i="23"/>
  <c r="T34" i="23"/>
  <c r="U34" i="23"/>
  <c r="V34" i="23"/>
  <c r="W34" i="23"/>
  <c r="X34" i="23"/>
  <c r="P66" i="23" l="1"/>
  <c r="Q65" i="23"/>
  <c r="S56" i="23"/>
  <c r="B65" i="23"/>
  <c r="U65" i="23" s="1"/>
  <c r="N65" i="23"/>
  <c r="P65" i="23"/>
  <c r="S65" i="23" s="1"/>
  <c r="V56" i="23"/>
  <c r="T66" i="23"/>
  <c r="U66" i="23"/>
  <c r="U56" i="23"/>
  <c r="T56" i="23"/>
  <c r="Y10" i="25"/>
  <c r="Z10" i="25"/>
  <c r="AA10" i="25"/>
  <c r="AB10" i="25"/>
  <c r="AC10" i="25"/>
  <c r="AD10" i="25"/>
  <c r="AE10" i="25"/>
  <c r="AF10" i="25"/>
  <c r="AG10" i="25"/>
  <c r="AH10" i="25"/>
  <c r="V65" i="23" l="1"/>
  <c r="T65" i="23"/>
  <c r="R65" i="23"/>
  <c r="R66" i="23"/>
  <c r="S66" i="23"/>
  <c r="T24" i="5"/>
  <c r="T25" i="5"/>
  <c r="T26" i="5"/>
  <c r="T27" i="5"/>
  <c r="AJ214" i="5" s="1"/>
  <c r="T28" i="5"/>
  <c r="T29" i="5"/>
  <c r="T30" i="5"/>
  <c r="T31" i="5"/>
  <c r="T32" i="5"/>
  <c r="T33" i="5"/>
  <c r="T34" i="5"/>
  <c r="T35" i="5"/>
  <c r="AJ216" i="5" s="1"/>
  <c r="T36" i="5"/>
  <c r="T37" i="5"/>
  <c r="T38" i="5"/>
  <c r="T24" i="20"/>
  <c r="T25" i="20"/>
  <c r="T26" i="20"/>
  <c r="AI216" i="20" s="1"/>
  <c r="T27" i="20"/>
  <c r="AI217" i="20" s="1"/>
  <c r="T28" i="20"/>
  <c r="T29" i="20"/>
  <c r="T30" i="20"/>
  <c r="AI218" i="20" s="1"/>
  <c r="T31" i="20"/>
  <c r="T32" i="20"/>
  <c r="T33" i="20"/>
  <c r="T34" i="20"/>
  <c r="T35" i="20"/>
  <c r="T36" i="20"/>
  <c r="T37" i="20"/>
  <c r="AI220" i="20" s="1"/>
  <c r="T38" i="20"/>
  <c r="AJ213" i="5"/>
  <c r="AJ217" i="5"/>
  <c r="AI22" i="25"/>
  <c r="AI23" i="25"/>
  <c r="AH23" i="25"/>
  <c r="X39" i="23"/>
  <c r="X40" i="23"/>
  <c r="X9" i="23"/>
  <c r="X14" i="23" s="1"/>
  <c r="X17" i="23" s="1"/>
  <c r="J32" i="26"/>
  <c r="J31" i="26"/>
  <c r="K32" i="26"/>
  <c r="L32" i="26"/>
  <c r="M32" i="26"/>
  <c r="N32" i="26"/>
  <c r="AB59" i="14"/>
  <c r="AB41" i="14"/>
  <c r="AB23" i="14"/>
  <c r="AI219" i="20" l="1"/>
  <c r="AJ215" i="5"/>
  <c r="N31" i="26"/>
  <c r="M31" i="26"/>
  <c r="L31" i="26"/>
  <c r="K31" i="26"/>
  <c r="N30" i="26"/>
  <c r="M30" i="26"/>
  <c r="L30" i="26"/>
  <c r="K30" i="26"/>
  <c r="J30" i="26"/>
  <c r="N29" i="26"/>
  <c r="M29" i="26"/>
  <c r="L29" i="26"/>
  <c r="K29" i="26"/>
  <c r="J29" i="26"/>
  <c r="N28" i="26"/>
  <c r="M28" i="26"/>
  <c r="L28" i="26"/>
  <c r="K28" i="26"/>
  <c r="J28" i="26"/>
  <c r="N27" i="26"/>
  <c r="M27" i="26"/>
  <c r="L27" i="26"/>
  <c r="K27" i="26"/>
  <c r="J27" i="26"/>
  <c r="N26" i="26"/>
  <c r="M26" i="26"/>
  <c r="L26" i="26"/>
  <c r="K26" i="26"/>
  <c r="J26" i="26"/>
  <c r="N25" i="26"/>
  <c r="M25" i="26"/>
  <c r="L25" i="26"/>
  <c r="K25" i="26"/>
  <c r="J25" i="26"/>
  <c r="N24" i="26"/>
  <c r="M24" i="26"/>
  <c r="L24" i="26"/>
  <c r="K24" i="26"/>
  <c r="J24" i="26"/>
  <c r="N23" i="26"/>
  <c r="M23" i="26"/>
  <c r="L23" i="26"/>
  <c r="K23" i="26"/>
  <c r="J23" i="26"/>
  <c r="N22" i="26"/>
  <c r="M22" i="26"/>
  <c r="L22" i="26"/>
  <c r="K22" i="26"/>
  <c r="J22" i="26"/>
  <c r="N21" i="26"/>
  <c r="M21" i="26"/>
  <c r="L21" i="26"/>
  <c r="K21" i="26"/>
  <c r="J21" i="26"/>
  <c r="N20" i="26"/>
  <c r="M20" i="26"/>
  <c r="L20" i="26"/>
  <c r="K20" i="26"/>
  <c r="J20" i="26"/>
  <c r="N19" i="26"/>
  <c r="M19" i="26"/>
  <c r="L19" i="26"/>
  <c r="K19" i="26"/>
  <c r="J19" i="26"/>
  <c r="N18" i="26"/>
  <c r="M18" i="26"/>
  <c r="L18" i="26"/>
  <c r="K18" i="26"/>
  <c r="J18" i="26"/>
  <c r="N17" i="26"/>
  <c r="M17" i="26"/>
  <c r="L17" i="26"/>
  <c r="K17" i="26"/>
  <c r="J17" i="26"/>
  <c r="N16" i="26"/>
  <c r="M16" i="26"/>
  <c r="L16" i="26"/>
  <c r="K16" i="26"/>
  <c r="J16" i="26"/>
  <c r="N15" i="26"/>
  <c r="M15" i="26"/>
  <c r="L15" i="26"/>
  <c r="K15" i="26"/>
  <c r="J15" i="26"/>
  <c r="N14" i="26"/>
  <c r="M14" i="26"/>
  <c r="L14" i="26"/>
  <c r="K14" i="26"/>
  <c r="J14" i="26"/>
  <c r="N13" i="26"/>
  <c r="M13" i="26"/>
  <c r="L13" i="26"/>
  <c r="K13" i="26"/>
  <c r="J13" i="26"/>
  <c r="N12" i="26"/>
  <c r="M12" i="26"/>
  <c r="L12" i="26"/>
  <c r="K12" i="26"/>
  <c r="J12" i="26"/>
  <c r="N9" i="26"/>
  <c r="M9" i="26"/>
  <c r="L9" i="26"/>
  <c r="K9" i="26"/>
  <c r="J9" i="26"/>
  <c r="N4" i="26"/>
  <c r="M4" i="26"/>
  <c r="L4" i="26"/>
  <c r="K4" i="26"/>
  <c r="J4" i="26"/>
  <c r="AG23" i="25" l="1"/>
  <c r="AF23" i="25"/>
  <c r="AE23" i="25"/>
  <c r="AD23" i="25"/>
  <c r="AC23" i="25"/>
  <c r="AB23" i="25"/>
  <c r="AA23" i="25"/>
  <c r="Z23" i="25"/>
  <c r="Y23" i="25"/>
  <c r="X23" i="25"/>
  <c r="W23" i="25"/>
  <c r="V23" i="25"/>
  <c r="U23" i="25"/>
  <c r="T23" i="25"/>
  <c r="S23" i="25"/>
  <c r="R23" i="25"/>
  <c r="Q23" i="25"/>
  <c r="P23" i="25"/>
  <c r="O23" i="25"/>
  <c r="N23" i="25"/>
  <c r="M23" i="25"/>
  <c r="AH22" i="25"/>
  <c r="AG22" i="25"/>
  <c r="AF22" i="25"/>
  <c r="AE22" i="25"/>
  <c r="AD22" i="25"/>
  <c r="AC22" i="25"/>
  <c r="AB22" i="25"/>
  <c r="AA22" i="25"/>
  <c r="Z22" i="25"/>
  <c r="Y22" i="25"/>
  <c r="X22" i="25"/>
  <c r="W22" i="25"/>
  <c r="V22" i="25"/>
  <c r="U22" i="25"/>
  <c r="T22" i="25"/>
  <c r="S22" i="25"/>
  <c r="R22" i="25"/>
  <c r="Q22" i="25"/>
  <c r="P22" i="25"/>
  <c r="O22" i="25"/>
  <c r="N22" i="25"/>
  <c r="M22" i="25"/>
  <c r="AH11" i="25"/>
  <c r="AG11" i="25"/>
  <c r="AF11" i="25"/>
  <c r="AE11" i="25"/>
  <c r="AD11" i="25"/>
  <c r="AC11" i="25"/>
  <c r="AB11" i="25"/>
  <c r="AA11" i="25"/>
  <c r="Z11" i="25"/>
  <c r="Y11" i="25"/>
  <c r="X11" i="25"/>
  <c r="W11" i="25"/>
  <c r="V11" i="25"/>
  <c r="U11" i="25"/>
  <c r="T11" i="25"/>
  <c r="S11" i="25"/>
  <c r="R11" i="25"/>
  <c r="Q11" i="25"/>
  <c r="P11" i="25"/>
  <c r="O11" i="25"/>
  <c r="N11" i="25"/>
  <c r="M11" i="25"/>
  <c r="X10" i="25"/>
  <c r="W10" i="25"/>
  <c r="V10" i="25"/>
  <c r="U10" i="25"/>
  <c r="T10" i="25"/>
  <c r="S10" i="25"/>
  <c r="R10" i="25"/>
  <c r="Q10" i="25"/>
  <c r="P10" i="25"/>
  <c r="O10" i="25"/>
  <c r="N10" i="25"/>
  <c r="M10" i="25"/>
  <c r="D9" i="23" l="1"/>
  <c r="D14" i="23" s="1"/>
  <c r="E9" i="23"/>
  <c r="E14" i="23" s="1"/>
  <c r="E17" i="23" s="1"/>
  <c r="F9" i="23"/>
  <c r="F14" i="23" s="1"/>
  <c r="G9" i="23"/>
  <c r="G14" i="23" s="1"/>
  <c r="H9" i="23"/>
  <c r="H14" i="23" s="1"/>
  <c r="H17" i="23" s="1"/>
  <c r="I9" i="23"/>
  <c r="I14" i="23" s="1"/>
  <c r="I17" i="23" s="1"/>
  <c r="J9" i="23"/>
  <c r="J14" i="23" s="1"/>
  <c r="J17" i="23" s="1"/>
  <c r="K9" i="23"/>
  <c r="K14" i="23" s="1"/>
  <c r="L9" i="23"/>
  <c r="L14" i="23" s="1"/>
  <c r="L17" i="23" s="1"/>
  <c r="D17" i="23" l="1"/>
  <c r="K17" i="23"/>
  <c r="G17" i="23"/>
  <c r="F17" i="23"/>
  <c r="W39" i="23"/>
  <c r="V39" i="23"/>
  <c r="U39" i="23"/>
  <c r="T39" i="23"/>
  <c r="S39" i="23"/>
  <c r="R39" i="23"/>
  <c r="Q39" i="23"/>
  <c r="P39" i="23"/>
  <c r="O39" i="23"/>
  <c r="N39" i="23"/>
  <c r="M39" i="23"/>
  <c r="L39" i="23"/>
  <c r="K39" i="23"/>
  <c r="J39" i="23"/>
  <c r="I39" i="23"/>
  <c r="H39" i="23"/>
  <c r="G39" i="23"/>
  <c r="F39" i="23"/>
  <c r="E39" i="23"/>
  <c r="D39" i="23"/>
  <c r="C39" i="23"/>
  <c r="B39" i="23"/>
  <c r="W9" i="23"/>
  <c r="W14" i="23" s="1"/>
  <c r="V9" i="23"/>
  <c r="V14" i="23" s="1"/>
  <c r="U9" i="23"/>
  <c r="U14" i="23" s="1"/>
  <c r="T9" i="23"/>
  <c r="T14" i="23" s="1"/>
  <c r="S9" i="23"/>
  <c r="S14" i="23" s="1"/>
  <c r="S17" i="23" s="1"/>
  <c r="R9" i="23"/>
  <c r="R14" i="23" s="1"/>
  <c r="Q9" i="23"/>
  <c r="Q14" i="23" s="1"/>
  <c r="P9" i="23"/>
  <c r="P14" i="23" s="1"/>
  <c r="O9" i="23"/>
  <c r="O14" i="23" s="1"/>
  <c r="N9" i="23"/>
  <c r="N14" i="23" s="1"/>
  <c r="M9" i="23"/>
  <c r="M14" i="23" s="1"/>
  <c r="C9" i="23"/>
  <c r="C14" i="23" s="1"/>
  <c r="B9" i="23"/>
  <c r="B14" i="23" s="1"/>
  <c r="E40" i="23" l="1"/>
  <c r="I40" i="23"/>
  <c r="M40" i="23"/>
  <c r="Q40" i="23"/>
  <c r="U40" i="23"/>
  <c r="B40" i="23"/>
  <c r="F40" i="23"/>
  <c r="J40" i="23"/>
  <c r="N40" i="23"/>
  <c r="R40" i="23"/>
  <c r="V40" i="23"/>
  <c r="D40" i="23"/>
  <c r="H40" i="23"/>
  <c r="L40" i="23"/>
  <c r="P40" i="23"/>
  <c r="T40" i="23"/>
  <c r="C40" i="23"/>
  <c r="G40" i="23"/>
  <c r="K40" i="23"/>
  <c r="O40" i="23"/>
  <c r="S40" i="23"/>
  <c r="W40" i="23"/>
  <c r="P17" i="23"/>
  <c r="T17" i="23"/>
  <c r="Q17" i="23"/>
  <c r="U17" i="23"/>
  <c r="M17" i="23"/>
  <c r="B17" i="23"/>
  <c r="N17" i="23"/>
  <c r="R17" i="23"/>
  <c r="V17" i="23"/>
  <c r="C17" i="23"/>
  <c r="W17" i="23"/>
  <c r="O17" i="23"/>
  <c r="AA59" i="14"/>
  <c r="AA41" i="14"/>
  <c r="AA23" i="14"/>
  <c r="S24" i="20" l="1"/>
  <c r="AH216" i="20" s="1"/>
  <c r="S25" i="20"/>
  <c r="S26" i="20"/>
  <c r="S27" i="20"/>
  <c r="AH217" i="20" s="1"/>
  <c r="S28" i="20"/>
  <c r="S29" i="20"/>
  <c r="S30" i="20"/>
  <c r="S31" i="20"/>
  <c r="S32" i="20"/>
  <c r="S33" i="20"/>
  <c r="S34" i="20"/>
  <c r="S35" i="20"/>
  <c r="S36" i="20"/>
  <c r="S37" i="20"/>
  <c r="AH220" i="20" s="1"/>
  <c r="S38" i="20"/>
  <c r="AH217" i="5"/>
  <c r="S24" i="5"/>
  <c r="S25" i="5"/>
  <c r="S26" i="5"/>
  <c r="S27" i="5"/>
  <c r="S28" i="5"/>
  <c r="S29" i="5"/>
  <c r="S30" i="5"/>
  <c r="AI215" i="5" s="1"/>
  <c r="S31" i="5"/>
  <c r="S32" i="5"/>
  <c r="S33" i="5"/>
  <c r="S34" i="5"/>
  <c r="S35" i="5"/>
  <c r="S36" i="5"/>
  <c r="S37" i="5"/>
  <c r="AI217" i="5" s="1"/>
  <c r="S38" i="5"/>
  <c r="AH219" i="20" l="1"/>
  <c r="AH218" i="20"/>
  <c r="AI216" i="5"/>
  <c r="AI213" i="5"/>
  <c r="AI214" i="5"/>
  <c r="Z59" i="14" l="1"/>
  <c r="Y59" i="14"/>
  <c r="X59" i="14"/>
  <c r="W59" i="14"/>
  <c r="V59" i="14"/>
  <c r="U59" i="14"/>
  <c r="T59" i="14"/>
  <c r="S59" i="14"/>
  <c r="R59" i="14"/>
  <c r="Q59" i="14"/>
  <c r="P59" i="14"/>
  <c r="O59" i="14"/>
  <c r="N59" i="14"/>
  <c r="M59" i="14"/>
  <c r="L59" i="14"/>
  <c r="K59" i="14"/>
  <c r="J59" i="14"/>
  <c r="I59" i="14"/>
  <c r="H59" i="14"/>
  <c r="G59" i="14"/>
  <c r="F59" i="14"/>
  <c r="R24" i="20" l="1"/>
  <c r="AG216" i="20" s="1"/>
  <c r="R25" i="20"/>
  <c r="R26" i="20"/>
  <c r="R27" i="20"/>
  <c r="AG217" i="20" s="1"/>
  <c r="R28" i="20"/>
  <c r="R29" i="20"/>
  <c r="R30" i="20"/>
  <c r="R31" i="20"/>
  <c r="R32" i="20"/>
  <c r="R33" i="20"/>
  <c r="R34" i="20"/>
  <c r="R35" i="20"/>
  <c r="R36" i="20"/>
  <c r="R37" i="20"/>
  <c r="AG220" i="20" s="1"/>
  <c r="R38" i="20"/>
  <c r="R24" i="5"/>
  <c r="R25" i="5"/>
  <c r="R26" i="5"/>
  <c r="R27" i="5"/>
  <c r="R28" i="5"/>
  <c r="R29" i="5"/>
  <c r="R30" i="5"/>
  <c r="R31" i="5"/>
  <c r="R32" i="5"/>
  <c r="R33" i="5"/>
  <c r="R34" i="5"/>
  <c r="R35" i="5"/>
  <c r="R36" i="5"/>
  <c r="R37" i="5"/>
  <c r="R38" i="5"/>
  <c r="Z41" i="14"/>
  <c r="Z23" i="14"/>
  <c r="AG218" i="20" l="1"/>
  <c r="AH215" i="5"/>
  <c r="AG219" i="20"/>
  <c r="AH216" i="5"/>
  <c r="AH213" i="5"/>
  <c r="AH214" i="5"/>
  <c r="H38" i="20"/>
  <c r="I38" i="20"/>
  <c r="J38" i="20"/>
  <c r="K38" i="20"/>
  <c r="L38" i="20"/>
  <c r="M38" i="20"/>
  <c r="N38" i="20"/>
  <c r="O38" i="20"/>
  <c r="P38" i="20"/>
  <c r="Q38" i="20"/>
  <c r="G38" i="20"/>
  <c r="Y41" i="14" l="1"/>
  <c r="X41" i="14"/>
  <c r="W41" i="14"/>
  <c r="V41" i="14"/>
  <c r="U41" i="14"/>
  <c r="T41" i="14"/>
  <c r="S41" i="14"/>
  <c r="R41" i="14"/>
  <c r="Q41" i="14"/>
  <c r="P41" i="14"/>
  <c r="O41" i="14"/>
  <c r="N41" i="14"/>
  <c r="M41" i="14"/>
  <c r="L41" i="14"/>
  <c r="K41" i="14"/>
  <c r="J41" i="14"/>
  <c r="I41" i="14"/>
  <c r="H41" i="14"/>
  <c r="G41" i="14"/>
  <c r="F41" i="14"/>
  <c r="Y23" i="14"/>
  <c r="X23" i="14"/>
  <c r="W23" i="14"/>
  <c r="V23" i="14"/>
  <c r="U23" i="14"/>
  <c r="T23" i="14"/>
  <c r="S23" i="14"/>
  <c r="R23" i="14"/>
  <c r="Q23" i="14"/>
  <c r="P23" i="14"/>
  <c r="O23" i="14"/>
  <c r="N23" i="14"/>
  <c r="M23" i="14"/>
  <c r="L23" i="14"/>
  <c r="K23" i="14"/>
  <c r="J23" i="14"/>
  <c r="I23" i="14"/>
  <c r="H23" i="14"/>
  <c r="G23" i="14"/>
  <c r="F23" i="14"/>
  <c r="N111" i="7" l="1"/>
  <c r="M111" i="7"/>
  <c r="L111" i="7"/>
  <c r="K111" i="7"/>
  <c r="J111" i="7"/>
  <c r="I111" i="7"/>
  <c r="H111" i="7"/>
  <c r="G111" i="7"/>
  <c r="F111" i="7"/>
  <c r="E111" i="7"/>
  <c r="D111" i="7"/>
  <c r="C111" i="7"/>
  <c r="B111" i="7"/>
  <c r="N72" i="7"/>
  <c r="M72" i="7"/>
  <c r="L72" i="7"/>
  <c r="K72" i="7"/>
  <c r="J72" i="7"/>
  <c r="I72" i="7"/>
  <c r="H72" i="7"/>
  <c r="G72" i="7"/>
  <c r="F72" i="7"/>
  <c r="E72" i="7"/>
  <c r="D72" i="7"/>
  <c r="C72" i="7"/>
  <c r="B72" i="7"/>
  <c r="Q24" i="20" l="1"/>
  <c r="Q25" i="20"/>
  <c r="Q26" i="20"/>
  <c r="Q27" i="20"/>
  <c r="Q28" i="20"/>
  <c r="Q29" i="20"/>
  <c r="Q30" i="20"/>
  <c r="Q31" i="20"/>
  <c r="Q32" i="20"/>
  <c r="Q33" i="20"/>
  <c r="Q34" i="20"/>
  <c r="Q35" i="20"/>
  <c r="Q36" i="20"/>
  <c r="Q37" i="20"/>
  <c r="AF220" i="20" s="1"/>
  <c r="G24" i="20"/>
  <c r="H24" i="20"/>
  <c r="I24" i="20"/>
  <c r="J24" i="20"/>
  <c r="K24" i="20"/>
  <c r="L24" i="20"/>
  <c r="M24" i="20"/>
  <c r="N24" i="20"/>
  <c r="O24" i="20"/>
  <c r="G25" i="20"/>
  <c r="H25" i="20"/>
  <c r="I25" i="20"/>
  <c r="J25" i="20"/>
  <c r="K25" i="20"/>
  <c r="L25" i="20"/>
  <c r="M25" i="20"/>
  <c r="N25" i="20"/>
  <c r="O25" i="20"/>
  <c r="G26" i="20"/>
  <c r="H26" i="20"/>
  <c r="I26" i="20"/>
  <c r="J26" i="20"/>
  <c r="K26" i="20"/>
  <c r="L26" i="20"/>
  <c r="M26" i="20"/>
  <c r="N26" i="20"/>
  <c r="O26" i="20"/>
  <c r="G27" i="20"/>
  <c r="H27" i="20"/>
  <c r="I27" i="20"/>
  <c r="J27" i="20"/>
  <c r="K27" i="20"/>
  <c r="L27" i="20"/>
  <c r="M27" i="20"/>
  <c r="N27" i="20"/>
  <c r="O27" i="20"/>
  <c r="G28" i="20"/>
  <c r="H28" i="20"/>
  <c r="I28" i="20"/>
  <c r="J28" i="20"/>
  <c r="K28" i="20"/>
  <c r="L28" i="20"/>
  <c r="M28" i="20"/>
  <c r="N28" i="20"/>
  <c r="O28" i="20"/>
  <c r="G29" i="20"/>
  <c r="H29" i="20"/>
  <c r="I29" i="20"/>
  <c r="J29" i="20"/>
  <c r="K29" i="20"/>
  <c r="L29" i="20"/>
  <c r="M29" i="20"/>
  <c r="N29" i="20"/>
  <c r="O29" i="20"/>
  <c r="G30" i="20"/>
  <c r="H30" i="20"/>
  <c r="I30" i="20"/>
  <c r="J30" i="20"/>
  <c r="K30" i="20"/>
  <c r="L30" i="20"/>
  <c r="M30" i="20"/>
  <c r="N30" i="20"/>
  <c r="O30" i="20"/>
  <c r="G31" i="20"/>
  <c r="H31" i="20"/>
  <c r="I31" i="20"/>
  <c r="J31" i="20"/>
  <c r="K31" i="20"/>
  <c r="L31" i="20"/>
  <c r="M31" i="20"/>
  <c r="N31" i="20"/>
  <c r="O31" i="20"/>
  <c r="G32" i="20"/>
  <c r="H32" i="20"/>
  <c r="I32" i="20"/>
  <c r="J32" i="20"/>
  <c r="K32" i="20"/>
  <c r="L32" i="20"/>
  <c r="M32" i="20"/>
  <c r="N32" i="20"/>
  <c r="O32" i="20"/>
  <c r="G33" i="20"/>
  <c r="H33" i="20"/>
  <c r="I33" i="20"/>
  <c r="J33" i="20"/>
  <c r="K33" i="20"/>
  <c r="L33" i="20"/>
  <c r="M33" i="20"/>
  <c r="N33" i="20"/>
  <c r="O33" i="20"/>
  <c r="G34" i="20"/>
  <c r="H34" i="20"/>
  <c r="I34" i="20"/>
  <c r="J34" i="20"/>
  <c r="K34" i="20"/>
  <c r="L34" i="20"/>
  <c r="M34" i="20"/>
  <c r="N34" i="20"/>
  <c r="O34" i="20"/>
  <c r="G35" i="20"/>
  <c r="H35" i="20"/>
  <c r="I35" i="20"/>
  <c r="J35" i="20"/>
  <c r="K35" i="20"/>
  <c r="L35" i="20"/>
  <c r="M35" i="20"/>
  <c r="N35" i="20"/>
  <c r="O35" i="20"/>
  <c r="G36" i="20"/>
  <c r="H36" i="20"/>
  <c r="I36" i="20"/>
  <c r="J36" i="20"/>
  <c r="K36" i="20"/>
  <c r="L36" i="20"/>
  <c r="M36" i="20"/>
  <c r="N36" i="20"/>
  <c r="O36" i="20"/>
  <c r="G37" i="20"/>
  <c r="H37" i="20"/>
  <c r="I37" i="20"/>
  <c r="J37" i="20"/>
  <c r="K37" i="20"/>
  <c r="L37" i="20"/>
  <c r="M37" i="20"/>
  <c r="N37" i="20"/>
  <c r="O37" i="20"/>
  <c r="P25" i="20"/>
  <c r="P26" i="20"/>
  <c r="P27" i="20"/>
  <c r="P28" i="20"/>
  <c r="P29" i="20"/>
  <c r="P30" i="20"/>
  <c r="P31" i="20"/>
  <c r="P32" i="20"/>
  <c r="P33" i="20"/>
  <c r="P34" i="20"/>
  <c r="P35" i="20"/>
  <c r="P36" i="20"/>
  <c r="P37" i="20"/>
  <c r="P24" i="20"/>
  <c r="Q24" i="5"/>
  <c r="Q25" i="5"/>
  <c r="AG213" i="5" s="1"/>
  <c r="Q26" i="5"/>
  <c r="Q27" i="5"/>
  <c r="Q28" i="5"/>
  <c r="Q29" i="5"/>
  <c r="Q30" i="5"/>
  <c r="Q31" i="5"/>
  <c r="Q32" i="5"/>
  <c r="Q33" i="5"/>
  <c r="AG216" i="5" s="1"/>
  <c r="Q34" i="5"/>
  <c r="Q35" i="5"/>
  <c r="Q36" i="5"/>
  <c r="Q37" i="5"/>
  <c r="AG217" i="5" s="1"/>
  <c r="Q38" i="5"/>
  <c r="AF219" i="20" l="1"/>
  <c r="AF216" i="20"/>
  <c r="AF218" i="20"/>
  <c r="AF217" i="20"/>
  <c r="AG214" i="5"/>
  <c r="AG215" i="5"/>
  <c r="AD216" i="20" l="1"/>
  <c r="AE216" i="20"/>
  <c r="AD217" i="20"/>
  <c r="AE217" i="20"/>
  <c r="AD218" i="20"/>
  <c r="AE218" i="20"/>
  <c r="AD219" i="20"/>
  <c r="AE219" i="20"/>
  <c r="AD220" i="20"/>
  <c r="AE220" i="20"/>
  <c r="AC220" i="20"/>
  <c r="AB220" i="20"/>
  <c r="AA220" i="20"/>
  <c r="Z220" i="20"/>
  <c r="Y220" i="20"/>
  <c r="X220" i="20"/>
  <c r="W220" i="20"/>
  <c r="V220" i="20"/>
  <c r="U220" i="20"/>
  <c r="T220" i="20"/>
  <c r="S220" i="20"/>
  <c r="R220" i="20"/>
  <c r="Q220" i="20"/>
  <c r="R219" i="20"/>
  <c r="Q219" i="20"/>
  <c r="S218" i="20"/>
  <c r="R218" i="20"/>
  <c r="S217" i="20"/>
  <c r="T216" i="20"/>
  <c r="Q216" i="20" l="1"/>
  <c r="R216" i="20"/>
  <c r="T218" i="20"/>
  <c r="S216" i="20"/>
  <c r="R217" i="20"/>
  <c r="Q218" i="20"/>
  <c r="T219" i="20"/>
  <c r="S219" i="20"/>
  <c r="T217" i="20"/>
  <c r="Q217" i="20"/>
  <c r="Z216" i="20"/>
  <c r="V216" i="20"/>
  <c r="U217" i="20"/>
  <c r="Y217" i="20"/>
  <c r="AC217" i="20"/>
  <c r="X218" i="20"/>
  <c r="AB218" i="20"/>
  <c r="W216" i="20"/>
  <c r="V217" i="20"/>
  <c r="U218" i="20"/>
  <c r="AC218" i="20"/>
  <c r="X219" i="20"/>
  <c r="AB219" i="20"/>
  <c r="W219" i="20"/>
  <c r="X216" i="20"/>
  <c r="AB216" i="20"/>
  <c r="W217" i="20"/>
  <c r="AA217" i="20"/>
  <c r="V218" i="20"/>
  <c r="Z218" i="20"/>
  <c r="U219" i="20"/>
  <c r="Y219" i="20"/>
  <c r="AC219" i="20"/>
  <c r="U216" i="20"/>
  <c r="Y216" i="20"/>
  <c r="AC216" i="20"/>
  <c r="X217" i="20"/>
  <c r="AB217" i="20"/>
  <c r="W218" i="20"/>
  <c r="AA218" i="20"/>
  <c r="V219" i="20"/>
  <c r="Z219" i="20"/>
  <c r="Z217" i="20"/>
  <c r="Y218" i="20"/>
  <c r="AA219" i="20"/>
  <c r="AA216" i="20"/>
  <c r="P24" i="5"/>
  <c r="P25" i="5"/>
  <c r="P26" i="5"/>
  <c r="P27" i="5"/>
  <c r="P28" i="5"/>
  <c r="P29" i="5"/>
  <c r="P30" i="5"/>
  <c r="P31" i="5"/>
  <c r="P32" i="5"/>
  <c r="P33" i="5"/>
  <c r="P34" i="5"/>
  <c r="P35" i="5"/>
  <c r="P36" i="5"/>
  <c r="P37" i="5"/>
  <c r="AF217" i="5" s="1"/>
  <c r="P38" i="5"/>
  <c r="AF213" i="5" l="1"/>
  <c r="AF214" i="5"/>
  <c r="AF216" i="5"/>
  <c r="AF215" i="5"/>
  <c r="O24" i="5" l="1"/>
  <c r="O25" i="5"/>
  <c r="O26" i="5"/>
  <c r="O27" i="5"/>
  <c r="AE214" i="5" s="1"/>
  <c r="O28" i="5"/>
  <c r="O29" i="5"/>
  <c r="O30" i="5"/>
  <c r="O31" i="5"/>
  <c r="O32" i="5"/>
  <c r="O33" i="5"/>
  <c r="O34" i="5"/>
  <c r="O35" i="5"/>
  <c r="O36" i="5"/>
  <c r="O37" i="5"/>
  <c r="AE217" i="5" s="1"/>
  <c r="AE216" i="5" l="1"/>
  <c r="AE215" i="5"/>
  <c r="AE213" i="5"/>
  <c r="O38" i="5"/>
  <c r="N37" i="5" l="1"/>
  <c r="AD217" i="5" s="1"/>
  <c r="N36" i="5"/>
  <c r="N35" i="5"/>
  <c r="N34" i="5"/>
  <c r="N33" i="5"/>
  <c r="N32" i="5"/>
  <c r="N31" i="5"/>
  <c r="N30" i="5"/>
  <c r="N29" i="5"/>
  <c r="N28" i="5"/>
  <c r="N27" i="5"/>
  <c r="N26" i="5"/>
  <c r="N25" i="5"/>
  <c r="N24" i="5"/>
  <c r="AD213" i="5" s="1"/>
  <c r="AD214" i="5" l="1"/>
  <c r="AD215" i="5"/>
  <c r="AD216" i="5"/>
  <c r="N38" i="5"/>
  <c r="K37" i="5" l="1"/>
  <c r="AA217" i="5" s="1"/>
  <c r="B25" i="5"/>
  <c r="C25" i="5"/>
  <c r="D25" i="5"/>
  <c r="E25" i="5"/>
  <c r="F25" i="5"/>
  <c r="G25" i="5"/>
  <c r="H25" i="5"/>
  <c r="I25" i="5"/>
  <c r="J25" i="5"/>
  <c r="K25" i="5"/>
  <c r="L25" i="5"/>
  <c r="M25" i="5"/>
  <c r="B26" i="5"/>
  <c r="C26" i="5"/>
  <c r="D26" i="5"/>
  <c r="E26" i="5"/>
  <c r="F26" i="5"/>
  <c r="G26" i="5"/>
  <c r="H26" i="5"/>
  <c r="I26" i="5"/>
  <c r="J26" i="5"/>
  <c r="K26" i="5"/>
  <c r="L26" i="5"/>
  <c r="M26" i="5"/>
  <c r="B27" i="5"/>
  <c r="C27" i="5"/>
  <c r="D27" i="5"/>
  <c r="E27" i="5"/>
  <c r="F27" i="5"/>
  <c r="G27" i="5"/>
  <c r="H27" i="5"/>
  <c r="I27" i="5"/>
  <c r="J27" i="5"/>
  <c r="K27" i="5"/>
  <c r="L27" i="5"/>
  <c r="M27" i="5"/>
  <c r="B28" i="5"/>
  <c r="C28" i="5"/>
  <c r="D28" i="5"/>
  <c r="E28" i="5"/>
  <c r="F28" i="5"/>
  <c r="G28" i="5"/>
  <c r="H28" i="5"/>
  <c r="I28" i="5"/>
  <c r="J28" i="5"/>
  <c r="K28" i="5"/>
  <c r="L28" i="5"/>
  <c r="M28" i="5"/>
  <c r="B29" i="5"/>
  <c r="C29" i="5"/>
  <c r="D29" i="5"/>
  <c r="E29" i="5"/>
  <c r="F29" i="5"/>
  <c r="G29" i="5"/>
  <c r="H29" i="5"/>
  <c r="I29" i="5"/>
  <c r="J29" i="5"/>
  <c r="K29" i="5"/>
  <c r="L29" i="5"/>
  <c r="M29" i="5"/>
  <c r="B30" i="5"/>
  <c r="C30" i="5"/>
  <c r="D30" i="5"/>
  <c r="E30" i="5"/>
  <c r="F30" i="5"/>
  <c r="G30" i="5"/>
  <c r="H30" i="5"/>
  <c r="I30" i="5"/>
  <c r="J30" i="5"/>
  <c r="K30" i="5"/>
  <c r="L30" i="5"/>
  <c r="M30" i="5"/>
  <c r="B31" i="5"/>
  <c r="C31" i="5"/>
  <c r="D31" i="5"/>
  <c r="E31" i="5"/>
  <c r="F31" i="5"/>
  <c r="G31" i="5"/>
  <c r="H31" i="5"/>
  <c r="I31" i="5"/>
  <c r="J31" i="5"/>
  <c r="K31" i="5"/>
  <c r="L31" i="5"/>
  <c r="M31" i="5"/>
  <c r="B32" i="5"/>
  <c r="C32" i="5"/>
  <c r="D32" i="5"/>
  <c r="E32" i="5"/>
  <c r="F32" i="5"/>
  <c r="G32" i="5"/>
  <c r="H32" i="5"/>
  <c r="I32" i="5"/>
  <c r="J32" i="5"/>
  <c r="K32" i="5"/>
  <c r="L32" i="5"/>
  <c r="M32" i="5"/>
  <c r="B33" i="5"/>
  <c r="C33" i="5"/>
  <c r="D33" i="5"/>
  <c r="E33" i="5"/>
  <c r="F33" i="5"/>
  <c r="G33" i="5"/>
  <c r="H33" i="5"/>
  <c r="I33" i="5"/>
  <c r="J33" i="5"/>
  <c r="K33" i="5"/>
  <c r="L33" i="5"/>
  <c r="M33" i="5"/>
  <c r="B34" i="5"/>
  <c r="C34" i="5"/>
  <c r="D34" i="5"/>
  <c r="E34" i="5"/>
  <c r="F34" i="5"/>
  <c r="G34" i="5"/>
  <c r="H34" i="5"/>
  <c r="I34" i="5"/>
  <c r="J34" i="5"/>
  <c r="K34" i="5"/>
  <c r="L34" i="5"/>
  <c r="M34" i="5"/>
  <c r="B35" i="5"/>
  <c r="C35" i="5"/>
  <c r="D35" i="5"/>
  <c r="E35" i="5"/>
  <c r="F35" i="5"/>
  <c r="G35" i="5"/>
  <c r="H35" i="5"/>
  <c r="I35" i="5"/>
  <c r="J35" i="5"/>
  <c r="K35" i="5"/>
  <c r="L35" i="5"/>
  <c r="M35" i="5"/>
  <c r="B36" i="5"/>
  <c r="C36" i="5"/>
  <c r="D36" i="5"/>
  <c r="E36" i="5"/>
  <c r="F36" i="5"/>
  <c r="G36" i="5"/>
  <c r="H36" i="5"/>
  <c r="I36" i="5"/>
  <c r="J36" i="5"/>
  <c r="K36" i="5"/>
  <c r="L36" i="5"/>
  <c r="M36" i="5"/>
  <c r="B37" i="5"/>
  <c r="R217" i="5" s="1"/>
  <c r="C37" i="5"/>
  <c r="S217" i="5" s="1"/>
  <c r="D37" i="5"/>
  <c r="T217" i="5" s="1"/>
  <c r="E37" i="5"/>
  <c r="U217" i="5" s="1"/>
  <c r="F37" i="5"/>
  <c r="V217" i="5" s="1"/>
  <c r="G37" i="5"/>
  <c r="W217" i="5" s="1"/>
  <c r="H37" i="5"/>
  <c r="X217" i="5" s="1"/>
  <c r="I37" i="5"/>
  <c r="Y217" i="5" s="1"/>
  <c r="J37" i="5"/>
  <c r="Z217" i="5" s="1"/>
  <c r="L37" i="5"/>
  <c r="AB217" i="5" s="1"/>
  <c r="M37" i="5"/>
  <c r="AC217" i="5" s="1"/>
  <c r="B38" i="5"/>
  <c r="C38" i="5"/>
  <c r="D38" i="5"/>
  <c r="E38" i="5"/>
  <c r="F38" i="5"/>
  <c r="G38" i="5"/>
  <c r="H38" i="5"/>
  <c r="I38" i="5"/>
  <c r="J38" i="5"/>
  <c r="K38" i="5"/>
  <c r="L38" i="5"/>
  <c r="M38" i="5"/>
  <c r="C24" i="5"/>
  <c r="S213" i="5" s="1"/>
  <c r="D24" i="5"/>
  <c r="E24" i="5"/>
  <c r="U213" i="5" s="1"/>
  <c r="F24" i="5"/>
  <c r="G24" i="5"/>
  <c r="H24" i="5"/>
  <c r="I24" i="5"/>
  <c r="Y213" i="5" s="1"/>
  <c r="J24" i="5"/>
  <c r="K24" i="5"/>
  <c r="L24" i="5"/>
  <c r="M24" i="5"/>
  <c r="AC213" i="5" s="1"/>
  <c r="B24" i="5"/>
  <c r="R213" i="5" s="1"/>
  <c r="S216" i="5" l="1"/>
  <c r="S215" i="5"/>
  <c r="S214" i="5"/>
  <c r="T214" i="5"/>
  <c r="X213" i="5"/>
  <c r="R216" i="5"/>
  <c r="R215" i="5"/>
  <c r="R214" i="5"/>
  <c r="T216" i="5"/>
  <c r="T215" i="5"/>
  <c r="AB213" i="5"/>
  <c r="T213" i="5"/>
  <c r="AA213" i="5"/>
  <c r="W213" i="5"/>
  <c r="Z216" i="5"/>
  <c r="Z215" i="5"/>
  <c r="AC216" i="5"/>
  <c r="U216" i="5"/>
  <c r="AC215" i="5"/>
  <c r="Y215" i="5"/>
  <c r="U215" i="5"/>
  <c r="AC214" i="5"/>
  <c r="Y214" i="5"/>
  <c r="U214" i="5"/>
  <c r="Z213" i="5"/>
  <c r="V213" i="5"/>
  <c r="AB216" i="5"/>
  <c r="X216" i="5"/>
  <c r="AB215" i="5"/>
  <c r="X215" i="5"/>
  <c r="AB214" i="5"/>
  <c r="X214" i="5"/>
  <c r="AA216" i="5"/>
  <c r="W216" i="5"/>
  <c r="AA215" i="5"/>
  <c r="W215" i="5"/>
  <c r="AA214" i="5"/>
  <c r="W214" i="5"/>
  <c r="V216" i="5"/>
  <c r="V215" i="5"/>
  <c r="Z214" i="5"/>
  <c r="V214" i="5"/>
  <c r="Y216" i="5"/>
</calcChain>
</file>

<file path=xl/sharedStrings.xml><?xml version="1.0" encoding="utf-8"?>
<sst xmlns="http://schemas.openxmlformats.org/spreadsheetml/2006/main" count="1295" uniqueCount="557">
  <si>
    <t>(a) those to which transport is understood to contribute significantly -  see text.</t>
  </si>
  <si>
    <t>Source: Scottish Government - Not National Statistics</t>
  </si>
  <si>
    <t>..</t>
  </si>
  <si>
    <t>Aberdeen Errol Place</t>
  </si>
  <si>
    <t>*</t>
  </si>
  <si>
    <t>Edinburgh St Leonards</t>
  </si>
  <si>
    <t>micrograms per cubic metre</t>
  </si>
  <si>
    <t>Strath Vaich</t>
  </si>
  <si>
    <t>Eskdalemuir</t>
  </si>
  <si>
    <t>Glasgow City Chambers</t>
  </si>
  <si>
    <t xml:space="preserve"> </t>
  </si>
  <si>
    <t>Edinburgh Med school</t>
  </si>
  <si>
    <t xml:space="preserve">Air Quality </t>
  </si>
  <si>
    <t>2.  The figures for greenhouse gas emissions are expressed in terms of their Global Warming Potential in tonnes of carbon dioxide equivalent. To convert</t>
  </si>
  <si>
    <t>All transport greenhouse gases</t>
  </si>
  <si>
    <t>Total transport</t>
  </si>
  <si>
    <t>Railways</t>
  </si>
  <si>
    <t xml:space="preserve">     Mopeds &amp; motorcycles</t>
  </si>
  <si>
    <t xml:space="preserve">     Passenger cars</t>
  </si>
  <si>
    <t xml:space="preserve">     Buses &amp; coaches</t>
  </si>
  <si>
    <t>3. The long haul estimate is based on a flight length from the Guidelines of of 6482 km, short haul 1108km and domestic 463km.</t>
  </si>
  <si>
    <t xml:space="preserve">All figures are estimated using data for GB/UK as a whole so do not specifically relate to Scotland. </t>
  </si>
  <si>
    <t>Ferry</t>
  </si>
  <si>
    <t>Light rail and tram</t>
  </si>
  <si>
    <t>National rail</t>
  </si>
  <si>
    <t>Coach</t>
  </si>
  <si>
    <t xml:space="preserve">Bus </t>
  </si>
  <si>
    <t>Petrol motorbike</t>
  </si>
  <si>
    <t>Cars</t>
  </si>
  <si>
    <t>HGVs</t>
  </si>
  <si>
    <t>Rural</t>
  </si>
  <si>
    <t>Aviation</t>
  </si>
  <si>
    <t>of which:</t>
  </si>
  <si>
    <t>Total</t>
  </si>
  <si>
    <t>propulsion type</t>
  </si>
  <si>
    <t>DIESEL</t>
  </si>
  <si>
    <t>ELECTRIC DIESEL</t>
  </si>
  <si>
    <t>ELECTRICITY</t>
  </si>
  <si>
    <t>FUEL CELLS</t>
  </si>
  <si>
    <t>GAS</t>
  </si>
  <si>
    <t>GAS BI-FUEL</t>
  </si>
  <si>
    <t>GAS DIESEL</t>
  </si>
  <si>
    <t>HYBRID ELECTRIC</t>
  </si>
  <si>
    <t>NEW FUEL TECHNOLOGY</t>
  </si>
  <si>
    <t>PETROL</t>
  </si>
  <si>
    <t>PETROL/GAS</t>
  </si>
  <si>
    <t>STEAM</t>
  </si>
  <si>
    <t>Grand Total</t>
  </si>
  <si>
    <t>Vehicles</t>
  </si>
  <si>
    <t>Year</t>
  </si>
  <si>
    <t>Month</t>
  </si>
  <si>
    <t>Quadricycles</t>
  </si>
  <si>
    <t>Jan-Mar</t>
  </si>
  <si>
    <t>Apr-Jun</t>
  </si>
  <si>
    <t>Jul-Sep</t>
  </si>
  <si>
    <t>Oct-Dec</t>
  </si>
  <si>
    <t>Whole year</t>
  </si>
  <si>
    <t>Notes &amp; definitions (https://www.gov.uk/transport-statistics-notes-and-guidance-vehicle-licensing)</t>
  </si>
  <si>
    <t>Quarter</t>
  </si>
  <si>
    <t>2010 Q1</t>
  </si>
  <si>
    <t>2010 Q2</t>
  </si>
  <si>
    <t>2010 Q3</t>
  </si>
  <si>
    <t>2010 Q4</t>
  </si>
  <si>
    <t>2011 Q1</t>
  </si>
  <si>
    <t>2011 Q2</t>
  </si>
  <si>
    <t>2011 Q3</t>
  </si>
  <si>
    <t>2011 Q4</t>
  </si>
  <si>
    <t>2012 Q1</t>
  </si>
  <si>
    <t>2012 Q2</t>
  </si>
  <si>
    <t>2012 Q3</t>
  </si>
  <si>
    <t>2012 Q4</t>
  </si>
  <si>
    <t>2013 Q1</t>
  </si>
  <si>
    <t>2013 Q2</t>
  </si>
  <si>
    <t>Sum of number licensed</t>
  </si>
  <si>
    <t>Body type</t>
  </si>
  <si>
    <t>AGRICULTURAL</t>
  </si>
  <si>
    <t>BUSES &amp; COACHES</t>
  </si>
  <si>
    <t>CARS</t>
  </si>
  <si>
    <t>GOODS - HEAVY</t>
  </si>
  <si>
    <t>GOODS - LIGHT</t>
  </si>
  <si>
    <t>MOTORCYCLES, MOPEDS &amp; SCOOTERS</t>
  </si>
  <si>
    <t>OTHERS</t>
  </si>
  <si>
    <t>SPECIAL PURPOSE</t>
  </si>
  <si>
    <t>TAXIS</t>
  </si>
  <si>
    <t>TRICYCLES</t>
  </si>
  <si>
    <t>NOT RECORDED</t>
  </si>
  <si>
    <t>2013 Q3</t>
  </si>
  <si>
    <t>Table VEH0256</t>
  </si>
  <si>
    <t>Cars registered for the first time by CO2 emission band, Great Britain, annually: 2001 to 2012; quarterly 2003 Q1 to 2013 Q2</t>
  </si>
  <si>
    <t>Up to 100 g/km</t>
  </si>
  <si>
    <t>101 - 110 g/km</t>
  </si>
  <si>
    <t>111 - 120 g/km</t>
  </si>
  <si>
    <t>121 - 130 g/km</t>
  </si>
  <si>
    <t>131 - 140 g/km</t>
  </si>
  <si>
    <t>141 - 150 g/km</t>
  </si>
  <si>
    <t>151 - 165 g/km</t>
  </si>
  <si>
    <t>166 - 175 g/km</t>
  </si>
  <si>
    <t>176- 185 g/km</t>
  </si>
  <si>
    <t>186- 200 g/km</t>
  </si>
  <si>
    <t>201 - 225 g/km</t>
  </si>
  <si>
    <t>226 - 255 g/km</t>
  </si>
  <si>
    <t>Over 255 g/km</t>
  </si>
  <si>
    <t>Not known</t>
  </si>
  <si>
    <t>Thousands</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</si>
  <si>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</si>
  <si>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</si>
  <si>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</si>
  <si>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</si>
  <si>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</si>
  <si>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</si>
  <si>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</si>
  <si>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</si>
  <si>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</si>
  <si>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</si>
  <si>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</si>
  <si>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</si>
  <si>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</si>
  <si>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</si>
  <si>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</si>
  <si>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</si>
  <si>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</si>
  <si>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</si>
  <si>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</si>
  <si>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</si>
  <si>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</si>
  <si>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</si>
  <si>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</si>
  <si>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</si>
  <si>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</si>
  <si>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</si>
  <si>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</si>
  <si>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</si>
  <si>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Percentages</t>
  </si>
  <si>
    <t>1. A greater proportion of CO2 values are unknown for 2001 and early 2002, therefore the average CO2 figures for these years may be less representative.</t>
  </si>
  <si>
    <t>Telephone: 020 7944 3077</t>
  </si>
  <si>
    <t>Last updated: 12 September 2013</t>
  </si>
  <si>
    <t>Next update: December 2013</t>
  </si>
  <si>
    <t>LINK to page</t>
  </si>
  <si>
    <t xml:space="preserve">https://www.gov.uk/government/publications/new-car-carbon-dioxide-emissions </t>
  </si>
  <si>
    <t>thousand</t>
  </si>
  <si>
    <t>Source: DVLA//DVADfT - GB figures published as DfT table  VEH0256</t>
  </si>
  <si>
    <t>Buses &amp; coaches</t>
  </si>
  <si>
    <t>Passenger cars</t>
  </si>
  <si>
    <t>Up to 120 g/km</t>
  </si>
  <si>
    <t>121 - 150 g/km</t>
  </si>
  <si>
    <t>151 - 185 g/km</t>
  </si>
  <si>
    <t>Over 186 g/km</t>
  </si>
  <si>
    <t>Data for chart 13.4</t>
  </si>
  <si>
    <t>Agricultural</t>
  </si>
  <si>
    <t>Goods - heavy</t>
  </si>
  <si>
    <t>Goods - light</t>
  </si>
  <si>
    <t>Motorcycles, mopeds &amp; scooters</t>
  </si>
  <si>
    <t>Not recorded</t>
  </si>
  <si>
    <t>Special purpose</t>
  </si>
  <si>
    <t>Taxis</t>
  </si>
  <si>
    <t>Tricycles</t>
  </si>
  <si>
    <t>Diesel</t>
  </si>
  <si>
    <t>Electric diesel</t>
  </si>
  <si>
    <t>Electricity</t>
  </si>
  <si>
    <t>Gas</t>
  </si>
  <si>
    <t>Gas bi-fuel</t>
  </si>
  <si>
    <t>Hybrid electric</t>
  </si>
  <si>
    <t>Petrol</t>
  </si>
  <si>
    <t>Petrol/gas</t>
  </si>
  <si>
    <t>Steam</t>
  </si>
  <si>
    <t>Grand total</t>
  </si>
  <si>
    <t>Propulsion type</t>
  </si>
  <si>
    <t xml:space="preserve">      thousands</t>
  </si>
  <si>
    <t xml:space="preserve">    Column Percentages</t>
  </si>
  <si>
    <t>2013 Q4</t>
  </si>
  <si>
    <t>2014 Q1</t>
  </si>
  <si>
    <t>2014 Q2</t>
  </si>
  <si>
    <t>2014 Q3</t>
  </si>
  <si>
    <t xml:space="preserve">     Heavy Goods Vehicles</t>
  </si>
  <si>
    <t xml:space="preserve">     Light Goods Vehicles</t>
  </si>
  <si>
    <t>Heavy Goods Vehicles</t>
  </si>
  <si>
    <t>NMVOC</t>
  </si>
  <si>
    <t>NOx</t>
  </si>
  <si>
    <t>PM10</t>
  </si>
  <si>
    <t>Pb</t>
  </si>
  <si>
    <t>thousand tonnes of pollutant</t>
  </si>
  <si>
    <t>Oxides of nitrogen (NOx)</t>
  </si>
  <si>
    <t>Road transport</t>
  </si>
  <si>
    <t>Buses and coaches</t>
  </si>
  <si>
    <t>Light goods vehicles</t>
  </si>
  <si>
    <t>Mopeds and motorcycles</t>
  </si>
  <si>
    <t>Other transport</t>
  </si>
  <si>
    <t>Total Transport</t>
  </si>
  <si>
    <t>Non-transport emissions</t>
  </si>
  <si>
    <t>Emissions from all sources</t>
  </si>
  <si>
    <t>Transport % of all NOx emissions</t>
  </si>
  <si>
    <r>
      <t>Road transport</t>
    </r>
    <r>
      <rPr>
        <vertAlign val="superscript"/>
        <sz val="11"/>
        <color theme="1"/>
        <rFont val="Calibri"/>
        <family val="2"/>
        <scheme val="minor"/>
      </rPr>
      <t>2</t>
    </r>
  </si>
  <si>
    <r>
      <t>Aviation</t>
    </r>
    <r>
      <rPr>
        <vertAlign val="superscript"/>
        <sz val="11"/>
        <color theme="1"/>
        <rFont val="Calibri"/>
        <family val="2"/>
        <scheme val="minor"/>
      </rPr>
      <t>3</t>
    </r>
  </si>
  <si>
    <r>
      <t>Other transport</t>
    </r>
    <r>
      <rPr>
        <vertAlign val="superscript"/>
        <sz val="11"/>
        <color theme="1"/>
        <rFont val="Calibri"/>
        <family val="2"/>
        <scheme val="minor"/>
      </rPr>
      <t>5</t>
    </r>
  </si>
  <si>
    <t>1.</t>
  </si>
  <si>
    <t xml:space="preserve"> Emissions are available annually only with effect from 1998. All the figures in this table are updated annually to reflect changes to the methodology used. </t>
  </si>
  <si>
    <t>2.</t>
  </si>
  <si>
    <t xml:space="preserve">The Road Transport emissions database uses emission factors (g/km) for different types of vehicles, which depend on the fuel type (petrol or diesel) and are influenced by the </t>
  </si>
  <si>
    <t xml:space="preserve">drive cycle or average speeds on the different types of roads; traffic activity for each DA region, including distance and average speed travelled by each type of vehicle on each type of road; </t>
  </si>
  <si>
    <t>DA-specific fleet data on petrol/diesel car mix, car engine size and fleet composition (including age).</t>
  </si>
  <si>
    <t>The sum of emissions across all parts of the UK equates to the total for the UK inventory where that total is normalised using fuel sales data of petrol and DERV.</t>
  </si>
  <si>
    <t>3.</t>
  </si>
  <si>
    <t xml:space="preserve">Only take-off and landing emissions are reported. </t>
  </si>
  <si>
    <t>4.</t>
  </si>
  <si>
    <t>Includes emissions from coastal shipping, shipping betweeen Scotland and the Overseas Territories, fishing vessels, marine engines, personal watercraft,</t>
  </si>
  <si>
    <t xml:space="preserve"> inland goods-carrying vehicles, motorboats and sail boats with auxiliary engines.</t>
  </si>
  <si>
    <t>5.</t>
  </si>
  <si>
    <t>Includes military aviation and naval vessels, aircraft support vehicles and railways stationary combustion.</t>
  </si>
  <si>
    <t>Type of monitoring</t>
  </si>
  <si>
    <t xml:space="preserve"> station</t>
  </si>
  <si>
    <t>Urban background</t>
  </si>
  <si>
    <t>Aberdeen Union Street</t>
  </si>
  <si>
    <t>Roadside</t>
  </si>
  <si>
    <t>Bishopbriggs, Kirkintilloch Road</t>
  </si>
  <si>
    <t>Dumfries, A780</t>
  </si>
  <si>
    <t>Dundee Lochee Road</t>
  </si>
  <si>
    <t>Dundee Union Street</t>
  </si>
  <si>
    <t>Kerbside</t>
  </si>
  <si>
    <t>Edinburgh Gorgie Road</t>
  </si>
  <si>
    <t xml:space="preserve">Glasgow Centre, St Enoch's Square </t>
  </si>
  <si>
    <t>Urban centre</t>
  </si>
  <si>
    <t>Glasgow Kerbside, Hope Street</t>
  </si>
  <si>
    <t>Glasgow Byres Road</t>
  </si>
  <si>
    <t>Inverness, Telford Street</t>
  </si>
  <si>
    <t>Perth High Street</t>
  </si>
  <si>
    <t>Number of daily maximums (measured as an 8-hour running mean) exceeding 100ug/m3</t>
  </si>
  <si>
    <t>Dundee Broughty Ferry</t>
  </si>
  <si>
    <t>Edinburgh Queen Street</t>
  </si>
  <si>
    <t>Glasgow Waulkmillglen Reservoir</t>
  </si>
  <si>
    <t>Glasgow Centre, St Enoch's Square</t>
  </si>
  <si>
    <t>1.  The sites chosen are a mixture of urban and rural site types with long time series</t>
  </si>
  <si>
    <t>2.  Annual mean concentration of atmospheric nitrogen dioxide.</t>
  </si>
  <si>
    <t>3.  Annual mean ground level ozone concentration.</t>
  </si>
  <si>
    <t>(*) Since 2003, results where data capture is less than 75% are not shown.</t>
  </si>
  <si>
    <t>Local authority</t>
  </si>
  <si>
    <t>Pollutant(s)</t>
  </si>
  <si>
    <t>All pollutants</t>
  </si>
  <si>
    <r>
      <t>Both NO</t>
    </r>
    <r>
      <rPr>
        <b/>
        <vertAlign val="subscript"/>
        <sz val="11"/>
        <color theme="1"/>
        <rFont val="Calibri"/>
        <family val="2"/>
        <scheme val="minor"/>
      </rPr>
      <t>2</t>
    </r>
    <r>
      <rPr>
        <b/>
        <sz val="11"/>
        <color theme="1"/>
        <rFont val="Calibri"/>
        <family val="2"/>
        <scheme val="minor"/>
      </rPr>
      <t xml:space="preserve"> and PM</t>
    </r>
    <r>
      <rPr>
        <b/>
        <vertAlign val="subscript"/>
        <sz val="11"/>
        <color theme="1"/>
        <rFont val="Calibri"/>
        <family val="2"/>
        <scheme val="minor"/>
      </rPr>
      <t>10</t>
    </r>
  </si>
  <si>
    <t>Sulphur dioxide</t>
  </si>
  <si>
    <t>Aberdeen City Council</t>
  </si>
  <si>
    <t>City of Edinburgh Council</t>
  </si>
  <si>
    <t>Dundee City Council</t>
  </si>
  <si>
    <t>East Dunbartonshire Council</t>
  </si>
  <si>
    <t>East Lothian Council</t>
  </si>
  <si>
    <t>Falkirk Council</t>
  </si>
  <si>
    <t>Fife Council</t>
  </si>
  <si>
    <t>Glasgow City Council</t>
  </si>
  <si>
    <t>Highland Council</t>
  </si>
  <si>
    <t>North Lanarkshire Council</t>
  </si>
  <si>
    <t>Perth &amp; Kinross Council</t>
  </si>
  <si>
    <t>Renfrewshire Council</t>
  </si>
  <si>
    <t>South Lanarkshire Council</t>
  </si>
  <si>
    <t>West Lothian Council</t>
  </si>
  <si>
    <t>Scotland</t>
  </si>
  <si>
    <t>Source: Scottish Air Quality website - Not National Statistics</t>
  </si>
  <si>
    <r>
      <t>Particulate Matter (PM</t>
    </r>
    <r>
      <rPr>
        <b/>
        <vertAlign val="subscript"/>
        <sz val="11"/>
        <color theme="1"/>
        <rFont val="Calibri"/>
        <family val="2"/>
        <scheme val="minor"/>
      </rPr>
      <t>10</t>
    </r>
    <r>
      <rPr>
        <b/>
        <sz val="11"/>
        <color theme="1"/>
        <rFont val="Calibri"/>
        <family val="2"/>
        <scheme val="minor"/>
      </rPr>
      <t>) only</t>
    </r>
  </si>
  <si>
    <r>
      <t>Nitrogen dioxide (NO</t>
    </r>
    <r>
      <rPr>
        <b/>
        <vertAlign val="subscript"/>
        <sz val="11"/>
        <color theme="1"/>
        <rFont val="Calibri"/>
        <family val="2"/>
        <scheme val="minor"/>
      </rPr>
      <t>2</t>
    </r>
    <r>
      <rPr>
        <b/>
        <sz val="11"/>
        <color theme="1"/>
        <rFont val="Calibri"/>
        <family val="2"/>
        <scheme val="minor"/>
      </rPr>
      <t>) only</t>
    </r>
  </si>
  <si>
    <t>~ denotes fewer than 50.</t>
  </si>
  <si>
    <r>
      <t>Particulate matter (PM</t>
    </r>
    <r>
      <rPr>
        <b/>
        <vertAlign val="subscript"/>
        <sz val="10"/>
        <color theme="1"/>
        <rFont val="Arial"/>
        <family val="2"/>
      </rPr>
      <t>10</t>
    </r>
    <r>
      <rPr>
        <b/>
        <sz val="10"/>
        <color theme="1"/>
        <rFont val="Arial"/>
        <family val="2"/>
      </rPr>
      <t>)</t>
    </r>
  </si>
  <si>
    <r>
      <t>Table 13.1a  Emissions of air pollutants by type of transport allocated to Scotland</t>
    </r>
    <r>
      <rPr>
        <b/>
        <vertAlign val="superscript"/>
        <sz val="10"/>
        <color theme="1"/>
        <rFont val="Arial"/>
        <family val="2"/>
      </rPr>
      <t>1</t>
    </r>
  </si>
  <si>
    <r>
      <t>Transport % of all PM</t>
    </r>
    <r>
      <rPr>
        <b/>
        <vertAlign val="subscript"/>
        <sz val="10"/>
        <color theme="1"/>
        <rFont val="Arial"/>
        <family val="2"/>
      </rPr>
      <t>10</t>
    </r>
    <r>
      <rPr>
        <b/>
        <sz val="10"/>
        <color theme="1"/>
        <rFont val="Arial"/>
        <family val="2"/>
      </rPr>
      <t xml:space="preserve"> emissions</t>
    </r>
  </si>
  <si>
    <t>2015 Q2</t>
  </si>
  <si>
    <t>2014 Q4</t>
  </si>
  <si>
    <t>2015 Q1</t>
  </si>
  <si>
    <t>2015 Q3</t>
  </si>
  <si>
    <t>Contents</t>
  </si>
  <si>
    <t>Table 13.2</t>
  </si>
  <si>
    <t>Table 13.3</t>
  </si>
  <si>
    <t>Table 13.4</t>
  </si>
  <si>
    <t>Table 13.5</t>
  </si>
  <si>
    <t>Table 13.7</t>
  </si>
  <si>
    <t>Table 13.8</t>
  </si>
  <si>
    <t>Table 13.9</t>
  </si>
  <si>
    <t>Table 13.10</t>
  </si>
  <si>
    <t>Table 13.1a</t>
  </si>
  <si>
    <t>Table 13.1b</t>
  </si>
  <si>
    <t>Emissions of air pollutants by type of transport allocated to Scotland</t>
  </si>
  <si>
    <t>Atmospheric concentrations of selected pollutants recorded at Air Quality Monitoring Stations</t>
  </si>
  <si>
    <t>Table 13.1c</t>
  </si>
  <si>
    <t>Number of active Air Quality Management Areas by pollutant and local authority</t>
  </si>
  <si>
    <t>Emissions of greenhouse gases by type of transport allocated to Scotland</t>
  </si>
  <si>
    <t>Emissions of greenhouse gases1 by Transport allocated to Scotland</t>
  </si>
  <si>
    <t>Emissions of greenhouse gases by type of transport, Scotland compared to UK</t>
  </si>
  <si>
    <t>Cars registered for the first time by CO2 emission band, Scotland</t>
  </si>
  <si>
    <t>(..) Site not in operation for given year</t>
  </si>
  <si>
    <t>Fuel cells</t>
  </si>
  <si>
    <t>Gas-diesel</t>
  </si>
  <si>
    <t>New fuel tech-nology</t>
  </si>
  <si>
    <t>2016 Q1</t>
  </si>
  <si>
    <t>2016 Q2</t>
  </si>
  <si>
    <t>2016 Q3</t>
  </si>
  <si>
    <t>2015 Q4</t>
  </si>
  <si>
    <t>Source: DVLA//DVADfT - GB figures published as DfT table  VEH0206</t>
  </si>
  <si>
    <t>Table 13.6a</t>
  </si>
  <si>
    <t>Table 13.6b</t>
  </si>
  <si>
    <t>Table 13.6a:  Cars registered for the first time by CO2 emission band, Scotland</t>
  </si>
  <si>
    <t>Table 13.6b:  Licensed cars by CO2 emission band, Scotland</t>
  </si>
  <si>
    <t>2. All Car figures assume an average car occupancy rate of 1.50 passengers based on the latest Transport and Travel in Scotland</t>
  </si>
  <si>
    <t>2017 Q2</t>
  </si>
  <si>
    <t>2016 Q4</t>
  </si>
  <si>
    <t>2017 Q1</t>
  </si>
  <si>
    <t>2017 Q3</t>
  </si>
  <si>
    <t>Table to show the number of new registrations by body type and propulsion type in Scotland during 2016 (RAW DATA)</t>
  </si>
  <si>
    <t>Table to show the number of licensed vehicles by body type and propulsion type in Scotland as at 31 December 2016 (RAW DATA)</t>
  </si>
  <si>
    <r>
      <t xml:space="preserve">Others </t>
    </r>
    <r>
      <rPr>
        <vertAlign val="superscript"/>
        <sz val="12"/>
        <rFont val="Arial"/>
        <family val="2"/>
      </rPr>
      <t>1</t>
    </r>
  </si>
  <si>
    <t>1. Iincludes Invalid Vehicle (Mobility scooters), Lift Trucks, Tel Material Handlers, Hydraulic Excavator, Rear Digger, Ambulance, Fire Engine, Street Cleansing, Roller and Loading Shovel.</t>
  </si>
  <si>
    <t>Pure Electric ’others’ are Invalid vehicles or Lift Trucks.</t>
  </si>
  <si>
    <t xml:space="preserve">of which: </t>
  </si>
  <si>
    <t xml:space="preserve">exhaust </t>
  </si>
  <si>
    <t>emissions</t>
  </si>
  <si>
    <t>from:</t>
  </si>
  <si>
    <t>Road abrasion</t>
  </si>
  <si>
    <t>Tyre and brake wear</t>
  </si>
  <si>
    <t>Source: National Atmospheric Emissions Inventory - Not National Statistics</t>
  </si>
  <si>
    <t>2018 Q3</t>
  </si>
  <si>
    <t>2017 Q4</t>
  </si>
  <si>
    <t>2018 Q1</t>
  </si>
  <si>
    <t>2018 Q2</t>
  </si>
  <si>
    <t>c</t>
  </si>
  <si>
    <t>c. Value has been suppressed to avoid disclosing personal information.</t>
  </si>
  <si>
    <t>Auchencorth Moss</t>
  </si>
  <si>
    <t>Glasgow High Street</t>
  </si>
  <si>
    <t>Glasgow Townhead</t>
  </si>
  <si>
    <t>Grangemouth</t>
  </si>
  <si>
    <t>Urban industrial</t>
  </si>
  <si>
    <t>PM25</t>
  </si>
  <si>
    <t>Data have been revised due to changes in methodology - see paragraph 13.3.3 in notes and definitions.</t>
  </si>
  <si>
    <t>6.</t>
  </si>
  <si>
    <r>
      <t>Particulate matter (PM</t>
    </r>
    <r>
      <rPr>
        <b/>
        <vertAlign val="subscript"/>
        <sz val="10"/>
        <color theme="1"/>
        <rFont val="Arial"/>
        <family val="2"/>
      </rPr>
      <t>2.5</t>
    </r>
    <r>
      <rPr>
        <b/>
        <sz val="10"/>
        <color theme="1"/>
        <rFont val="Arial"/>
        <family val="2"/>
      </rPr>
      <t>)</t>
    </r>
  </si>
  <si>
    <r>
      <t>Transport % of all PM</t>
    </r>
    <r>
      <rPr>
        <b/>
        <vertAlign val="subscript"/>
        <sz val="10"/>
        <color theme="1"/>
        <rFont val="Arial"/>
        <family val="2"/>
      </rPr>
      <t>2.5</t>
    </r>
    <r>
      <rPr>
        <b/>
        <sz val="10"/>
        <color theme="1"/>
        <rFont val="Arial"/>
        <family val="2"/>
      </rPr>
      <t xml:space="preserve"> emissions</t>
    </r>
  </si>
  <si>
    <r>
      <t>Shipping</t>
    </r>
    <r>
      <rPr>
        <vertAlign val="superscript"/>
        <sz val="11"/>
        <color theme="1"/>
        <rFont val="Calibri"/>
        <family val="2"/>
        <scheme val="minor"/>
      </rPr>
      <t>4,6</t>
    </r>
  </si>
  <si>
    <t>2019 Q1</t>
  </si>
  <si>
    <t>2019 Q2</t>
  </si>
  <si>
    <t>2019 Q3</t>
  </si>
  <si>
    <t>2018 Q4</t>
  </si>
  <si>
    <t>Source: DVLA/DfT</t>
  </si>
  <si>
    <t xml:space="preserve">Non Plug-in Cars </t>
  </si>
  <si>
    <t>All Cars</t>
  </si>
  <si>
    <t>Non Plug-in Light Goods Vehicles</t>
  </si>
  <si>
    <t>All Light Goods Vehicles</t>
  </si>
  <si>
    <t>Category 1</t>
  </si>
  <si>
    <t>Category 2/3</t>
  </si>
  <si>
    <t>https://www.gov.uk/plug-in-car-van-grants/eligibility</t>
  </si>
  <si>
    <t>https://www.gov.uk/government/publications/plug-in-car-grant-changes-to-grant-level-november-2018/upcoming-changes-to-the-plug-in-car-grant</t>
  </si>
  <si>
    <t>4. Some powerful electric bikes have to be registered as mopeds and will be included here. For more details, see:</t>
  </si>
  <si>
    <t>https://www.gov.uk/electric-bike-rules</t>
  </si>
  <si>
    <t>Special Purpose</t>
  </si>
  <si>
    <r>
      <t>Table 13.2    Emissions of greenhouse gases by type of transport allocated to Scotland (MtCO</t>
    </r>
    <r>
      <rPr>
        <b/>
        <vertAlign val="subscript"/>
        <sz val="11"/>
        <color theme="1"/>
        <rFont val="Arial"/>
        <family val="2"/>
      </rPr>
      <t>2</t>
    </r>
    <r>
      <rPr>
        <b/>
        <sz val="11"/>
        <color theme="1"/>
        <rFont val="Arial"/>
        <family val="2"/>
      </rPr>
      <t>e)</t>
    </r>
  </si>
  <si>
    <t xml:space="preserve">   2. Other road includes urea used as part of an additive for certain categories of diesel engine, LPG use and road vehicle engines.  </t>
  </si>
  <si>
    <t xml:space="preserve">   3. A split between International aviation and international shipping can be found in the Carbon Accout for Transport</t>
  </si>
  <si>
    <t xml:space="preserve">   4. Includes various additional emissions associated with both shipping and aviation such as support vehicles at airports or marine engines on ships</t>
  </si>
  <si>
    <t xml:space="preserve">   5. Net emissions take account of removals of carbon dioxide due to carbon sinks.</t>
  </si>
  <si>
    <r>
      <t>Table 13.3   Emissions of greenhouse gases by Transport allocated to Scotland</t>
    </r>
    <r>
      <rPr>
        <b/>
        <vertAlign val="superscript"/>
        <sz val="11"/>
        <color theme="1"/>
        <rFont val="Arial"/>
        <family val="2"/>
      </rPr>
      <t xml:space="preserve">1,2 </t>
    </r>
    <r>
      <rPr>
        <b/>
        <sz val="11"/>
        <color theme="1"/>
        <rFont val="Arial"/>
        <family val="2"/>
      </rPr>
      <t>(KtCO</t>
    </r>
    <r>
      <rPr>
        <b/>
        <vertAlign val="subscript"/>
        <sz val="11"/>
        <color theme="1"/>
        <rFont val="Arial"/>
        <family val="2"/>
      </rPr>
      <t>2</t>
    </r>
    <r>
      <rPr>
        <b/>
        <sz val="11"/>
        <color theme="1"/>
        <rFont val="Arial"/>
        <family val="2"/>
      </rPr>
      <t>e)</t>
    </r>
  </si>
  <si>
    <t>Non-IAS Emissions</t>
  </si>
  <si>
    <t>IAS Emissions</t>
  </si>
  <si>
    <t xml:space="preserve">     from tonnes of carbon dioxide equivalent to tonnes of other gases multiply by the following factors:  GWP methane - 25, GWP nitrous oxide - 298.</t>
  </si>
  <si>
    <t>Scottish Baseline      (1990)</t>
  </si>
  <si>
    <t>UK Baseline (1990)</t>
  </si>
  <si>
    <t>Scottish Emissions (2017)</t>
  </si>
  <si>
    <t>UK Emissions (2017)</t>
  </si>
  <si>
    <t>Emissions by Road Type</t>
  </si>
  <si>
    <t xml:space="preserve">       Urban</t>
  </si>
  <si>
    <t xml:space="preserve">       Rural</t>
  </si>
  <si>
    <t xml:space="preserve">       Motorway</t>
  </si>
  <si>
    <t>Buses and Coaches</t>
  </si>
  <si>
    <t>Passenger Cars</t>
  </si>
  <si>
    <t>LGVs</t>
  </si>
  <si>
    <t>International Aviation and Shipping</t>
  </si>
  <si>
    <t>Domestic Aviation and Shipping</t>
  </si>
  <si>
    <t>Mode of Transport</t>
  </si>
  <si>
    <r>
      <t>gCO</t>
    </r>
    <r>
      <rPr>
        <vertAlign val="subscript"/>
        <sz val="11"/>
        <color theme="1"/>
        <rFont val="Calibri"/>
        <family val="2"/>
        <scheme val="minor"/>
      </rPr>
      <t>2</t>
    </r>
    <r>
      <rPr>
        <sz val="10"/>
        <rFont val="Arial"/>
        <family val="2"/>
      </rPr>
      <t xml:space="preserve"> per passenger kilometre</t>
    </r>
  </si>
  <si>
    <r>
      <t>Petrol cars</t>
    </r>
    <r>
      <rPr>
        <vertAlign val="superscript"/>
        <sz val="12"/>
        <rFont val="Arial"/>
        <family val="2"/>
      </rPr>
      <t>2</t>
    </r>
  </si>
  <si>
    <r>
      <t>Diesel cars</t>
    </r>
    <r>
      <rPr>
        <vertAlign val="superscript"/>
        <sz val="12"/>
        <rFont val="Arial"/>
        <family val="2"/>
      </rPr>
      <t>2</t>
    </r>
  </si>
  <si>
    <r>
      <t>Hybrid</t>
    </r>
    <r>
      <rPr>
        <vertAlign val="superscript"/>
        <sz val="12"/>
        <rFont val="Arial"/>
        <family val="2"/>
      </rPr>
      <t>2</t>
    </r>
  </si>
  <si>
    <r>
      <t>Domestic flights</t>
    </r>
    <r>
      <rPr>
        <vertAlign val="superscript"/>
        <sz val="12"/>
        <rFont val="Arial"/>
        <family val="2"/>
      </rPr>
      <t>3,4,5</t>
    </r>
  </si>
  <si>
    <r>
      <t>Short haul international</t>
    </r>
    <r>
      <rPr>
        <vertAlign val="superscript"/>
        <sz val="12"/>
        <rFont val="Arial"/>
        <family val="2"/>
      </rPr>
      <t>3,4,5</t>
    </r>
  </si>
  <si>
    <r>
      <t>Long haul international</t>
    </r>
    <r>
      <rPr>
        <vertAlign val="superscript"/>
        <sz val="12"/>
        <rFont val="Arial"/>
        <family val="2"/>
      </rPr>
      <t>3,4,5</t>
    </r>
  </si>
  <si>
    <t>1. Source</t>
  </si>
  <si>
    <t>https://assets.publishing.service.gov.uk/government/uploads/system/uploads/attachment_data/file/806027/Conversion-Factors-2019-Full-set-for-advanced-users.xls</t>
  </si>
  <si>
    <t xml:space="preserve">4.  All the factors include the distance uplift of 8% to compensate for planes not flying using the most </t>
  </si>
  <si>
    <t>direct route i.e. flying around international airspace, stacking etc.</t>
  </si>
  <si>
    <t>impacts of aviation, including emissions of nitrous oxides and water vapour emitted at high altitudes.</t>
  </si>
  <si>
    <t xml:space="preserve">That total is derived from fuel sales data of petrol and DERV within the UK as specified in the reporting guidelines of the Intergovernmental Panel on Climate Change. Further detail can be found in Section 3.3 of the report and in Annex 2. </t>
  </si>
  <si>
    <t>1. The method used to estimate carbon dioxide (CO2) emissions from road transport is based on vehicle kilometre travelled data constrained so that the sum of emissions across all parts of the UK equates to the total for the UK inventory.</t>
  </si>
  <si>
    <t xml:space="preserve"> In both of the calculation methods, and the total emissions of these GHGs from the two methods are identical. There are no emissions of other greenhouse gases by transport in the inventory.</t>
  </si>
  <si>
    <t>Total transport greenhouse gases (Excluding International Aviation and Shipping)</t>
  </si>
  <si>
    <t>Total greenhouse gases from International Aviation and Shipping</t>
  </si>
  <si>
    <t xml:space="preserve"> 1.  The footnotes to Table 5.12 also apply to this table, including revision of the figures; though note that emissions of methane and nitrous oxide from road transport are estimated using vehicle kilometre data.</t>
  </si>
  <si>
    <t>International Aviation and Shipping RF Total</t>
  </si>
  <si>
    <t>DAS Total</t>
  </si>
  <si>
    <t>IAS Total</t>
  </si>
  <si>
    <t>DAS Cruise</t>
  </si>
  <si>
    <t>IAS Cruise</t>
  </si>
  <si>
    <t>DAS Coefficient</t>
  </si>
  <si>
    <t>RF DAS Coefficient</t>
  </si>
  <si>
    <t>IAS Coefficient</t>
  </si>
  <si>
    <t>RF IAS Coefficient</t>
  </si>
  <si>
    <t>IAS RF</t>
  </si>
  <si>
    <t>DAS RF</t>
  </si>
  <si>
    <t xml:space="preserve">5. Aviation emissions calculations inclusive of radiative forcing, thus taking account of additional environmental </t>
  </si>
  <si>
    <t>Total transport (excl International Aviation and Shipping)</t>
  </si>
  <si>
    <t>Total transport (incl International Aviation and Shipping)</t>
  </si>
  <si>
    <r>
      <t xml:space="preserve">PiG Eligible Cars </t>
    </r>
    <r>
      <rPr>
        <b/>
        <vertAlign val="superscript"/>
        <sz val="12"/>
        <color rgb="FF000000"/>
        <rFont val="Arial"/>
        <family val="2"/>
      </rPr>
      <t>2,3</t>
    </r>
  </si>
  <si>
    <r>
      <t xml:space="preserve">Non PiG Eligible Plug-in Cars </t>
    </r>
    <r>
      <rPr>
        <b/>
        <vertAlign val="superscript"/>
        <sz val="12"/>
        <color rgb="FF000000"/>
        <rFont val="Arial"/>
        <family val="2"/>
      </rPr>
      <t>2,3</t>
    </r>
  </si>
  <si>
    <r>
      <t xml:space="preserve">PiG Eligible Motorcycles and tricycles </t>
    </r>
    <r>
      <rPr>
        <b/>
        <vertAlign val="superscript"/>
        <sz val="12"/>
        <color rgb="FF000000"/>
        <rFont val="Arial"/>
        <family val="2"/>
      </rPr>
      <t>2,4</t>
    </r>
  </si>
  <si>
    <r>
      <t xml:space="preserve">Non PiG Eligible Motorcycles and tricycles </t>
    </r>
    <r>
      <rPr>
        <b/>
        <vertAlign val="superscript"/>
        <sz val="12"/>
        <color rgb="FF000000"/>
        <rFont val="Arial"/>
        <family val="2"/>
      </rPr>
      <t>2,4</t>
    </r>
  </si>
  <si>
    <r>
      <t xml:space="preserve">All Motorcycles and tricycles </t>
    </r>
    <r>
      <rPr>
        <b/>
        <vertAlign val="superscript"/>
        <sz val="12"/>
        <color rgb="FF000000"/>
        <rFont val="Arial"/>
        <family val="2"/>
      </rPr>
      <t>4</t>
    </r>
  </si>
  <si>
    <r>
      <t xml:space="preserve">PiG Eligible Light Goods Vehicles </t>
    </r>
    <r>
      <rPr>
        <b/>
        <vertAlign val="superscript"/>
        <sz val="12"/>
        <color rgb="FF000000"/>
        <rFont val="Arial"/>
        <family val="2"/>
      </rPr>
      <t>2</t>
    </r>
  </si>
  <si>
    <r>
      <t xml:space="preserve">Non PiG Eligible Plug-in Light Goods Vehicles </t>
    </r>
    <r>
      <rPr>
        <b/>
        <vertAlign val="superscript"/>
        <sz val="12"/>
        <color rgb="FF000000"/>
        <rFont val="Arial"/>
        <family val="2"/>
      </rPr>
      <t>2</t>
    </r>
  </si>
  <si>
    <r>
      <t>Other vehicles</t>
    </r>
    <r>
      <rPr>
        <b/>
        <vertAlign val="superscript"/>
        <sz val="12"/>
        <color rgb="FF000000"/>
        <rFont val="Arial"/>
        <family val="2"/>
      </rPr>
      <t xml:space="preserve"> </t>
    </r>
  </si>
  <si>
    <r>
      <t xml:space="preserve">PiG Eligible Cars </t>
    </r>
    <r>
      <rPr>
        <b/>
        <vertAlign val="superscript"/>
        <sz val="13"/>
        <color rgb="FF000000"/>
        <rFont val="Arial"/>
        <family val="2"/>
      </rPr>
      <t>2,3</t>
    </r>
  </si>
  <si>
    <r>
      <t xml:space="preserve">Non PiG Eligible Plug-in Cars </t>
    </r>
    <r>
      <rPr>
        <b/>
        <vertAlign val="superscript"/>
        <sz val="13"/>
        <color rgb="FF000000"/>
        <rFont val="Arial"/>
        <family val="2"/>
      </rPr>
      <t>2,3</t>
    </r>
  </si>
  <si>
    <r>
      <t xml:space="preserve">PiG Eligible Motorcycles and tricycles </t>
    </r>
    <r>
      <rPr>
        <b/>
        <vertAlign val="superscript"/>
        <sz val="13"/>
        <color rgb="FF000000"/>
        <rFont val="Arial"/>
        <family val="2"/>
      </rPr>
      <t>2,4</t>
    </r>
  </si>
  <si>
    <r>
      <t xml:space="preserve">Non PiG Eligible Motorcycles and tricycles </t>
    </r>
    <r>
      <rPr>
        <b/>
        <vertAlign val="superscript"/>
        <sz val="13"/>
        <color rgb="FF000000"/>
        <rFont val="Arial"/>
        <family val="2"/>
      </rPr>
      <t>2,4</t>
    </r>
  </si>
  <si>
    <r>
      <t xml:space="preserve">All Motorcycles and tricycles </t>
    </r>
    <r>
      <rPr>
        <b/>
        <vertAlign val="superscript"/>
        <sz val="13"/>
        <color rgb="FF000000"/>
        <rFont val="Arial"/>
        <family val="2"/>
      </rPr>
      <t>4</t>
    </r>
  </si>
  <si>
    <r>
      <t xml:space="preserve">PiG Eligible Light Goods Vehicles </t>
    </r>
    <r>
      <rPr>
        <b/>
        <vertAlign val="superscript"/>
        <sz val="13"/>
        <color rgb="FF000000"/>
        <rFont val="Arial"/>
        <family val="2"/>
      </rPr>
      <t>2</t>
    </r>
  </si>
  <si>
    <r>
      <t xml:space="preserve">Non PiG Eligible Plug-in Light Goods Vehicles </t>
    </r>
    <r>
      <rPr>
        <b/>
        <vertAlign val="superscript"/>
        <sz val="13"/>
        <color rgb="FF000000"/>
        <rFont val="Arial"/>
        <family val="2"/>
      </rPr>
      <t>2</t>
    </r>
  </si>
  <si>
    <r>
      <t>Other vehicles</t>
    </r>
    <r>
      <rPr>
        <b/>
        <vertAlign val="superscript"/>
        <sz val="13"/>
        <color rgb="FF000000"/>
        <rFont val="Arial"/>
        <family val="2"/>
      </rPr>
      <t xml:space="preserve"> </t>
    </r>
  </si>
  <si>
    <t>Data</t>
  </si>
  <si>
    <t>Index</t>
  </si>
  <si>
    <t>OLD CHART</t>
  </si>
  <si>
    <t>a</t>
  </si>
  <si>
    <t>Aberdeen City</t>
  </si>
  <si>
    <t>Aberdeenshire</t>
  </si>
  <si>
    <t>Angus</t>
  </si>
  <si>
    <t>Argyll and Bute</t>
  </si>
  <si>
    <t>City of Edinburgh</t>
  </si>
  <si>
    <t>Clackmannanshire</t>
  </si>
  <si>
    <t>Comhairle nan Eilean Siar</t>
  </si>
  <si>
    <t>Dumfries and Galloway</t>
  </si>
  <si>
    <t>Dundee City</t>
  </si>
  <si>
    <t>East Ayrshire</t>
  </si>
  <si>
    <t>East Dunbartonshire</t>
  </si>
  <si>
    <t>East Lothian</t>
  </si>
  <si>
    <t>East Renfrewshire</t>
  </si>
  <si>
    <t>Falkirk</t>
  </si>
  <si>
    <t>Fife</t>
  </si>
  <si>
    <t>Glasgow City</t>
  </si>
  <si>
    <t>Highland</t>
  </si>
  <si>
    <t>Inverclyde</t>
  </si>
  <si>
    <t>Midlothian</t>
  </si>
  <si>
    <t>Moray</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</si>
  <si>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</si>
  <si>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</si>
  <si>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</si>
  <si>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</si>
  <si>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</si>
  <si>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</si>
  <si>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</si>
  <si>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</si>
  <si>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</si>
  <si>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</si>
  <si>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</si>
  <si>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</si>
  <si>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Table 13.11 – ChargePlace Scotland: Total electric vehicle charge points by local authority boundary</t>
  </si>
  <si>
    <t>Charging Events</t>
  </si>
  <si>
    <t>kWh Drawn</t>
  </si>
  <si>
    <t>Notes:</t>
  </si>
  <si>
    <t>1. ChargePlace Scotland (CPS) (www.chargeplacescotland.org) is the national network of publicly available Electric Vehicle charge points, funded by the Scottish Government.</t>
  </si>
  <si>
    <t xml:space="preserve">2. Data is sourced from the ChargePlace Scotland back-office system.  Usage data is based on valid charging sessions recorded by the back-office.  A valid charging event is </t>
  </si>
  <si>
    <t xml:space="preserve">    considered to be over 1 kWh drawn and whereby the session was longer than 120 seconds.</t>
  </si>
  <si>
    <t>3. The kWh Drawn is the total energy provided during a charging event.  If energy is transferred at a constant rate over a period of time, the total energy transferred in</t>
  </si>
  <si>
    <t xml:space="preserve">    kilowatt hours is equal to the power in kilowatts multiplied by the time in hours.</t>
  </si>
  <si>
    <t>Table 13.11</t>
  </si>
  <si>
    <t>Table 13.12</t>
  </si>
  <si>
    <t xml:space="preserve"> UK Carbon Dioxide emissions: grams per passenger-kilometre, 2019</t>
  </si>
  <si>
    <t>Ultra-low emission vehicles (ULEV) registered for the first time, Scotland, quarterly: January 2013 to September 2020</t>
  </si>
  <si>
    <t>Number of new registrations by body type and propulsion type in Scotland during 2019 (Thousands)</t>
  </si>
  <si>
    <t>Number of licensed vehicles by body type and propulsion type in Scotland as at 31 December 2019 (Thousands)</t>
  </si>
  <si>
    <t>ChargePlace Scotland: Total electric vehicle charge points by local authority boundary, 2017 to 2020</t>
  </si>
  <si>
    <t>Scottish Emissions (2018)</t>
  </si>
  <si>
    <t>UK Emissions (2018)</t>
  </si>
  <si>
    <t>Scottish Emissions as % of UK Emissions (2018)</t>
  </si>
  <si>
    <t>Change in Scottish Emissions (2017-2018)</t>
  </si>
  <si>
    <t>Change in UK Emissions (2017-2018)</t>
  </si>
  <si>
    <t>Change in Scottish Emissions (1990-2018)</t>
  </si>
  <si>
    <t>Change in UK Emissions   (1990-2018)</t>
  </si>
  <si>
    <r>
      <t>Table 13.5   UK Carbon Dioxide emissions: grams per passenger-kilometre, 2020</t>
    </r>
    <r>
      <rPr>
        <b/>
        <vertAlign val="superscript"/>
        <sz val="11"/>
        <color theme="1"/>
        <rFont val="Calibri"/>
        <family val="2"/>
        <scheme val="minor"/>
      </rPr>
      <t>1</t>
    </r>
  </si>
  <si>
    <t>2020 Q1</t>
  </si>
  <si>
    <t>2020 Q2</t>
  </si>
  <si>
    <t>2020 Q3</t>
  </si>
  <si>
    <r>
      <t>Table 13.7:  Ultra-low emission vehicles (ULEV)</t>
    </r>
    <r>
      <rPr>
        <b/>
        <vertAlign val="superscript"/>
        <sz val="18"/>
        <rFont val="Arial"/>
        <family val="2"/>
      </rPr>
      <t xml:space="preserve">1 </t>
    </r>
    <r>
      <rPr>
        <b/>
        <sz val="18"/>
        <rFont val="Arial"/>
        <family val="2"/>
      </rPr>
      <t>registered for the first time, Scotland, quarterly: January 2013 to September 2020</t>
    </r>
  </si>
  <si>
    <r>
      <t>Table 13.8:  Ultra-low emission vehicles (ULEV)</t>
    </r>
    <r>
      <rPr>
        <b/>
        <vertAlign val="superscript"/>
        <sz val="16"/>
        <rFont val="Arial"/>
        <family val="2"/>
      </rPr>
      <t xml:space="preserve">1 </t>
    </r>
    <r>
      <rPr>
        <b/>
        <sz val="16"/>
        <rFont val="Arial"/>
        <family val="2"/>
      </rPr>
      <t>licensed at the end of year, Scotland, quarterly: 2013 q1 to 2020 q3</t>
    </r>
  </si>
  <si>
    <t>Table 13.9:  Number of new registrations by body type and propulsion type in Scotland during 2019 (Thousands)</t>
  </si>
  <si>
    <t>Table 13.10:  Number of licensed vehicles by body type and propulsion type in Scotland as at 31 December 2019 (Thousands)</t>
  </si>
  <si>
    <t>2019 Q4</t>
  </si>
  <si>
    <t>Ultra-low emission vehicles (ULEV) licensed at the end of year, Scotland, quarterly: 2013 q1 to 2020 q3</t>
  </si>
  <si>
    <t xml:space="preserve">     Other Road</t>
  </si>
  <si>
    <t>1. Includes aircraft engine emissions</t>
  </si>
  <si>
    <t>3. Includes lubricant for marine engines</t>
  </si>
  <si>
    <t>2 . Includes military aircraft and aircraft upport vehicls</t>
  </si>
  <si>
    <t>https://www.transport.gov.scot/media/48199/sct07209535161.pdf</t>
  </si>
  <si>
    <t>https://naei.beis.gov.uk/reports/reports?report_id=1000</t>
  </si>
  <si>
    <r>
      <rPr>
        <b/>
        <sz val="8"/>
        <color theme="1"/>
        <rFont val="Arial"/>
        <family val="2"/>
      </rPr>
      <t>Source:</t>
    </r>
    <r>
      <rPr>
        <sz val="8"/>
        <color theme="1"/>
        <rFont val="Arial"/>
        <family val="2"/>
      </rPr>
      <t xml:space="preserve"> National Atmospheric Emissions Inventory: Greenhouse Gas Inventories for England, Scotland, Wales &amp; Northern Ireland 1990-2018, some headings are own aggregations - </t>
    </r>
    <r>
      <rPr>
        <b/>
        <sz val="8"/>
        <color theme="1"/>
        <rFont val="Arial"/>
        <family val="2"/>
      </rPr>
      <t>Not National Statistics</t>
    </r>
  </si>
  <si>
    <t>https://naei.beis.gov.uk/reports/reports?section_id=3</t>
  </si>
  <si>
    <t>From the Air Quality Pollutant Inventories for England, Scotland, Wales and Northern Ireland: 1990 - 2018.</t>
  </si>
  <si>
    <r>
      <t>Table 13.1c Number of active Air Quality Management Areas by pollutant and local authorit</t>
    </r>
    <r>
      <rPr>
        <b/>
        <sz val="11"/>
        <rFont val="Calibri"/>
        <family val="2"/>
        <scheme val="minor"/>
      </rPr>
      <t>y, as at 15 October 2020</t>
    </r>
  </si>
  <si>
    <t>Nitrogen oxides emissions</t>
  </si>
  <si>
    <t>% Change 1990-2018</t>
  </si>
  <si>
    <t xml:space="preserve">Diesel LGV and cars </t>
  </si>
  <si>
    <t>% of transport emissions</t>
  </si>
  <si>
    <t>PM10 emissions</t>
  </si>
  <si>
    <t>Tyre and brake wear and road abrasion</t>
  </si>
  <si>
    <t>Exhaust emissions from road transport</t>
  </si>
  <si>
    <t>Emissions from shipping</t>
  </si>
  <si>
    <t>PM2.5 emissions</t>
  </si>
  <si>
    <t>% of PM10 emissions</t>
  </si>
  <si>
    <t xml:space="preserve">         -  </t>
  </si>
  <si>
    <t xml:space="preserve">               -  </t>
  </si>
  <si>
    <t>1. Ultra low emission vehicles (ULEVs) are vehicles that are reported to emit less than 75g of carbon dioxide (CO2) from the tailpipe for every kilometre travelled. In practice, the term typically refers to battery electric, plug-in hybrid electric and fuel cell electric vehicles. These figures are subject to minor revision between quarterly publications when individual vehicles are reviewed against the criteria. See Notes and Definitions for more information on how reported emissions are calculated.</t>
  </si>
  <si>
    <t>2. Plug-in grant eligibility is applied to all vehicles of eligible models at the date of latest table update. Therefore earlier data in the series may be changed retrospectively as models are added to the eligible list. In addition, if a vehicle becomes ineligible for the plug-in grant, it will remain in this list for historical comparison. For more details, see:</t>
  </si>
  <si>
    <t>3. Changes to the Plug-in Car Grant came into effect on 21 October 2018 and 12 March 2020. Vehicles registered for the first time on or after these dates are categorised using the new eligibility criteria. There may be some cars that were purchased with a plug-in car grant but were registered for the first time after this date. For more information about the changes, see:</t>
  </si>
  <si>
    <t>https://www.gov.uk/government/news/plug-in-vehicle-grants-update-following-todays-budget</t>
  </si>
  <si>
    <t>Month 2020</t>
  </si>
  <si>
    <t xml:space="preserve">January </t>
  </si>
  <si>
    <t>February</t>
  </si>
  <si>
    <t>March</t>
  </si>
  <si>
    <t>April</t>
  </si>
  <si>
    <t>May</t>
  </si>
  <si>
    <t>June</t>
  </si>
  <si>
    <t>July</t>
  </si>
  <si>
    <t>August</t>
  </si>
  <si>
    <t>September</t>
  </si>
  <si>
    <t>October</t>
  </si>
  <si>
    <t>November</t>
  </si>
  <si>
    <t>December</t>
  </si>
  <si>
    <t>Table 13.12  Monthly charging events and kWh drawn 2020</t>
  </si>
  <si>
    <t>Monthly charging events and kWh drawn 2020</t>
  </si>
  <si>
    <r>
      <t xml:space="preserve">Shipping </t>
    </r>
    <r>
      <rPr>
        <vertAlign val="superscript"/>
        <sz val="10"/>
        <color theme="1"/>
        <rFont val="Arial"/>
        <family val="2"/>
      </rPr>
      <t>6</t>
    </r>
  </si>
  <si>
    <r>
      <t xml:space="preserve">Table 13.1b  Atmospheric concentrations of selected pollutants </t>
    </r>
    <r>
      <rPr>
        <b/>
        <vertAlign val="superscript"/>
        <sz val="12"/>
        <color theme="1"/>
        <rFont val="Arial"/>
        <family val="2"/>
      </rPr>
      <t xml:space="preserve">(*, a) </t>
    </r>
    <r>
      <rPr>
        <b/>
        <sz val="12"/>
        <color theme="1"/>
        <rFont val="Arial"/>
        <family val="2"/>
      </rPr>
      <t>recorded at Air Quality Monitoring Stations</t>
    </r>
  </si>
  <si>
    <r>
      <t xml:space="preserve">monitoring station </t>
    </r>
    <r>
      <rPr>
        <b/>
        <vertAlign val="superscript"/>
        <sz val="12"/>
        <color theme="1"/>
        <rFont val="Arial"/>
        <family val="2"/>
      </rPr>
      <t>1</t>
    </r>
  </si>
  <si>
    <r>
      <t xml:space="preserve">Benzene </t>
    </r>
    <r>
      <rPr>
        <b/>
        <vertAlign val="superscript"/>
        <sz val="12"/>
        <color theme="1"/>
        <rFont val="Arial"/>
        <family val="2"/>
      </rPr>
      <t xml:space="preserve">7 </t>
    </r>
  </si>
  <si>
    <r>
      <t>Nitrogen dioxide</t>
    </r>
    <r>
      <rPr>
        <b/>
        <vertAlign val="superscript"/>
        <sz val="12"/>
        <color theme="1"/>
        <rFont val="Arial"/>
        <family val="2"/>
      </rPr>
      <t xml:space="preserve"> 2</t>
    </r>
  </si>
  <si>
    <r>
      <t xml:space="preserve">Ozone </t>
    </r>
    <r>
      <rPr>
        <b/>
        <vertAlign val="superscript"/>
        <sz val="12"/>
        <color theme="1"/>
        <rFont val="Arial"/>
        <family val="2"/>
      </rPr>
      <t>3</t>
    </r>
  </si>
  <si>
    <r>
      <t>Particulates (PM</t>
    </r>
    <r>
      <rPr>
        <b/>
        <vertAlign val="subscript"/>
        <sz val="12"/>
        <color theme="1"/>
        <rFont val="Arial"/>
        <family val="2"/>
      </rPr>
      <t>10</t>
    </r>
    <r>
      <rPr>
        <b/>
        <sz val="12"/>
        <color theme="1"/>
        <rFont val="Arial"/>
        <family val="2"/>
      </rPr>
      <t>)</t>
    </r>
    <r>
      <rPr>
        <b/>
        <vertAlign val="superscript"/>
        <sz val="12"/>
        <color theme="1"/>
        <rFont val="Arial"/>
        <family val="2"/>
      </rPr>
      <t xml:space="preserve"> 4</t>
    </r>
  </si>
  <si>
    <r>
      <t>Particulates (PM</t>
    </r>
    <r>
      <rPr>
        <b/>
        <vertAlign val="subscript"/>
        <sz val="12"/>
        <color theme="1"/>
        <rFont val="Arial"/>
        <family val="2"/>
      </rPr>
      <t>2.5</t>
    </r>
    <r>
      <rPr>
        <b/>
        <sz val="12"/>
        <color theme="1"/>
        <rFont val="Arial"/>
        <family val="2"/>
      </rPr>
      <t>)</t>
    </r>
    <r>
      <rPr>
        <b/>
        <vertAlign val="superscript"/>
        <sz val="12"/>
        <color theme="1"/>
        <rFont val="Arial"/>
        <family val="2"/>
      </rPr>
      <t xml:space="preserve"> 5</t>
    </r>
  </si>
  <si>
    <r>
      <t>4.  Annual mean atmospheric PM</t>
    </r>
    <r>
      <rPr>
        <vertAlign val="subscript"/>
        <sz val="10"/>
        <color theme="1"/>
        <rFont val="Arial"/>
        <family val="2"/>
      </rPr>
      <t>10</t>
    </r>
    <r>
      <rPr>
        <sz val="10"/>
        <color theme="1"/>
        <rFont val="Arial"/>
        <family val="2"/>
      </rPr>
      <t xml:space="preserve"> concentration.</t>
    </r>
  </si>
  <si>
    <r>
      <t>5.  Annual mean atmospheric PM</t>
    </r>
    <r>
      <rPr>
        <vertAlign val="subscript"/>
        <sz val="10"/>
        <color theme="1"/>
        <rFont val="Arial"/>
        <family val="2"/>
      </rPr>
      <t>2.5</t>
    </r>
    <r>
      <rPr>
        <sz val="10"/>
        <color theme="1"/>
        <rFont val="Arial"/>
        <family val="2"/>
      </rPr>
      <t xml:space="preserve"> concentration.</t>
    </r>
  </si>
  <si>
    <r>
      <t xml:space="preserve">       Other road</t>
    </r>
    <r>
      <rPr>
        <vertAlign val="superscript"/>
        <sz val="12"/>
        <color theme="1"/>
        <rFont val="Arial"/>
        <family val="2"/>
      </rPr>
      <t>2</t>
    </r>
  </si>
  <si>
    <r>
      <t>Road Transportation Total</t>
    </r>
    <r>
      <rPr>
        <b/>
        <vertAlign val="superscript"/>
        <sz val="12"/>
        <color theme="1"/>
        <rFont val="Arial"/>
        <family val="2"/>
      </rPr>
      <t>1</t>
    </r>
  </si>
  <si>
    <r>
      <t xml:space="preserve">    International Aviation and Shipping</t>
    </r>
    <r>
      <rPr>
        <vertAlign val="superscript"/>
        <sz val="12"/>
        <color theme="1"/>
        <rFont val="Arial"/>
        <family val="2"/>
      </rPr>
      <t>3,4</t>
    </r>
  </si>
  <si>
    <r>
      <t xml:space="preserve">    Domestic Aviation</t>
    </r>
    <r>
      <rPr>
        <vertAlign val="superscript"/>
        <sz val="12"/>
        <color theme="1"/>
        <rFont val="Arial"/>
        <family val="2"/>
      </rPr>
      <t>4</t>
    </r>
  </si>
  <si>
    <r>
      <t xml:space="preserve">    Domestic Shipping and Maritime</t>
    </r>
    <r>
      <rPr>
        <vertAlign val="superscript"/>
        <sz val="12"/>
        <color theme="1"/>
        <rFont val="Arial"/>
        <family val="2"/>
      </rPr>
      <t>4</t>
    </r>
  </si>
  <si>
    <r>
      <t>Non-transport net emissions</t>
    </r>
    <r>
      <rPr>
        <b/>
        <vertAlign val="superscript"/>
        <sz val="12"/>
        <color theme="1"/>
        <rFont val="Arial"/>
        <family val="2"/>
      </rPr>
      <t xml:space="preserve"> </t>
    </r>
  </si>
  <si>
    <r>
      <t>Net emissions all sources</t>
    </r>
    <r>
      <rPr>
        <b/>
        <vertAlign val="superscript"/>
        <sz val="12"/>
        <color theme="1"/>
        <rFont val="Arial"/>
        <family val="2"/>
      </rPr>
      <t>5</t>
    </r>
  </si>
  <si>
    <r>
      <t>Total net emissions attributed to transport (%)</t>
    </r>
    <r>
      <rPr>
        <b/>
        <vertAlign val="superscript"/>
        <sz val="12"/>
        <color theme="1"/>
        <rFont val="Arial"/>
        <family val="2"/>
      </rPr>
      <t>5</t>
    </r>
  </si>
  <si>
    <r>
      <t xml:space="preserve">  Carbon dioxide (CO</t>
    </r>
    <r>
      <rPr>
        <vertAlign val="subscript"/>
        <sz val="11"/>
        <color theme="1"/>
        <rFont val="Arial"/>
        <family val="2"/>
      </rPr>
      <t>2</t>
    </r>
    <r>
      <rPr>
        <sz val="11"/>
        <color theme="1"/>
        <rFont val="Arial"/>
        <family val="2"/>
      </rPr>
      <t>)</t>
    </r>
  </si>
  <si>
    <r>
      <t xml:space="preserve">  Methane (CH</t>
    </r>
    <r>
      <rPr>
        <vertAlign val="subscript"/>
        <sz val="11"/>
        <color theme="1"/>
        <rFont val="Arial"/>
        <family val="2"/>
      </rPr>
      <t>4</t>
    </r>
    <r>
      <rPr>
        <sz val="11"/>
        <color theme="1"/>
        <rFont val="Arial"/>
        <family val="2"/>
      </rPr>
      <t>)</t>
    </r>
  </si>
  <si>
    <r>
      <t xml:space="preserve">  Nitrous Oxide (N</t>
    </r>
    <r>
      <rPr>
        <vertAlign val="subscript"/>
        <sz val="11"/>
        <color theme="1"/>
        <rFont val="Arial"/>
        <family val="2"/>
      </rPr>
      <t>2</t>
    </r>
    <r>
      <rPr>
        <sz val="11"/>
        <color theme="1"/>
        <rFont val="Arial"/>
        <family val="2"/>
      </rPr>
      <t>O)</t>
    </r>
  </si>
  <si>
    <r>
      <t>Table 13.4 Comparison of transport greenhouse gas emissions from Scotland and UK as a whole (MtCO</t>
    </r>
    <r>
      <rPr>
        <b/>
        <vertAlign val="subscript"/>
        <sz val="11"/>
        <color theme="1"/>
        <rFont val="Arial"/>
        <family val="2"/>
      </rPr>
      <t>2</t>
    </r>
    <r>
      <rPr>
        <b/>
        <sz val="11"/>
        <color theme="1"/>
        <rFont val="Arial"/>
        <family val="2"/>
      </rPr>
      <t>e)</t>
    </r>
  </si>
  <si>
    <r>
      <t>Road  Transportation Total</t>
    </r>
    <r>
      <rPr>
        <b/>
        <vertAlign val="superscript"/>
        <sz val="12"/>
        <color theme="1"/>
        <rFont val="Arial"/>
        <family val="2"/>
      </rPr>
      <t>1</t>
    </r>
  </si>
  <si>
    <r>
      <t xml:space="preserve">    International Aviation and Shipping </t>
    </r>
    <r>
      <rPr>
        <vertAlign val="superscript"/>
        <sz val="12"/>
        <color theme="1"/>
        <rFont val="Arial"/>
        <family val="2"/>
      </rPr>
      <t>1</t>
    </r>
  </si>
  <si>
    <r>
      <t xml:space="preserve">    Domestic Aviation </t>
    </r>
    <r>
      <rPr>
        <vertAlign val="superscript"/>
        <sz val="12"/>
        <color theme="1"/>
        <rFont val="Arial"/>
        <family val="2"/>
      </rPr>
      <t>2</t>
    </r>
  </si>
  <si>
    <r>
      <t xml:space="preserve">    Domestic Shipping and Maritime </t>
    </r>
    <r>
      <rPr>
        <vertAlign val="superscript"/>
        <sz val="12"/>
        <color theme="1"/>
        <rFont val="Arial"/>
        <family val="2"/>
      </rPr>
      <t>3</t>
    </r>
  </si>
  <si>
    <r>
      <t>Avg CO</t>
    </r>
    <r>
      <rPr>
        <b/>
        <vertAlign val="subscript"/>
        <sz val="12"/>
        <color theme="1"/>
        <rFont val="Arial"/>
        <family val="2"/>
      </rPr>
      <t>2</t>
    </r>
  </si>
  <si>
    <r>
      <t>Thousands/</t>
    </r>
    <r>
      <rPr>
        <b/>
        <i/>
        <sz val="12"/>
        <color theme="1"/>
        <rFont val="Arial"/>
        <family val="2"/>
      </rPr>
      <t>Percentages</t>
    </r>
  </si>
  <si>
    <r>
      <t xml:space="preserve">Email : </t>
    </r>
    <r>
      <rPr>
        <b/>
        <u/>
        <sz val="10"/>
        <color theme="1"/>
        <rFont val="Arial"/>
        <family val="2"/>
      </rPr>
      <t>vehicles.stats@dft.gsi.gov.uk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</si>
</sst>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0_-;\-* #,##0_-;_-* &quot;-&quot;_-;_-@_-"/>
    <numFmt numFmtId="43" formatCode="_-* #,##0.00_-;\-* #,##0.00_-;_-* &quot;-&quot;??_-;_-@_-"/>
    <numFmt numFmtId="164" formatCode="0.0"/>
    <numFmt numFmtId="165" formatCode="0.0%"/>
    <numFmt numFmtId="166" formatCode="General_)"/>
    <numFmt numFmtId="167" formatCode="_-* #,##0_-;\-* #,##0_-;_-* &quot;-&quot;??_-;_-@_-"/>
    <numFmt numFmtId="168" formatCode="#,##0.000"/>
    <numFmt numFmtId="169" formatCode="[&gt;=0.5]#,##0.0;[=0]0.0,;&quot;-&quot;"/>
    <numFmt numFmtId="170" formatCode="[&gt;=0.05]#,##0.0;[=0]0.0,;&quot;-&quot;"/>
    <numFmt numFmtId="171" formatCode="0.00000000000000"/>
    <numFmt numFmtId="172" formatCode="_-* #,##0.0_-;\-* #,##0.0_-;_-* &quot;-&quot;?_-;_-@_-"/>
    <numFmt numFmtId="173" formatCode="[&gt;=0.05]#,##0.0;[=0]0.0;&quot;~&quot;"/>
    <numFmt numFmtId="174" formatCode="_-* #,##0.0_-;\-* #,##0.0_-;_-* &quot;-&quot;_-;_-@_-"/>
    <numFmt numFmtId="175" formatCode="#,##0.0"/>
    <numFmt numFmtId="176" formatCode="_(* #,##0_);_(* \(#,##0\);_(* &quot;-&quot;??_);_(@_)"/>
    <numFmt numFmtId="177" formatCode="0.000"/>
    <numFmt numFmtId="178" formatCode="#,##0.000_ ;\-#,##0.000\ "/>
    <numFmt numFmtId="179" formatCode="_-* #,##0.0_-;\-* #,##0.0_-;_-* &quot;-&quot;??_-;_-@_-"/>
  </numFmts>
  <fonts count="11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sz val="12"/>
      <name val="Arial"/>
      <family val="2"/>
    </font>
    <font>
      <b/>
      <sz val="12"/>
      <name val="Arial"/>
      <family val="2"/>
    </font>
    <font>
      <u/>
      <sz val="10"/>
      <color rgb="FF800080"/>
      <name val="Arial"/>
      <family val="2"/>
    </font>
    <font>
      <u/>
      <sz val="10"/>
      <color rgb="FF0000FF"/>
      <name val="Arial"/>
      <family val="2"/>
    </font>
    <font>
      <sz val="10"/>
      <name val="Times New Roman"/>
      <family val="1"/>
    </font>
    <font>
      <b/>
      <sz val="13"/>
      <name val="Arial"/>
      <family val="2"/>
    </font>
    <font>
      <vertAlign val="superscript"/>
      <sz val="12"/>
      <name val="Arial"/>
      <family val="2"/>
    </font>
    <font>
      <b/>
      <sz val="10"/>
      <name val="Arial"/>
      <family val="2"/>
    </font>
    <font>
      <sz val="9"/>
      <name val="Arial"/>
      <family val="2"/>
    </font>
    <font>
      <i/>
      <sz val="12"/>
      <name val="Arial"/>
      <family val="2"/>
    </font>
    <font>
      <b/>
      <sz val="12"/>
      <color indexed="21"/>
      <name val="Arial"/>
      <family val="2"/>
    </font>
    <font>
      <sz val="12"/>
      <name val="Helv"/>
    </font>
    <font>
      <u/>
      <sz val="7.5"/>
      <color indexed="12"/>
      <name val="Arial"/>
      <family val="2"/>
    </font>
    <font>
      <u/>
      <sz val="10"/>
      <color indexed="12"/>
      <name val="Arial"/>
      <family val="2"/>
    </font>
    <font>
      <sz val="11"/>
      <name val="Arial"/>
      <family val="2"/>
    </font>
    <font>
      <b/>
      <sz val="12"/>
      <color indexed="23"/>
      <name val="Arial"/>
      <family val="2"/>
    </font>
    <font>
      <sz val="10"/>
      <color indexed="23"/>
      <name val="Arial"/>
      <family val="2"/>
    </font>
    <font>
      <sz val="10"/>
      <name val="Arial"/>
      <family val="2"/>
    </font>
    <font>
      <u/>
      <sz val="7.5"/>
      <color indexed="12"/>
      <name val="Arial"/>
      <family val="2"/>
    </font>
    <font>
      <sz val="10"/>
      <name val="Tms Rmn"/>
    </font>
    <font>
      <sz val="11"/>
      <color theme="1"/>
      <name val="Calibri"/>
      <family val="2"/>
      <scheme val="minor"/>
    </font>
    <font>
      <b/>
      <sz val="12"/>
      <color theme="1"/>
      <name val="Arial"/>
      <family val="2"/>
    </font>
    <font>
      <sz val="12"/>
      <color rgb="FF00B0F0"/>
      <name val="Arial"/>
      <family val="2"/>
    </font>
    <font>
      <sz val="10.5"/>
      <color rgb="FF00B0F0"/>
      <name val="Arial"/>
      <family val="2"/>
    </font>
    <font>
      <b/>
      <sz val="11"/>
      <color indexed="23"/>
      <name val="Arial"/>
      <family val="2"/>
    </font>
    <font>
      <sz val="11"/>
      <color indexed="23"/>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indexed="8"/>
      <name val="Calibri"/>
      <family val="2"/>
    </font>
    <font>
      <b/>
      <sz val="11"/>
      <color rgb="FF3F3F3F"/>
      <name val="Calibri"/>
      <family val="2"/>
      <scheme val="minor"/>
    </font>
    <font>
      <b/>
      <sz val="11"/>
      <color theme="1"/>
      <name val="Calibri"/>
      <family val="2"/>
      <scheme val="minor"/>
    </font>
    <font>
      <sz val="11"/>
      <color rgb="FFFF0000"/>
      <name val="Calibri"/>
      <family val="2"/>
      <scheme val="minor"/>
    </font>
    <font>
      <b/>
      <i/>
      <sz val="11"/>
      <color theme="1"/>
      <name val="Calibri"/>
      <family val="2"/>
      <scheme val="minor"/>
    </font>
    <font>
      <i/>
      <sz val="10"/>
      <color theme="1"/>
      <name val="Calibri"/>
      <family val="2"/>
      <scheme val="minor"/>
    </font>
    <font>
      <b/>
      <vertAlign val="subscript"/>
      <sz val="11"/>
      <color theme="1"/>
      <name val="Calibri"/>
      <family val="2"/>
      <scheme val="minor"/>
    </font>
    <font>
      <vertAlign val="superscript"/>
      <sz val="11"/>
      <color theme="1"/>
      <name val="Calibri"/>
      <family val="2"/>
      <scheme val="minor"/>
    </font>
    <font>
      <i/>
      <sz val="11"/>
      <color theme="1"/>
      <name val="Calibri"/>
      <family val="2"/>
      <scheme val="minor"/>
    </font>
    <font>
      <b/>
      <sz val="10"/>
      <color theme="1"/>
      <name val="Arial"/>
      <family val="2"/>
    </font>
    <font>
      <sz val="8"/>
      <color theme="1"/>
      <name val="Arial"/>
      <family val="2"/>
    </font>
    <font>
      <i/>
      <sz val="8"/>
      <color theme="1"/>
      <name val="Arial"/>
      <family val="2"/>
    </font>
    <font>
      <b/>
      <vertAlign val="subscript"/>
      <sz val="10"/>
      <color theme="1"/>
      <name val="Arial"/>
      <family val="2"/>
    </font>
    <font>
      <b/>
      <vertAlign val="superscript"/>
      <sz val="10"/>
      <color theme="1"/>
      <name val="Arial"/>
      <family val="2"/>
    </font>
    <font>
      <i/>
      <sz val="10"/>
      <color theme="1"/>
      <name val="Arial"/>
      <family val="2"/>
    </font>
    <font>
      <b/>
      <sz val="16"/>
      <name val="Arial"/>
      <family val="2"/>
    </font>
    <font>
      <u/>
      <sz val="12"/>
      <color indexed="12"/>
      <name val="Arial"/>
      <family val="2"/>
    </font>
    <font>
      <b/>
      <sz val="11"/>
      <name val="Calibri"/>
      <family val="2"/>
      <scheme val="minor"/>
    </font>
    <font>
      <b/>
      <vertAlign val="superscript"/>
      <sz val="16"/>
      <name val="Arial"/>
      <family val="2"/>
    </font>
    <font>
      <sz val="10.5"/>
      <name val="Arial"/>
      <family val="2"/>
    </font>
    <font>
      <sz val="10"/>
      <color rgb="FF000000"/>
      <name val="Arial"/>
      <family val="2"/>
    </font>
    <font>
      <sz val="11"/>
      <name val="Calibri"/>
      <family val="2"/>
    </font>
    <font>
      <sz val="11"/>
      <color rgb="FF000000"/>
      <name val="Arial"/>
      <family val="2"/>
    </font>
    <font>
      <u/>
      <sz val="11"/>
      <color rgb="FF008080"/>
      <name val="Arial"/>
      <family val="2"/>
    </font>
    <font>
      <b/>
      <sz val="11"/>
      <color theme="1"/>
      <name val="Arial"/>
      <family val="2"/>
    </font>
    <font>
      <b/>
      <vertAlign val="subscript"/>
      <sz val="11"/>
      <color theme="1"/>
      <name val="Arial"/>
      <family val="2"/>
    </font>
    <font>
      <sz val="12"/>
      <color theme="1"/>
      <name val="Arial"/>
      <family val="2"/>
    </font>
    <font>
      <b/>
      <sz val="8"/>
      <color theme="1"/>
      <name val="Arial"/>
      <family val="2"/>
    </font>
    <font>
      <u/>
      <sz val="11"/>
      <color theme="10"/>
      <name val="Calibri"/>
      <family val="2"/>
      <scheme val="minor"/>
    </font>
    <font>
      <sz val="8"/>
      <color theme="1"/>
      <name val="Calibri"/>
      <family val="2"/>
      <scheme val="minor"/>
    </font>
    <font>
      <sz val="9"/>
      <color theme="1"/>
      <name val="Calibri"/>
      <family val="2"/>
      <scheme val="minor"/>
    </font>
    <font>
      <b/>
      <vertAlign val="superscript"/>
      <sz val="11"/>
      <color theme="1"/>
      <name val="Arial"/>
      <family val="2"/>
    </font>
    <font>
      <sz val="11"/>
      <color theme="1"/>
      <name val="Arial"/>
      <family val="2"/>
    </font>
    <font>
      <i/>
      <sz val="12"/>
      <color theme="1"/>
      <name val="Arial"/>
      <family val="2"/>
    </font>
    <font>
      <b/>
      <i/>
      <sz val="12"/>
      <color theme="1"/>
      <name val="Arial"/>
      <family val="2"/>
    </font>
    <font>
      <i/>
      <sz val="9"/>
      <color theme="1"/>
      <name val="Arial"/>
      <family val="2"/>
    </font>
    <font>
      <b/>
      <vertAlign val="superscript"/>
      <sz val="11"/>
      <color theme="1"/>
      <name val="Calibri"/>
      <family val="2"/>
      <scheme val="minor"/>
    </font>
    <font>
      <vertAlign val="subscript"/>
      <sz val="11"/>
      <color theme="1"/>
      <name val="Calibri"/>
      <family val="2"/>
      <scheme val="minor"/>
    </font>
    <font>
      <sz val="11"/>
      <color rgb="FF002060"/>
      <name val="Calibri"/>
      <family val="2"/>
      <scheme val="minor"/>
    </font>
    <font>
      <i/>
      <u/>
      <sz val="8"/>
      <color theme="10"/>
      <name val="Arial"/>
      <family val="2"/>
    </font>
    <font>
      <sz val="14"/>
      <name val="Arial"/>
      <family val="2"/>
    </font>
    <font>
      <b/>
      <sz val="12"/>
      <color rgb="FF000000"/>
      <name val="Arial"/>
      <family val="2"/>
    </font>
    <font>
      <b/>
      <vertAlign val="superscript"/>
      <sz val="12"/>
      <color rgb="FF000000"/>
      <name val="Arial"/>
      <family val="2"/>
    </font>
    <font>
      <b/>
      <sz val="14"/>
      <name val="Arial"/>
      <family val="2"/>
    </font>
    <font>
      <b/>
      <sz val="13"/>
      <color rgb="FF000000"/>
      <name val="Arial"/>
      <family val="2"/>
    </font>
    <font>
      <b/>
      <vertAlign val="superscript"/>
      <sz val="13"/>
      <color rgb="FF000000"/>
      <name val="Arial"/>
      <family val="2"/>
    </font>
    <font>
      <b/>
      <sz val="18"/>
      <name val="Arial"/>
      <family val="2"/>
    </font>
    <font>
      <b/>
      <vertAlign val="superscript"/>
      <sz val="18"/>
      <name val="Arial"/>
      <family val="2"/>
    </font>
    <font>
      <sz val="10"/>
      <color rgb="FFFF0000"/>
      <name val="Arial"/>
      <family val="2"/>
    </font>
    <font>
      <sz val="10"/>
      <color rgb="FF0000FF"/>
      <name val="Arial"/>
      <family val="2"/>
    </font>
    <font>
      <vertAlign val="superscript"/>
      <sz val="10"/>
      <color theme="1"/>
      <name val="Arial"/>
      <family val="2"/>
    </font>
    <font>
      <b/>
      <i/>
      <sz val="10"/>
      <color theme="1"/>
      <name val="Arial"/>
      <family val="2"/>
    </font>
    <font>
      <u/>
      <sz val="8"/>
      <color theme="1"/>
      <name val="Arial"/>
      <family val="2"/>
    </font>
    <font>
      <b/>
      <vertAlign val="superscript"/>
      <sz val="12"/>
      <color theme="1"/>
      <name val="Arial"/>
      <family val="2"/>
    </font>
    <font>
      <b/>
      <sz val="13"/>
      <color theme="1"/>
      <name val="Arial"/>
      <family val="2"/>
    </font>
    <font>
      <sz val="14"/>
      <color theme="1"/>
      <name val="Arial"/>
      <family val="2"/>
    </font>
    <font>
      <b/>
      <vertAlign val="subscript"/>
      <sz val="12"/>
      <color theme="1"/>
      <name val="Arial"/>
      <family val="2"/>
    </font>
    <font>
      <vertAlign val="subscript"/>
      <sz val="10"/>
      <color theme="1"/>
      <name val="Arial"/>
      <family val="2"/>
    </font>
    <font>
      <vertAlign val="superscript"/>
      <sz val="12"/>
      <color theme="1"/>
      <name val="Arial"/>
      <family val="2"/>
    </font>
    <font>
      <u/>
      <sz val="10"/>
      <color theme="1"/>
      <name val="Arial"/>
      <family val="2"/>
    </font>
    <font>
      <i/>
      <sz val="11"/>
      <color theme="1"/>
      <name val="Arial"/>
      <family val="2"/>
    </font>
    <font>
      <vertAlign val="subscript"/>
      <sz val="11"/>
      <color theme="1"/>
      <name val="Arial"/>
      <family val="2"/>
    </font>
    <font>
      <b/>
      <sz val="9.5"/>
      <color theme="1"/>
      <name val="Arial"/>
      <family val="2"/>
    </font>
    <font>
      <b/>
      <u/>
      <sz val="12"/>
      <color theme="1"/>
      <name val="Arial"/>
      <family val="2"/>
    </font>
    <font>
      <b/>
      <u/>
      <sz val="10"/>
      <color theme="1"/>
      <name val="Arial"/>
      <family val="2"/>
    </font>
    <font>
      <u/>
      <sz val="12"/>
      <color theme="1"/>
      <name val="Arial"/>
      <family val="2"/>
    </font>
    <font>
      <b/>
      <sz val="16"/>
      <color theme="1"/>
      <name val="Arial"/>
      <family val="2"/>
    </font>
    <font>
      <sz val="16"/>
      <color theme="1"/>
      <name val="Arial"/>
      <family val="2"/>
    </font>
  </fonts>
  <fills count="47">
    <fill>
      <patternFill patternType="none"/>
    </fill>
    <fill>
      <patternFill patternType="gray125"/>
    </fill>
    <fill>
      <patternFill patternType="solid">
        <fgColor rgb="FFFFFFCC"/>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8"/>
      </left>
      <right/>
      <top style="thin">
        <color indexed="8"/>
      </top>
      <bottom/>
      <diagonal/>
    </border>
    <border>
      <left style="thin">
        <color indexed="65"/>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right/>
      <top style="medium">
        <color indexed="64"/>
      </top>
      <bottom style="thin">
        <color indexed="64"/>
      </bottom>
      <diagonal/>
    </border>
    <border>
      <left/>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85">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6" fillId="0" borderId="0"/>
    <xf numFmtId="0" fontId="6" fillId="0" borderId="0"/>
    <xf numFmtId="0" fontId="12" fillId="0" borderId="0"/>
    <xf numFmtId="0" fontId="6" fillId="2" borderId="1" applyNumberFormat="0" applyFont="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166" fontId="19" fillId="0" borderId="0"/>
    <xf numFmtId="0" fontId="20" fillId="0" borderId="0" applyNumberFormat="0" applyFill="0" applyBorder="0" applyAlignment="0" applyProtection="0">
      <alignment vertical="top"/>
      <protection locked="0"/>
    </xf>
    <xf numFmtId="0" fontId="25" fillId="0" borderId="0"/>
    <xf numFmtId="43" fontId="25" fillId="0" borderId="0" applyFont="0" applyFill="0" applyBorder="0" applyAlignment="0" applyProtection="0"/>
    <xf numFmtId="0" fontId="26" fillId="0" borderId="0" applyNumberFormat="0" applyFill="0" applyBorder="0" applyAlignment="0" applyProtection="0">
      <alignment vertical="top"/>
      <protection locked="0"/>
    </xf>
    <xf numFmtId="0" fontId="7" fillId="0" borderId="0"/>
    <xf numFmtId="0" fontId="27" fillId="0" borderId="0"/>
    <xf numFmtId="166" fontId="19" fillId="0" borderId="0"/>
    <xf numFmtId="0" fontId="25" fillId="0" borderId="0"/>
    <xf numFmtId="9" fontId="25" fillId="0" borderId="0" applyFont="0" applyFill="0" applyBorder="0" applyAlignment="0" applyProtection="0"/>
    <xf numFmtId="9" fontId="7" fillId="0" borderId="0" applyFont="0" applyFill="0" applyBorder="0" applyAlignment="0" applyProtection="0"/>
    <xf numFmtId="0" fontId="28" fillId="0" borderId="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28" fillId="11" borderId="0" applyNumberFormat="0" applyBorder="0" applyAlignment="0" applyProtection="0"/>
    <xf numFmtId="0" fontId="28" fillId="34" borderId="0" applyNumberFormat="0" applyBorder="0" applyAlignment="0" applyProtection="0"/>
    <xf numFmtId="0" fontId="28" fillId="15" borderId="0" applyNumberFormat="0" applyBorder="0" applyAlignment="0" applyProtection="0"/>
    <xf numFmtId="0" fontId="28" fillId="35" borderId="0" applyNumberFormat="0" applyBorder="0" applyAlignment="0" applyProtection="0"/>
    <xf numFmtId="0" fontId="28" fillId="19" borderId="0" applyNumberFormat="0" applyBorder="0" applyAlignment="0" applyProtection="0"/>
    <xf numFmtId="0" fontId="28" fillId="36" borderId="0" applyNumberFormat="0" applyBorder="0" applyAlignment="0" applyProtection="0"/>
    <xf numFmtId="0" fontId="28" fillId="23" borderId="0" applyNumberFormat="0" applyBorder="0" applyAlignment="0" applyProtection="0"/>
    <xf numFmtId="0" fontId="28" fillId="37"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38"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38" borderId="0" applyNumberFormat="0" applyBorder="0" applyAlignment="0" applyProtection="0"/>
    <xf numFmtId="0" fontId="34" fillId="25" borderId="0" applyNumberFormat="0" applyBorder="0" applyAlignment="0" applyProtection="0"/>
    <xf numFmtId="0" fontId="34" fillId="39"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40"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35" fillId="5" borderId="0" applyNumberFormat="0" applyBorder="0" applyAlignment="0" applyProtection="0"/>
    <xf numFmtId="0" fontId="36" fillId="8" borderId="18" applyNumberFormat="0" applyAlignment="0" applyProtection="0"/>
    <xf numFmtId="0" fontId="37" fillId="9" borderId="21" applyNumberFormat="0" applyAlignment="0" applyProtection="0"/>
    <xf numFmtId="0" fontId="38" fillId="0" borderId="0" applyNumberFormat="0" applyFill="0" applyBorder="0" applyAlignment="0" applyProtection="0"/>
    <xf numFmtId="0" fontId="39" fillId="4" borderId="0" applyNumberFormat="0" applyBorder="0" applyAlignment="0" applyProtection="0"/>
    <xf numFmtId="0" fontId="40" fillId="0" borderId="15" applyNumberFormat="0" applyFill="0" applyAlignment="0" applyProtection="0"/>
    <xf numFmtId="0" fontId="41" fillId="0" borderId="16" applyNumberFormat="0" applyFill="0" applyAlignment="0" applyProtection="0"/>
    <xf numFmtId="0" fontId="42" fillId="0" borderId="17" applyNumberFormat="0" applyFill="0" applyAlignment="0" applyProtection="0"/>
    <xf numFmtId="0" fontId="42" fillId="0" borderId="0" applyNumberFormat="0" applyFill="0" applyBorder="0" applyAlignment="0" applyProtection="0"/>
    <xf numFmtId="0" fontId="43" fillId="7" borderId="18" applyNumberFormat="0" applyAlignment="0" applyProtection="0"/>
    <xf numFmtId="0" fontId="44" fillId="0" borderId="20" applyNumberFormat="0" applyFill="0" applyAlignment="0" applyProtection="0"/>
    <xf numFmtId="0" fontId="45" fillId="6" borderId="0" applyNumberFormat="0" applyBorder="0" applyAlignment="0" applyProtection="0"/>
    <xf numFmtId="0" fontId="28" fillId="0" borderId="0"/>
    <xf numFmtId="0" fontId="46" fillId="0" borderId="0"/>
    <xf numFmtId="0" fontId="7" fillId="0" borderId="0"/>
    <xf numFmtId="0" fontId="46" fillId="2" borderId="1" applyNumberFormat="0" applyFont="0" applyAlignment="0" applyProtection="0"/>
    <xf numFmtId="0" fontId="28" fillId="2" borderId="1" applyNumberFormat="0" applyFont="0" applyAlignment="0" applyProtection="0"/>
    <xf numFmtId="0" fontId="47" fillId="8" borderId="19" applyNumberFormat="0" applyAlignment="0" applyProtection="0"/>
    <xf numFmtId="0" fontId="48" fillId="0" borderId="22" applyNumberFormat="0" applyFill="0" applyAlignment="0" applyProtection="0"/>
    <xf numFmtId="0" fontId="49" fillId="0" borderId="0" applyNumberFormat="0" applyFill="0" applyBorder="0" applyAlignment="0" applyProtection="0"/>
    <xf numFmtId="0" fontId="3" fillId="0" borderId="0"/>
    <xf numFmtId="43" fontId="3" fillId="0" borderId="0" applyFont="0" applyFill="0" applyBorder="0" applyAlignment="0" applyProtection="0"/>
    <xf numFmtId="0" fontId="74" fillId="0" borderId="0" applyNumberFormat="0" applyFill="0" applyBorder="0" applyAlignment="0" applyProtection="0"/>
    <xf numFmtId="9" fontId="3" fillId="0" borderId="0" applyFont="0" applyFill="0" applyBorder="0" applyAlignment="0" applyProtection="0"/>
    <xf numFmtId="0" fontId="2" fillId="0" borderId="0"/>
    <xf numFmtId="43" fontId="7" fillId="0" borderId="0" applyFont="0" applyFill="0" applyBorder="0" applyAlignment="0" applyProtection="0"/>
    <xf numFmtId="0" fontId="20" fillId="0" borderId="0" applyNumberFormat="0" applyFill="0" applyBorder="0" applyAlignment="0" applyProtection="0">
      <alignment vertical="top"/>
      <protection locked="0"/>
    </xf>
  </cellStyleXfs>
  <cellXfs count="512">
    <xf numFmtId="0" fontId="0" fillId="0" borderId="0" xfId="0"/>
    <xf numFmtId="0" fontId="9" fillId="0" borderId="0" xfId="0" applyFont="1"/>
    <xf numFmtId="0" fontId="0" fillId="0" borderId="0" xfId="0" applyFill="1"/>
    <xf numFmtId="0" fontId="0" fillId="0" borderId="0" xfId="0" applyFill="1" applyBorder="1"/>
    <xf numFmtId="0" fontId="8" fillId="0" borderId="0" xfId="0" applyFont="1" applyFill="1" applyBorder="1"/>
    <xf numFmtId="0" fontId="9" fillId="0" borderId="0" xfId="0" applyFont="1" applyFill="1" applyBorder="1"/>
    <xf numFmtId="0" fontId="0" fillId="0" borderId="3" xfId="0" applyFill="1" applyBorder="1"/>
    <xf numFmtId="0" fontId="8" fillId="3" borderId="0" xfId="0" applyFont="1" applyFill="1"/>
    <xf numFmtId="0" fontId="18" fillId="3" borderId="0" xfId="9" applyFont="1" applyFill="1" applyAlignment="1">
      <alignment vertical="top"/>
    </xf>
    <xf numFmtId="166" fontId="9" fillId="0" borderId="2" xfId="10" applyFont="1" applyBorder="1"/>
    <xf numFmtId="166" fontId="9" fillId="0" borderId="2" xfId="10" applyFont="1" applyBorder="1" applyAlignment="1">
      <alignment horizontal="right"/>
    </xf>
    <xf numFmtId="166" fontId="8" fillId="0" borderId="0" xfId="10" applyFont="1" applyBorder="1" applyAlignment="1" applyProtection="1">
      <alignment horizontal="left"/>
    </xf>
    <xf numFmtId="0" fontId="21" fillId="3" borderId="0" xfId="11" applyFont="1" applyFill="1" applyBorder="1" applyAlignment="1" applyProtection="1"/>
    <xf numFmtId="0" fontId="7" fillId="3" borderId="0" xfId="0" applyFont="1" applyFill="1" applyAlignment="1">
      <alignment horizontal="right"/>
    </xf>
    <xf numFmtId="0" fontId="21" fillId="3" borderId="0" xfId="11" applyFont="1" applyFill="1" applyBorder="1" applyAlignment="1" applyProtection="1">
      <alignment horizontal="left"/>
    </xf>
    <xf numFmtId="167" fontId="24" fillId="0" borderId="8" xfId="7" applyNumberFormat="1" applyFont="1" applyBorder="1"/>
    <xf numFmtId="167" fontId="24" fillId="0" borderId="10" xfId="7" applyNumberFormat="1" applyFont="1" applyBorder="1"/>
    <xf numFmtId="167" fontId="24" fillId="0" borderId="12" xfId="7" applyNumberFormat="1" applyFont="1" applyBorder="1"/>
    <xf numFmtId="167" fontId="24" fillId="0" borderId="0" xfId="7" applyNumberFormat="1" applyFont="1"/>
    <xf numFmtId="167" fontId="24" fillId="0" borderId="11" xfId="7" applyNumberFormat="1" applyFont="1" applyBorder="1"/>
    <xf numFmtId="0" fontId="0" fillId="0" borderId="0" xfId="0" applyBorder="1"/>
    <xf numFmtId="0" fontId="0" fillId="0" borderId="3" xfId="0" applyBorder="1"/>
    <xf numFmtId="165" fontId="0" fillId="0" borderId="0" xfId="8" applyNumberFormat="1" applyFont="1"/>
    <xf numFmtId="0" fontId="29" fillId="3" borderId="3" xfId="18" applyFont="1" applyFill="1" applyBorder="1" applyAlignment="1">
      <alignment vertical="top"/>
    </xf>
    <xf numFmtId="0" fontId="0" fillId="0" borderId="0" xfId="0"/>
    <xf numFmtId="0" fontId="0" fillId="0" borderId="0" xfId="0" applyFont="1" applyFill="1" applyBorder="1"/>
    <xf numFmtId="167" fontId="24" fillId="0" borderId="0" xfId="7" applyNumberFormat="1" applyFont="1" applyBorder="1"/>
    <xf numFmtId="167" fontId="0" fillId="0" borderId="0" xfId="0" applyNumberFormat="1" applyBorder="1"/>
    <xf numFmtId="0" fontId="15" fillId="0" borderId="0" xfId="0" applyFont="1" applyFill="1" applyBorder="1" applyAlignment="1">
      <alignment horizontal="center"/>
    </xf>
    <xf numFmtId="0" fontId="22" fillId="0" borderId="0" xfId="0" applyFont="1"/>
    <xf numFmtId="0" fontId="22" fillId="0" borderId="10" xfId="0" applyFont="1" applyFill="1" applyBorder="1"/>
    <xf numFmtId="0" fontId="22" fillId="0" borderId="0" xfId="0" applyFont="1" applyFill="1" applyBorder="1"/>
    <xf numFmtId="0" fontId="22" fillId="0" borderId="3" xfId="0" applyFont="1" applyBorder="1"/>
    <xf numFmtId="0" fontId="22" fillId="0" borderId="3" xfId="0" applyFont="1" applyFill="1" applyBorder="1"/>
    <xf numFmtId="43" fontId="22" fillId="0" borderId="0" xfId="7" applyNumberFormat="1" applyFont="1" applyFill="1" applyBorder="1" applyAlignment="1">
      <alignment horizontal="right"/>
    </xf>
    <xf numFmtId="0" fontId="9" fillId="0" borderId="14" xfId="0" applyFont="1" applyFill="1" applyBorder="1"/>
    <xf numFmtId="0" fontId="8" fillId="0" borderId="0" xfId="0" applyFont="1" applyBorder="1"/>
    <xf numFmtId="0" fontId="9" fillId="0" borderId="5" xfId="0" applyFont="1" applyFill="1" applyBorder="1"/>
    <xf numFmtId="3" fontId="8" fillId="0" borderId="0" xfId="10" applyNumberFormat="1" applyFont="1" applyFill="1" applyBorder="1" applyAlignment="1" applyProtection="1">
      <alignment horizontal="right" vertical="center"/>
    </xf>
    <xf numFmtId="3" fontId="8" fillId="0" borderId="0" xfId="7" applyNumberFormat="1" applyFont="1" applyFill="1" applyBorder="1" applyAlignment="1">
      <alignment vertical="center"/>
    </xf>
    <xf numFmtId="0" fontId="48" fillId="0" borderId="0" xfId="0" applyFont="1"/>
    <xf numFmtId="0" fontId="48" fillId="0" borderId="0" xfId="0" applyFont="1" applyBorder="1"/>
    <xf numFmtId="9" fontId="50" fillId="0" borderId="0" xfId="8" applyFont="1" applyBorder="1" applyAlignment="1"/>
    <xf numFmtId="0" fontId="48" fillId="0" borderId="5" xfId="0" applyFont="1" applyBorder="1"/>
    <xf numFmtId="1" fontId="48" fillId="0" borderId="0" xfId="0" applyNumberFormat="1" applyFont="1" applyBorder="1"/>
    <xf numFmtId="1" fontId="50" fillId="0" borderId="0" xfId="0" applyNumberFormat="1" applyFont="1" applyBorder="1"/>
    <xf numFmtId="1" fontId="51" fillId="0" borderId="0" xfId="0" applyNumberFormat="1" applyFont="1" applyBorder="1" applyAlignment="1">
      <alignment horizontal="right"/>
    </xf>
    <xf numFmtId="164" fontId="48" fillId="0" borderId="0" xfId="0" applyNumberFormat="1" applyFont="1" applyBorder="1" applyAlignment="1">
      <alignment horizontal="right" indent="2"/>
    </xf>
    <xf numFmtId="0" fontId="48" fillId="0" borderId="3" xfId="0" applyFont="1" applyBorder="1"/>
    <xf numFmtId="2" fontId="48" fillId="0" borderId="0" xfId="0" applyNumberFormat="1" applyFont="1" applyBorder="1" applyAlignment="1">
      <alignment horizontal="right"/>
    </xf>
    <xf numFmtId="9" fontId="51" fillId="0" borderId="0" xfId="8" applyNumberFormat="1" applyFont="1" applyBorder="1" applyAlignment="1">
      <alignment horizontal="right"/>
    </xf>
    <xf numFmtId="0" fontId="48" fillId="0" borderId="4" xfId="0" applyFont="1" applyBorder="1"/>
    <xf numFmtId="0" fontId="48" fillId="0" borderId="3" xfId="0" applyFont="1" applyBorder="1" applyAlignment="1">
      <alignment horizontal="right" wrapText="1"/>
    </xf>
    <xf numFmtId="0" fontId="54" fillId="0" borderId="0" xfId="0" applyFont="1" applyFill="1" applyBorder="1"/>
    <xf numFmtId="0" fontId="48" fillId="0" borderId="25" xfId="0" applyFont="1" applyBorder="1"/>
    <xf numFmtId="0" fontId="48" fillId="0" borderId="26" xfId="0" applyFont="1" applyBorder="1"/>
    <xf numFmtId="0" fontId="56" fillId="0" borderId="0" xfId="0" quotePrefix="1" applyFont="1" applyAlignment="1">
      <alignment horizontal="right"/>
    </xf>
    <xf numFmtId="0" fontId="56" fillId="0" borderId="0" xfId="0" applyFont="1" applyBorder="1"/>
    <xf numFmtId="0" fontId="56" fillId="0" borderId="0" xfId="0" applyFont="1" applyFill="1" applyBorder="1"/>
    <xf numFmtId="0" fontId="55" fillId="0" borderId="0" xfId="0" applyFont="1" applyBorder="1"/>
    <xf numFmtId="0" fontId="55" fillId="0" borderId="3" xfId="0" applyFont="1" applyBorder="1"/>
    <xf numFmtId="0" fontId="55" fillId="0" borderId="0" xfId="0" applyFont="1"/>
    <xf numFmtId="0" fontId="60" fillId="0" borderId="0" xfId="0" applyFont="1"/>
    <xf numFmtId="1" fontId="55" fillId="0" borderId="5" xfId="0" applyNumberFormat="1" applyFont="1" applyBorder="1"/>
    <xf numFmtId="0" fontId="55" fillId="0" borderId="5" xfId="0" applyFont="1" applyBorder="1"/>
    <xf numFmtId="164" fontId="55" fillId="0" borderId="0" xfId="0" applyNumberFormat="1" applyFont="1" applyBorder="1" applyAlignment="1">
      <alignment horizontal="right"/>
    </xf>
    <xf numFmtId="2" fontId="55" fillId="0" borderId="0" xfId="0" applyNumberFormat="1" applyFont="1" applyBorder="1" applyAlignment="1">
      <alignment horizontal="right"/>
    </xf>
    <xf numFmtId="0" fontId="61" fillId="0" borderId="0" xfId="0" applyFont="1" applyAlignment="1"/>
    <xf numFmtId="0" fontId="0" fillId="0" borderId="0" xfId="0" applyAlignment="1"/>
    <xf numFmtId="0" fontId="62" fillId="0" borderId="0" xfId="11" applyFont="1" applyBorder="1" applyAlignment="1" applyProtection="1"/>
    <xf numFmtId="0" fontId="8" fillId="0" borderId="0" xfId="0" applyFont="1" applyAlignment="1"/>
    <xf numFmtId="164" fontId="48" fillId="0" borderId="0" xfId="0" applyNumberFormat="1" applyFont="1" applyFill="1" applyBorder="1" applyAlignment="1">
      <alignment horizontal="right" indent="2"/>
    </xf>
    <xf numFmtId="171" fontId="0" fillId="0" borderId="0" xfId="0" applyNumberFormat="1"/>
    <xf numFmtId="0" fontId="48" fillId="0" borderId="0" xfId="0" applyFont="1" applyFill="1"/>
    <xf numFmtId="0" fontId="9" fillId="0" borderId="5" xfId="0" applyFont="1" applyFill="1" applyBorder="1" applyAlignment="1">
      <alignment wrapText="1"/>
    </xf>
    <xf numFmtId="0" fontId="15" fillId="0" borderId="5" xfId="0" applyFont="1" applyFill="1" applyBorder="1" applyAlignment="1">
      <alignment horizontal="center"/>
    </xf>
    <xf numFmtId="0" fontId="9" fillId="0" borderId="5" xfId="0" applyFont="1" applyFill="1" applyBorder="1" applyAlignment="1"/>
    <xf numFmtId="0" fontId="22" fillId="0" borderId="0" xfId="0" applyFont="1" applyFill="1"/>
    <xf numFmtId="167" fontId="24" fillId="0" borderId="0" xfId="7" applyNumberFormat="1" applyFont="1" applyFill="1" applyBorder="1"/>
    <xf numFmtId="167" fontId="33" fillId="0" borderId="11" xfId="7" applyNumberFormat="1" applyFont="1" applyFill="1" applyBorder="1"/>
    <xf numFmtId="0" fontId="7" fillId="0" borderId="0" xfId="15"/>
    <xf numFmtId="0" fontId="33" fillId="0" borderId="8" xfId="15" applyFont="1" applyBorder="1"/>
    <xf numFmtId="0" fontId="33" fillId="0" borderId="8" xfId="15" applyFont="1" applyFill="1" applyBorder="1"/>
    <xf numFmtId="0" fontId="33" fillId="0" borderId="9" xfId="15" applyFont="1" applyFill="1" applyBorder="1"/>
    <xf numFmtId="0" fontId="24" fillId="0" borderId="0" xfId="15" applyFont="1" applyFill="1" applyBorder="1"/>
    <xf numFmtId="0" fontId="33" fillId="0" borderId="8" xfId="15" applyFont="1" applyFill="1" applyBorder="1" applyAlignment="1">
      <alignment textRotation="90" wrapText="1"/>
    </xf>
    <xf numFmtId="0" fontId="33" fillId="0" borderId="10" xfId="15" applyFont="1" applyFill="1" applyBorder="1" applyAlignment="1">
      <alignment textRotation="90" wrapText="1"/>
    </xf>
    <xf numFmtId="0" fontId="24" fillId="0" borderId="0" xfId="15" applyFont="1" applyFill="1" applyBorder="1" applyAlignment="1">
      <alignment textRotation="90" wrapText="1"/>
    </xf>
    <xf numFmtId="0" fontId="24" fillId="0" borderId="0" xfId="15" applyFont="1" applyFill="1" applyBorder="1" applyAlignment="1">
      <alignment textRotation="90"/>
    </xf>
    <xf numFmtId="0" fontId="33" fillId="0" borderId="11" xfId="15" applyFont="1" applyBorder="1"/>
    <xf numFmtId="0" fontId="32" fillId="0" borderId="0" xfId="15" applyFont="1"/>
    <xf numFmtId="0" fontId="24" fillId="0" borderId="8" xfId="15" applyFont="1" applyBorder="1"/>
    <xf numFmtId="0" fontId="24" fillId="0" borderId="9" xfId="15" applyFont="1" applyBorder="1"/>
    <xf numFmtId="0" fontId="24" fillId="0" borderId="0" xfId="15" applyFont="1" applyBorder="1"/>
    <xf numFmtId="0" fontId="24" fillId="0" borderId="8" xfId="15" applyFont="1" applyBorder="1" applyAlignment="1">
      <alignment textRotation="90" wrapText="1"/>
    </xf>
    <xf numFmtId="0" fontId="24" fillId="0" borderId="10" xfId="15" applyFont="1" applyBorder="1" applyAlignment="1">
      <alignment textRotation="90" wrapText="1"/>
    </xf>
    <xf numFmtId="0" fontId="24" fillId="0" borderId="0" xfId="15" applyFont="1" applyBorder="1" applyAlignment="1">
      <alignment textRotation="90" wrapText="1"/>
    </xf>
    <xf numFmtId="0" fontId="24" fillId="0" borderId="0" xfId="15" applyFont="1" applyBorder="1" applyAlignment="1">
      <alignment textRotation="90"/>
    </xf>
    <xf numFmtId="0" fontId="24" fillId="0" borderId="12" xfId="15" applyFont="1" applyBorder="1"/>
    <xf numFmtId="0" fontId="24" fillId="0" borderId="11" xfId="15" applyFont="1" applyBorder="1"/>
    <xf numFmtId="0" fontId="23" fillId="0" borderId="0" xfId="15" applyFont="1"/>
    <xf numFmtId="0" fontId="17" fillId="0" borderId="0" xfId="0" applyFont="1" applyBorder="1"/>
    <xf numFmtId="0" fontId="17" fillId="0" borderId="0" xfId="0" applyFont="1" applyFill="1" applyBorder="1"/>
    <xf numFmtId="0" fontId="61" fillId="3" borderId="0" xfId="9" applyFont="1" applyFill="1" applyAlignment="1">
      <alignment vertical="top"/>
    </xf>
    <xf numFmtId="0" fontId="65" fillId="0" borderId="0" xfId="0" applyFont="1"/>
    <xf numFmtId="1" fontId="0" fillId="0" borderId="0" xfId="0" applyNumberFormat="1"/>
    <xf numFmtId="0" fontId="8" fillId="41" borderId="0" xfId="0" applyFont="1" applyFill="1" applyBorder="1"/>
    <xf numFmtId="0" fontId="9" fillId="41" borderId="2" xfId="0" applyFont="1" applyFill="1" applyBorder="1"/>
    <xf numFmtId="173" fontId="9" fillId="41" borderId="0" xfId="15" applyNumberFormat="1" applyFont="1" applyFill="1" applyBorder="1" applyAlignment="1">
      <alignment horizontal="right"/>
    </xf>
    <xf numFmtId="0" fontId="66" fillId="42" borderId="0" xfId="0" applyFont="1" applyFill="1" applyAlignment="1">
      <alignment horizontal="left" vertical="center"/>
    </xf>
    <xf numFmtId="41" fontId="0" fillId="0" borderId="0" xfId="0" applyNumberFormat="1"/>
    <xf numFmtId="1" fontId="0" fillId="0" borderId="0" xfId="0" applyNumberFormat="1" applyFill="1"/>
    <xf numFmtId="0" fontId="67" fillId="0" borderId="0" xfId="0" applyFont="1" applyAlignment="1"/>
    <xf numFmtId="166" fontId="9" fillId="41" borderId="7" xfId="10" applyFont="1" applyFill="1" applyBorder="1"/>
    <xf numFmtId="166" fontId="9" fillId="41" borderId="2" xfId="10" applyFont="1" applyFill="1" applyBorder="1" applyAlignment="1" applyProtection="1">
      <alignment horizontal="left"/>
    </xf>
    <xf numFmtId="166" fontId="8" fillId="41" borderId="0" xfId="10" applyFont="1" applyFill="1" applyBorder="1" applyAlignment="1" applyProtection="1">
      <alignment horizontal="left" vertical="center"/>
    </xf>
    <xf numFmtId="3" fontId="8" fillId="41" borderId="0" xfId="15" applyNumberFormat="1" applyFont="1" applyFill="1" applyBorder="1"/>
    <xf numFmtId="166" fontId="16" fillId="41" borderId="0" xfId="10" applyFont="1" applyFill="1"/>
    <xf numFmtId="0" fontId="0" fillId="41" borderId="0" xfId="0" applyFill="1"/>
    <xf numFmtId="165" fontId="16" fillId="41" borderId="0" xfId="8" applyNumberFormat="1" applyFont="1" applyFill="1"/>
    <xf numFmtId="0" fontId="8" fillId="41" borderId="0" xfId="0" applyFont="1" applyFill="1" applyAlignment="1">
      <alignment horizontal="left"/>
    </xf>
    <xf numFmtId="173" fontId="9" fillId="0" borderId="0" xfId="15" applyNumberFormat="1" applyFont="1" applyFill="1" applyBorder="1" applyAlignment="1">
      <alignment horizontal="right"/>
    </xf>
    <xf numFmtId="174" fontId="0" fillId="0" borderId="0" xfId="0" applyNumberFormat="1" applyBorder="1"/>
    <xf numFmtId="0" fontId="70" fillId="0" borderId="0" xfId="78" applyFont="1"/>
    <xf numFmtId="164" fontId="72" fillId="0" borderId="27" xfId="78" applyNumberFormat="1" applyFont="1" applyBorder="1"/>
    <xf numFmtId="0" fontId="56" fillId="0" borderId="0" xfId="78" applyFont="1"/>
    <xf numFmtId="0" fontId="57" fillId="0" borderId="0" xfId="78" applyFont="1" applyAlignment="1">
      <alignment horizontal="left" wrapText="1"/>
    </xf>
    <xf numFmtId="0" fontId="57" fillId="0" borderId="0" xfId="78" applyFont="1" applyAlignment="1"/>
    <xf numFmtId="0" fontId="57" fillId="0" borderId="0" xfId="78" applyFont="1" applyAlignment="1">
      <alignment wrapText="1"/>
    </xf>
    <xf numFmtId="0" fontId="75" fillId="0" borderId="0" xfId="78" applyFont="1" applyAlignment="1">
      <alignment wrapText="1"/>
    </xf>
    <xf numFmtId="0" fontId="76" fillId="0" borderId="0" xfId="78" applyFont="1" applyAlignment="1">
      <alignment wrapText="1"/>
    </xf>
    <xf numFmtId="0" fontId="75" fillId="0" borderId="0" xfId="78" applyFont="1"/>
    <xf numFmtId="0" fontId="57" fillId="0" borderId="0" xfId="78" applyFont="1" applyFill="1" applyBorder="1" applyAlignment="1">
      <alignment vertical="center"/>
    </xf>
    <xf numFmtId="0" fontId="78" fillId="0" borderId="28" xfId="78" applyFont="1" applyBorder="1"/>
    <xf numFmtId="0" fontId="57" fillId="0" borderId="0" xfId="78" applyFont="1" applyAlignment="1">
      <alignment horizontal="left"/>
    </xf>
    <xf numFmtId="0" fontId="56" fillId="0" borderId="0" xfId="78" applyFont="1" applyBorder="1"/>
    <xf numFmtId="0" fontId="72" fillId="0" borderId="27" xfId="78" applyFont="1" applyBorder="1"/>
    <xf numFmtId="0" fontId="48" fillId="0" borderId="27" xfId="78" applyFont="1" applyBorder="1" applyAlignment="1">
      <alignment horizontal="center" wrapText="1"/>
    </xf>
    <xf numFmtId="0" fontId="48" fillId="0" borderId="28" xfId="78" applyFont="1" applyBorder="1" applyAlignment="1">
      <alignment horizontal="center" wrapText="1"/>
    </xf>
    <xf numFmtId="0" fontId="79" fillId="44" borderId="6" xfId="78" applyFont="1" applyFill="1" applyBorder="1" applyAlignment="1"/>
    <xf numFmtId="2" fontId="80" fillId="44" borderId="6" xfId="78" applyNumberFormat="1" applyFont="1" applyFill="1" applyBorder="1" applyAlignment="1">
      <alignment horizontal="center"/>
    </xf>
    <xf numFmtId="9" fontId="48" fillId="45" borderId="6" xfId="81" applyFont="1" applyFill="1" applyBorder="1" applyAlignment="1">
      <alignment horizontal="center"/>
    </xf>
    <xf numFmtId="9" fontId="48" fillId="45" borderId="34" xfId="81" applyFont="1" applyFill="1" applyBorder="1" applyAlignment="1">
      <alignment horizontal="center"/>
    </xf>
    <xf numFmtId="0" fontId="81" fillId="0" borderId="0" xfId="78" applyFont="1"/>
    <xf numFmtId="176" fontId="4" fillId="0" borderId="0" xfId="78" applyNumberFormat="1" applyFont="1"/>
    <xf numFmtId="176" fontId="55" fillId="0" borderId="0" xfId="78" applyNumberFormat="1" applyFont="1"/>
    <xf numFmtId="0" fontId="55" fillId="0" borderId="0" xfId="78" applyFont="1"/>
    <xf numFmtId="0" fontId="8" fillId="0" borderId="31" xfId="5" applyFont="1" applyBorder="1"/>
    <xf numFmtId="0" fontId="8" fillId="0" borderId="32" xfId="5" applyFont="1" applyBorder="1"/>
    <xf numFmtId="0" fontId="8" fillId="0" borderId="36" xfId="5" applyFont="1" applyBorder="1"/>
    <xf numFmtId="0" fontId="85" fillId="0" borderId="0" xfId="80" applyFont="1" applyFill="1" applyBorder="1"/>
    <xf numFmtId="0" fontId="70" fillId="0" borderId="27" xfId="78" applyFont="1" applyBorder="1" applyAlignment="1">
      <alignment horizontal="right"/>
    </xf>
    <xf numFmtId="2" fontId="72" fillId="0" borderId="7" xfId="78" applyNumberFormat="1" applyFont="1" applyBorder="1" applyAlignment="1">
      <alignment horizontal="right"/>
    </xf>
    <xf numFmtId="2" fontId="72" fillId="0" borderId="30" xfId="78" applyNumberFormat="1" applyFont="1" applyBorder="1" applyAlignment="1">
      <alignment horizontal="right"/>
    </xf>
    <xf numFmtId="2" fontId="72" fillId="0" borderId="0" xfId="78" applyNumberFormat="1" applyFont="1" applyBorder="1" applyAlignment="1">
      <alignment horizontal="right"/>
    </xf>
    <xf numFmtId="2" fontId="72" fillId="0" borderId="29" xfId="78" applyNumberFormat="1" applyFont="1" applyBorder="1" applyAlignment="1">
      <alignment horizontal="right"/>
    </xf>
    <xf numFmtId="2" fontId="72" fillId="0" borderId="6" xfId="78" applyNumberFormat="1" applyFont="1" applyBorder="1" applyAlignment="1">
      <alignment horizontal="right"/>
    </xf>
    <xf numFmtId="2" fontId="72" fillId="0" borderId="27" xfId="78" applyNumberFormat="1" applyFont="1" applyBorder="1" applyAlignment="1">
      <alignment horizontal="right"/>
    </xf>
    <xf numFmtId="2" fontId="72" fillId="0" borderId="27" xfId="79" applyNumberFormat="1" applyFont="1" applyFill="1" applyBorder="1" applyAlignment="1">
      <alignment horizontal="right" vertical="center"/>
    </xf>
    <xf numFmtId="2" fontId="72" fillId="0" borderId="28" xfId="79" applyNumberFormat="1" applyFont="1" applyFill="1" applyBorder="1" applyAlignment="1">
      <alignment horizontal="right" vertical="center"/>
    </xf>
    <xf numFmtId="2" fontId="72" fillId="0" borderId="7" xfId="79" applyNumberFormat="1" applyFont="1" applyFill="1" applyBorder="1" applyAlignment="1">
      <alignment horizontal="right" vertical="center"/>
    </xf>
    <xf numFmtId="2" fontId="72" fillId="0" borderId="33" xfId="79" applyNumberFormat="1" applyFont="1" applyFill="1" applyBorder="1" applyAlignment="1">
      <alignment horizontal="right" vertical="center"/>
    </xf>
    <xf numFmtId="2" fontId="72" fillId="0" borderId="31" xfId="79" applyNumberFormat="1" applyFont="1" applyFill="1" applyBorder="1" applyAlignment="1">
      <alignment horizontal="right" vertical="center"/>
    </xf>
    <xf numFmtId="2" fontId="72" fillId="0" borderId="35" xfId="79" applyNumberFormat="1" applyFont="1" applyFill="1" applyBorder="1" applyAlignment="1">
      <alignment horizontal="right" vertical="center"/>
    </xf>
    <xf numFmtId="1" fontId="29" fillId="0" borderId="27" xfId="78" applyNumberFormat="1" applyFont="1" applyBorder="1" applyAlignment="1">
      <alignment horizontal="right"/>
    </xf>
    <xf numFmtId="1" fontId="29" fillId="0" borderId="27" xfId="78" applyNumberFormat="1" applyFont="1" applyBorder="1" applyAlignment="1">
      <alignment horizontal="center"/>
    </xf>
    <xf numFmtId="177" fontId="78" fillId="0" borderId="30" xfId="79" applyNumberFormat="1" applyFont="1" applyBorder="1" applyAlignment="1">
      <alignment horizontal="right"/>
    </xf>
    <xf numFmtId="177" fontId="78" fillId="0" borderId="29" xfId="78" applyNumberFormat="1" applyFont="1" applyBorder="1" applyAlignment="1">
      <alignment horizontal="right"/>
    </xf>
    <xf numFmtId="177" fontId="78" fillId="0" borderId="37" xfId="78" applyNumberFormat="1" applyFont="1" applyBorder="1" applyAlignment="1">
      <alignment horizontal="right"/>
    </xf>
    <xf numFmtId="2" fontId="80" fillId="44" borderId="6" xfId="0" applyNumberFormat="1" applyFont="1" applyFill="1" applyBorder="1" applyAlignment="1">
      <alignment horizontal="center"/>
    </xf>
    <xf numFmtId="0" fontId="2" fillId="0" borderId="0" xfId="82" applyBorder="1"/>
    <xf numFmtId="0" fontId="2" fillId="0" borderId="0" xfId="82"/>
    <xf numFmtId="0" fontId="2" fillId="0" borderId="38" xfId="82" applyBorder="1" applyAlignment="1">
      <alignment horizontal="center"/>
    </xf>
    <xf numFmtId="0" fontId="49" fillId="0" borderId="33" xfId="82" applyFont="1" applyBorder="1" applyAlignment="1">
      <alignment horizontal="center"/>
    </xf>
    <xf numFmtId="0" fontId="49" fillId="0" borderId="30" xfId="82" applyFont="1" applyBorder="1" applyAlignment="1">
      <alignment horizontal="center"/>
    </xf>
    <xf numFmtId="0" fontId="48" fillId="0" borderId="31" xfId="82" applyFont="1" applyBorder="1" applyAlignment="1">
      <alignment horizontal="center"/>
    </xf>
    <xf numFmtId="2" fontId="48" fillId="0" borderId="30" xfId="82" applyNumberFormat="1" applyFont="1" applyBorder="1" applyAlignment="1">
      <alignment horizontal="center"/>
    </xf>
    <xf numFmtId="2" fontId="48" fillId="0" borderId="33" xfId="82" applyNumberFormat="1" applyFont="1" applyBorder="1" applyAlignment="1">
      <alignment horizontal="center"/>
    </xf>
    <xf numFmtId="0" fontId="48" fillId="0" borderId="32" xfId="82" applyFont="1" applyBorder="1" applyAlignment="1">
      <alignment horizontal="center"/>
    </xf>
    <xf numFmtId="2" fontId="48" fillId="0" borderId="29" xfId="82" applyNumberFormat="1" applyFont="1" applyBorder="1" applyAlignment="1">
      <alignment horizontal="center"/>
    </xf>
    <xf numFmtId="2" fontId="48" fillId="0" borderId="38" xfId="82" applyNumberFormat="1" applyFont="1" applyBorder="1" applyAlignment="1">
      <alignment horizontal="center"/>
    </xf>
    <xf numFmtId="0" fontId="48" fillId="0" borderId="32" xfId="82" applyFont="1" applyFill="1" applyBorder="1" applyAlignment="1">
      <alignment horizontal="center"/>
    </xf>
    <xf numFmtId="0" fontId="48" fillId="0" borderId="29" xfId="82" applyFont="1" applyFill="1" applyBorder="1" applyAlignment="1">
      <alignment horizontal="center"/>
    </xf>
    <xf numFmtId="2" fontId="48" fillId="0" borderId="0" xfId="82" applyNumberFormat="1" applyFont="1" applyBorder="1" applyAlignment="1">
      <alignment horizontal="center"/>
    </xf>
    <xf numFmtId="0" fontId="48" fillId="0" borderId="36" xfId="82" applyFont="1" applyBorder="1" applyAlignment="1">
      <alignment horizontal="center"/>
    </xf>
    <xf numFmtId="2" fontId="48" fillId="0" borderId="37" xfId="82" applyNumberFormat="1" applyFont="1" applyBorder="1" applyAlignment="1">
      <alignment horizontal="center"/>
    </xf>
    <xf numFmtId="2" fontId="48" fillId="0" borderId="39" xfId="82" applyNumberFormat="1" applyFont="1" applyBorder="1" applyAlignment="1">
      <alignment horizontal="center"/>
    </xf>
    <xf numFmtId="2" fontId="48" fillId="0" borderId="2" xfId="82" applyNumberFormat="1" applyFont="1" applyBorder="1" applyAlignment="1">
      <alignment horizontal="center"/>
    </xf>
    <xf numFmtId="0" fontId="2" fillId="0" borderId="0" xfId="82" applyNumberFormat="1"/>
    <xf numFmtId="0" fontId="31" fillId="0" borderId="0" xfId="82" applyFont="1" applyFill="1" applyBorder="1" applyAlignment="1">
      <alignment horizontal="left" indent="1"/>
    </xf>
    <xf numFmtId="2" fontId="2" fillId="0" borderId="0" xfId="82" applyNumberFormat="1"/>
    <xf numFmtId="0" fontId="30" fillId="0" borderId="0" xfId="82" applyFont="1" applyFill="1" applyBorder="1" applyAlignment="1">
      <alignment horizontal="left" indent="1"/>
    </xf>
    <xf numFmtId="2" fontId="2" fillId="0" borderId="0" xfId="82" applyNumberFormat="1" applyFont="1"/>
    <xf numFmtId="2" fontId="2" fillId="0" borderId="0" xfId="82" applyNumberFormat="1" applyBorder="1"/>
    <xf numFmtId="0" fontId="48" fillId="0" borderId="0" xfId="82" applyFont="1"/>
    <xf numFmtId="0" fontId="2" fillId="0" borderId="28" xfId="82" applyBorder="1"/>
    <xf numFmtId="0" fontId="2" fillId="0" borderId="27" xfId="82" applyBorder="1"/>
    <xf numFmtId="0" fontId="8" fillId="0" borderId="31" xfId="82" applyFont="1" applyFill="1" applyBorder="1"/>
    <xf numFmtId="0" fontId="8" fillId="0" borderId="32" xfId="82" applyFont="1" applyFill="1" applyBorder="1"/>
    <xf numFmtId="0" fontId="8" fillId="0" borderId="36" xfId="82" applyFont="1" applyFill="1" applyBorder="1"/>
    <xf numFmtId="0" fontId="8" fillId="0" borderId="28" xfId="82" applyFont="1" applyFill="1" applyBorder="1"/>
    <xf numFmtId="0" fontId="57" fillId="0" borderId="0" xfId="82" applyFont="1"/>
    <xf numFmtId="0" fontId="57" fillId="0" borderId="0" xfId="0" applyFont="1"/>
    <xf numFmtId="0" fontId="86" fillId="0" borderId="0" xfId="0" applyFont="1"/>
    <xf numFmtId="167" fontId="86" fillId="0" borderId="0" xfId="7" applyNumberFormat="1" applyFont="1"/>
    <xf numFmtId="0" fontId="86" fillId="0" borderId="3" xfId="0" applyFont="1" applyBorder="1"/>
    <xf numFmtId="166" fontId="87" fillId="41" borderId="2" xfId="10" applyFont="1" applyFill="1" applyBorder="1" applyAlignment="1" applyProtection="1">
      <alignment horizontal="left" wrapText="1"/>
    </xf>
    <xf numFmtId="166" fontId="86" fillId="0" borderId="0" xfId="10" applyFont="1" applyBorder="1" applyAlignment="1" applyProtection="1">
      <alignment horizontal="left"/>
    </xf>
    <xf numFmtId="167" fontId="86" fillId="0" borderId="0" xfId="7" applyNumberFormat="1" applyFont="1" applyBorder="1" applyAlignment="1" applyProtection="1">
      <alignment horizontal="right"/>
    </xf>
    <xf numFmtId="166" fontId="86" fillId="0" borderId="0" xfId="10" applyFont="1" applyBorder="1" applyAlignment="1" applyProtection="1">
      <alignment horizontal="left" vertical="center"/>
    </xf>
    <xf numFmtId="166" fontId="86" fillId="0" borderId="3" xfId="10" applyFont="1" applyBorder="1" applyAlignment="1" applyProtection="1">
      <alignment horizontal="left"/>
    </xf>
    <xf numFmtId="166" fontId="13" fillId="41" borderId="7" xfId="10" applyFont="1" applyFill="1" applyBorder="1"/>
    <xf numFmtId="166" fontId="13" fillId="41" borderId="2" xfId="10" applyFont="1" applyFill="1" applyBorder="1" applyAlignment="1" applyProtection="1">
      <alignment horizontal="left"/>
    </xf>
    <xf numFmtId="166" fontId="90" fillId="41" borderId="2" xfId="10" applyFont="1" applyFill="1" applyBorder="1" applyAlignment="1" applyProtection="1">
      <alignment horizontal="right" wrapText="1"/>
    </xf>
    <xf numFmtId="0" fontId="92" fillId="3" borderId="0" xfId="9" applyFont="1" applyFill="1" applyAlignment="1">
      <alignment vertical="top"/>
    </xf>
    <xf numFmtId="166" fontId="89" fillId="0" borderId="2" xfId="10" applyFont="1" applyBorder="1" applyAlignment="1">
      <alignment horizontal="right"/>
    </xf>
    <xf numFmtId="0" fontId="94" fillId="0" borderId="0" xfId="0" applyFont="1"/>
    <xf numFmtId="0" fontId="29" fillId="0" borderId="0" xfId="0" applyFont="1"/>
    <xf numFmtId="0" fontId="86" fillId="0" borderId="5" xfId="0" applyFont="1" applyBorder="1"/>
    <xf numFmtId="0" fontId="89" fillId="0" borderId="5" xfId="0" applyFont="1" applyBorder="1"/>
    <xf numFmtId="0" fontId="89" fillId="0" borderId="2" xfId="0" applyFont="1" applyBorder="1"/>
    <xf numFmtId="3" fontId="89" fillId="0" borderId="2" xfId="0" applyNumberFormat="1" applyFont="1" applyBorder="1"/>
    <xf numFmtId="43" fontId="0" fillId="0" borderId="0" xfId="0" applyNumberFormat="1"/>
    <xf numFmtId="1" fontId="95" fillId="0" borderId="0" xfId="0" applyNumberFormat="1" applyFont="1"/>
    <xf numFmtId="2" fontId="48" fillId="46" borderId="29" xfId="82" applyNumberFormat="1" applyFont="1" applyFill="1" applyBorder="1" applyAlignment="1">
      <alignment horizontal="center"/>
    </xf>
    <xf numFmtId="2" fontId="48" fillId="46" borderId="37" xfId="82" applyNumberFormat="1" applyFont="1" applyFill="1" applyBorder="1" applyAlignment="1">
      <alignment horizontal="center"/>
    </xf>
    <xf numFmtId="0" fontId="2" fillId="46" borderId="0" xfId="82" applyNumberFormat="1" applyFill="1"/>
    <xf numFmtId="0" fontId="86" fillId="0" borderId="0" xfId="0" applyFont="1" applyBorder="1"/>
    <xf numFmtId="167" fontId="86" fillId="0" borderId="0" xfId="7" applyNumberFormat="1" applyFont="1" applyFill="1" applyBorder="1" applyAlignment="1" applyProtection="1">
      <alignment horizontal="right"/>
    </xf>
    <xf numFmtId="167" fontId="86" fillId="0" borderId="3" xfId="7" applyNumberFormat="1" applyFont="1" applyFill="1" applyBorder="1" applyAlignment="1" applyProtection="1">
      <alignment horizontal="right"/>
    </xf>
    <xf numFmtId="174" fontId="8" fillId="0" borderId="0" xfId="15" applyNumberFormat="1" applyFont="1" applyFill="1" applyBorder="1" applyAlignment="1">
      <alignment horizontal="right"/>
    </xf>
    <xf numFmtId="174" fontId="9" fillId="0" borderId="2" xfId="15" applyNumberFormat="1" applyFont="1" applyFill="1" applyBorder="1" applyAlignment="1">
      <alignment horizontal="right"/>
    </xf>
    <xf numFmtId="172" fontId="8" fillId="0" borderId="0" xfId="15" applyNumberFormat="1" applyFont="1" applyFill="1" applyBorder="1" applyAlignment="1">
      <alignment horizontal="right"/>
    </xf>
    <xf numFmtId="172" fontId="9" fillId="0" borderId="2" xfId="15" applyNumberFormat="1" applyFont="1" applyFill="1" applyBorder="1" applyAlignment="1">
      <alignment horizontal="right"/>
    </xf>
    <xf numFmtId="0" fontId="70" fillId="0" borderId="0" xfId="78" applyFont="1" applyAlignment="1">
      <alignment wrapText="1"/>
    </xf>
    <xf numFmtId="2" fontId="48" fillId="0" borderId="33" xfId="82" applyNumberFormat="1" applyFont="1" applyFill="1" applyBorder="1" applyAlignment="1">
      <alignment horizontal="center"/>
    </xf>
    <xf numFmtId="2" fontId="48" fillId="0" borderId="38" xfId="82" applyNumberFormat="1" applyFont="1" applyFill="1" applyBorder="1" applyAlignment="1">
      <alignment horizontal="center"/>
    </xf>
    <xf numFmtId="2" fontId="2" fillId="0" borderId="0" xfId="82" applyNumberFormat="1" applyFill="1"/>
    <xf numFmtId="3" fontId="2" fillId="0" borderId="30" xfId="82" applyNumberFormat="1" applyFill="1" applyBorder="1" applyAlignment="1">
      <alignment horizontal="center"/>
    </xf>
    <xf numFmtId="3" fontId="2" fillId="0" borderId="37" xfId="82" applyNumberFormat="1" applyFill="1" applyBorder="1" applyAlignment="1">
      <alignment horizontal="center"/>
    </xf>
    <xf numFmtId="1" fontId="84" fillId="0" borderId="27" xfId="82" applyNumberFormat="1" applyFont="1" applyFill="1" applyBorder="1" applyAlignment="1">
      <alignment horizontal="center" vertical="top"/>
    </xf>
    <xf numFmtId="3" fontId="2" fillId="0" borderId="29" xfId="82" applyNumberFormat="1" applyFill="1" applyBorder="1" applyAlignment="1">
      <alignment horizontal="center"/>
    </xf>
    <xf numFmtId="0" fontId="2" fillId="0" borderId="0" xfId="82" applyFill="1"/>
    <xf numFmtId="0" fontId="20" fillId="0" borderId="0" xfId="11" applyFill="1" applyBorder="1" applyAlignment="1" applyProtection="1"/>
    <xf numFmtId="0" fontId="20" fillId="0" borderId="0" xfId="11" applyAlignment="1" applyProtection="1"/>
    <xf numFmtId="2" fontId="0" fillId="0" borderId="0" xfId="0" applyNumberFormat="1"/>
    <xf numFmtId="0" fontId="56" fillId="0" borderId="0" xfId="0" quotePrefix="1" applyFont="1" applyFill="1" applyAlignment="1">
      <alignment horizontal="right"/>
    </xf>
    <xf numFmtId="9" fontId="50" fillId="0" borderId="0" xfId="8" applyFont="1" applyFill="1" applyBorder="1" applyAlignment="1"/>
    <xf numFmtId="41" fontId="0" fillId="0" borderId="0" xfId="0" applyNumberFormat="1" applyFill="1"/>
    <xf numFmtId="41" fontId="0" fillId="0" borderId="24" xfId="0" applyNumberFormat="1" applyFill="1" applyBorder="1"/>
    <xf numFmtId="41" fontId="0" fillId="0" borderId="5" xfId="0" applyNumberFormat="1" applyFill="1" applyBorder="1"/>
    <xf numFmtId="41" fontId="0" fillId="0" borderId="23" xfId="0" applyNumberFormat="1" applyFill="1" applyBorder="1"/>
    <xf numFmtId="0" fontId="0" fillId="0" borderId="0" xfId="0" quotePrefix="1"/>
    <xf numFmtId="41" fontId="86" fillId="0" borderId="0" xfId="7" applyNumberFormat="1" applyFont="1"/>
    <xf numFmtId="41" fontId="86" fillId="0" borderId="0" xfId="0" applyNumberFormat="1" applyFont="1"/>
    <xf numFmtId="41" fontId="86" fillId="0" borderId="0" xfId="7" applyNumberFormat="1" applyFont="1" applyFill="1"/>
    <xf numFmtId="41" fontId="86" fillId="0" borderId="0" xfId="0" applyNumberFormat="1" applyFont="1" applyFill="1"/>
    <xf numFmtId="41" fontId="86" fillId="0" borderId="0" xfId="7" applyNumberFormat="1" applyFont="1" applyBorder="1"/>
    <xf numFmtId="41" fontId="86" fillId="0" borderId="0" xfId="0" applyNumberFormat="1" applyFont="1" applyBorder="1"/>
    <xf numFmtId="41" fontId="86" fillId="0" borderId="3" xfId="7" applyNumberFormat="1" applyFont="1" applyFill="1" applyBorder="1"/>
    <xf numFmtId="41" fontId="86" fillId="0" borderId="3" xfId="0" applyNumberFormat="1" applyFont="1" applyFill="1" applyBorder="1"/>
    <xf numFmtId="179" fontId="0" fillId="0" borderId="0" xfId="0" applyNumberFormat="1"/>
    <xf numFmtId="0" fontId="0" fillId="0" borderId="0" xfId="0"/>
    <xf numFmtId="0" fontId="68" fillId="43" borderId="0" xfId="0" applyFont="1" applyFill="1" applyAlignment="1">
      <alignment vertical="top"/>
    </xf>
    <xf numFmtId="49" fontId="68" fillId="41" borderId="0" xfId="10" applyNumberFormat="1" applyFont="1" applyFill="1" applyAlignment="1" applyProtection="1">
      <alignment horizontal="left" vertical="top"/>
    </xf>
    <xf numFmtId="0" fontId="69" fillId="43" borderId="0" xfId="11" applyFont="1" applyFill="1" applyAlignment="1" applyProtection="1">
      <alignment horizontal="left" vertical="top"/>
    </xf>
    <xf numFmtId="0" fontId="69" fillId="43" borderId="0" xfId="11" applyFont="1" applyFill="1" applyAlignment="1" applyProtection="1">
      <alignment vertical="top" wrapText="1"/>
    </xf>
    <xf numFmtId="0" fontId="69" fillId="43" borderId="0" xfId="11" applyFont="1" applyFill="1" applyAlignment="1" applyProtection="1">
      <alignment horizontal="left" vertical="top" wrapText="1"/>
    </xf>
    <xf numFmtId="0" fontId="68" fillId="43" borderId="0" xfId="0" applyFont="1" applyFill="1" applyAlignment="1">
      <alignment vertical="top"/>
    </xf>
    <xf numFmtId="0" fontId="69" fillId="43" borderId="0" xfId="11" applyFont="1" applyFill="1" applyAlignment="1" applyProtection="1">
      <alignment horizontal="left" vertical="top" wrapText="1"/>
    </xf>
    <xf numFmtId="49" fontId="68" fillId="41" borderId="0" xfId="10" applyNumberFormat="1" applyFont="1" applyFill="1" applyAlignment="1">
      <alignment horizontal="left" vertical="top"/>
    </xf>
    <xf numFmtId="0" fontId="69" fillId="42" borderId="0" xfId="11" applyFont="1" applyFill="1" applyAlignment="1" applyProtection="1">
      <alignment horizontal="left" vertical="top" wrapText="1"/>
    </xf>
    <xf numFmtId="0" fontId="69" fillId="42" borderId="0" xfId="11" applyFont="1" applyFill="1" applyAlignment="1" applyProtection="1">
      <alignment horizontal="left" vertical="top"/>
    </xf>
    <xf numFmtId="3" fontId="0" fillId="0" borderId="0" xfId="0" applyNumberFormat="1"/>
    <xf numFmtId="0" fontId="4" fillId="0" borderId="0" xfId="0" applyFont="1" applyBorder="1"/>
    <xf numFmtId="0" fontId="4" fillId="0" borderId="0" xfId="0" applyFont="1"/>
    <xf numFmtId="0" fontId="4" fillId="0" borderId="5" xfId="0" applyFont="1" applyBorder="1"/>
    <xf numFmtId="164" fontId="4" fillId="0" borderId="0" xfId="0" applyNumberFormat="1" applyFont="1" applyBorder="1" applyAlignment="1">
      <alignment horizontal="right"/>
    </xf>
    <xf numFmtId="164" fontId="4" fillId="0" borderId="0" xfId="0" applyNumberFormat="1" applyFont="1" applyFill="1"/>
    <xf numFmtId="164" fontId="4" fillId="0" borderId="0" xfId="0" applyNumberFormat="1" applyFont="1"/>
    <xf numFmtId="164" fontId="55" fillId="0" borderId="0" xfId="0" applyNumberFormat="1" applyFont="1" applyFill="1"/>
    <xf numFmtId="0" fontId="4" fillId="0" borderId="3" xfId="0" applyFont="1" applyBorder="1"/>
    <xf numFmtId="9" fontId="97" fillId="0" borderId="3" xfId="8" applyFont="1" applyBorder="1" applyAlignment="1"/>
    <xf numFmtId="2" fontId="4" fillId="0" borderId="0" xfId="0" applyNumberFormat="1" applyFont="1" applyBorder="1" applyAlignment="1">
      <alignment horizontal="right"/>
    </xf>
    <xf numFmtId="2" fontId="4" fillId="0" borderId="0" xfId="0" applyNumberFormat="1" applyFont="1" applyFill="1"/>
    <xf numFmtId="0" fontId="60" fillId="0" borderId="0" xfId="0" applyFont="1" applyBorder="1"/>
    <xf numFmtId="0" fontId="4" fillId="0" borderId="0" xfId="0" applyFont="1" applyFill="1" applyBorder="1"/>
    <xf numFmtId="2" fontId="4" fillId="0" borderId="0" xfId="0" applyNumberFormat="1" applyFont="1" applyBorder="1"/>
    <xf numFmtId="2" fontId="55" fillId="0" borderId="0" xfId="0" applyNumberFormat="1" applyFont="1" applyFill="1"/>
    <xf numFmtId="9" fontId="97" fillId="0" borderId="0" xfId="8" applyFont="1" applyBorder="1" applyAlignment="1"/>
    <xf numFmtId="0" fontId="98" fillId="0" borderId="0" xfId="11" applyFont="1" applyFill="1" applyBorder="1" applyAlignment="1" applyProtection="1"/>
    <xf numFmtId="0" fontId="4" fillId="0" borderId="0" xfId="0" applyFont="1" applyAlignment="1">
      <alignment horizontal="right"/>
    </xf>
    <xf numFmtId="0" fontId="29" fillId="0" borderId="0" xfId="0" applyFont="1" applyFill="1" applyBorder="1" applyAlignment="1"/>
    <xf numFmtId="0" fontId="72" fillId="0" borderId="0" xfId="0" applyFont="1" applyFill="1"/>
    <xf numFmtId="0" fontId="72" fillId="0" borderId="0" xfId="0" applyFont="1" applyFill="1" applyAlignment="1">
      <alignment horizontal="right"/>
    </xf>
    <xf numFmtId="0" fontId="100" fillId="0" borderId="0" xfId="0" applyFont="1" applyFill="1" applyBorder="1" applyAlignment="1">
      <alignment horizontal="left" indent="7"/>
    </xf>
    <xf numFmtId="0" fontId="4" fillId="0" borderId="0" xfId="0" applyFont="1" applyFill="1" applyBorder="1" applyAlignment="1">
      <alignment horizontal="right"/>
    </xf>
    <xf numFmtId="0" fontId="4" fillId="0" borderId="0" xfId="0" applyFont="1" applyFill="1"/>
    <xf numFmtId="0" fontId="4" fillId="0" borderId="3" xfId="0" applyFont="1" applyFill="1" applyBorder="1"/>
    <xf numFmtId="0" fontId="29" fillId="0" borderId="4" xfId="0" applyFont="1" applyFill="1" applyBorder="1" applyAlignment="1">
      <alignment horizontal="center"/>
    </xf>
    <xf numFmtId="0" fontId="29" fillId="0" borderId="4" xfId="0" applyFont="1" applyFill="1" applyBorder="1" applyAlignment="1">
      <alignment horizontal="right"/>
    </xf>
    <xf numFmtId="0" fontId="29" fillId="0" borderId="3" xfId="0" applyFont="1" applyFill="1" applyBorder="1" applyAlignment="1">
      <alignment horizontal="center"/>
    </xf>
    <xf numFmtId="0" fontId="29" fillId="0" borderId="3" xfId="0" applyNumberFormat="1" applyFont="1" applyFill="1" applyBorder="1" applyAlignment="1">
      <alignment horizontal="center"/>
    </xf>
    <xf numFmtId="0" fontId="29" fillId="0" borderId="3" xfId="0" applyFont="1" applyFill="1" applyBorder="1" applyAlignment="1">
      <alignment horizontal="right"/>
    </xf>
    <xf numFmtId="0" fontId="29" fillId="0" borderId="0" xfId="0" applyFont="1" applyFill="1"/>
    <xf numFmtId="0" fontId="29" fillId="0" borderId="0" xfId="0" applyFont="1" applyFill="1" applyBorder="1" applyAlignment="1">
      <alignment horizontal="center"/>
    </xf>
    <xf numFmtId="0" fontId="29" fillId="0" borderId="0" xfId="0" applyFont="1" applyFill="1" applyAlignment="1">
      <alignment horizontal="right"/>
    </xf>
    <xf numFmtId="0" fontId="29" fillId="0" borderId="0" xfId="0" applyFont="1" applyFill="1" applyBorder="1" applyAlignment="1">
      <alignment horizontal="left" vertical="center"/>
    </xf>
    <xf numFmtId="0" fontId="60" fillId="0" borderId="0" xfId="0" applyFont="1" applyFill="1" applyAlignment="1">
      <alignment horizontal="right"/>
    </xf>
    <xf numFmtId="0" fontId="72" fillId="0" borderId="0" xfId="0" applyFont="1" applyFill="1" applyBorder="1" applyAlignment="1">
      <alignment horizontal="left" vertical="center"/>
    </xf>
    <xf numFmtId="0" fontId="72" fillId="0" borderId="0" xfId="0" applyFont="1" applyFill="1" applyBorder="1" applyAlignment="1">
      <alignment horizontal="right"/>
    </xf>
    <xf numFmtId="0" fontId="4" fillId="0" borderId="0" xfId="0" applyFont="1" applyFill="1" applyAlignment="1">
      <alignment horizontal="right"/>
    </xf>
    <xf numFmtId="0" fontId="29" fillId="0" borderId="0" xfId="5" applyFont="1" applyFill="1" applyBorder="1" applyAlignment="1">
      <alignment horizontal="left" vertical="center" wrapText="1"/>
    </xf>
    <xf numFmtId="0" fontId="101" fillId="0" borderId="0" xfId="0" applyFont="1" applyFill="1"/>
    <xf numFmtId="1" fontId="72" fillId="0" borderId="0" xfId="0" applyNumberFormat="1" applyFont="1" applyFill="1"/>
    <xf numFmtId="164" fontId="72" fillId="0" borderId="0" xfId="0" applyNumberFormat="1" applyFont="1" applyFill="1" applyBorder="1" applyAlignment="1">
      <alignment horizontal="right" vertical="center"/>
    </xf>
    <xf numFmtId="1" fontId="72" fillId="0" borderId="0" xfId="0" applyNumberFormat="1" applyFont="1" applyFill="1" applyAlignment="1">
      <alignment horizontal="right"/>
    </xf>
    <xf numFmtId="0" fontId="72" fillId="0" borderId="0" xfId="0" applyNumberFormat="1" applyFont="1" applyFill="1" applyAlignment="1">
      <alignment horizontal="right"/>
    </xf>
    <xf numFmtId="0" fontId="29" fillId="0" borderId="0" xfId="0" applyFont="1" applyFill="1" applyBorder="1" applyAlignment="1">
      <alignment vertical="center"/>
    </xf>
    <xf numFmtId="164" fontId="60" fillId="0" borderId="0" xfId="0" applyNumberFormat="1" applyFont="1" applyFill="1" applyBorder="1" applyAlignment="1">
      <alignment horizontal="right" vertical="center"/>
    </xf>
    <xf numFmtId="1" fontId="72" fillId="0" borderId="0" xfId="0" applyNumberFormat="1" applyFont="1" applyFill="1" applyBorder="1" applyAlignment="1">
      <alignment horizontal="right" vertical="center"/>
    </xf>
    <xf numFmtId="0" fontId="4" fillId="0" borderId="0" xfId="0" applyNumberFormat="1" applyFont="1" applyBorder="1"/>
    <xf numFmtId="0" fontId="72" fillId="0" borderId="0" xfId="0" applyFont="1" applyFill="1" applyBorder="1" applyAlignment="1">
      <alignment horizontal="center" vertical="center"/>
    </xf>
    <xf numFmtId="0" fontId="72" fillId="0" borderId="0" xfId="0" applyFont="1" applyFill="1" applyBorder="1"/>
    <xf numFmtId="1" fontId="72" fillId="0" borderId="0" xfId="0" applyNumberFormat="1" applyFont="1" applyFill="1" applyBorder="1"/>
    <xf numFmtId="0" fontId="72" fillId="0" borderId="2" xfId="0" applyFont="1" applyFill="1" applyBorder="1" applyAlignment="1">
      <alignment horizontal="left" vertical="center"/>
    </xf>
    <xf numFmtId="0" fontId="4" fillId="0" borderId="2" xfId="5" applyFont="1" applyFill="1" applyBorder="1" applyAlignment="1">
      <alignment horizontal="center" vertical="top"/>
    </xf>
    <xf numFmtId="0" fontId="4" fillId="0" borderId="2" xfId="0" applyFont="1" applyFill="1" applyBorder="1" applyAlignment="1">
      <alignment vertical="center"/>
    </xf>
    <xf numFmtId="0" fontId="4" fillId="0" borderId="2" xfId="0" applyFont="1" applyFill="1" applyBorder="1"/>
    <xf numFmtId="0" fontId="72" fillId="0" borderId="2" xfId="0" applyFont="1" applyFill="1" applyBorder="1"/>
    <xf numFmtId="0" fontId="72" fillId="0" borderId="2" xfId="0" applyFont="1" applyFill="1" applyBorder="1" applyAlignment="1">
      <alignment horizontal="right"/>
    </xf>
    <xf numFmtId="1" fontId="72" fillId="0" borderId="2" xfId="0" applyNumberFormat="1" applyFont="1" applyFill="1" applyBorder="1"/>
    <xf numFmtId="0" fontId="4" fillId="0" borderId="0" xfId="5" applyNumberFormat="1" applyFont="1" applyFill="1" applyBorder="1" applyAlignment="1">
      <alignment horizontal="left" vertical="top"/>
    </xf>
    <xf numFmtId="0" fontId="4" fillId="0" borderId="0" xfId="0" applyFont="1" applyFill="1" applyBorder="1" applyAlignment="1">
      <alignment horizontal="center"/>
    </xf>
    <xf numFmtId="0" fontId="4" fillId="0" borderId="0" xfId="5" applyFont="1" applyFill="1" applyBorder="1" applyAlignment="1">
      <alignment horizontal="center" vertical="top"/>
    </xf>
    <xf numFmtId="0" fontId="4" fillId="0" borderId="0" xfId="0" applyFont="1" applyFill="1" applyBorder="1" applyAlignment="1">
      <alignment vertical="center"/>
    </xf>
    <xf numFmtId="0" fontId="4" fillId="0" borderId="0" xfId="5" applyFont="1" applyFill="1" applyBorder="1" applyAlignment="1">
      <alignment horizontal="left" vertical="top"/>
    </xf>
    <xf numFmtId="0" fontId="4" fillId="0" borderId="0" xfId="0" applyFont="1" applyFill="1" applyAlignment="1">
      <alignment horizontal="left"/>
    </xf>
    <xf numFmtId="0" fontId="1" fillId="0" borderId="0" xfId="78" applyFont="1"/>
    <xf numFmtId="164" fontId="72" fillId="0" borderId="29" xfId="78" applyNumberFormat="1" applyFont="1" applyFill="1" applyBorder="1" applyAlignment="1">
      <alignment horizontal="left" indent="1"/>
    </xf>
    <xf numFmtId="2" fontId="72" fillId="0" borderId="0" xfId="78" applyNumberFormat="1" applyFont="1" applyFill="1" applyBorder="1" applyAlignment="1">
      <alignment horizontal="right"/>
    </xf>
    <xf numFmtId="164" fontId="1" fillId="0" borderId="0" xfId="78" applyNumberFormat="1" applyFont="1"/>
    <xf numFmtId="0" fontId="1" fillId="0" borderId="0" xfId="82" applyFont="1"/>
    <xf numFmtId="2" fontId="1" fillId="0" borderId="0" xfId="82" applyNumberFormat="1" applyFont="1"/>
    <xf numFmtId="164" fontId="72" fillId="0" borderId="29" xfId="78" applyNumberFormat="1" applyFont="1" applyFill="1" applyBorder="1"/>
    <xf numFmtId="164" fontId="29" fillId="0" borderId="27" xfId="5" applyNumberFormat="1" applyFont="1" applyBorder="1"/>
    <xf numFmtId="164" fontId="72" fillId="0" borderId="27" xfId="5" applyNumberFormat="1" applyFont="1" applyBorder="1"/>
    <xf numFmtId="1" fontId="1" fillId="0" borderId="0" xfId="78" applyNumberFormat="1" applyFont="1"/>
    <xf numFmtId="0" fontId="1" fillId="0" borderId="0" xfId="82" applyNumberFormat="1" applyFont="1"/>
    <xf numFmtId="164" fontId="29" fillId="0" borderId="30" xfId="5" applyNumberFormat="1" applyFont="1" applyBorder="1"/>
    <xf numFmtId="2" fontId="72" fillId="0" borderId="30" xfId="79" applyNumberFormat="1" applyFont="1" applyBorder="1" applyAlignment="1">
      <alignment horizontal="right"/>
    </xf>
    <xf numFmtId="2" fontId="1" fillId="0" borderId="0" xfId="78" applyNumberFormat="1" applyFont="1"/>
    <xf numFmtId="164" fontId="29" fillId="0" borderId="27" xfId="5" applyNumberFormat="1" applyFont="1" applyFill="1" applyBorder="1" applyAlignment="1">
      <alignment horizontal="left" vertical="top" wrapText="1"/>
    </xf>
    <xf numFmtId="164" fontId="29" fillId="0" borderId="27" xfId="5" applyNumberFormat="1" applyFont="1" applyFill="1" applyBorder="1" applyAlignment="1">
      <alignment horizontal="left" vertical="top"/>
    </xf>
    <xf numFmtId="2" fontId="72" fillId="0" borderId="27" xfId="78" applyNumberFormat="1" applyFont="1" applyFill="1" applyBorder="1" applyAlignment="1">
      <alignment horizontal="right" vertical="center"/>
    </xf>
    <xf numFmtId="0" fontId="105" fillId="0" borderId="0" xfId="11" applyFont="1" applyAlignment="1" applyProtection="1"/>
    <xf numFmtId="0" fontId="57" fillId="0" borderId="0" xfId="78" applyFont="1"/>
    <xf numFmtId="0" fontId="57" fillId="0" borderId="0" xfId="5" applyFont="1"/>
    <xf numFmtId="0" fontId="1" fillId="44" borderId="34" xfId="78" applyFont="1" applyFill="1" applyBorder="1"/>
    <xf numFmtId="164" fontId="78" fillId="0" borderId="31" xfId="78" applyNumberFormat="1" applyFont="1" applyFill="1" applyBorder="1" applyAlignment="1">
      <alignment horizontal="left" vertical="center"/>
    </xf>
    <xf numFmtId="164" fontId="78" fillId="0" borderId="32" xfId="78" applyNumberFormat="1" applyFont="1" applyFill="1" applyBorder="1" applyAlignment="1">
      <alignment horizontal="left" vertical="center"/>
    </xf>
    <xf numFmtId="164" fontId="78" fillId="0" borderId="36" xfId="78" applyNumberFormat="1" applyFont="1" applyFill="1" applyBorder="1" applyAlignment="1">
      <alignment horizontal="left" vertical="center"/>
    </xf>
    <xf numFmtId="1" fontId="108" fillId="0" borderId="28" xfId="78" applyNumberFormat="1" applyFont="1" applyFill="1" applyBorder="1" applyAlignment="1">
      <alignment horizontal="left" vertical="center" wrapText="1"/>
    </xf>
    <xf numFmtId="178" fontId="70" fillId="0" borderId="37" xfId="79" applyNumberFormat="1" applyFont="1" applyFill="1" applyBorder="1" applyAlignment="1">
      <alignment horizontal="right" vertical="center" wrapText="1"/>
    </xf>
    <xf numFmtId="1" fontId="78" fillId="0" borderId="30" xfId="78" applyNumberFormat="1" applyFont="1" applyFill="1" applyBorder="1" applyAlignment="1">
      <alignment horizontal="left" vertical="center"/>
    </xf>
    <xf numFmtId="1" fontId="78" fillId="0" borderId="29" xfId="78" applyNumberFormat="1" applyFont="1" applyFill="1" applyBorder="1" applyAlignment="1">
      <alignment horizontal="left" vertical="center"/>
    </xf>
    <xf numFmtId="1" fontId="78" fillId="0" borderId="37" xfId="78" applyNumberFormat="1" applyFont="1" applyFill="1" applyBorder="1" applyAlignment="1">
      <alignment horizontal="left" vertical="center"/>
    </xf>
    <xf numFmtId="178" fontId="70" fillId="0" borderId="27" xfId="79" applyNumberFormat="1" applyFont="1" applyFill="1" applyBorder="1" applyAlignment="1">
      <alignment horizontal="right" vertical="center" wrapText="1"/>
    </xf>
    <xf numFmtId="1" fontId="108" fillId="0" borderId="36" xfId="78" applyNumberFormat="1" applyFont="1" applyFill="1" applyBorder="1" applyAlignment="1">
      <alignment horizontal="left" vertical="center"/>
    </xf>
    <xf numFmtId="0" fontId="72" fillId="0" borderId="0" xfId="78" applyFont="1" applyFill="1" applyBorder="1" applyAlignment="1">
      <alignment horizontal="right" vertical="center"/>
    </xf>
    <xf numFmtId="164" fontId="72" fillId="0" borderId="0" xfId="78" applyNumberFormat="1" applyFont="1" applyFill="1" applyBorder="1" applyAlignment="1">
      <alignment horizontal="right" vertical="center"/>
    </xf>
    <xf numFmtId="0" fontId="1" fillId="0" borderId="0" xfId="78" applyFont="1" applyFill="1"/>
    <xf numFmtId="0" fontId="72" fillId="0" borderId="0" xfId="78" applyFont="1" applyFill="1"/>
    <xf numFmtId="0" fontId="1" fillId="0" borderId="0" xfId="78" applyFont="1" applyBorder="1"/>
    <xf numFmtId="0" fontId="70" fillId="0" borderId="0" xfId="78" applyFont="1" applyFill="1" applyBorder="1" applyAlignment="1">
      <alignment vertical="center"/>
    </xf>
    <xf numFmtId="0" fontId="72" fillId="0" borderId="32" xfId="78" applyFont="1" applyFill="1" applyBorder="1" applyAlignment="1">
      <alignment horizontal="left" indent="1"/>
    </xf>
    <xf numFmtId="2" fontId="4" fillId="0" borderId="30" xfId="0" applyNumberFormat="1" applyFont="1" applyFill="1" applyBorder="1" applyAlignment="1">
      <alignment horizontal="center"/>
    </xf>
    <xf numFmtId="0" fontId="1" fillId="46" borderId="0" xfId="78" applyFont="1" applyFill="1"/>
    <xf numFmtId="2" fontId="1" fillId="0" borderId="30" xfId="78" applyNumberFormat="1" applyFont="1" applyFill="1" applyBorder="1" applyAlignment="1">
      <alignment horizontal="center"/>
    </xf>
    <xf numFmtId="9" fontId="1" fillId="0" borderId="30" xfId="78" applyNumberFormat="1" applyFont="1" applyFill="1" applyBorder="1" applyAlignment="1">
      <alignment horizontal="center"/>
    </xf>
    <xf numFmtId="9" fontId="1" fillId="0" borderId="30" xfId="81" applyFont="1" applyFill="1" applyBorder="1" applyAlignment="1">
      <alignment horizontal="center"/>
    </xf>
    <xf numFmtId="2" fontId="4" fillId="0" borderId="29" xfId="0" applyNumberFormat="1" applyFont="1" applyFill="1" applyBorder="1" applyAlignment="1">
      <alignment horizontal="center"/>
    </xf>
    <xf numFmtId="2" fontId="1" fillId="0" borderId="29" xfId="78" applyNumberFormat="1" applyFont="1" applyFill="1" applyBorder="1" applyAlignment="1">
      <alignment horizontal="center"/>
    </xf>
    <xf numFmtId="9" fontId="1" fillId="0" borderId="29" xfId="78" applyNumberFormat="1" applyFont="1" applyFill="1" applyBorder="1" applyAlignment="1">
      <alignment horizontal="center"/>
    </xf>
    <xf numFmtId="9" fontId="1" fillId="0" borderId="29" xfId="81" applyFont="1" applyFill="1" applyBorder="1" applyAlignment="1">
      <alignment horizontal="center"/>
    </xf>
    <xf numFmtId="2" fontId="1" fillId="0" borderId="0" xfId="78" applyNumberFormat="1" applyFont="1" applyFill="1" applyAlignment="1">
      <alignment horizontal="center"/>
    </xf>
    <xf numFmtId="9" fontId="1" fillId="0" borderId="37" xfId="78" applyNumberFormat="1" applyFont="1" applyFill="1" applyBorder="1" applyAlignment="1">
      <alignment horizontal="center"/>
    </xf>
    <xf numFmtId="9" fontId="1" fillId="0" borderId="37" xfId="81" applyFont="1" applyFill="1" applyBorder="1" applyAlignment="1">
      <alignment horizontal="center"/>
    </xf>
    <xf numFmtId="0" fontId="29" fillId="0" borderId="28" xfId="5" applyFont="1" applyBorder="1"/>
    <xf numFmtId="2" fontId="48" fillId="0" borderId="27" xfId="0" applyNumberFormat="1" applyFont="1" applyFill="1" applyBorder="1" applyAlignment="1">
      <alignment horizontal="center"/>
    </xf>
    <xf numFmtId="2" fontId="48" fillId="0" borderId="27" xfId="78" applyNumberFormat="1" applyFont="1" applyFill="1" applyBorder="1" applyAlignment="1">
      <alignment horizontal="center"/>
    </xf>
    <xf numFmtId="9" fontId="48" fillId="0" borderId="30" xfId="78" applyNumberFormat="1" applyFont="1" applyFill="1" applyBorder="1" applyAlignment="1">
      <alignment horizontal="center"/>
    </xf>
    <xf numFmtId="9" fontId="48" fillId="0" borderId="30" xfId="81" applyFont="1" applyFill="1" applyBorder="1" applyAlignment="1">
      <alignment horizontal="center"/>
    </xf>
    <xf numFmtId="9" fontId="48" fillId="0" borderId="27" xfId="81" applyFont="1" applyFill="1" applyBorder="1" applyAlignment="1">
      <alignment horizontal="center"/>
    </xf>
    <xf numFmtId="0" fontId="72" fillId="0" borderId="31" xfId="78" applyFont="1" applyFill="1" applyBorder="1" applyAlignment="1">
      <alignment horizontal="left"/>
    </xf>
    <xf numFmtId="9" fontId="1" fillId="0" borderId="30" xfId="8" applyFont="1" applyFill="1" applyBorder="1" applyAlignment="1">
      <alignment horizontal="center"/>
    </xf>
    <xf numFmtId="0" fontId="72" fillId="0" borderId="32" xfId="78" applyFont="1" applyFill="1" applyBorder="1" applyAlignment="1">
      <alignment horizontal="left"/>
    </xf>
    <xf numFmtId="9" fontId="1" fillId="0" borderId="29" xfId="8" applyFont="1" applyFill="1" applyBorder="1" applyAlignment="1">
      <alignment horizontal="center"/>
    </xf>
    <xf numFmtId="0" fontId="72" fillId="0" borderId="36" xfId="78" applyFont="1" applyFill="1" applyBorder="1" applyAlignment="1">
      <alignment horizontal="left"/>
    </xf>
    <xf numFmtId="2" fontId="4" fillId="0" borderId="37" xfId="0" applyNumberFormat="1" applyFont="1" applyFill="1" applyBorder="1" applyAlignment="1">
      <alignment horizontal="center"/>
    </xf>
    <xf numFmtId="2" fontId="1" fillId="0" borderId="37" xfId="78" applyNumberFormat="1" applyFont="1" applyFill="1" applyBorder="1" applyAlignment="1">
      <alignment horizontal="center"/>
    </xf>
    <xf numFmtId="9" fontId="1" fillId="0" borderId="37" xfId="8" applyFont="1" applyFill="1" applyBorder="1" applyAlignment="1">
      <alignment horizontal="center"/>
    </xf>
    <xf numFmtId="0" fontId="72" fillId="0" borderId="28" xfId="5" applyFont="1" applyBorder="1"/>
    <xf numFmtId="9" fontId="48" fillId="0" borderId="27" xfId="8" applyFont="1" applyFill="1" applyBorder="1" applyAlignment="1">
      <alignment horizontal="center"/>
    </xf>
    <xf numFmtId="2" fontId="1" fillId="0" borderId="29" xfId="0" applyNumberFormat="1" applyFont="1" applyFill="1" applyBorder="1" applyAlignment="1">
      <alignment horizontal="center"/>
    </xf>
    <xf numFmtId="0" fontId="29" fillId="0" borderId="31" xfId="5" applyFont="1" applyBorder="1"/>
    <xf numFmtId="0" fontId="29" fillId="0" borderId="28" xfId="5" applyFont="1" applyFill="1" applyBorder="1" applyAlignment="1">
      <alignment horizontal="left" vertical="top" wrapText="1"/>
    </xf>
    <xf numFmtId="43" fontId="1" fillId="0" borderId="0" xfId="78" applyNumberFormat="1" applyFont="1"/>
    <xf numFmtId="4" fontId="1" fillId="0" borderId="0" xfId="78" applyNumberFormat="1" applyFont="1"/>
    <xf numFmtId="176" fontId="1" fillId="0" borderId="0" xfId="78" applyNumberFormat="1" applyFont="1"/>
    <xf numFmtId="0" fontId="29" fillId="3" borderId="3" xfId="12" applyFont="1" applyFill="1" applyBorder="1" applyAlignment="1">
      <alignment horizontal="right"/>
    </xf>
    <xf numFmtId="0" fontId="29" fillId="3" borderId="3" xfId="12" applyFont="1" applyFill="1" applyBorder="1"/>
    <xf numFmtId="0" fontId="79" fillId="0" borderId="0" xfId="0" applyFont="1"/>
    <xf numFmtId="0" fontId="29" fillId="0" borderId="0" xfId="0" applyFont="1" applyAlignment="1">
      <alignment horizontal="right"/>
    </xf>
    <xf numFmtId="169" fontId="72" fillId="0" borderId="0" xfId="17" applyNumberFormat="1" applyFont="1" applyFill="1" applyBorder="1" applyAlignment="1" applyProtection="1">
      <alignment horizontal="right"/>
    </xf>
    <xf numFmtId="172" fontId="72" fillId="0" borderId="0" xfId="17" applyNumberFormat="1" applyFont="1" applyFill="1" applyBorder="1" applyAlignment="1" applyProtection="1">
      <alignment horizontal="right"/>
    </xf>
    <xf numFmtId="169" fontId="72" fillId="0" borderId="0" xfId="12" applyNumberFormat="1" applyFont="1" applyFill="1" applyBorder="1" applyAlignment="1">
      <alignment horizontal="right"/>
    </xf>
    <xf numFmtId="169" fontId="72" fillId="3" borderId="0" xfId="12" applyNumberFormat="1" applyFont="1" applyFill="1" applyBorder="1" applyAlignment="1">
      <alignment horizontal="right"/>
    </xf>
    <xf numFmtId="164" fontId="72" fillId="0" borderId="0" xfId="0" applyNumberFormat="1" applyFont="1"/>
    <xf numFmtId="164" fontId="72" fillId="3" borderId="0" xfId="0" applyNumberFormat="1" applyFont="1" applyFill="1" applyBorder="1" applyAlignment="1">
      <alignment horizontal="right" wrapText="1"/>
    </xf>
    <xf numFmtId="0" fontId="29" fillId="3" borderId="0" xfId="12" applyFont="1" applyFill="1" applyBorder="1" applyAlignment="1">
      <alignment horizontal="right"/>
    </xf>
    <xf numFmtId="169" fontId="72" fillId="0" borderId="0" xfId="12" applyNumberFormat="1" applyFont="1" applyFill="1" applyBorder="1"/>
    <xf numFmtId="175" fontId="72" fillId="0" borderId="0" xfId="12" applyNumberFormat="1" applyFont="1" applyFill="1" applyBorder="1"/>
    <xf numFmtId="165" fontId="4" fillId="0" borderId="0" xfId="8" applyNumberFormat="1" applyFont="1"/>
    <xf numFmtId="175" fontId="4" fillId="0" borderId="0" xfId="0" applyNumberFormat="1" applyFont="1"/>
    <xf numFmtId="0" fontId="29" fillId="0" borderId="3" xfId="0" applyFont="1" applyBorder="1" applyAlignment="1">
      <alignment horizontal="right"/>
    </xf>
    <xf numFmtId="169" fontId="72" fillId="0" borderId="3" xfId="12" applyNumberFormat="1" applyFont="1" applyFill="1" applyBorder="1"/>
    <xf numFmtId="0" fontId="78" fillId="0" borderId="0" xfId="0" applyFont="1"/>
    <xf numFmtId="0" fontId="109" fillId="3" borderId="0" xfId="14" applyFont="1" applyFill="1" applyAlignment="1" applyProtection="1">
      <alignment vertical="top"/>
    </xf>
    <xf numFmtId="0" fontId="109" fillId="3" borderId="0" xfId="14" applyFont="1" applyFill="1" applyAlignment="1" applyProtection="1"/>
    <xf numFmtId="0" fontId="4" fillId="3" borderId="0" xfId="12" applyFont="1" applyFill="1" applyAlignment="1">
      <alignment horizontal="right"/>
    </xf>
    <xf numFmtId="0" fontId="4" fillId="3" borderId="0" xfId="12" applyFont="1" applyFill="1"/>
    <xf numFmtId="0" fontId="72" fillId="3" borderId="0" xfId="16" applyFont="1" applyFill="1" applyBorder="1"/>
    <xf numFmtId="0" fontId="4" fillId="0" borderId="0" xfId="12" applyFont="1"/>
    <xf numFmtId="0" fontId="29" fillId="3" borderId="0" xfId="16" quotePrefix="1" applyFont="1" applyFill="1" applyAlignment="1" applyProtection="1">
      <alignment horizontal="left"/>
      <protection locked="0"/>
    </xf>
    <xf numFmtId="0" fontId="29" fillId="3" borderId="0" xfId="18" applyFont="1" applyFill="1" applyAlignment="1">
      <alignment vertical="top"/>
    </xf>
    <xf numFmtId="0" fontId="29" fillId="3" borderId="2" xfId="12" applyFont="1" applyFill="1" applyBorder="1"/>
    <xf numFmtId="0" fontId="29" fillId="3" borderId="2" xfId="12" applyFont="1" applyFill="1" applyBorder="1" applyAlignment="1">
      <alignment horizontal="right"/>
    </xf>
    <xf numFmtId="0" fontId="29" fillId="3" borderId="13" xfId="12" applyFont="1" applyFill="1" applyBorder="1" applyAlignment="1">
      <alignment horizontal="right"/>
    </xf>
    <xf numFmtId="0" fontId="29" fillId="3" borderId="13" xfId="12" applyFont="1" applyFill="1" applyBorder="1" applyAlignment="1">
      <alignment horizontal="right" wrapText="1"/>
    </xf>
    <xf numFmtId="0" fontId="29" fillId="3" borderId="0" xfId="12" applyFont="1" applyFill="1" applyBorder="1" applyAlignment="1">
      <alignment horizontal="left"/>
    </xf>
    <xf numFmtId="0" fontId="29" fillId="3" borderId="0" xfId="12" applyFont="1" applyFill="1" applyBorder="1" applyAlignment="1">
      <alignment horizontal="center" wrapText="1"/>
    </xf>
    <xf numFmtId="0" fontId="29" fillId="3" borderId="0" xfId="12" applyFont="1" applyFill="1" applyBorder="1" applyAlignment="1">
      <alignment horizontal="right" wrapText="1"/>
    </xf>
    <xf numFmtId="169" fontId="72" fillId="3" borderId="0" xfId="17" applyNumberFormat="1" applyFont="1" applyFill="1" applyBorder="1" applyAlignment="1" applyProtection="1">
      <alignment horizontal="right"/>
    </xf>
    <xf numFmtId="164" fontId="72" fillId="3" borderId="0" xfId="12" applyNumberFormat="1" applyFont="1" applyFill="1" applyBorder="1" applyAlignment="1">
      <alignment horizontal="right" wrapText="1"/>
    </xf>
    <xf numFmtId="0" fontId="29" fillId="3" borderId="0" xfId="12" applyFont="1" applyFill="1"/>
    <xf numFmtId="0" fontId="29" fillId="3" borderId="0" xfId="12" applyFont="1" applyFill="1" applyBorder="1"/>
    <xf numFmtId="169" fontId="72" fillId="3" borderId="0" xfId="12" applyNumberFormat="1" applyFont="1" applyFill="1"/>
    <xf numFmtId="169" fontId="72" fillId="3" borderId="0" xfId="12" applyNumberFormat="1" applyFont="1" applyFill="1" applyBorder="1"/>
    <xf numFmtId="0" fontId="4" fillId="3" borderId="0" xfId="12" applyFont="1" applyFill="1" applyBorder="1" applyAlignment="1">
      <alignment horizontal="right"/>
    </xf>
    <xf numFmtId="170" fontId="72" fillId="3" borderId="0" xfId="12" applyNumberFormat="1" applyFont="1" applyFill="1" applyBorder="1"/>
    <xf numFmtId="170" fontId="72" fillId="3" borderId="0" xfId="17" applyNumberFormat="1" applyFont="1" applyFill="1" applyBorder="1" applyAlignment="1" applyProtection="1">
      <alignment horizontal="right"/>
    </xf>
    <xf numFmtId="0" fontId="29" fillId="3" borderId="0" xfId="12" applyFont="1" applyFill="1" applyBorder="1" applyAlignment="1">
      <alignment horizontal="right" vertical="center"/>
    </xf>
    <xf numFmtId="169" fontId="72" fillId="3" borderId="0" xfId="17" applyNumberFormat="1" applyFont="1" applyFill="1" applyBorder="1" applyAlignment="1" applyProtection="1">
      <alignment horizontal="right" vertical="center"/>
    </xf>
    <xf numFmtId="0" fontId="29" fillId="3" borderId="0" xfId="12" applyFont="1" applyFill="1" applyBorder="1" applyAlignment="1">
      <alignment horizontal="right" vertical="top"/>
    </xf>
    <xf numFmtId="169" fontId="72" fillId="3" borderId="0" xfId="17" applyNumberFormat="1" applyFont="1" applyFill="1" applyBorder="1" applyAlignment="1" applyProtection="1">
      <alignment horizontal="right" vertical="top"/>
    </xf>
    <xf numFmtId="170" fontId="72" fillId="3" borderId="0" xfId="17" applyNumberFormat="1" applyFont="1" applyFill="1" applyBorder="1" applyAlignment="1" applyProtection="1">
      <alignment horizontal="right" vertical="top"/>
    </xf>
    <xf numFmtId="0" fontId="4" fillId="3" borderId="0" xfId="12" applyFont="1" applyFill="1" applyAlignment="1">
      <alignment horizontal="right" vertical="top"/>
    </xf>
    <xf numFmtId="170" fontId="72" fillId="3" borderId="0" xfId="17" applyNumberFormat="1" applyFont="1" applyFill="1" applyBorder="1" applyAlignment="1" applyProtection="1">
      <alignment horizontal="right" vertical="center"/>
    </xf>
    <xf numFmtId="0" fontId="29" fillId="3" borderId="2" xfId="12" applyFont="1" applyFill="1" applyBorder="1" applyAlignment="1">
      <alignment horizontal="right" vertical="center"/>
    </xf>
    <xf numFmtId="169" fontId="72" fillId="3" borderId="2" xfId="17" applyNumberFormat="1" applyFont="1" applyFill="1" applyBorder="1" applyAlignment="1" applyProtection="1">
      <alignment horizontal="right" vertical="center"/>
    </xf>
    <xf numFmtId="170" fontId="72" fillId="3" borderId="2" xfId="17" applyNumberFormat="1" applyFont="1" applyFill="1" applyBorder="1" applyAlignment="1" applyProtection="1">
      <alignment horizontal="right" vertical="center"/>
    </xf>
    <xf numFmtId="0" fontId="72" fillId="3" borderId="0" xfId="12" applyFont="1" applyFill="1" applyBorder="1"/>
    <xf numFmtId="0" fontId="4" fillId="3" borderId="0" xfId="12" applyFont="1" applyFill="1" applyBorder="1"/>
    <xf numFmtId="0" fontId="4" fillId="3" borderId="0" xfId="14" applyFont="1" applyFill="1" applyBorder="1" applyAlignment="1" applyProtection="1"/>
    <xf numFmtId="0" fontId="111" fillId="3" borderId="0" xfId="14" applyFont="1" applyFill="1" applyBorder="1" applyAlignment="1" applyProtection="1">
      <alignment horizontal="left"/>
    </xf>
    <xf numFmtId="0" fontId="110" fillId="3" borderId="0" xfId="14" applyFont="1" applyFill="1" applyBorder="1" applyAlignment="1" applyProtection="1"/>
    <xf numFmtId="0" fontId="72" fillId="3" borderId="0" xfId="12" applyFont="1" applyFill="1"/>
    <xf numFmtId="0" fontId="111" fillId="3" borderId="0" xfId="14" applyFont="1" applyFill="1" applyAlignment="1" applyProtection="1"/>
    <xf numFmtId="0" fontId="56" fillId="3" borderId="0" xfId="12" applyFont="1" applyFill="1" applyAlignment="1">
      <alignment horizontal="right"/>
    </xf>
    <xf numFmtId="168" fontId="56" fillId="3" borderId="0" xfId="12" applyNumberFormat="1" applyFont="1" applyFill="1" applyAlignment="1">
      <alignment horizontal="right"/>
    </xf>
    <xf numFmtId="0" fontId="56" fillId="3" borderId="0" xfId="12" applyFont="1" applyFill="1"/>
    <xf numFmtId="4" fontId="56" fillId="3" borderId="0" xfId="12" applyNumberFormat="1" applyFont="1" applyFill="1"/>
    <xf numFmtId="168" fontId="56" fillId="3" borderId="0" xfId="12" applyNumberFormat="1" applyFont="1" applyFill="1"/>
    <xf numFmtId="0" fontId="56" fillId="3" borderId="0" xfId="12" applyFont="1" applyFill="1" applyBorder="1" applyAlignment="1">
      <alignment horizontal="right" wrapText="1"/>
    </xf>
    <xf numFmtId="0" fontId="56" fillId="0" borderId="0" xfId="0" applyFont="1"/>
    <xf numFmtId="0" fontId="56" fillId="3" borderId="3" xfId="12" applyFont="1" applyFill="1" applyBorder="1" applyAlignment="1">
      <alignment horizontal="right"/>
    </xf>
    <xf numFmtId="0" fontId="56" fillId="3" borderId="3" xfId="12" applyFont="1" applyFill="1" applyBorder="1"/>
    <xf numFmtId="169" fontId="56" fillId="0" borderId="0" xfId="0" applyNumberFormat="1" applyFont="1"/>
    <xf numFmtId="0" fontId="4" fillId="0" borderId="0" xfId="0" applyNumberFormat="1" applyFont="1"/>
    <xf numFmtId="0" fontId="72" fillId="0" borderId="0" xfId="0" applyFont="1"/>
    <xf numFmtId="0" fontId="29" fillId="0" borderId="0" xfId="0" applyNumberFormat="1" applyFont="1" applyBorder="1" applyAlignment="1">
      <alignment horizontal="centerContinuous"/>
    </xf>
    <xf numFmtId="0" fontId="29" fillId="0" borderId="0" xfId="0" applyFont="1" applyAlignment="1">
      <alignment horizontal="centerContinuous"/>
    </xf>
    <xf numFmtId="0" fontId="112" fillId="0" borderId="40" xfId="0" applyFont="1" applyBorder="1"/>
    <xf numFmtId="0" fontId="112" fillId="0" borderId="40" xfId="0" applyNumberFormat="1" applyFont="1" applyBorder="1" applyAlignment="1">
      <alignment wrapText="1"/>
    </xf>
    <xf numFmtId="0" fontId="29" fillId="0" borderId="24" xfId="0" applyFont="1" applyBorder="1" applyAlignment="1">
      <alignment wrapText="1"/>
    </xf>
    <xf numFmtId="0" fontId="113" fillId="0" borderId="40" xfId="0" applyFont="1" applyBorder="1"/>
    <xf numFmtId="167" fontId="113" fillId="0" borderId="40" xfId="7" applyNumberFormat="1" applyFont="1" applyFill="1" applyBorder="1"/>
    <xf numFmtId="3" fontId="72" fillId="0" borderId="0" xfId="0" applyNumberFormat="1" applyFont="1"/>
    <xf numFmtId="167" fontId="112" fillId="0" borderId="40" xfId="7" applyNumberFormat="1" applyFont="1" applyFill="1" applyBorder="1"/>
    <xf numFmtId="3" fontId="29" fillId="0" borderId="24" xfId="0" applyNumberFormat="1" applyFont="1" applyBorder="1"/>
    <xf numFmtId="0" fontId="48" fillId="0" borderId="4" xfId="0" applyFont="1" applyBorder="1" applyAlignment="1">
      <alignment horizontal="center"/>
    </xf>
    <xf numFmtId="0" fontId="0" fillId="0" borderId="4" xfId="0" applyBorder="1" applyAlignment="1">
      <alignment horizontal="center"/>
    </xf>
    <xf numFmtId="0" fontId="106" fillId="44" borderId="28" xfId="78" applyFont="1" applyFill="1" applyBorder="1" applyAlignment="1">
      <alignment horizontal="center" vertical="center"/>
    </xf>
    <xf numFmtId="0" fontId="106" fillId="44" borderId="6" xfId="78" applyFont="1" applyFill="1" applyBorder="1" applyAlignment="1">
      <alignment horizontal="center" vertical="center"/>
    </xf>
    <xf numFmtId="1" fontId="106" fillId="44" borderId="28" xfId="78" applyNumberFormat="1" applyFont="1" applyFill="1" applyBorder="1" applyAlignment="1">
      <alignment horizontal="center" vertical="center" wrapText="1"/>
    </xf>
    <xf numFmtId="1" fontId="106" fillId="44" borderId="6" xfId="78" applyNumberFormat="1" applyFont="1" applyFill="1" applyBorder="1" applyAlignment="1">
      <alignment horizontal="center" vertical="center" wrapText="1"/>
    </xf>
    <xf numFmtId="49" fontId="68" fillId="41" borderId="0" xfId="10" applyNumberFormat="1" applyFont="1" applyFill="1" applyAlignment="1">
      <alignment horizontal="left" vertical="top" wrapText="1"/>
    </xf>
    <xf numFmtId="49" fontId="22" fillId="0" borderId="0" xfId="10" applyNumberFormat="1" applyFont="1" applyAlignment="1">
      <alignment horizontal="left" vertical="top" wrapText="1"/>
    </xf>
    <xf numFmtId="0" fontId="69" fillId="43" borderId="0" xfId="11" applyFont="1" applyFill="1" applyAlignment="1" applyProtection="1">
      <alignment horizontal="left" vertical="top" wrapText="1"/>
    </xf>
    <xf numFmtId="166" fontId="90" fillId="41" borderId="7" xfId="10" applyFont="1" applyFill="1" applyBorder="1" applyAlignment="1" applyProtection="1">
      <alignment horizontal="right" wrapText="1"/>
    </xf>
    <xf numFmtId="166" fontId="90" fillId="41" borderId="2" xfId="10" applyFont="1" applyFill="1" applyBorder="1" applyAlignment="1" applyProtection="1">
      <alignment horizontal="right" wrapText="1"/>
    </xf>
    <xf numFmtId="166" fontId="87" fillId="41" borderId="7" xfId="10" applyFont="1" applyFill="1" applyBorder="1" applyAlignment="1" applyProtection="1">
      <alignment horizontal="left" wrapText="1"/>
    </xf>
    <xf numFmtId="166" fontId="87" fillId="41" borderId="2" xfId="10" applyFont="1" applyFill="1" applyBorder="1" applyAlignment="1" applyProtection="1">
      <alignment horizontal="left" wrapText="1"/>
    </xf>
    <xf numFmtId="166" fontId="87" fillId="41" borderId="13" xfId="10" applyFont="1" applyFill="1" applyBorder="1" applyAlignment="1" applyProtection="1">
      <alignment horizontal="left" vertical="center" wrapText="1"/>
    </xf>
    <xf numFmtId="0" fontId="69" fillId="42" borderId="0" xfId="11" applyFont="1" applyFill="1" applyAlignment="1" applyProtection="1">
      <alignment horizontal="left" vertical="top" wrapText="1"/>
    </xf>
    <xf numFmtId="166" fontId="68" fillId="42" borderId="0" xfId="10" applyFont="1" applyFill="1" applyAlignment="1">
      <alignment horizontal="left" vertical="top" wrapText="1"/>
    </xf>
    <xf numFmtId="49" fontId="22" fillId="41" borderId="0" xfId="10" applyNumberFormat="1" applyFont="1" applyFill="1" applyAlignment="1">
      <alignment horizontal="left" vertical="top" wrapText="1"/>
    </xf>
    <xf numFmtId="166" fontId="68" fillId="43" borderId="0" xfId="10" applyFont="1" applyFill="1" applyAlignment="1">
      <alignment horizontal="left" vertical="top" wrapText="1"/>
    </xf>
    <xf numFmtId="166" fontId="90" fillId="41" borderId="13" xfId="10" applyFont="1" applyFill="1" applyBorder="1" applyAlignment="1" applyProtection="1">
      <alignment horizontal="center" vertical="center" wrapText="1"/>
    </xf>
    <xf numFmtId="0" fontId="9" fillId="0" borderId="14" xfId="0" applyFont="1" applyFill="1" applyBorder="1" applyAlignment="1">
      <alignment horizontal="center"/>
    </xf>
    <xf numFmtId="0" fontId="9" fillId="0" borderId="5" xfId="0" applyFont="1" applyFill="1" applyBorder="1" applyAlignment="1">
      <alignment horizontal="center"/>
    </xf>
  </cellXfs>
  <cellStyles count="85">
    <cellStyle name="20% - Accent1 2" xfId="26"/>
    <cellStyle name="20% - Accent1 3" xfId="27"/>
    <cellStyle name="20% - Accent2 2" xfId="28"/>
    <cellStyle name="20% - Accent2 3" xfId="29"/>
    <cellStyle name="20% - Accent3 2" xfId="30"/>
    <cellStyle name="20% - Accent3 3" xfId="31"/>
    <cellStyle name="20% - Accent4 2" xfId="32"/>
    <cellStyle name="20% - Accent4 3" xfId="33"/>
    <cellStyle name="20% - Accent5 2" xfId="34"/>
    <cellStyle name="20% - Accent6 2" xfId="35"/>
    <cellStyle name="40% - Accent1 2" xfId="36"/>
    <cellStyle name="40% - Accent2 2" xfId="37"/>
    <cellStyle name="40% - Accent3 2" xfId="38"/>
    <cellStyle name="40% - Accent3 3" xfId="39"/>
    <cellStyle name="40% - Accent4 2" xfId="40"/>
    <cellStyle name="40% - Accent5 2" xfId="41"/>
    <cellStyle name="40% - Accent6 2" xfId="42"/>
    <cellStyle name="60% - Accent1 2" xfId="43"/>
    <cellStyle name="60% - Accent2 2" xfId="44"/>
    <cellStyle name="60% - Accent3 2" xfId="45"/>
    <cellStyle name="60% - Accent3 3" xfId="46"/>
    <cellStyle name="60% - Accent4 2" xfId="47"/>
    <cellStyle name="60% - Accent4 3" xfId="48"/>
    <cellStyle name="60% - Accent5 2" xfId="49"/>
    <cellStyle name="60% - Accent6 2" xfId="50"/>
    <cellStyle name="60% - Accent6 3" xfId="51"/>
    <cellStyle name="Accent1 2" xfId="52"/>
    <cellStyle name="Accent2 2" xfId="53"/>
    <cellStyle name="Accent3 2" xfId="54"/>
    <cellStyle name="Accent4 2" xfId="55"/>
    <cellStyle name="Accent5 2" xfId="56"/>
    <cellStyle name="Accent6 2" xfId="57"/>
    <cellStyle name="Bad 2" xfId="58"/>
    <cellStyle name="Calculation 2" xfId="59"/>
    <cellStyle name="Check Cell 2" xfId="60"/>
    <cellStyle name="Comma" xfId="7" builtinId="3"/>
    <cellStyle name="Comma 2" xfId="13"/>
    <cellStyle name="Comma 3" xfId="79"/>
    <cellStyle name="Comma 4" xfId="83"/>
    <cellStyle name="Explanatory Text 2" xfId="61"/>
    <cellStyle name="Followed Hyperlink 2" xfId="1"/>
    <cellStyle name="Good 2" xfId="62"/>
    <cellStyle name="Heading 1 2" xfId="63"/>
    <cellStyle name="Heading 2 2" xfId="64"/>
    <cellStyle name="Heading 3 2" xfId="65"/>
    <cellStyle name="Heading 4 2" xfId="66"/>
    <cellStyle name="Hyperlink" xfId="11" builtinId="8"/>
    <cellStyle name="Hyperlink 2" xfId="2"/>
    <cellStyle name="Hyperlink 3" xfId="14"/>
    <cellStyle name="Hyperlink 3 2" xfId="84"/>
    <cellStyle name="Hyperlink 4" xfId="80"/>
    <cellStyle name="Input 2" xfId="67"/>
    <cellStyle name="Linked Cell 2" xfId="68"/>
    <cellStyle name="Neutral 2" xfId="69"/>
    <cellStyle name="Normal" xfId="0" builtinId="0"/>
    <cellStyle name="Normal 17" xfId="24"/>
    <cellStyle name="Normal 2" xfId="3"/>
    <cellStyle name="Normal 2 2" xfId="15"/>
    <cellStyle name="Normal 2 3" xfId="70"/>
    <cellStyle name="Normal 2_AQconcPM10_15-04-11_v2" xfId="71"/>
    <cellStyle name="Normal 3" xfId="21"/>
    <cellStyle name="Normal 4" xfId="4"/>
    <cellStyle name="Normal 5" xfId="12"/>
    <cellStyle name="Normal 6" xfId="22"/>
    <cellStyle name="Normal 7" xfId="72"/>
    <cellStyle name="Normal 8" xfId="78"/>
    <cellStyle name="Normal 9" xfId="82"/>
    <cellStyle name="Normal_11908a_new updated" xfId="16"/>
    <cellStyle name="Normal_SESDATA internal" xfId="5"/>
    <cellStyle name="Normal_T3" xfId="10"/>
    <cellStyle name="Normal_T4" xfId="17"/>
    <cellStyle name="Normal_TSR4 data request B" xfId="9"/>
    <cellStyle name="Normal_TSR4 data request B 2" xfId="18"/>
    <cellStyle name="Note 2" xfId="6"/>
    <cellStyle name="Note 2 2" xfId="73"/>
    <cellStyle name="Note 3" xfId="74"/>
    <cellStyle name="Output 2" xfId="75"/>
    <cellStyle name="Percent" xfId="8" builtinId="5"/>
    <cellStyle name="Percent 11" xfId="25"/>
    <cellStyle name="Percent 2" xfId="20"/>
    <cellStyle name="Percent 3" xfId="19"/>
    <cellStyle name="Percent 4" xfId="23"/>
    <cellStyle name="Percent 5" xfId="81"/>
    <cellStyle name="Total 2" xfId="76"/>
    <cellStyle name="Warning Text 2" xfId="7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calcChain" Target="calcChain.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haredStrings" Target="sharedStrings.xml" Id="rId17" /><Relationship Type="http://schemas.openxmlformats.org/officeDocument/2006/relationships/worksheet" Target="worksheets/sheet2.xml" Id="rId2" /><Relationship Type="http://schemas.openxmlformats.org/officeDocument/2006/relationships/styles" Target="styles.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theme" Target="theme/theme1.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2.xml" Id="R07eb4f84d6d54793" /></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815944433586103E-2"/>
          <c:y val="0.13113807693698609"/>
          <c:w val="0.8879769931025161"/>
          <c:h val="0.73863753966518253"/>
        </c:manualLayout>
      </c:layout>
      <c:lineChart>
        <c:grouping val="standard"/>
        <c:varyColors val="0"/>
        <c:ser>
          <c:idx val="0"/>
          <c:order val="0"/>
          <c:tx>
            <c:strRef>
              <c:f>'Data for chart'!$J$3</c:f>
              <c:strCache>
                <c:ptCount val="1"/>
                <c:pt idx="0">
                  <c:v>NMVOC</c:v>
                </c:pt>
              </c:strCache>
            </c:strRef>
          </c:tx>
          <c:cat>
            <c:numRef>
              <c:f>'Data for chart'!$I$4:$I$32</c:f>
              <c:numCache>
                <c:formatCode>General</c:formatCode>
                <c:ptCount val="29"/>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numCache>
            </c:numRef>
          </c:cat>
          <c:val>
            <c:numRef>
              <c:f>'Data for chart'!$J$4:$J$32</c:f>
              <c:numCache>
                <c:formatCode>0</c:formatCode>
                <c:ptCount val="29"/>
                <c:pt idx="0">
                  <c:v>100</c:v>
                </c:pt>
                <c:pt idx="5">
                  <c:v>78.752104774224676</c:v>
                </c:pt>
                <c:pt idx="8">
                  <c:v>61.316872181452126</c:v>
                </c:pt>
                <c:pt idx="9">
                  <c:v>54.479099030998157</c:v>
                </c:pt>
                <c:pt idx="10">
                  <c:v>46.429594625024095</c:v>
                </c:pt>
                <c:pt idx="11">
                  <c:v>42.332709960553927</c:v>
                </c:pt>
                <c:pt idx="12">
                  <c:v>37.555296202538187</c:v>
                </c:pt>
                <c:pt idx="13">
                  <c:v>32.548946903059488</c:v>
                </c:pt>
                <c:pt idx="14">
                  <c:v>28.391532826669096</c:v>
                </c:pt>
                <c:pt idx="15">
                  <c:v>24.744030834423132</c:v>
                </c:pt>
                <c:pt idx="16">
                  <c:v>21.999328087417808</c:v>
                </c:pt>
                <c:pt idx="17">
                  <c:v>19.446791594047827</c:v>
                </c:pt>
                <c:pt idx="18">
                  <c:v>17.476976901435577</c:v>
                </c:pt>
                <c:pt idx="19">
                  <c:v>12.714301396608755</c:v>
                </c:pt>
                <c:pt idx="20">
                  <c:v>11.149747263377984</c:v>
                </c:pt>
                <c:pt idx="21">
                  <c:v>9.5568172092126407</c:v>
                </c:pt>
                <c:pt idx="22">
                  <c:v>8.5255610276327438</c:v>
                </c:pt>
                <c:pt idx="23">
                  <c:v>7.6009251385054943</c:v>
                </c:pt>
                <c:pt idx="24">
                  <c:v>7.0914691219981636</c:v>
                </c:pt>
                <c:pt idx="25">
                  <c:v>6.6474589583115051</c:v>
                </c:pt>
                <c:pt idx="26">
                  <c:v>6.3827004485251715</c:v>
                </c:pt>
                <c:pt idx="27">
                  <c:v>6.4006533015532456</c:v>
                </c:pt>
                <c:pt idx="28">
                  <c:v>6.1441643981246923</c:v>
                </c:pt>
              </c:numCache>
            </c:numRef>
          </c:val>
          <c:smooth val="0"/>
          <c:extLst>
            <c:ext xmlns:c16="http://schemas.microsoft.com/office/drawing/2014/chart" uri="{C3380CC4-5D6E-409C-BE32-E72D297353CC}">
              <c16:uniqueId val="{00000000-CF7A-404E-885B-61FC22DD559D}"/>
            </c:ext>
          </c:extLst>
        </c:ser>
        <c:ser>
          <c:idx val="1"/>
          <c:order val="1"/>
          <c:tx>
            <c:strRef>
              <c:f>'Data for chart'!$K$3</c:f>
              <c:strCache>
                <c:ptCount val="1"/>
                <c:pt idx="0">
                  <c:v>NOx</c:v>
                </c:pt>
              </c:strCache>
            </c:strRef>
          </c:tx>
          <c:cat>
            <c:numRef>
              <c:f>'Data for chart'!$I$4:$I$32</c:f>
              <c:numCache>
                <c:formatCode>General</c:formatCode>
                <c:ptCount val="29"/>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numCache>
            </c:numRef>
          </c:cat>
          <c:val>
            <c:numRef>
              <c:f>'Data for chart'!$K$4:$K$32</c:f>
              <c:numCache>
                <c:formatCode>0</c:formatCode>
                <c:ptCount val="29"/>
                <c:pt idx="0">
                  <c:v>100</c:v>
                </c:pt>
                <c:pt idx="5">
                  <c:v>90.921811523633892</c:v>
                </c:pt>
                <c:pt idx="8">
                  <c:v>79.582100277808067</c:v>
                </c:pt>
                <c:pt idx="9">
                  <c:v>76.162444284579522</c:v>
                </c:pt>
                <c:pt idx="10">
                  <c:v>69.638953506530555</c:v>
                </c:pt>
                <c:pt idx="11">
                  <c:v>64.861621265175614</c:v>
                </c:pt>
                <c:pt idx="12">
                  <c:v>64.444007460311994</c:v>
                </c:pt>
                <c:pt idx="13">
                  <c:v>62.063696540665234</c:v>
                </c:pt>
                <c:pt idx="14">
                  <c:v>60.195425151573332</c:v>
                </c:pt>
                <c:pt idx="15">
                  <c:v>59.51881178540981</c:v>
                </c:pt>
                <c:pt idx="16">
                  <c:v>55.762525096130389</c:v>
                </c:pt>
                <c:pt idx="17">
                  <c:v>55.664529777414351</c:v>
                </c:pt>
                <c:pt idx="18">
                  <c:v>52.591012468748801</c:v>
                </c:pt>
                <c:pt idx="19">
                  <c:v>46.149800365123681</c:v>
                </c:pt>
                <c:pt idx="20">
                  <c:v>43.676417185374845</c:v>
                </c:pt>
                <c:pt idx="21">
                  <c:v>40.179232728295418</c:v>
                </c:pt>
                <c:pt idx="22">
                  <c:v>38.900783043428149</c:v>
                </c:pt>
                <c:pt idx="23">
                  <c:v>37.286782375285654</c:v>
                </c:pt>
                <c:pt idx="24">
                  <c:v>36.92332687469878</c:v>
                </c:pt>
                <c:pt idx="25">
                  <c:v>35.785527199462784</c:v>
                </c:pt>
                <c:pt idx="26">
                  <c:v>35.141843947946889</c:v>
                </c:pt>
                <c:pt idx="27">
                  <c:v>36.409686186076769</c:v>
                </c:pt>
                <c:pt idx="28">
                  <c:v>32.785417639547653</c:v>
                </c:pt>
              </c:numCache>
            </c:numRef>
          </c:val>
          <c:smooth val="0"/>
          <c:extLst>
            <c:ext xmlns:c16="http://schemas.microsoft.com/office/drawing/2014/chart" uri="{C3380CC4-5D6E-409C-BE32-E72D297353CC}">
              <c16:uniqueId val="{00000001-CF7A-404E-885B-61FC22DD559D}"/>
            </c:ext>
          </c:extLst>
        </c:ser>
        <c:ser>
          <c:idx val="2"/>
          <c:order val="2"/>
          <c:tx>
            <c:strRef>
              <c:f>'Data for chart'!$L$3</c:f>
              <c:strCache>
                <c:ptCount val="1"/>
                <c:pt idx="0">
                  <c:v>PM10</c:v>
                </c:pt>
              </c:strCache>
            </c:strRef>
          </c:tx>
          <c:cat>
            <c:numRef>
              <c:f>'Data for chart'!$I$4:$I$32</c:f>
              <c:numCache>
                <c:formatCode>General</c:formatCode>
                <c:ptCount val="29"/>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numCache>
            </c:numRef>
          </c:cat>
          <c:val>
            <c:numRef>
              <c:f>'Data for chart'!$L$4:$L$32</c:f>
              <c:numCache>
                <c:formatCode>0</c:formatCode>
                <c:ptCount val="29"/>
                <c:pt idx="0">
                  <c:v>100</c:v>
                </c:pt>
                <c:pt idx="5">
                  <c:v>101.34440867969057</c:v>
                </c:pt>
                <c:pt idx="8">
                  <c:v>95.185159885089178</c:v>
                </c:pt>
                <c:pt idx="9">
                  <c:v>93.428913266044717</c:v>
                </c:pt>
                <c:pt idx="10">
                  <c:v>83.131350806873243</c:v>
                </c:pt>
                <c:pt idx="11">
                  <c:v>77.723731647475674</c:v>
                </c:pt>
                <c:pt idx="12">
                  <c:v>79.160155445002999</c:v>
                </c:pt>
                <c:pt idx="13">
                  <c:v>76.960428336529191</c:v>
                </c:pt>
                <c:pt idx="14">
                  <c:v>74.79375739368939</c:v>
                </c:pt>
                <c:pt idx="15">
                  <c:v>75.254211692953078</c:v>
                </c:pt>
                <c:pt idx="16">
                  <c:v>70.375628761791191</c:v>
                </c:pt>
                <c:pt idx="17">
                  <c:v>63.218972279026609</c:v>
                </c:pt>
                <c:pt idx="18">
                  <c:v>57.948627352628534</c:v>
                </c:pt>
                <c:pt idx="19">
                  <c:v>53.645735904043505</c:v>
                </c:pt>
                <c:pt idx="20">
                  <c:v>49.761416010028881</c:v>
                </c:pt>
                <c:pt idx="21">
                  <c:v>44.230735331912868</c:v>
                </c:pt>
                <c:pt idx="22">
                  <c:v>41.953840330765374</c:v>
                </c:pt>
                <c:pt idx="23">
                  <c:v>39.223678733414317</c:v>
                </c:pt>
                <c:pt idx="24">
                  <c:v>37.858101506569795</c:v>
                </c:pt>
                <c:pt idx="25">
                  <c:v>36.528106958619261</c:v>
                </c:pt>
                <c:pt idx="26">
                  <c:v>36.117050802814276</c:v>
                </c:pt>
                <c:pt idx="27">
                  <c:v>36.431149322388841</c:v>
                </c:pt>
                <c:pt idx="28">
                  <c:v>35.138538087150771</c:v>
                </c:pt>
              </c:numCache>
            </c:numRef>
          </c:val>
          <c:smooth val="0"/>
          <c:extLst>
            <c:ext xmlns:c16="http://schemas.microsoft.com/office/drawing/2014/chart" uri="{C3380CC4-5D6E-409C-BE32-E72D297353CC}">
              <c16:uniqueId val="{00000002-CF7A-404E-885B-61FC22DD559D}"/>
            </c:ext>
          </c:extLst>
        </c:ser>
        <c:ser>
          <c:idx val="3"/>
          <c:order val="3"/>
          <c:tx>
            <c:strRef>
              <c:f>'Data for chart'!$M$3</c:f>
              <c:strCache>
                <c:ptCount val="1"/>
                <c:pt idx="0">
                  <c:v>PM25</c:v>
                </c:pt>
              </c:strCache>
            </c:strRef>
          </c:tx>
          <c:cat>
            <c:numRef>
              <c:f>'Data for chart'!$I$4:$I$32</c:f>
              <c:numCache>
                <c:formatCode>General</c:formatCode>
                <c:ptCount val="29"/>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numCache>
            </c:numRef>
          </c:cat>
          <c:val>
            <c:numRef>
              <c:f>'Data for chart'!$M$4:$M$32</c:f>
              <c:numCache>
                <c:formatCode>0</c:formatCode>
                <c:ptCount val="29"/>
                <c:pt idx="0">
                  <c:v>99.999999999999986</c:v>
                </c:pt>
                <c:pt idx="5">
                  <c:v>101.48872325241244</c:v>
                </c:pt>
                <c:pt idx="8">
                  <c:v>94.499274292230837</c:v>
                </c:pt>
                <c:pt idx="9">
                  <c:v>92.501832932809549</c:v>
                </c:pt>
                <c:pt idx="10">
                  <c:v>81.487127764929426</c:v>
                </c:pt>
                <c:pt idx="11">
                  <c:v>75.732800072519808</c:v>
                </c:pt>
                <c:pt idx="12">
                  <c:v>76.92588956207031</c:v>
                </c:pt>
                <c:pt idx="13">
                  <c:v>74.448883795122754</c:v>
                </c:pt>
                <c:pt idx="14">
                  <c:v>72.009789672243002</c:v>
                </c:pt>
                <c:pt idx="15">
                  <c:v>72.428068382118497</c:v>
                </c:pt>
                <c:pt idx="16">
                  <c:v>67.064783814523722</c:v>
                </c:pt>
                <c:pt idx="17">
                  <c:v>59.402436116336311</c:v>
                </c:pt>
                <c:pt idx="18">
                  <c:v>53.873895973241808</c:v>
                </c:pt>
                <c:pt idx="19">
                  <c:v>49.433430562764983</c:v>
                </c:pt>
                <c:pt idx="20">
                  <c:v>45.419602874718798</c:v>
                </c:pt>
                <c:pt idx="21">
                  <c:v>39.58874640756391</c:v>
                </c:pt>
                <c:pt idx="22">
                  <c:v>37.182433066540995</c:v>
                </c:pt>
                <c:pt idx="23">
                  <c:v>34.198825796480193</c:v>
                </c:pt>
                <c:pt idx="24">
                  <c:v>32.548681054522724</c:v>
                </c:pt>
                <c:pt idx="25">
                  <c:v>31.013044598872732</c:v>
                </c:pt>
                <c:pt idx="26">
                  <c:v>30.356590375049834</c:v>
                </c:pt>
                <c:pt idx="27">
                  <c:v>30.166355651359051</c:v>
                </c:pt>
                <c:pt idx="28">
                  <c:v>28.760514053881188</c:v>
                </c:pt>
              </c:numCache>
            </c:numRef>
          </c:val>
          <c:smooth val="0"/>
          <c:extLst>
            <c:ext xmlns:c16="http://schemas.microsoft.com/office/drawing/2014/chart" uri="{C3380CC4-5D6E-409C-BE32-E72D297353CC}">
              <c16:uniqueId val="{00000003-CF7A-404E-885B-61FC22DD559D}"/>
            </c:ext>
          </c:extLst>
        </c:ser>
        <c:ser>
          <c:idx val="4"/>
          <c:order val="4"/>
          <c:tx>
            <c:strRef>
              <c:f>'Data for chart'!$N$3</c:f>
              <c:strCache>
                <c:ptCount val="1"/>
                <c:pt idx="0">
                  <c:v>Pb</c:v>
                </c:pt>
              </c:strCache>
            </c:strRef>
          </c:tx>
          <c:cat>
            <c:numRef>
              <c:f>'Data for chart'!$I$4:$I$32</c:f>
              <c:numCache>
                <c:formatCode>General</c:formatCode>
                <c:ptCount val="29"/>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numCache>
            </c:numRef>
          </c:cat>
          <c:val>
            <c:numRef>
              <c:f>'Data for chart'!$N$4:$N$32</c:f>
              <c:numCache>
                <c:formatCode>0</c:formatCode>
                <c:ptCount val="29"/>
                <c:pt idx="0">
                  <c:v>100</c:v>
                </c:pt>
                <c:pt idx="5">
                  <c:v>48.803036091944165</c:v>
                </c:pt>
                <c:pt idx="8">
                  <c:v>27.266602885080022</c:v>
                </c:pt>
                <c:pt idx="9">
                  <c:v>14.993263454975933</c:v>
                </c:pt>
                <c:pt idx="10">
                  <c:v>1.5516192122442767</c:v>
                </c:pt>
                <c:pt idx="11">
                  <c:v>1.5430631285779806</c:v>
                </c:pt>
                <c:pt idx="12">
                  <c:v>1.5897201717303444</c:v>
                </c:pt>
                <c:pt idx="13">
                  <c:v>1.6097737050806435</c:v>
                </c:pt>
                <c:pt idx="14">
                  <c:v>1.6267958078053264</c:v>
                </c:pt>
                <c:pt idx="15">
                  <c:v>1.6333509476559234</c:v>
                </c:pt>
                <c:pt idx="16">
                  <c:v>1.6665051590346245</c:v>
                </c:pt>
                <c:pt idx="17">
                  <c:v>1.6768626080257736</c:v>
                </c:pt>
                <c:pt idx="18">
                  <c:v>1.6560925766611485</c:v>
                </c:pt>
                <c:pt idx="19">
                  <c:v>1.626794806194013</c:v>
                </c:pt>
                <c:pt idx="20">
                  <c:v>1.606431609505683</c:v>
                </c:pt>
                <c:pt idx="21">
                  <c:v>1.5825663715015807</c:v>
                </c:pt>
                <c:pt idx="22">
                  <c:v>1.5643898899984257</c:v>
                </c:pt>
                <c:pt idx="23">
                  <c:v>1.567546658456946</c:v>
                </c:pt>
                <c:pt idx="24">
                  <c:v>1.5985001741097482</c:v>
                </c:pt>
                <c:pt idx="25">
                  <c:v>1.6168024173490829</c:v>
                </c:pt>
                <c:pt idx="26">
                  <c:v>1.6500107721509716</c:v>
                </c:pt>
                <c:pt idx="27">
                  <c:v>1.7817340390967771</c:v>
                </c:pt>
                <c:pt idx="28">
                  <c:v>1.7740766620969466</c:v>
                </c:pt>
              </c:numCache>
            </c:numRef>
          </c:val>
          <c:smooth val="0"/>
          <c:extLst>
            <c:ext xmlns:c16="http://schemas.microsoft.com/office/drawing/2014/chart" uri="{C3380CC4-5D6E-409C-BE32-E72D297353CC}">
              <c16:uniqueId val="{00000004-CF7A-404E-885B-61FC22DD559D}"/>
            </c:ext>
          </c:extLst>
        </c:ser>
        <c:dLbls>
          <c:showLegendKey val="0"/>
          <c:showVal val="0"/>
          <c:showCatName val="0"/>
          <c:showSerName val="0"/>
          <c:showPercent val="0"/>
          <c:showBubbleSize val="0"/>
        </c:dLbls>
        <c:marker val="1"/>
        <c:smooth val="0"/>
        <c:axId val="253497344"/>
        <c:axId val="253498880"/>
      </c:lineChart>
      <c:catAx>
        <c:axId val="253497344"/>
        <c:scaling>
          <c:orientation val="minMax"/>
        </c:scaling>
        <c:delete val="0"/>
        <c:axPos val="b"/>
        <c:numFmt formatCode="General" sourceLinked="1"/>
        <c:majorTickMark val="out"/>
        <c:minorTickMark val="none"/>
        <c:tickLblPos val="nextTo"/>
        <c:crossAx val="253498880"/>
        <c:crosses val="autoZero"/>
        <c:auto val="1"/>
        <c:lblAlgn val="ctr"/>
        <c:lblOffset val="100"/>
        <c:noMultiLvlLbl val="0"/>
      </c:catAx>
      <c:valAx>
        <c:axId val="253498880"/>
        <c:scaling>
          <c:orientation val="minMax"/>
        </c:scaling>
        <c:delete val="0"/>
        <c:axPos val="l"/>
        <c:majorGridlines/>
        <c:numFmt formatCode="0" sourceLinked="1"/>
        <c:majorTickMark val="out"/>
        <c:minorTickMark val="none"/>
        <c:tickLblPos val="nextTo"/>
        <c:crossAx val="253497344"/>
        <c:crosses val="autoZero"/>
        <c:crossBetween val="between"/>
      </c:valAx>
      <c:spPr>
        <a:noFill/>
        <a:ln w="25400">
          <a:noFill/>
        </a:ln>
      </c:spPr>
    </c:plotArea>
    <c:plotVisOnly val="1"/>
    <c:dispBlanksAs val="gap"/>
    <c:showDLblsOverMax val="0"/>
  </c:chart>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Figure 13.2: Estimated greenhouse gas emissions of Scottish transport for 2018 (inclusive of radiative forcing)</a:t>
            </a:r>
            <a:endParaRPr lang="en-GB">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'T13.5 and Chart 13.2'!$L$3</c:f>
              <c:strCache>
                <c:ptCount val="1"/>
                <c:pt idx="0">
                  <c:v>Buses and Coaches</c:v>
                </c:pt>
              </c:strCache>
            </c:strRef>
          </c:tx>
          <c:spPr>
            <a:ln w="28575" cap="rnd">
              <a:solidFill>
                <a:schemeClr val="accent1"/>
              </a:solidFill>
              <a:round/>
            </a:ln>
            <a:effectLst/>
          </c:spPr>
          <c:marker>
            <c:symbol val="none"/>
          </c:marker>
          <c:cat>
            <c:numRef>
              <c:f>'T13.5 and Chart 13.2'!$M$2:$AI$2</c:f>
              <c:numCache>
                <c:formatCode>General</c:formatCode>
                <c:ptCount val="23"/>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numCache>
            </c:numRef>
          </c:cat>
          <c:val>
            <c:numRef>
              <c:f>'T13.5 and Chart 13.2'!$M$3:$AI$3</c:f>
              <c:numCache>
                <c:formatCode>0.00</c:formatCode>
                <c:ptCount val="23"/>
                <c:pt idx="0">
                  <c:v>0.59618507077477467</c:v>
                </c:pt>
                <c:pt idx="1">
                  <c:v>0.59746379853190412</c:v>
                </c:pt>
                <c:pt idx="2">
                  <c:v>0.5896123114911529</c:v>
                </c:pt>
                <c:pt idx="3">
                  <c:v>0.57228113968694361</c:v>
                </c:pt>
                <c:pt idx="4">
                  <c:v>0.53936247265894188</c:v>
                </c:pt>
                <c:pt idx="5">
                  <c:v>0.5315238874823045</c:v>
                </c:pt>
                <c:pt idx="6">
                  <c:v>0.54730878961105645</c:v>
                </c:pt>
                <c:pt idx="7">
                  <c:v>0.55815189021471912</c:v>
                </c:pt>
                <c:pt idx="8">
                  <c:v>0.50928286553305646</c:v>
                </c:pt>
                <c:pt idx="9">
                  <c:v>0.5087166433964736</c:v>
                </c:pt>
                <c:pt idx="10">
                  <c:v>0.51639531290527518</c:v>
                </c:pt>
                <c:pt idx="11">
                  <c:v>0.54436623998009226</c:v>
                </c:pt>
                <c:pt idx="12">
                  <c:v>0.49667591711630055</c:v>
                </c:pt>
                <c:pt idx="13">
                  <c:v>0.5004692048775643</c:v>
                </c:pt>
                <c:pt idx="14">
                  <c:v>0.52130017760932124</c:v>
                </c:pt>
                <c:pt idx="15">
                  <c:v>0.48206094132944144</c:v>
                </c:pt>
                <c:pt idx="16">
                  <c:v>0.46733357465155118</c:v>
                </c:pt>
                <c:pt idx="17">
                  <c:v>0.48024919905202507</c:v>
                </c:pt>
                <c:pt idx="18">
                  <c:v>0.48103578132391644</c:v>
                </c:pt>
                <c:pt idx="19">
                  <c:v>0.47008918831761998</c:v>
                </c:pt>
                <c:pt idx="20">
                  <c:v>0.45732520754423722</c:v>
                </c:pt>
                <c:pt idx="21">
                  <c:v>0.48126385986413206</c:v>
                </c:pt>
                <c:pt idx="22">
                  <c:v>0.41355205330621669</c:v>
                </c:pt>
              </c:numCache>
            </c:numRef>
          </c:val>
          <c:smooth val="0"/>
          <c:extLst>
            <c:ext xmlns:c16="http://schemas.microsoft.com/office/drawing/2014/chart" uri="{C3380CC4-5D6E-409C-BE32-E72D297353CC}">
              <c16:uniqueId val="{00000000-53B0-4DD1-8FE3-03038E1D04D1}"/>
            </c:ext>
          </c:extLst>
        </c:ser>
        <c:ser>
          <c:idx val="1"/>
          <c:order val="1"/>
          <c:tx>
            <c:strRef>
              <c:f>'T13.5 and Chart 13.2'!$L$4</c:f>
              <c:strCache>
                <c:ptCount val="1"/>
                <c:pt idx="0">
                  <c:v>Passenger Cars</c:v>
                </c:pt>
              </c:strCache>
            </c:strRef>
          </c:tx>
          <c:spPr>
            <a:ln w="28575" cap="rnd">
              <a:solidFill>
                <a:schemeClr val="accent2"/>
              </a:solidFill>
              <a:round/>
            </a:ln>
            <a:effectLst/>
          </c:spPr>
          <c:marker>
            <c:symbol val="none"/>
          </c:marker>
          <c:cat>
            <c:numRef>
              <c:f>'T13.5 and Chart 13.2'!$M$2:$AI$2</c:f>
              <c:numCache>
                <c:formatCode>General</c:formatCode>
                <c:ptCount val="23"/>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numCache>
            </c:numRef>
          </c:cat>
          <c:val>
            <c:numRef>
              <c:f>'T13.5 and Chart 13.2'!$M$4:$AI$4</c:f>
              <c:numCache>
                <c:formatCode>0.00</c:formatCode>
                <c:ptCount val="23"/>
                <c:pt idx="0">
                  <c:v>5.7875272007760525</c:v>
                </c:pt>
                <c:pt idx="1">
                  <c:v>5.8411160431633711</c:v>
                </c:pt>
                <c:pt idx="2">
                  <c:v>6.0275800742537999</c:v>
                </c:pt>
                <c:pt idx="3">
                  <c:v>6.1022027793679783</c:v>
                </c:pt>
                <c:pt idx="4">
                  <c:v>6.0734567178117889</c:v>
                </c:pt>
                <c:pt idx="5">
                  <c:v>6.0599537526197</c:v>
                </c:pt>
                <c:pt idx="6">
                  <c:v>6.2665910842921297</c:v>
                </c:pt>
                <c:pt idx="7">
                  <c:v>6.1890895730402091</c:v>
                </c:pt>
                <c:pt idx="8">
                  <c:v>6.22936571493684</c:v>
                </c:pt>
                <c:pt idx="9">
                  <c:v>6.2241559297069946</c:v>
                </c:pt>
                <c:pt idx="10">
                  <c:v>6.2835314410608447</c:v>
                </c:pt>
                <c:pt idx="11">
                  <c:v>6.3013982990539592</c:v>
                </c:pt>
                <c:pt idx="12">
                  <c:v>6.1348515817489062</c:v>
                </c:pt>
                <c:pt idx="13">
                  <c:v>5.9569812413141481</c:v>
                </c:pt>
                <c:pt idx="14">
                  <c:v>5.758742828456211</c:v>
                </c:pt>
                <c:pt idx="15">
                  <c:v>5.6795005426069363</c:v>
                </c:pt>
                <c:pt idx="16">
                  <c:v>5.7050397284154446</c:v>
                </c:pt>
                <c:pt idx="17">
                  <c:v>5.6153853694462939</c:v>
                </c:pt>
                <c:pt idx="18">
                  <c:v>5.627923982769139</c:v>
                </c:pt>
                <c:pt idx="19">
                  <c:v>5.6520502046378676</c:v>
                </c:pt>
                <c:pt idx="20">
                  <c:v>5.7568300707303655</c:v>
                </c:pt>
                <c:pt idx="21">
                  <c:v>5.8927885547111707</c:v>
                </c:pt>
                <c:pt idx="22">
                  <c:v>5.8186496418820806</c:v>
                </c:pt>
              </c:numCache>
            </c:numRef>
          </c:val>
          <c:smooth val="0"/>
          <c:extLst>
            <c:ext xmlns:c16="http://schemas.microsoft.com/office/drawing/2014/chart" uri="{C3380CC4-5D6E-409C-BE32-E72D297353CC}">
              <c16:uniqueId val="{00000001-53B0-4DD1-8FE3-03038E1D04D1}"/>
            </c:ext>
          </c:extLst>
        </c:ser>
        <c:ser>
          <c:idx val="2"/>
          <c:order val="2"/>
          <c:tx>
            <c:strRef>
              <c:f>'T13.5 and Chart 13.2'!$L$5</c:f>
              <c:strCache>
                <c:ptCount val="1"/>
                <c:pt idx="0">
                  <c:v>HGVs</c:v>
                </c:pt>
              </c:strCache>
            </c:strRef>
          </c:tx>
          <c:spPr>
            <a:ln w="28575" cap="rnd">
              <a:solidFill>
                <a:schemeClr val="accent3"/>
              </a:solidFill>
              <a:round/>
            </a:ln>
            <a:effectLst/>
          </c:spPr>
          <c:marker>
            <c:symbol val="none"/>
          </c:marker>
          <c:cat>
            <c:numRef>
              <c:f>'T13.5 and Chart 13.2'!$M$2:$AI$2</c:f>
              <c:numCache>
                <c:formatCode>General</c:formatCode>
                <c:ptCount val="23"/>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numCache>
            </c:numRef>
          </c:cat>
          <c:val>
            <c:numRef>
              <c:f>'T13.5 and Chart 13.2'!$M$5:$AI$5</c:f>
              <c:numCache>
                <c:formatCode>0.00</c:formatCode>
                <c:ptCount val="23"/>
                <c:pt idx="0">
                  <c:v>1.7886115464089982</c:v>
                </c:pt>
                <c:pt idx="1">
                  <c:v>1.7103411561300175</c:v>
                </c:pt>
                <c:pt idx="2">
                  <c:v>1.7116507211389278</c:v>
                </c:pt>
                <c:pt idx="3">
                  <c:v>1.6660601072127699</c:v>
                </c:pt>
                <c:pt idx="4">
                  <c:v>1.624577780125239</c:v>
                </c:pt>
                <c:pt idx="5">
                  <c:v>1.6033350460772946</c:v>
                </c:pt>
                <c:pt idx="6">
                  <c:v>1.6190905977365064</c:v>
                </c:pt>
                <c:pt idx="7">
                  <c:v>1.6818383212232084</c:v>
                </c:pt>
                <c:pt idx="8">
                  <c:v>1.7321168719819171</c:v>
                </c:pt>
                <c:pt idx="9">
                  <c:v>1.7862923709503447</c:v>
                </c:pt>
                <c:pt idx="10">
                  <c:v>1.8370050419784789</c:v>
                </c:pt>
                <c:pt idx="11">
                  <c:v>1.8807432733130018</c:v>
                </c:pt>
                <c:pt idx="12">
                  <c:v>1.7747548910560249</c:v>
                </c:pt>
                <c:pt idx="13">
                  <c:v>1.648047587037567</c:v>
                </c:pt>
                <c:pt idx="14">
                  <c:v>1.6922767287381926</c:v>
                </c:pt>
                <c:pt idx="15">
                  <c:v>1.6471741885235498</c:v>
                </c:pt>
                <c:pt idx="16">
                  <c:v>1.6799306589353236</c:v>
                </c:pt>
                <c:pt idx="17">
                  <c:v>1.6894918720354259</c:v>
                </c:pt>
                <c:pt idx="18">
                  <c:v>1.6888325090605552</c:v>
                </c:pt>
                <c:pt idx="19">
                  <c:v>1.7409686234287622</c:v>
                </c:pt>
                <c:pt idx="20">
                  <c:v>1.8181368181325495</c:v>
                </c:pt>
                <c:pt idx="21">
                  <c:v>1.8844735300976254</c:v>
                </c:pt>
                <c:pt idx="22">
                  <c:v>1.8656844726337396</c:v>
                </c:pt>
              </c:numCache>
            </c:numRef>
          </c:val>
          <c:smooth val="0"/>
          <c:extLst>
            <c:ext xmlns:c16="http://schemas.microsoft.com/office/drawing/2014/chart" uri="{C3380CC4-5D6E-409C-BE32-E72D297353CC}">
              <c16:uniqueId val="{00000002-53B0-4DD1-8FE3-03038E1D04D1}"/>
            </c:ext>
          </c:extLst>
        </c:ser>
        <c:ser>
          <c:idx val="3"/>
          <c:order val="3"/>
          <c:tx>
            <c:strRef>
              <c:f>'T13.5 and Chart 13.2'!$L$6</c:f>
              <c:strCache>
                <c:ptCount val="1"/>
                <c:pt idx="0">
                  <c:v>LGVs</c:v>
                </c:pt>
              </c:strCache>
            </c:strRef>
          </c:tx>
          <c:spPr>
            <a:ln w="28575" cap="rnd">
              <a:solidFill>
                <a:schemeClr val="accent4"/>
              </a:solidFill>
              <a:round/>
            </a:ln>
            <a:effectLst/>
          </c:spPr>
          <c:marker>
            <c:symbol val="none"/>
          </c:marker>
          <c:cat>
            <c:numRef>
              <c:f>'T13.5 and Chart 13.2'!$M$2:$AI$2</c:f>
              <c:numCache>
                <c:formatCode>General</c:formatCode>
                <c:ptCount val="23"/>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numCache>
            </c:numRef>
          </c:cat>
          <c:val>
            <c:numRef>
              <c:f>'T13.5 and Chart 13.2'!$M$6:$AI$6</c:f>
              <c:numCache>
                <c:formatCode>0.00</c:formatCode>
                <c:ptCount val="23"/>
                <c:pt idx="0">
                  <c:v>0.95663033333607861</c:v>
                </c:pt>
                <c:pt idx="1">
                  <c:v>1.0658215607865693</c:v>
                </c:pt>
                <c:pt idx="2">
                  <c:v>1.2401125844110426</c:v>
                </c:pt>
                <c:pt idx="3">
                  <c:v>1.2425704653916922</c:v>
                </c:pt>
                <c:pt idx="4">
                  <c:v>1.2097234366666409</c:v>
                </c:pt>
                <c:pt idx="5">
                  <c:v>1.2018417071843457</c:v>
                </c:pt>
                <c:pt idx="6">
                  <c:v>1.2298208314923933</c:v>
                </c:pt>
                <c:pt idx="7">
                  <c:v>1.2682964849350935</c:v>
                </c:pt>
                <c:pt idx="8">
                  <c:v>1.2995582308084026</c:v>
                </c:pt>
                <c:pt idx="9">
                  <c:v>1.346321476555755</c:v>
                </c:pt>
                <c:pt idx="10">
                  <c:v>1.3988027215639351</c:v>
                </c:pt>
                <c:pt idx="11">
                  <c:v>1.4736132686765036</c:v>
                </c:pt>
                <c:pt idx="12">
                  <c:v>1.4100330004271526</c:v>
                </c:pt>
                <c:pt idx="13">
                  <c:v>1.392160101221898</c:v>
                </c:pt>
                <c:pt idx="14">
                  <c:v>1.4326031087370557</c:v>
                </c:pt>
                <c:pt idx="15">
                  <c:v>1.4357159629909071</c:v>
                </c:pt>
                <c:pt idx="16">
                  <c:v>1.4589641068483725</c:v>
                </c:pt>
                <c:pt idx="17">
                  <c:v>1.4787882151297527</c:v>
                </c:pt>
                <c:pt idx="18">
                  <c:v>1.5458121352729091</c:v>
                </c:pt>
                <c:pt idx="19">
                  <c:v>1.6282091064394644</c:v>
                </c:pt>
                <c:pt idx="20">
                  <c:v>1.7566969566450332</c:v>
                </c:pt>
                <c:pt idx="21">
                  <c:v>1.8763047939985138</c:v>
                </c:pt>
                <c:pt idx="22">
                  <c:v>1.8528931284166505</c:v>
                </c:pt>
              </c:numCache>
            </c:numRef>
          </c:val>
          <c:smooth val="0"/>
          <c:extLst>
            <c:ext xmlns:c16="http://schemas.microsoft.com/office/drawing/2014/chart" uri="{C3380CC4-5D6E-409C-BE32-E72D297353CC}">
              <c16:uniqueId val="{00000003-53B0-4DD1-8FE3-03038E1D04D1}"/>
            </c:ext>
          </c:extLst>
        </c:ser>
        <c:ser>
          <c:idx val="4"/>
          <c:order val="4"/>
          <c:tx>
            <c:strRef>
              <c:f>'T13.5 and Chart 13.2'!$L$7</c:f>
              <c:strCache>
                <c:ptCount val="1"/>
                <c:pt idx="0">
                  <c:v>Railways</c:v>
                </c:pt>
              </c:strCache>
            </c:strRef>
          </c:tx>
          <c:spPr>
            <a:ln w="28575" cap="rnd">
              <a:solidFill>
                <a:schemeClr val="accent5"/>
              </a:solidFill>
              <a:round/>
            </a:ln>
            <a:effectLst/>
          </c:spPr>
          <c:marker>
            <c:symbol val="none"/>
          </c:marker>
          <c:cat>
            <c:numRef>
              <c:f>'T13.5 and Chart 13.2'!$M$2:$AI$2</c:f>
              <c:numCache>
                <c:formatCode>General</c:formatCode>
                <c:ptCount val="23"/>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numCache>
            </c:numRef>
          </c:cat>
          <c:val>
            <c:numRef>
              <c:f>'T13.5 and Chart 13.2'!$M$7:$AI$7</c:f>
              <c:numCache>
                <c:formatCode>0.00</c:formatCode>
                <c:ptCount val="23"/>
                <c:pt idx="0">
                  <c:v>0.12352972035345376</c:v>
                </c:pt>
                <c:pt idx="1">
                  <c:v>0.12622555982940617</c:v>
                </c:pt>
                <c:pt idx="2">
                  <c:v>0.1414757964427604</c:v>
                </c:pt>
                <c:pt idx="3">
                  <c:v>0.14296197055076429</c:v>
                </c:pt>
                <c:pt idx="4">
                  <c:v>0.14487571697432253</c:v>
                </c:pt>
                <c:pt idx="5">
                  <c:v>0.1492263928360113</c:v>
                </c:pt>
                <c:pt idx="6">
                  <c:v>0.14842258114012769</c:v>
                </c:pt>
                <c:pt idx="7">
                  <c:v>0.14993535056793328</c:v>
                </c:pt>
                <c:pt idx="8">
                  <c:v>0.15543018268181158</c:v>
                </c:pt>
                <c:pt idx="9">
                  <c:v>0.15485425797920821</c:v>
                </c:pt>
                <c:pt idx="10">
                  <c:v>0.15942230276590796</c:v>
                </c:pt>
                <c:pt idx="11">
                  <c:v>0.17064841382196999</c:v>
                </c:pt>
                <c:pt idx="12">
                  <c:v>0.17123908487930206</c:v>
                </c:pt>
                <c:pt idx="13">
                  <c:v>0.17114206186029768</c:v>
                </c:pt>
                <c:pt idx="14">
                  <c:v>0.17177241864204393</c:v>
                </c:pt>
                <c:pt idx="15">
                  <c:v>0.16884524860131633</c:v>
                </c:pt>
                <c:pt idx="16">
                  <c:v>0.17280757793357665</c:v>
                </c:pt>
                <c:pt idx="17">
                  <c:v>0.17184815827705546</c:v>
                </c:pt>
                <c:pt idx="18">
                  <c:v>0.1747232708776445</c:v>
                </c:pt>
                <c:pt idx="19">
                  <c:v>0.17395426186786406</c:v>
                </c:pt>
                <c:pt idx="20">
                  <c:v>0.17340067115715652</c:v>
                </c:pt>
                <c:pt idx="21">
                  <c:v>0.17134201516367287</c:v>
                </c:pt>
                <c:pt idx="22">
                  <c:v>0.15795641600773988</c:v>
                </c:pt>
              </c:numCache>
            </c:numRef>
          </c:val>
          <c:smooth val="0"/>
          <c:extLst>
            <c:ext xmlns:c16="http://schemas.microsoft.com/office/drawing/2014/chart" uri="{C3380CC4-5D6E-409C-BE32-E72D297353CC}">
              <c16:uniqueId val="{00000004-53B0-4DD1-8FE3-03038E1D04D1}"/>
            </c:ext>
          </c:extLst>
        </c:ser>
        <c:ser>
          <c:idx val="7"/>
          <c:order val="5"/>
          <c:tx>
            <c:strRef>
              <c:f>'T13.5 and Chart 13.2'!$L$10</c:f>
              <c:strCache>
                <c:ptCount val="1"/>
                <c:pt idx="0">
                  <c:v>International Aviation and Shipping RF Total</c:v>
                </c:pt>
              </c:strCache>
            </c:strRef>
          </c:tx>
          <c:spPr>
            <a:ln w="28575" cap="rnd">
              <a:solidFill>
                <a:schemeClr val="accent6"/>
              </a:solidFill>
              <a:round/>
            </a:ln>
            <a:effectLst/>
          </c:spPr>
          <c:marker>
            <c:symbol val="none"/>
          </c:marker>
          <c:cat>
            <c:numRef>
              <c:f>'T13.5 and Chart 13.2'!$M$2:$AI$2</c:f>
              <c:numCache>
                <c:formatCode>General</c:formatCode>
                <c:ptCount val="23"/>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numCache>
            </c:numRef>
          </c:cat>
          <c:val>
            <c:numRef>
              <c:f>'T13.5 and Chart 13.2'!$M$10:$AI$10</c:f>
              <c:numCache>
                <c:formatCode>0.00</c:formatCode>
                <c:ptCount val="23"/>
                <c:pt idx="0">
                  <c:v>1.7272323813489665</c:v>
                </c:pt>
                <c:pt idx="1">
                  <c:v>2.0338309262690171</c:v>
                </c:pt>
                <c:pt idx="2">
                  <c:v>2.4331603449815775</c:v>
                </c:pt>
                <c:pt idx="3">
                  <c:v>2.2957475513913312</c:v>
                </c:pt>
                <c:pt idx="4">
                  <c:v>2.0865121877430592</c:v>
                </c:pt>
                <c:pt idx="5">
                  <c:v>2.2207719403489992</c:v>
                </c:pt>
                <c:pt idx="6">
                  <c:v>2.0230542819021329</c:v>
                </c:pt>
                <c:pt idx="7">
                  <c:v>2.0204330527278431</c:v>
                </c:pt>
                <c:pt idx="8">
                  <c:v>2.311022355216457</c:v>
                </c:pt>
                <c:pt idx="9">
                  <c:v>2.5451034368962677</c:v>
                </c:pt>
                <c:pt idx="10">
                  <c:v>2.6833342134689691</c:v>
                </c:pt>
                <c:pt idx="11">
                  <c:v>2.7693057721960397</c:v>
                </c:pt>
                <c:pt idx="12">
                  <c:v>2.6907171918001165</c:v>
                </c:pt>
                <c:pt idx="13">
                  <c:v>2.4746789647800287</c:v>
                </c:pt>
                <c:pt idx="14">
                  <c:v>2.2353561470395453</c:v>
                </c:pt>
                <c:pt idx="15">
                  <c:v>2.4294247049828499</c:v>
                </c:pt>
                <c:pt idx="16">
                  <c:v>2.3310085234026343</c:v>
                </c:pt>
                <c:pt idx="17">
                  <c:v>2.4558595289168834</c:v>
                </c:pt>
                <c:pt idx="18">
                  <c:v>2.6095666701436535</c:v>
                </c:pt>
                <c:pt idx="19">
                  <c:v>2.7704040022563201</c:v>
                </c:pt>
                <c:pt idx="20">
                  <c:v>2.963841504436155</c:v>
                </c:pt>
                <c:pt idx="21">
                  <c:v>3.1563394133319416</c:v>
                </c:pt>
              </c:numCache>
            </c:numRef>
          </c:val>
          <c:smooth val="0"/>
          <c:extLst>
            <c:ext xmlns:c16="http://schemas.microsoft.com/office/drawing/2014/chart" uri="{C3380CC4-5D6E-409C-BE32-E72D297353CC}">
              <c16:uniqueId val="{00000005-53B0-4DD1-8FE3-03038E1D04D1}"/>
            </c:ext>
          </c:extLst>
        </c:ser>
        <c:ser>
          <c:idx val="8"/>
          <c:order val="6"/>
          <c:tx>
            <c:strRef>
              <c:f>'T13.5 and Chart 13.2'!$L$11</c:f>
              <c:strCache>
                <c:ptCount val="1"/>
                <c:pt idx="0">
                  <c:v>Domestic Aviation and Shipping</c:v>
                </c:pt>
              </c:strCache>
            </c:strRef>
          </c:tx>
          <c:spPr>
            <a:ln w="28575" cap="rnd">
              <a:solidFill>
                <a:schemeClr val="accent5">
                  <a:lumMod val="75000"/>
                </a:schemeClr>
              </a:solidFill>
              <a:round/>
            </a:ln>
            <a:effectLst/>
          </c:spPr>
          <c:marker>
            <c:symbol val="none"/>
          </c:marker>
          <c:cat>
            <c:numRef>
              <c:f>'T13.5 and Chart 13.2'!$M$2:$AI$2</c:f>
              <c:numCache>
                <c:formatCode>General</c:formatCode>
                <c:ptCount val="23"/>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numCache>
            </c:numRef>
          </c:cat>
          <c:val>
            <c:numRef>
              <c:f>'T13.5 and Chart 13.2'!$M$11:$AI$11</c:f>
              <c:numCache>
                <c:formatCode>0.00</c:formatCode>
                <c:ptCount val="23"/>
                <c:pt idx="0">
                  <c:v>1.1752560469885185</c:v>
                </c:pt>
                <c:pt idx="1">
                  <c:v>1.0480799229145377</c:v>
                </c:pt>
                <c:pt idx="2">
                  <c:v>1.2189717714713222</c:v>
                </c:pt>
                <c:pt idx="3">
                  <c:v>1.2847382096801163</c:v>
                </c:pt>
                <c:pt idx="4">
                  <c:v>1.2911647915583946</c:v>
                </c:pt>
                <c:pt idx="5">
                  <c:v>1.345593038467958</c:v>
                </c:pt>
                <c:pt idx="6">
                  <c:v>1.38090879740902</c:v>
                </c:pt>
                <c:pt idx="7">
                  <c:v>1.404627523656262</c:v>
                </c:pt>
                <c:pt idx="8">
                  <c:v>1.4216126113600804</c:v>
                </c:pt>
                <c:pt idx="9">
                  <c:v>1.4813877540781952</c:v>
                </c:pt>
                <c:pt idx="10">
                  <c:v>1.5226425948016127</c:v>
                </c:pt>
                <c:pt idx="11">
                  <c:v>1.5393588393152446</c:v>
                </c:pt>
                <c:pt idx="12">
                  <c:v>1.4256902546004051</c:v>
                </c:pt>
                <c:pt idx="13">
                  <c:v>1.263696225163764</c:v>
                </c:pt>
                <c:pt idx="14">
                  <c:v>1.1635937530879419</c:v>
                </c:pt>
                <c:pt idx="15">
                  <c:v>1.1432395317930968</c:v>
                </c:pt>
                <c:pt idx="16">
                  <c:v>1.1091278840949812</c:v>
                </c:pt>
                <c:pt idx="17">
                  <c:v>1.1190890604071373</c:v>
                </c:pt>
                <c:pt idx="18">
                  <c:v>1.0740199681789147</c:v>
                </c:pt>
                <c:pt idx="19">
                  <c:v>1.0630504644121039</c:v>
                </c:pt>
                <c:pt idx="20">
                  <c:v>0.9881058929230071</c:v>
                </c:pt>
                <c:pt idx="21">
                  <c:v>1.0364512103172858</c:v>
                </c:pt>
              </c:numCache>
            </c:numRef>
          </c:val>
          <c:smooth val="0"/>
          <c:extLst>
            <c:ext xmlns:c16="http://schemas.microsoft.com/office/drawing/2014/chart" uri="{C3380CC4-5D6E-409C-BE32-E72D297353CC}">
              <c16:uniqueId val="{00000006-53B0-4DD1-8FE3-03038E1D04D1}"/>
            </c:ext>
          </c:extLst>
        </c:ser>
        <c:dLbls>
          <c:showLegendKey val="0"/>
          <c:showVal val="0"/>
          <c:showCatName val="0"/>
          <c:showSerName val="0"/>
          <c:showPercent val="0"/>
          <c:showBubbleSize val="0"/>
        </c:dLbls>
        <c:smooth val="0"/>
        <c:axId val="514491808"/>
        <c:axId val="514492136"/>
      </c:lineChart>
      <c:catAx>
        <c:axId val="514491808"/>
        <c:scaling>
          <c:orientation val="minMax"/>
        </c:scaling>
        <c:delete val="0"/>
        <c:axPos val="b"/>
        <c:title>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4492136"/>
        <c:crosses val="autoZero"/>
        <c:auto val="1"/>
        <c:lblAlgn val="ctr"/>
        <c:lblOffset val="100"/>
        <c:noMultiLvlLbl val="0"/>
      </c:catAx>
      <c:valAx>
        <c:axId val="514492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b="1" i="0" baseline="0">
                    <a:effectLst/>
                  </a:rPr>
                  <a:t>MtCO</a:t>
                </a:r>
                <a:r>
                  <a:rPr lang="en-GB" sz="1400" b="1" i="0" baseline="-25000">
                    <a:effectLst/>
                  </a:rPr>
                  <a:t>2</a:t>
                </a:r>
                <a:r>
                  <a:rPr lang="en-GB" sz="1400" b="1" i="0" baseline="0">
                    <a:effectLst/>
                  </a:rPr>
                  <a:t>e</a:t>
                </a:r>
                <a:endParaRPr lang="en-GB" sz="14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4491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Figure 13.2: Estimated greenhouse gas emissions of Scottish transport for 2018 </a:t>
            </a:r>
            <a:endParaRPr lang="en-GB">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'T13.5 and Chart 13.2'!$L$3</c:f>
              <c:strCache>
                <c:ptCount val="1"/>
                <c:pt idx="0">
                  <c:v>Buses and Coaches</c:v>
                </c:pt>
              </c:strCache>
            </c:strRef>
          </c:tx>
          <c:spPr>
            <a:ln w="28575" cap="rnd">
              <a:solidFill>
                <a:schemeClr val="accent1"/>
              </a:solidFill>
              <a:round/>
            </a:ln>
            <a:effectLst/>
          </c:spPr>
          <c:marker>
            <c:symbol val="none"/>
          </c:marker>
          <c:cat>
            <c:numRef>
              <c:f>'T13.5 and Chart 13.2'!$M$2:$AI$2</c:f>
              <c:numCache>
                <c:formatCode>General</c:formatCode>
                <c:ptCount val="23"/>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numCache>
            </c:numRef>
          </c:cat>
          <c:val>
            <c:numRef>
              <c:f>'T13.5 and Chart 13.2'!$M$3:$AI$3</c:f>
              <c:numCache>
                <c:formatCode>0.00</c:formatCode>
                <c:ptCount val="23"/>
                <c:pt idx="0">
                  <c:v>0.59618507077477467</c:v>
                </c:pt>
                <c:pt idx="1">
                  <c:v>0.59746379853190412</c:v>
                </c:pt>
                <c:pt idx="2">
                  <c:v>0.5896123114911529</c:v>
                </c:pt>
                <c:pt idx="3">
                  <c:v>0.57228113968694361</c:v>
                </c:pt>
                <c:pt idx="4">
                  <c:v>0.53936247265894188</c:v>
                </c:pt>
                <c:pt idx="5">
                  <c:v>0.5315238874823045</c:v>
                </c:pt>
                <c:pt idx="6">
                  <c:v>0.54730878961105645</c:v>
                </c:pt>
                <c:pt idx="7">
                  <c:v>0.55815189021471912</c:v>
                </c:pt>
                <c:pt idx="8">
                  <c:v>0.50928286553305646</c:v>
                </c:pt>
                <c:pt idx="9">
                  <c:v>0.5087166433964736</c:v>
                </c:pt>
                <c:pt idx="10">
                  <c:v>0.51639531290527518</c:v>
                </c:pt>
                <c:pt idx="11">
                  <c:v>0.54436623998009226</c:v>
                </c:pt>
                <c:pt idx="12">
                  <c:v>0.49667591711630055</c:v>
                </c:pt>
                <c:pt idx="13">
                  <c:v>0.5004692048775643</c:v>
                </c:pt>
                <c:pt idx="14">
                  <c:v>0.52130017760932124</c:v>
                </c:pt>
                <c:pt idx="15">
                  <c:v>0.48206094132944144</c:v>
                </c:pt>
                <c:pt idx="16">
                  <c:v>0.46733357465155118</c:v>
                </c:pt>
                <c:pt idx="17">
                  <c:v>0.48024919905202507</c:v>
                </c:pt>
                <c:pt idx="18">
                  <c:v>0.48103578132391644</c:v>
                </c:pt>
                <c:pt idx="19">
                  <c:v>0.47008918831761998</c:v>
                </c:pt>
                <c:pt idx="20">
                  <c:v>0.45732520754423722</c:v>
                </c:pt>
                <c:pt idx="21">
                  <c:v>0.48126385986413206</c:v>
                </c:pt>
                <c:pt idx="22">
                  <c:v>0.41355205330621669</c:v>
                </c:pt>
              </c:numCache>
            </c:numRef>
          </c:val>
          <c:smooth val="0"/>
          <c:extLst>
            <c:ext xmlns:c16="http://schemas.microsoft.com/office/drawing/2014/chart" uri="{C3380CC4-5D6E-409C-BE32-E72D297353CC}">
              <c16:uniqueId val="{00000000-B9CC-4CA9-B4FA-C15E26174C74}"/>
            </c:ext>
          </c:extLst>
        </c:ser>
        <c:ser>
          <c:idx val="1"/>
          <c:order val="1"/>
          <c:tx>
            <c:strRef>
              <c:f>'T13.5 and Chart 13.2'!$L$4</c:f>
              <c:strCache>
                <c:ptCount val="1"/>
                <c:pt idx="0">
                  <c:v>Passenger Cars</c:v>
                </c:pt>
              </c:strCache>
            </c:strRef>
          </c:tx>
          <c:spPr>
            <a:ln w="28575" cap="rnd">
              <a:solidFill>
                <a:schemeClr val="accent2"/>
              </a:solidFill>
              <a:round/>
            </a:ln>
            <a:effectLst/>
          </c:spPr>
          <c:marker>
            <c:symbol val="none"/>
          </c:marker>
          <c:cat>
            <c:numRef>
              <c:f>'T13.5 and Chart 13.2'!$M$2:$AI$2</c:f>
              <c:numCache>
                <c:formatCode>General</c:formatCode>
                <c:ptCount val="23"/>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numCache>
            </c:numRef>
          </c:cat>
          <c:val>
            <c:numRef>
              <c:f>'T13.5 and Chart 13.2'!$M$4:$AI$4</c:f>
              <c:numCache>
                <c:formatCode>0.00</c:formatCode>
                <c:ptCount val="23"/>
                <c:pt idx="0">
                  <c:v>5.7875272007760525</c:v>
                </c:pt>
                <c:pt idx="1">
                  <c:v>5.8411160431633711</c:v>
                </c:pt>
                <c:pt idx="2">
                  <c:v>6.0275800742537999</c:v>
                </c:pt>
                <c:pt idx="3">
                  <c:v>6.1022027793679783</c:v>
                </c:pt>
                <c:pt idx="4">
                  <c:v>6.0734567178117889</c:v>
                </c:pt>
                <c:pt idx="5">
                  <c:v>6.0599537526197</c:v>
                </c:pt>
                <c:pt idx="6">
                  <c:v>6.2665910842921297</c:v>
                </c:pt>
                <c:pt idx="7">
                  <c:v>6.1890895730402091</c:v>
                </c:pt>
                <c:pt idx="8">
                  <c:v>6.22936571493684</c:v>
                </c:pt>
                <c:pt idx="9">
                  <c:v>6.2241559297069946</c:v>
                </c:pt>
                <c:pt idx="10">
                  <c:v>6.2835314410608447</c:v>
                </c:pt>
                <c:pt idx="11">
                  <c:v>6.3013982990539592</c:v>
                </c:pt>
                <c:pt idx="12">
                  <c:v>6.1348515817489062</c:v>
                </c:pt>
                <c:pt idx="13">
                  <c:v>5.9569812413141481</c:v>
                </c:pt>
                <c:pt idx="14">
                  <c:v>5.758742828456211</c:v>
                </c:pt>
                <c:pt idx="15">
                  <c:v>5.6795005426069363</c:v>
                </c:pt>
                <c:pt idx="16">
                  <c:v>5.7050397284154446</c:v>
                </c:pt>
                <c:pt idx="17">
                  <c:v>5.6153853694462939</c:v>
                </c:pt>
                <c:pt idx="18">
                  <c:v>5.627923982769139</c:v>
                </c:pt>
                <c:pt idx="19">
                  <c:v>5.6520502046378676</c:v>
                </c:pt>
                <c:pt idx="20">
                  <c:v>5.7568300707303655</c:v>
                </c:pt>
                <c:pt idx="21">
                  <c:v>5.8927885547111707</c:v>
                </c:pt>
                <c:pt idx="22">
                  <c:v>5.8186496418820806</c:v>
                </c:pt>
              </c:numCache>
            </c:numRef>
          </c:val>
          <c:smooth val="0"/>
          <c:extLst>
            <c:ext xmlns:c16="http://schemas.microsoft.com/office/drawing/2014/chart" uri="{C3380CC4-5D6E-409C-BE32-E72D297353CC}">
              <c16:uniqueId val="{00000001-B9CC-4CA9-B4FA-C15E26174C74}"/>
            </c:ext>
          </c:extLst>
        </c:ser>
        <c:ser>
          <c:idx val="2"/>
          <c:order val="2"/>
          <c:tx>
            <c:strRef>
              <c:f>'T13.5 and Chart 13.2'!$L$5</c:f>
              <c:strCache>
                <c:ptCount val="1"/>
                <c:pt idx="0">
                  <c:v>HGVs</c:v>
                </c:pt>
              </c:strCache>
            </c:strRef>
          </c:tx>
          <c:spPr>
            <a:ln w="28575" cap="rnd">
              <a:solidFill>
                <a:schemeClr val="accent3"/>
              </a:solidFill>
              <a:round/>
            </a:ln>
            <a:effectLst/>
          </c:spPr>
          <c:marker>
            <c:symbol val="none"/>
          </c:marker>
          <c:cat>
            <c:numRef>
              <c:f>'T13.5 and Chart 13.2'!$M$2:$AI$2</c:f>
              <c:numCache>
                <c:formatCode>General</c:formatCode>
                <c:ptCount val="23"/>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numCache>
            </c:numRef>
          </c:cat>
          <c:val>
            <c:numRef>
              <c:f>'T13.5 and Chart 13.2'!$M$5:$AI$5</c:f>
              <c:numCache>
                <c:formatCode>0.00</c:formatCode>
                <c:ptCount val="23"/>
                <c:pt idx="0">
                  <c:v>1.7886115464089982</c:v>
                </c:pt>
                <c:pt idx="1">
                  <c:v>1.7103411561300175</c:v>
                </c:pt>
                <c:pt idx="2">
                  <c:v>1.7116507211389278</c:v>
                </c:pt>
                <c:pt idx="3">
                  <c:v>1.6660601072127699</c:v>
                </c:pt>
                <c:pt idx="4">
                  <c:v>1.624577780125239</c:v>
                </c:pt>
                <c:pt idx="5">
                  <c:v>1.6033350460772946</c:v>
                </c:pt>
                <c:pt idx="6">
                  <c:v>1.6190905977365064</c:v>
                </c:pt>
                <c:pt idx="7">
                  <c:v>1.6818383212232084</c:v>
                </c:pt>
                <c:pt idx="8">
                  <c:v>1.7321168719819171</c:v>
                </c:pt>
                <c:pt idx="9">
                  <c:v>1.7862923709503447</c:v>
                </c:pt>
                <c:pt idx="10">
                  <c:v>1.8370050419784789</c:v>
                </c:pt>
                <c:pt idx="11">
                  <c:v>1.8807432733130018</c:v>
                </c:pt>
                <c:pt idx="12">
                  <c:v>1.7747548910560249</c:v>
                </c:pt>
                <c:pt idx="13">
                  <c:v>1.648047587037567</c:v>
                </c:pt>
                <c:pt idx="14">
                  <c:v>1.6922767287381926</c:v>
                </c:pt>
                <c:pt idx="15">
                  <c:v>1.6471741885235498</c:v>
                </c:pt>
                <c:pt idx="16">
                  <c:v>1.6799306589353236</c:v>
                </c:pt>
                <c:pt idx="17">
                  <c:v>1.6894918720354259</c:v>
                </c:pt>
                <c:pt idx="18">
                  <c:v>1.6888325090605552</c:v>
                </c:pt>
                <c:pt idx="19">
                  <c:v>1.7409686234287622</c:v>
                </c:pt>
                <c:pt idx="20">
                  <c:v>1.8181368181325495</c:v>
                </c:pt>
                <c:pt idx="21">
                  <c:v>1.8844735300976254</c:v>
                </c:pt>
                <c:pt idx="22">
                  <c:v>1.8656844726337396</c:v>
                </c:pt>
              </c:numCache>
            </c:numRef>
          </c:val>
          <c:smooth val="0"/>
          <c:extLst>
            <c:ext xmlns:c16="http://schemas.microsoft.com/office/drawing/2014/chart" uri="{C3380CC4-5D6E-409C-BE32-E72D297353CC}">
              <c16:uniqueId val="{00000002-B9CC-4CA9-B4FA-C15E26174C74}"/>
            </c:ext>
          </c:extLst>
        </c:ser>
        <c:ser>
          <c:idx val="3"/>
          <c:order val="3"/>
          <c:tx>
            <c:strRef>
              <c:f>'T13.5 and Chart 13.2'!$L$6</c:f>
              <c:strCache>
                <c:ptCount val="1"/>
                <c:pt idx="0">
                  <c:v>LGVs</c:v>
                </c:pt>
              </c:strCache>
            </c:strRef>
          </c:tx>
          <c:spPr>
            <a:ln w="28575" cap="rnd">
              <a:solidFill>
                <a:schemeClr val="accent4"/>
              </a:solidFill>
              <a:round/>
            </a:ln>
            <a:effectLst/>
          </c:spPr>
          <c:marker>
            <c:symbol val="none"/>
          </c:marker>
          <c:cat>
            <c:numRef>
              <c:f>'T13.5 and Chart 13.2'!$M$2:$AI$2</c:f>
              <c:numCache>
                <c:formatCode>General</c:formatCode>
                <c:ptCount val="23"/>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numCache>
            </c:numRef>
          </c:cat>
          <c:val>
            <c:numRef>
              <c:f>'T13.5 and Chart 13.2'!$M$6:$AI$6</c:f>
              <c:numCache>
                <c:formatCode>0.00</c:formatCode>
                <c:ptCount val="23"/>
                <c:pt idx="0">
                  <c:v>0.95663033333607861</c:v>
                </c:pt>
                <c:pt idx="1">
                  <c:v>1.0658215607865693</c:v>
                </c:pt>
                <c:pt idx="2">
                  <c:v>1.2401125844110426</c:v>
                </c:pt>
                <c:pt idx="3">
                  <c:v>1.2425704653916922</c:v>
                </c:pt>
                <c:pt idx="4">
                  <c:v>1.2097234366666409</c:v>
                </c:pt>
                <c:pt idx="5">
                  <c:v>1.2018417071843457</c:v>
                </c:pt>
                <c:pt idx="6">
                  <c:v>1.2298208314923933</c:v>
                </c:pt>
                <c:pt idx="7">
                  <c:v>1.2682964849350935</c:v>
                </c:pt>
                <c:pt idx="8">
                  <c:v>1.2995582308084026</c:v>
                </c:pt>
                <c:pt idx="9">
                  <c:v>1.346321476555755</c:v>
                </c:pt>
                <c:pt idx="10">
                  <c:v>1.3988027215639351</c:v>
                </c:pt>
                <c:pt idx="11">
                  <c:v>1.4736132686765036</c:v>
                </c:pt>
                <c:pt idx="12">
                  <c:v>1.4100330004271526</c:v>
                </c:pt>
                <c:pt idx="13">
                  <c:v>1.392160101221898</c:v>
                </c:pt>
                <c:pt idx="14">
                  <c:v>1.4326031087370557</c:v>
                </c:pt>
                <c:pt idx="15">
                  <c:v>1.4357159629909071</c:v>
                </c:pt>
                <c:pt idx="16">
                  <c:v>1.4589641068483725</c:v>
                </c:pt>
                <c:pt idx="17">
                  <c:v>1.4787882151297527</c:v>
                </c:pt>
                <c:pt idx="18">
                  <c:v>1.5458121352729091</c:v>
                </c:pt>
                <c:pt idx="19">
                  <c:v>1.6282091064394644</c:v>
                </c:pt>
                <c:pt idx="20">
                  <c:v>1.7566969566450332</c:v>
                </c:pt>
                <c:pt idx="21">
                  <c:v>1.8763047939985138</c:v>
                </c:pt>
                <c:pt idx="22">
                  <c:v>1.8528931284166505</c:v>
                </c:pt>
              </c:numCache>
            </c:numRef>
          </c:val>
          <c:smooth val="0"/>
          <c:extLst>
            <c:ext xmlns:c16="http://schemas.microsoft.com/office/drawing/2014/chart" uri="{C3380CC4-5D6E-409C-BE32-E72D297353CC}">
              <c16:uniqueId val="{00000003-B9CC-4CA9-B4FA-C15E26174C74}"/>
            </c:ext>
          </c:extLst>
        </c:ser>
        <c:ser>
          <c:idx val="4"/>
          <c:order val="4"/>
          <c:tx>
            <c:strRef>
              <c:f>'T13.5 and Chart 13.2'!$L$7</c:f>
              <c:strCache>
                <c:ptCount val="1"/>
                <c:pt idx="0">
                  <c:v>Railways</c:v>
                </c:pt>
              </c:strCache>
            </c:strRef>
          </c:tx>
          <c:spPr>
            <a:ln w="28575" cap="rnd">
              <a:solidFill>
                <a:schemeClr val="accent5"/>
              </a:solidFill>
              <a:round/>
            </a:ln>
            <a:effectLst/>
          </c:spPr>
          <c:marker>
            <c:symbol val="none"/>
          </c:marker>
          <c:cat>
            <c:numRef>
              <c:f>'T13.5 and Chart 13.2'!$M$2:$AI$2</c:f>
              <c:numCache>
                <c:formatCode>General</c:formatCode>
                <c:ptCount val="23"/>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numCache>
            </c:numRef>
          </c:cat>
          <c:val>
            <c:numRef>
              <c:f>'T13.5 and Chart 13.2'!$M$7:$AI$7</c:f>
              <c:numCache>
                <c:formatCode>0.00</c:formatCode>
                <c:ptCount val="23"/>
                <c:pt idx="0">
                  <c:v>0.12352972035345376</c:v>
                </c:pt>
                <c:pt idx="1">
                  <c:v>0.12622555982940617</c:v>
                </c:pt>
                <c:pt idx="2">
                  <c:v>0.1414757964427604</c:v>
                </c:pt>
                <c:pt idx="3">
                  <c:v>0.14296197055076429</c:v>
                </c:pt>
                <c:pt idx="4">
                  <c:v>0.14487571697432253</c:v>
                </c:pt>
                <c:pt idx="5">
                  <c:v>0.1492263928360113</c:v>
                </c:pt>
                <c:pt idx="6">
                  <c:v>0.14842258114012769</c:v>
                </c:pt>
                <c:pt idx="7">
                  <c:v>0.14993535056793328</c:v>
                </c:pt>
                <c:pt idx="8">
                  <c:v>0.15543018268181158</c:v>
                </c:pt>
                <c:pt idx="9">
                  <c:v>0.15485425797920821</c:v>
                </c:pt>
                <c:pt idx="10">
                  <c:v>0.15942230276590796</c:v>
                </c:pt>
                <c:pt idx="11">
                  <c:v>0.17064841382196999</c:v>
                </c:pt>
                <c:pt idx="12">
                  <c:v>0.17123908487930206</c:v>
                </c:pt>
                <c:pt idx="13">
                  <c:v>0.17114206186029768</c:v>
                </c:pt>
                <c:pt idx="14">
                  <c:v>0.17177241864204393</c:v>
                </c:pt>
                <c:pt idx="15">
                  <c:v>0.16884524860131633</c:v>
                </c:pt>
                <c:pt idx="16">
                  <c:v>0.17280757793357665</c:v>
                </c:pt>
                <c:pt idx="17">
                  <c:v>0.17184815827705546</c:v>
                </c:pt>
                <c:pt idx="18">
                  <c:v>0.1747232708776445</c:v>
                </c:pt>
                <c:pt idx="19">
                  <c:v>0.17395426186786406</c:v>
                </c:pt>
                <c:pt idx="20">
                  <c:v>0.17340067115715652</c:v>
                </c:pt>
                <c:pt idx="21">
                  <c:v>0.17134201516367287</c:v>
                </c:pt>
                <c:pt idx="22">
                  <c:v>0.15795641600773988</c:v>
                </c:pt>
              </c:numCache>
            </c:numRef>
          </c:val>
          <c:smooth val="0"/>
          <c:extLst>
            <c:ext xmlns:c16="http://schemas.microsoft.com/office/drawing/2014/chart" uri="{C3380CC4-5D6E-409C-BE32-E72D297353CC}">
              <c16:uniqueId val="{00000004-B9CC-4CA9-B4FA-C15E26174C74}"/>
            </c:ext>
          </c:extLst>
        </c:ser>
        <c:ser>
          <c:idx val="5"/>
          <c:order val="5"/>
          <c:tx>
            <c:strRef>
              <c:f>'T13.5 and Chart 13.2'!$L$8</c:f>
              <c:strCache>
                <c:ptCount val="1"/>
                <c:pt idx="0">
                  <c:v>International Aviation and Shipping</c:v>
                </c:pt>
              </c:strCache>
            </c:strRef>
          </c:tx>
          <c:spPr>
            <a:ln w="28575" cap="rnd">
              <a:solidFill>
                <a:schemeClr val="accent6"/>
              </a:solidFill>
              <a:round/>
            </a:ln>
            <a:effectLst/>
          </c:spPr>
          <c:marker>
            <c:symbol val="none"/>
          </c:marker>
          <c:cat>
            <c:numRef>
              <c:f>'T13.5 and Chart 13.2'!$M$2:$AI$2</c:f>
              <c:numCache>
                <c:formatCode>General</c:formatCode>
                <c:ptCount val="23"/>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numCache>
            </c:numRef>
          </c:cat>
          <c:val>
            <c:numRef>
              <c:f>'T13.5 and Chart 13.2'!$M$8:$AI$8</c:f>
              <c:numCache>
                <c:formatCode>0.00</c:formatCode>
                <c:ptCount val="23"/>
                <c:pt idx="0">
                  <c:v>1.3070043533998252</c:v>
                </c:pt>
                <c:pt idx="1">
                  <c:v>1.4828995945296763</c:v>
                </c:pt>
                <c:pt idx="2">
                  <c:v>1.7473785870744762</c:v>
                </c:pt>
                <c:pt idx="3">
                  <c:v>1.5796502791312734</c:v>
                </c:pt>
                <c:pt idx="4">
                  <c:v>1.4247977036649906</c:v>
                </c:pt>
                <c:pt idx="5">
                  <c:v>1.5484539271225382</c:v>
                </c:pt>
                <c:pt idx="6">
                  <c:v>1.3884989330963515</c:v>
                </c:pt>
                <c:pt idx="7">
                  <c:v>1.3275051938797982</c:v>
                </c:pt>
                <c:pt idx="8">
                  <c:v>1.503288616189969</c:v>
                </c:pt>
                <c:pt idx="9">
                  <c:v>1.6121386943538099</c:v>
                </c:pt>
                <c:pt idx="10">
                  <c:v>1.697072687560673</c:v>
                </c:pt>
                <c:pt idx="11">
                  <c:v>1.7465416073429845</c:v>
                </c:pt>
                <c:pt idx="12">
                  <c:v>1.7798453428101269</c:v>
                </c:pt>
                <c:pt idx="13">
                  <c:v>1.6320842342518227</c:v>
                </c:pt>
                <c:pt idx="14">
                  <c:v>1.4329723552502101</c:v>
                </c:pt>
                <c:pt idx="15">
                  <c:v>1.5550166694479219</c:v>
                </c:pt>
                <c:pt idx="16">
                  <c:v>1.463180442918719</c:v>
                </c:pt>
                <c:pt idx="17">
                  <c:v>1.5393852723754156</c:v>
                </c:pt>
                <c:pt idx="18">
                  <c:v>1.6384169225595302</c:v>
                </c:pt>
                <c:pt idx="19">
                  <c:v>1.7033400663243239</c:v>
                </c:pt>
                <c:pt idx="20">
                  <c:v>1.8140220403383225</c:v>
                </c:pt>
                <c:pt idx="21">
                  <c:v>1.9264024799522566</c:v>
                </c:pt>
                <c:pt idx="22">
                  <c:v>1.9018403867106355</c:v>
                </c:pt>
              </c:numCache>
            </c:numRef>
          </c:val>
          <c:smooth val="0"/>
          <c:extLst>
            <c:ext xmlns:c16="http://schemas.microsoft.com/office/drawing/2014/chart" uri="{C3380CC4-5D6E-409C-BE32-E72D297353CC}">
              <c16:uniqueId val="{00000005-B9CC-4CA9-B4FA-C15E26174C74}"/>
            </c:ext>
          </c:extLst>
        </c:ser>
        <c:ser>
          <c:idx val="6"/>
          <c:order val="6"/>
          <c:tx>
            <c:strRef>
              <c:f>'T13.5 and Chart 13.2'!$L$9</c:f>
              <c:strCache>
                <c:ptCount val="1"/>
                <c:pt idx="0">
                  <c:v>Domestic Aviation and Shipping</c:v>
                </c:pt>
              </c:strCache>
            </c:strRef>
          </c:tx>
          <c:spPr>
            <a:ln w="28575" cap="rnd">
              <a:solidFill>
                <a:schemeClr val="accent1">
                  <a:lumMod val="60000"/>
                </a:schemeClr>
              </a:solidFill>
              <a:round/>
            </a:ln>
            <a:effectLst/>
          </c:spPr>
          <c:marker>
            <c:symbol val="none"/>
          </c:marker>
          <c:cat>
            <c:numRef>
              <c:f>'T13.5 and Chart 13.2'!$M$2:$AI$2</c:f>
              <c:numCache>
                <c:formatCode>General</c:formatCode>
                <c:ptCount val="23"/>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numCache>
            </c:numRef>
          </c:cat>
          <c:val>
            <c:numRef>
              <c:f>'T13.5 and Chart 13.2'!$M$9:$AI$9</c:f>
              <c:numCache>
                <c:formatCode>0.00</c:formatCode>
                <c:ptCount val="23"/>
                <c:pt idx="0">
                  <c:v>0.8591694411410481</c:v>
                </c:pt>
                <c:pt idx="1">
                  <c:v>0.8591694411410481</c:v>
                </c:pt>
                <c:pt idx="2">
                  <c:v>0.74489570340376332</c:v>
                </c:pt>
                <c:pt idx="3">
                  <c:v>0.83078730309111504</c:v>
                </c:pt>
                <c:pt idx="4">
                  <c:v>0.86424189127373141</c:v>
                </c:pt>
                <c:pt idx="5">
                  <c:v>0.86309149214479541</c:v>
                </c:pt>
                <c:pt idx="6">
                  <c:v>0.90123207620237533</c:v>
                </c:pt>
                <c:pt idx="7">
                  <c:v>0.92775045255877508</c:v>
                </c:pt>
                <c:pt idx="8">
                  <c:v>0.94345502479269028</c:v>
                </c:pt>
                <c:pt idx="9">
                  <c:v>0.96137192125189852</c:v>
                </c:pt>
                <c:pt idx="10">
                  <c:v>1.0186931640658443</c:v>
                </c:pt>
                <c:pt idx="11">
                  <c:v>1.0475135264526594</c:v>
                </c:pt>
                <c:pt idx="12">
                  <c:v>0.96067451300341233</c:v>
                </c:pt>
                <c:pt idx="13">
                  <c:v>0.8537861089995854</c:v>
                </c:pt>
                <c:pt idx="14">
                  <c:v>0.78859858438594688</c:v>
                </c:pt>
                <c:pt idx="15">
                  <c:v>0.77551019575469105</c:v>
                </c:pt>
                <c:pt idx="16">
                  <c:v>0.75088830552244046</c:v>
                </c:pt>
                <c:pt idx="17">
                  <c:v>0.75313370085964637</c:v>
                </c:pt>
                <c:pt idx="18">
                  <c:v>0.72223249405763412</c:v>
                </c:pt>
                <c:pt idx="19">
                  <c:v>0.70670946567301318</c:v>
                </c:pt>
                <c:pt idx="20">
                  <c:v>0.6578892031752066</c:v>
                </c:pt>
                <c:pt idx="21">
                  <c:v>0.69687212814985511</c:v>
                </c:pt>
                <c:pt idx="22">
                  <c:v>0.66914128452114752</c:v>
                </c:pt>
              </c:numCache>
            </c:numRef>
          </c:val>
          <c:smooth val="0"/>
          <c:extLst>
            <c:ext xmlns:c16="http://schemas.microsoft.com/office/drawing/2014/chart" uri="{C3380CC4-5D6E-409C-BE32-E72D297353CC}">
              <c16:uniqueId val="{00000006-B9CC-4CA9-B4FA-C15E26174C74}"/>
            </c:ext>
          </c:extLst>
        </c:ser>
        <c:dLbls>
          <c:showLegendKey val="0"/>
          <c:showVal val="0"/>
          <c:showCatName val="0"/>
          <c:showSerName val="0"/>
          <c:showPercent val="0"/>
          <c:showBubbleSize val="0"/>
        </c:dLbls>
        <c:smooth val="0"/>
        <c:axId val="507054432"/>
        <c:axId val="507055744"/>
      </c:lineChart>
      <c:catAx>
        <c:axId val="5070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055744"/>
        <c:crosses val="autoZero"/>
        <c:auto val="1"/>
        <c:lblAlgn val="ctr"/>
        <c:lblOffset val="100"/>
        <c:noMultiLvlLbl val="0"/>
      </c:catAx>
      <c:valAx>
        <c:axId val="507055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b="1"/>
                  <a:t>MtCO</a:t>
                </a:r>
                <a:r>
                  <a:rPr lang="en-GB" sz="1400" b="1" baseline="-25000"/>
                  <a:t>2</a:t>
                </a:r>
                <a:r>
                  <a:rPr lang="en-GB" sz="1400" b="1" baseline="0"/>
                  <a:t>e</a:t>
                </a:r>
                <a:endParaRPr lang="en-GB" sz="1400" b="1"/>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054432"/>
        <c:crossesAt val="1"/>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New car average CO2 emissions, Scotland 2009-2019</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'T13.6a'!$A$21</c:f>
              <c:strCache>
                <c:ptCount val="1"/>
                <c:pt idx="0">
                  <c:v>Avg CO2</c:v>
                </c:pt>
              </c:strCache>
            </c:strRef>
          </c:tx>
          <c:cat>
            <c:numRef>
              <c:f>'T13.6a'!$J$2:$T$2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'T13.6a'!$J$21:$T$21</c:f>
              <c:numCache>
                <c:formatCode>0.0</c:formatCode>
                <c:ptCount val="11"/>
                <c:pt idx="0">
                  <c:v>148.64406843634899</c:v>
                </c:pt>
                <c:pt idx="1">
                  <c:v>143.400315971868</c:v>
                </c:pt>
                <c:pt idx="2">
                  <c:v>138.24391746043099</c:v>
                </c:pt>
                <c:pt idx="3">
                  <c:v>133.15860016939601</c:v>
                </c:pt>
                <c:pt idx="4">
                  <c:v>128.36789749107399</c:v>
                </c:pt>
                <c:pt idx="5">
                  <c:v>124.388066967787</c:v>
                </c:pt>
                <c:pt idx="6">
                  <c:v>121.378048670165</c:v>
                </c:pt>
                <c:pt idx="7">
                  <c:v>119.997460082163</c:v>
                </c:pt>
                <c:pt idx="8">
                  <c:v>120.16180889201399</c:v>
                </c:pt>
                <c:pt idx="9">
                  <c:v>123.644164845524</c:v>
                </c:pt>
                <c:pt idx="10">
                  <c:v>126.541788893599</c:v>
                </c:pt>
              </c:numCache>
            </c:numRef>
          </c:val>
          <c:smooth val="0"/>
          <c:extLst>
            <c:ext xmlns:c16="http://schemas.microsoft.com/office/drawing/2014/chart" uri="{C3380CC4-5D6E-409C-BE32-E72D297353CC}">
              <c16:uniqueId val="{00000000-D361-4BA2-80B2-0AFFA409885A}"/>
            </c:ext>
          </c:extLst>
        </c:ser>
        <c:dLbls>
          <c:showLegendKey val="0"/>
          <c:showVal val="0"/>
          <c:showCatName val="0"/>
          <c:showSerName val="0"/>
          <c:showPercent val="0"/>
          <c:showBubbleSize val="0"/>
        </c:dLbls>
        <c:marker val="1"/>
        <c:smooth val="0"/>
        <c:axId val="377379840"/>
        <c:axId val="382087936"/>
      </c:lineChart>
      <c:catAx>
        <c:axId val="377379840"/>
        <c:scaling>
          <c:orientation val="minMax"/>
        </c:scaling>
        <c:delete val="0"/>
        <c:axPos val="b"/>
        <c:numFmt formatCode="General" sourceLinked="1"/>
        <c:majorTickMark val="out"/>
        <c:minorTickMark val="none"/>
        <c:tickLblPos val="nextTo"/>
        <c:crossAx val="382087936"/>
        <c:crosses val="autoZero"/>
        <c:auto val="1"/>
        <c:lblAlgn val="ctr"/>
        <c:lblOffset val="100"/>
        <c:noMultiLvlLbl val="0"/>
      </c:catAx>
      <c:valAx>
        <c:axId val="382087936"/>
        <c:scaling>
          <c:orientation val="minMax"/>
        </c:scaling>
        <c:delete val="0"/>
        <c:axPos val="l"/>
        <c:majorGridlines/>
        <c:numFmt formatCode="0" sourceLinked="0"/>
        <c:majorTickMark val="out"/>
        <c:minorTickMark val="none"/>
        <c:tickLblPos val="nextTo"/>
        <c:crossAx val="377379840"/>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First time car registrations, Scotland, by Emissions band, 2009-2019</a:t>
            </a:r>
          </a:p>
        </c:rich>
      </c:tx>
      <c:layout>
        <c:manualLayout>
          <c:xMode val="edge"/>
          <c:yMode val="edge"/>
          <c:x val="2.5122951777658296E-2"/>
          <c:y val="2.0997080248526073E-2"/>
        </c:manualLayout>
      </c:layout>
      <c:overlay val="0"/>
    </c:title>
    <c:autoTitleDeleted val="0"/>
    <c:plotArea>
      <c:layout/>
      <c:barChart>
        <c:barDir val="bar"/>
        <c:grouping val="percentStacked"/>
        <c:varyColors val="0"/>
        <c:ser>
          <c:idx val="0"/>
          <c:order val="0"/>
          <c:tx>
            <c:strRef>
              <c:f>'T13.6a'!$Q$213</c:f>
              <c:strCache>
                <c:ptCount val="1"/>
                <c:pt idx="0">
                  <c:v>Up to 120 g/km</c:v>
                </c:pt>
              </c:strCache>
            </c:strRef>
          </c:tx>
          <c:spPr>
            <a:solidFill>
              <a:schemeClr val="tx2">
                <a:lumMod val="75000"/>
              </a:schemeClr>
            </a:solidFill>
            <a:ln>
              <a:solidFill>
                <a:schemeClr val="tx1"/>
              </a:solidFill>
            </a:ln>
          </c:spPr>
          <c:invertIfNegative val="0"/>
          <c:cat>
            <c:numRef>
              <c:f>'T13.6a'!$Z$212:$AJ$212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'T13.6a'!$Z$213:$AJ$213</c:f>
              <c:numCache>
                <c:formatCode>[&gt;=0.5]#,##0.0;[=0]0.0,;"-"</c:formatCode>
                <c:ptCount val="11"/>
                <c:pt idx="0">
                  <c:v>18.321590445298909</c:v>
                </c:pt>
                <c:pt idx="1">
                  <c:v>23.197571750156559</c:v>
                </c:pt>
                <c:pt idx="2">
                  <c:v>28.624138670990199</c:v>
                </c:pt>
                <c:pt idx="3">
                  <c:v>33.913162580468423</c:v>
                </c:pt>
                <c:pt idx="4">
                  <c:v>44.913164665523155</c:v>
                </c:pt>
                <c:pt idx="5">
                  <c:v>53.594198206947411</c:v>
                </c:pt>
                <c:pt idx="6">
                  <c:v>57.370596960420556</c:v>
                </c:pt>
                <c:pt idx="7">
                  <c:v>61.797135640608886</c:v>
                </c:pt>
                <c:pt idx="8">
                  <c:v>60.406618829157352</c:v>
                </c:pt>
                <c:pt idx="9">
                  <c:v>53.397152151885237</c:v>
                </c:pt>
                <c:pt idx="10">
                  <c:v>44.640104418664833</c:v>
                </c:pt>
              </c:numCache>
            </c:numRef>
          </c:val>
          <c:extLst>
            <c:ext xmlns:c16="http://schemas.microsoft.com/office/drawing/2014/chart" uri="{C3380CC4-5D6E-409C-BE32-E72D297353CC}">
              <c16:uniqueId val="{00000000-BD04-4179-B0A7-264D5C0EFA31}"/>
            </c:ext>
          </c:extLst>
        </c:ser>
        <c:ser>
          <c:idx val="1"/>
          <c:order val="1"/>
          <c:tx>
            <c:strRef>
              <c:f>'T13.6a'!$Q$214</c:f>
              <c:strCache>
                <c:ptCount val="1"/>
                <c:pt idx="0">
                  <c:v>121 - 150 g/km</c:v>
                </c:pt>
              </c:strCache>
            </c:strRef>
          </c:tx>
          <c:spPr>
            <a:solidFill>
              <a:schemeClr val="tx2">
                <a:lumMod val="60000"/>
                <a:lumOff val="40000"/>
              </a:schemeClr>
            </a:solidFill>
            <a:ln>
              <a:solidFill>
                <a:schemeClr val="tx1"/>
              </a:solidFill>
            </a:ln>
          </c:spPr>
          <c:invertIfNegative val="0"/>
          <c:cat>
            <c:numRef>
              <c:f>'T13.6a'!$Z$212:$AJ$212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'T13.6a'!$Z$214:$AJ$214</c:f>
              <c:numCache>
                <c:formatCode>[&gt;=0.5]#,##0.0;[=0]0.0,;"-"</c:formatCode>
                <c:ptCount val="11"/>
                <c:pt idx="0">
                  <c:v>43.817799067729261</c:v>
                </c:pt>
                <c:pt idx="1">
                  <c:v>46.257482496177651</c:v>
                </c:pt>
                <c:pt idx="2">
                  <c:v>47.846379437781643</c:v>
                </c:pt>
                <c:pt idx="3">
                  <c:v>48.67004519928777</c:v>
                </c:pt>
                <c:pt idx="4">
                  <c:v>40.442753001715268</c:v>
                </c:pt>
                <c:pt idx="5">
                  <c:v>33.328837213484761</c:v>
                </c:pt>
                <c:pt idx="6">
                  <c:v>31.394861298335943</c:v>
                </c:pt>
                <c:pt idx="7">
                  <c:v>29.157755876619134</c:v>
                </c:pt>
                <c:pt idx="8">
                  <c:v>30.540034505744423</c:v>
                </c:pt>
                <c:pt idx="9">
                  <c:v>33.368886992693724</c:v>
                </c:pt>
                <c:pt idx="10">
                  <c:v>38.362044715492893</c:v>
                </c:pt>
              </c:numCache>
            </c:numRef>
          </c:val>
          <c:extLst>
            <c:ext xmlns:c16="http://schemas.microsoft.com/office/drawing/2014/chart" uri="{C3380CC4-5D6E-409C-BE32-E72D297353CC}">
              <c16:uniqueId val="{00000001-BD04-4179-B0A7-264D5C0EFA31}"/>
            </c:ext>
          </c:extLst>
        </c:ser>
        <c:ser>
          <c:idx val="2"/>
          <c:order val="2"/>
          <c:tx>
            <c:strRef>
              <c:f>'T13.6a'!$Q$215</c:f>
              <c:strCache>
                <c:ptCount val="1"/>
                <c:pt idx="0">
                  <c:v>151 - 185 g/km</c:v>
                </c:pt>
              </c:strCache>
            </c:strRef>
          </c:tx>
          <c:spPr>
            <a:solidFill>
              <a:schemeClr val="tx2">
                <a:lumMod val="40000"/>
                <a:lumOff val="60000"/>
              </a:schemeClr>
            </a:solidFill>
            <a:ln>
              <a:solidFill>
                <a:schemeClr val="tx1"/>
              </a:solidFill>
            </a:ln>
          </c:spPr>
          <c:invertIfNegative val="0"/>
          <c:cat>
            <c:numRef>
              <c:f>'T13.6a'!$Z$212:$AJ$212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'T13.6a'!$Z$215:$AJ$215</c:f>
              <c:numCache>
                <c:formatCode>[&gt;=0.5]#,##0.0;[=0]0.0,;"-"</c:formatCode>
                <c:ptCount val="11"/>
                <c:pt idx="0">
                  <c:v>28.374111228062642</c:v>
                </c:pt>
                <c:pt idx="1">
                  <c:v>22.035351797209543</c:v>
                </c:pt>
                <c:pt idx="2">
                  <c:v>17.655158436851767</c:v>
                </c:pt>
                <c:pt idx="3">
                  <c:v>12.820161621695657</c:v>
                </c:pt>
                <c:pt idx="4">
                  <c:v>11.251559332605645</c:v>
                </c:pt>
                <c:pt idx="5">
                  <c:v>10.064564281025476</c:v>
                </c:pt>
                <c:pt idx="6">
                  <c:v>9.1209925746256886</c:v>
                </c:pt>
                <c:pt idx="7">
                  <c:v>7.093814298385027</c:v>
                </c:pt>
                <c:pt idx="8">
                  <c:v>7.1403364310081159</c:v>
                </c:pt>
                <c:pt idx="9">
                  <c:v>10.571169537624659</c:v>
                </c:pt>
                <c:pt idx="10">
                  <c:v>13.522667176757846</c:v>
                </c:pt>
              </c:numCache>
            </c:numRef>
          </c:val>
          <c:extLst>
            <c:ext xmlns:c16="http://schemas.microsoft.com/office/drawing/2014/chart" uri="{C3380CC4-5D6E-409C-BE32-E72D297353CC}">
              <c16:uniqueId val="{00000002-BD04-4179-B0A7-264D5C0EFA31}"/>
            </c:ext>
          </c:extLst>
        </c:ser>
        <c:ser>
          <c:idx val="3"/>
          <c:order val="3"/>
          <c:tx>
            <c:strRef>
              <c:f>'T13.6a'!$Q$216</c:f>
              <c:strCache>
                <c:ptCount val="1"/>
                <c:pt idx="0">
                  <c:v>Over 186 g/km</c:v>
                </c:pt>
              </c:strCache>
            </c:strRef>
          </c:tx>
          <c:spPr>
            <a:solidFill>
              <a:schemeClr val="tx2">
                <a:lumMod val="20000"/>
                <a:lumOff val="80000"/>
              </a:schemeClr>
            </a:solidFill>
            <a:ln>
              <a:solidFill>
                <a:schemeClr val="tx1"/>
              </a:solidFill>
            </a:ln>
          </c:spPr>
          <c:invertIfNegative val="0"/>
          <c:cat>
            <c:numRef>
              <c:f>'T13.6a'!$Z$212:$AJ$212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'T13.6a'!$Z$216:$AJ$216</c:f>
              <c:numCache>
                <c:formatCode>[&gt;=0.5]#,##0.0;[=0]0.0,;"-"</c:formatCode>
                <c:ptCount val="11"/>
                <c:pt idx="0">
                  <c:v>9.0810474083302903</c:v>
                </c:pt>
                <c:pt idx="1">
                  <c:v>8.1434382528336151</c:v>
                </c:pt>
                <c:pt idx="2">
                  <c:v>5.5625759996185113</c:v>
                </c:pt>
                <c:pt idx="3">
                  <c:v>4.2114778797425014</c:v>
                </c:pt>
                <c:pt idx="4">
                  <c:v>3.0290035864649925</c:v>
                </c:pt>
                <c:pt idx="5">
                  <c:v>2.7534237952646863</c:v>
                </c:pt>
                <c:pt idx="6">
                  <c:v>1.7857867425284146</c:v>
                </c:pt>
                <c:pt idx="7">
                  <c:v>1.5722010364280599</c:v>
                </c:pt>
                <c:pt idx="8">
                  <c:v>1.5831470807355998</c:v>
                </c:pt>
                <c:pt idx="9">
                  <c:v>2.2286811370060264</c:v>
                </c:pt>
                <c:pt idx="10">
                  <c:v>3.0132886253417799</c:v>
                </c:pt>
              </c:numCache>
            </c:numRef>
          </c:val>
          <c:extLst>
            <c:ext xmlns:c16="http://schemas.microsoft.com/office/drawing/2014/chart" uri="{C3380CC4-5D6E-409C-BE32-E72D297353CC}">
              <c16:uniqueId val="{00000003-BD04-4179-B0A7-264D5C0EFA31}"/>
            </c:ext>
          </c:extLst>
        </c:ser>
        <c:ser>
          <c:idx val="4"/>
          <c:order val="4"/>
          <c:tx>
            <c:strRef>
              <c:f>'T13.6a'!$Q$217</c:f>
              <c:strCache>
                <c:ptCount val="1"/>
                <c:pt idx="0">
                  <c:v>Not known</c:v>
                </c:pt>
              </c:strCache>
            </c:strRef>
          </c:tx>
          <c:spPr>
            <a:solidFill>
              <a:schemeClr val="bg1"/>
            </a:solidFill>
            <a:ln>
              <a:solidFill>
                <a:schemeClr val="tx1"/>
              </a:solidFill>
            </a:ln>
          </c:spPr>
          <c:invertIfNegative val="0"/>
          <c:cat>
            <c:numRef>
              <c:f>'T13.6a'!$Z$212:$AJ$212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'T13.6a'!$Z$217:$AJ$217</c:f>
              <c:numCache>
                <c:formatCode>[&gt;=0.5]#,##0.0;[=0]0.0,;"-"</c:formatCode>
                <c:ptCount val="11"/>
                <c:pt idx="0">
                  <c:v>0.40545185057891009</c:v>
                </c:pt>
                <c:pt idx="1">
                  <c:v>0.36615570362262834</c:v>
                </c:pt>
                <c:pt idx="2">
                  <c:v>0.31174745475787419</c:v>
                </c:pt>
                <c:pt idx="3">
                  <c:v>0.38515271880564306</c:v>
                </c:pt>
                <c:pt idx="4">
                  <c:v>0.36351941369094026</c:v>
                </c:pt>
                <c:pt idx="5">
                  <c:v>0.25897650327767135</c:v>
                </c:pt>
                <c:pt idx="6">
                  <c:v>0.32776242408941109</c:v>
                </c:pt>
                <c:pt idx="7">
                  <c:v>0.37909314795888505</c:v>
                </c:pt>
                <c:pt idx="8">
                  <c:v>0.32986315335450739</c:v>
                </c:pt>
                <c:pt idx="9">
                  <c:v>0.43411018079035785</c:v>
                </c:pt>
                <c:pt idx="10">
                  <c:v>0.46189506374264394</c:v>
                </c:pt>
              </c:numCache>
            </c:numRef>
          </c:val>
          <c:extLst>
            <c:ext xmlns:c16="http://schemas.microsoft.com/office/drawing/2014/chart" uri="{C3380CC4-5D6E-409C-BE32-E72D297353CC}">
              <c16:uniqueId val="{00000004-BD04-4179-B0A7-264D5C0EFA31}"/>
            </c:ext>
          </c:extLst>
        </c:ser>
        <c:dLbls>
          <c:showLegendKey val="0"/>
          <c:showVal val="0"/>
          <c:showCatName val="0"/>
          <c:showSerName val="0"/>
          <c:showPercent val="0"/>
          <c:showBubbleSize val="0"/>
        </c:dLbls>
        <c:gapWidth val="70"/>
        <c:overlap val="100"/>
        <c:axId val="243191808"/>
        <c:axId val="243193344"/>
      </c:barChart>
      <c:catAx>
        <c:axId val="243191808"/>
        <c:scaling>
          <c:orientation val="minMax"/>
        </c:scaling>
        <c:delete val="0"/>
        <c:axPos val="l"/>
        <c:numFmt formatCode="General" sourceLinked="1"/>
        <c:majorTickMark val="out"/>
        <c:minorTickMark val="none"/>
        <c:tickLblPos val="nextTo"/>
        <c:crossAx val="243193344"/>
        <c:crosses val="autoZero"/>
        <c:auto val="1"/>
        <c:lblAlgn val="ctr"/>
        <c:lblOffset val="100"/>
        <c:noMultiLvlLbl val="0"/>
      </c:catAx>
      <c:valAx>
        <c:axId val="243193344"/>
        <c:scaling>
          <c:orientation val="minMax"/>
        </c:scaling>
        <c:delete val="0"/>
        <c:axPos val="b"/>
        <c:majorGridlines/>
        <c:numFmt formatCode="0%" sourceLinked="1"/>
        <c:majorTickMark val="out"/>
        <c:minorTickMark val="none"/>
        <c:tickLblPos val="nextTo"/>
        <c:crossAx val="24319180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Licensed cars average CO2 emissions, Scotland 2009-2019</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'T13.6b'!$A$21</c:f>
              <c:strCache>
                <c:ptCount val="1"/>
                <c:pt idx="0">
                  <c:v>Avg CO2</c:v>
                </c:pt>
              </c:strCache>
            </c:strRef>
          </c:tx>
          <c:cat>
            <c:numRef>
              <c:f>'T13.6b'!$J$2:$T$2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'T13.6b'!$J$21:$T$21</c:f>
              <c:numCache>
                <c:formatCode>0.0</c:formatCode>
                <c:ptCount val="11"/>
                <c:pt idx="0">
                  <c:v>164.913456076947</c:v>
                </c:pt>
                <c:pt idx="1">
                  <c:v>162.61298538791999</c:v>
                </c:pt>
                <c:pt idx="2">
                  <c:v>160.249393946015</c:v>
                </c:pt>
                <c:pt idx="3">
                  <c:v>157.37737751734599</c:v>
                </c:pt>
                <c:pt idx="4">
                  <c:v>153.86065446390401</c:v>
                </c:pt>
                <c:pt idx="5">
                  <c:v>150.05381887458799</c:v>
                </c:pt>
                <c:pt idx="6">
                  <c:v>146.16717095409101</c:v>
                </c:pt>
                <c:pt idx="7">
                  <c:v>142.432036283907</c:v>
                </c:pt>
                <c:pt idx="8">
                  <c:v>139.14646422748601</c:v>
                </c:pt>
                <c:pt idx="9">
                  <c:v>136.50256577021599</c:v>
                </c:pt>
                <c:pt idx="10">
                  <c:v>134.489771690124</c:v>
                </c:pt>
              </c:numCache>
            </c:numRef>
          </c:val>
          <c:smooth val="0"/>
          <c:extLst>
            <c:ext xmlns:c16="http://schemas.microsoft.com/office/drawing/2014/chart" uri="{C3380CC4-5D6E-409C-BE32-E72D297353CC}">
              <c16:uniqueId val="{00000000-2F94-4E3B-AECB-5CF26C4034AE}"/>
            </c:ext>
          </c:extLst>
        </c:ser>
        <c:dLbls>
          <c:showLegendKey val="0"/>
          <c:showVal val="0"/>
          <c:showCatName val="0"/>
          <c:showSerName val="0"/>
          <c:showPercent val="0"/>
          <c:showBubbleSize val="0"/>
        </c:dLbls>
        <c:marker val="1"/>
        <c:smooth val="0"/>
        <c:axId val="251241984"/>
        <c:axId val="251243520"/>
      </c:lineChart>
      <c:catAx>
        <c:axId val="251241984"/>
        <c:scaling>
          <c:orientation val="minMax"/>
        </c:scaling>
        <c:delete val="0"/>
        <c:axPos val="b"/>
        <c:numFmt formatCode="General" sourceLinked="1"/>
        <c:majorTickMark val="out"/>
        <c:minorTickMark val="none"/>
        <c:tickLblPos val="nextTo"/>
        <c:crossAx val="251243520"/>
        <c:crosses val="autoZero"/>
        <c:auto val="1"/>
        <c:lblAlgn val="ctr"/>
        <c:lblOffset val="100"/>
        <c:noMultiLvlLbl val="0"/>
      </c:catAx>
      <c:valAx>
        <c:axId val="251243520"/>
        <c:scaling>
          <c:orientation val="minMax"/>
        </c:scaling>
        <c:delete val="0"/>
        <c:axPos val="l"/>
        <c:majorGridlines/>
        <c:numFmt formatCode="0" sourceLinked="0"/>
        <c:majorTickMark val="out"/>
        <c:minorTickMark val="none"/>
        <c:tickLblPos val="nextTo"/>
        <c:crossAx val="251241984"/>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Licensed car registrations, Scotland, by Emissions band, 2009-2019</a:t>
            </a:r>
          </a:p>
        </c:rich>
      </c:tx>
      <c:layout>
        <c:manualLayout>
          <c:xMode val="edge"/>
          <c:yMode val="edge"/>
          <c:x val="5.3269709217760884E-2"/>
          <c:y val="2.0997086844386999E-2"/>
        </c:manualLayout>
      </c:layout>
      <c:overlay val="0"/>
    </c:title>
    <c:autoTitleDeleted val="0"/>
    <c:plotArea>
      <c:layout/>
      <c:barChart>
        <c:barDir val="bar"/>
        <c:grouping val="percentStacked"/>
        <c:varyColors val="0"/>
        <c:ser>
          <c:idx val="0"/>
          <c:order val="0"/>
          <c:tx>
            <c:strRef>
              <c:f>'T13.6b'!$P$216</c:f>
              <c:strCache>
                <c:ptCount val="1"/>
                <c:pt idx="0">
                  <c:v>Up to 120 g/km</c:v>
                </c:pt>
              </c:strCache>
            </c:strRef>
          </c:tx>
          <c:spPr>
            <a:solidFill>
              <a:schemeClr val="tx2">
                <a:lumMod val="75000"/>
              </a:schemeClr>
            </a:solidFill>
            <a:ln>
              <a:solidFill>
                <a:schemeClr val="tx1"/>
              </a:solidFill>
            </a:ln>
          </c:spPr>
          <c:invertIfNegative val="0"/>
          <c:cat>
            <c:numRef>
              <c:f>'T13.6b'!$Y$215:$AI$215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'T13.6b'!$Y$216:$AI$216</c:f>
              <c:numCache>
                <c:formatCode>[&gt;=0.5]#,##0.0;[=0]0.0,;"-"</c:formatCode>
                <c:ptCount val="11"/>
                <c:pt idx="0">
                  <c:v>4.1608314013398022</c:v>
                </c:pt>
                <c:pt idx="1">
                  <c:v>6.0114755218142255</c:v>
                </c:pt>
                <c:pt idx="2">
                  <c:v>8.1200008479127206</c:v>
                </c:pt>
                <c:pt idx="3">
                  <c:v>10.821747559219824</c:v>
                </c:pt>
                <c:pt idx="4">
                  <c:v>14.738166989986501</c:v>
                </c:pt>
                <c:pt idx="5">
                  <c:v>19.567179045641403</c:v>
                </c:pt>
                <c:pt idx="6">
                  <c:v>24.619047320706954</c:v>
                </c:pt>
                <c:pt idx="7">
                  <c:v>29.740133558231975</c:v>
                </c:pt>
                <c:pt idx="8">
                  <c:v>34.294166045992938</c:v>
                </c:pt>
                <c:pt idx="9">
                  <c:v>37.709255177074446</c:v>
                </c:pt>
                <c:pt idx="10">
                  <c:v>39.912108527825765</c:v>
                </c:pt>
              </c:numCache>
            </c:numRef>
          </c:val>
          <c:extLst>
            <c:ext xmlns:c16="http://schemas.microsoft.com/office/drawing/2014/chart" uri="{C3380CC4-5D6E-409C-BE32-E72D297353CC}">
              <c16:uniqueId val="{00000000-188F-4E06-81DD-0F1382C8C830}"/>
            </c:ext>
          </c:extLst>
        </c:ser>
        <c:ser>
          <c:idx val="1"/>
          <c:order val="1"/>
          <c:tx>
            <c:strRef>
              <c:f>'T13.6b'!$P$217</c:f>
              <c:strCache>
                <c:ptCount val="1"/>
                <c:pt idx="0">
                  <c:v>121 - 150 g/km</c:v>
                </c:pt>
              </c:strCache>
            </c:strRef>
          </c:tx>
          <c:spPr>
            <a:solidFill>
              <a:schemeClr val="tx2">
                <a:lumMod val="60000"/>
                <a:lumOff val="40000"/>
              </a:schemeClr>
            </a:solidFill>
            <a:ln>
              <a:solidFill>
                <a:schemeClr val="tx1"/>
              </a:solidFill>
            </a:ln>
          </c:spPr>
          <c:invertIfNegative val="0"/>
          <c:cat>
            <c:numRef>
              <c:f>'T13.6b'!$Y$215:$AI$215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'T13.6b'!$Y$217:$AI$217</c:f>
              <c:numCache>
                <c:formatCode>[&gt;=0.5]#,##0.0;[=0]0.0,;"-"</c:formatCode>
                <c:ptCount val="11"/>
                <c:pt idx="0">
                  <c:v>26.461247537847868</c:v>
                </c:pt>
                <c:pt idx="1">
                  <c:v>29.262181431406347</c:v>
                </c:pt>
                <c:pt idx="2">
                  <c:v>31.894546154715805</c:v>
                </c:pt>
                <c:pt idx="3">
                  <c:v>34.319535431244617</c:v>
                </c:pt>
                <c:pt idx="4">
                  <c:v>35.976808934579587</c:v>
                </c:pt>
                <c:pt idx="5">
                  <c:v>36.424405108595643</c:v>
                </c:pt>
                <c:pt idx="6">
                  <c:v>36.272901747769076</c:v>
                </c:pt>
                <c:pt idx="7">
                  <c:v>35.725141959051349</c:v>
                </c:pt>
                <c:pt idx="8">
                  <c:v>35.140339947806552</c:v>
                </c:pt>
                <c:pt idx="9">
                  <c:v>34.890223495148753</c:v>
                </c:pt>
                <c:pt idx="10">
                  <c:v>35.087386417067776</c:v>
                </c:pt>
              </c:numCache>
            </c:numRef>
          </c:val>
          <c:extLst>
            <c:ext xmlns:c16="http://schemas.microsoft.com/office/drawing/2014/chart" uri="{C3380CC4-5D6E-409C-BE32-E72D297353CC}">
              <c16:uniqueId val="{00000001-188F-4E06-81DD-0F1382C8C830}"/>
            </c:ext>
          </c:extLst>
        </c:ser>
        <c:ser>
          <c:idx val="2"/>
          <c:order val="2"/>
          <c:tx>
            <c:strRef>
              <c:f>'T13.6b'!$P$218</c:f>
              <c:strCache>
                <c:ptCount val="1"/>
                <c:pt idx="0">
                  <c:v>151 - 185 g/km</c:v>
                </c:pt>
              </c:strCache>
            </c:strRef>
          </c:tx>
          <c:spPr>
            <a:solidFill>
              <a:schemeClr val="tx2">
                <a:lumMod val="40000"/>
                <a:lumOff val="60000"/>
              </a:schemeClr>
            </a:solidFill>
            <a:ln>
              <a:solidFill>
                <a:schemeClr val="tx1"/>
              </a:solidFill>
            </a:ln>
          </c:spPr>
          <c:invertIfNegative val="0"/>
          <c:cat>
            <c:numRef>
              <c:f>'T13.6b'!$Y$215:$AI$215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'T13.6b'!$Y$218:$AI$218</c:f>
              <c:numCache>
                <c:formatCode>[&gt;=0.5]#,##0.0;[=0]0.0,;"-"</c:formatCode>
                <c:ptCount val="11"/>
                <c:pt idx="0">
                  <c:v>31.900997135475848</c:v>
                </c:pt>
                <c:pt idx="1">
                  <c:v>32.139533687167841</c:v>
                </c:pt>
                <c:pt idx="2">
                  <c:v>31.775220104010629</c:v>
                </c:pt>
                <c:pt idx="3">
                  <c:v>30.569945692367611</c:v>
                </c:pt>
                <c:pt idx="4">
                  <c:v>28.577693130599798</c:v>
                </c:pt>
                <c:pt idx="5">
                  <c:v>26.299518009234639</c:v>
                </c:pt>
                <c:pt idx="6">
                  <c:v>23.962835107416062</c:v>
                </c:pt>
                <c:pt idx="7">
                  <c:v>21.584721687923537</c:v>
                </c:pt>
                <c:pt idx="8">
                  <c:v>19.397996570794572</c:v>
                </c:pt>
                <c:pt idx="9">
                  <c:v>17.636084249143188</c:v>
                </c:pt>
                <c:pt idx="10">
                  <c:v>16.35748711515296</c:v>
                </c:pt>
              </c:numCache>
            </c:numRef>
          </c:val>
          <c:extLst>
            <c:ext xmlns:c16="http://schemas.microsoft.com/office/drawing/2014/chart" uri="{C3380CC4-5D6E-409C-BE32-E72D297353CC}">
              <c16:uniqueId val="{00000002-188F-4E06-81DD-0F1382C8C830}"/>
            </c:ext>
          </c:extLst>
        </c:ser>
        <c:ser>
          <c:idx val="3"/>
          <c:order val="3"/>
          <c:tx>
            <c:strRef>
              <c:f>'T13.6b'!$P$219</c:f>
              <c:strCache>
                <c:ptCount val="1"/>
                <c:pt idx="0">
                  <c:v>Over 186 g/km</c:v>
                </c:pt>
              </c:strCache>
            </c:strRef>
          </c:tx>
          <c:spPr>
            <a:solidFill>
              <a:schemeClr val="tx2">
                <a:lumMod val="20000"/>
                <a:lumOff val="80000"/>
              </a:schemeClr>
            </a:solidFill>
            <a:ln>
              <a:solidFill>
                <a:schemeClr val="tx1"/>
              </a:solidFill>
            </a:ln>
          </c:spPr>
          <c:invertIfNegative val="0"/>
          <c:cat>
            <c:numRef>
              <c:f>'T13.6b'!$Y$215:$AI$215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'T13.6b'!$Y$219:$AI$219</c:f>
              <c:numCache>
                <c:formatCode>[&gt;=0.5]#,##0.0;[=0]0.0,;"-"</c:formatCode>
                <c:ptCount val="11"/>
                <c:pt idx="0">
                  <c:v>15.619506159772046</c:v>
                </c:pt>
                <c:pt idx="1">
                  <c:v>15.462059189066673</c:v>
                </c:pt>
                <c:pt idx="2">
                  <c:v>15.123892414007518</c:v>
                </c:pt>
                <c:pt idx="3">
                  <c:v>14.421892846358849</c:v>
                </c:pt>
                <c:pt idx="4">
                  <c:v>13.380180573300178</c:v>
                </c:pt>
                <c:pt idx="5">
                  <c:v>12.217706196662363</c:v>
                </c:pt>
                <c:pt idx="6">
                  <c:v>10.932693452287719</c:v>
                </c:pt>
                <c:pt idx="7">
                  <c:v>9.6944797903576347</c:v>
                </c:pt>
                <c:pt idx="8">
                  <c:v>8.5862121900049466</c:v>
                </c:pt>
                <c:pt idx="9">
                  <c:v>7.610420119390497</c:v>
                </c:pt>
                <c:pt idx="10">
                  <c:v>6.7741159852119877</c:v>
                </c:pt>
              </c:numCache>
            </c:numRef>
          </c:val>
          <c:extLst>
            <c:ext xmlns:c16="http://schemas.microsoft.com/office/drawing/2014/chart" uri="{C3380CC4-5D6E-409C-BE32-E72D297353CC}">
              <c16:uniqueId val="{00000003-188F-4E06-81DD-0F1382C8C830}"/>
            </c:ext>
          </c:extLst>
        </c:ser>
        <c:ser>
          <c:idx val="4"/>
          <c:order val="4"/>
          <c:tx>
            <c:strRef>
              <c:f>'T13.6b'!$P$220</c:f>
              <c:strCache>
                <c:ptCount val="1"/>
                <c:pt idx="0">
                  <c:v>Not known</c:v>
                </c:pt>
              </c:strCache>
            </c:strRef>
          </c:tx>
          <c:spPr>
            <a:solidFill>
              <a:schemeClr val="bg1"/>
            </a:solidFill>
            <a:ln>
              <a:solidFill>
                <a:schemeClr val="tx1"/>
              </a:solidFill>
            </a:ln>
          </c:spPr>
          <c:invertIfNegative val="0"/>
          <c:cat>
            <c:numRef>
              <c:f>'T13.6b'!$Y$215:$AI$215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'T13.6b'!$Y$220:$AI$220</c:f>
              <c:numCache>
                <c:formatCode>[&gt;=0.5]#,##0.0;[=0]0.0,;"-"</c:formatCode>
                <c:ptCount val="11"/>
                <c:pt idx="0">
                  <c:v>21.857417765564424</c:v>
                </c:pt>
                <c:pt idx="1">
                  <c:v>17.124750170544921</c:v>
                </c:pt>
                <c:pt idx="2">
                  <c:v>13.086340479353325</c:v>
                </c:pt>
                <c:pt idx="3">
                  <c:v>9.8668784708091</c:v>
                </c:pt>
                <c:pt idx="4">
                  <c:v>7.3271503715339428</c:v>
                </c:pt>
                <c:pt idx="5">
                  <c:v>5.4911916398659528</c:v>
                </c:pt>
                <c:pt idx="6">
                  <c:v>4.2125223718201728</c:v>
                </c:pt>
                <c:pt idx="7">
                  <c:v>3.2555230044355006</c:v>
                </c:pt>
                <c:pt idx="8">
                  <c:v>2.5812852454009905</c:v>
                </c:pt>
                <c:pt idx="9">
                  <c:v>2.1540169592431093</c:v>
                </c:pt>
                <c:pt idx="10">
                  <c:v>1.8689019547415169</c:v>
                </c:pt>
              </c:numCache>
            </c:numRef>
          </c:val>
          <c:extLst>
            <c:ext xmlns:c16="http://schemas.microsoft.com/office/drawing/2014/chart" uri="{C3380CC4-5D6E-409C-BE32-E72D297353CC}">
              <c16:uniqueId val="{00000004-188F-4E06-81DD-0F1382C8C830}"/>
            </c:ext>
          </c:extLst>
        </c:ser>
        <c:dLbls>
          <c:showLegendKey val="0"/>
          <c:showVal val="0"/>
          <c:showCatName val="0"/>
          <c:showSerName val="0"/>
          <c:showPercent val="0"/>
          <c:showBubbleSize val="0"/>
        </c:dLbls>
        <c:gapWidth val="70"/>
        <c:overlap val="100"/>
        <c:axId val="251262848"/>
        <c:axId val="251264384"/>
      </c:barChart>
      <c:catAx>
        <c:axId val="251262848"/>
        <c:scaling>
          <c:orientation val="minMax"/>
        </c:scaling>
        <c:delete val="0"/>
        <c:axPos val="l"/>
        <c:numFmt formatCode="General" sourceLinked="1"/>
        <c:majorTickMark val="out"/>
        <c:minorTickMark val="none"/>
        <c:tickLblPos val="nextTo"/>
        <c:crossAx val="251264384"/>
        <c:crosses val="autoZero"/>
        <c:auto val="1"/>
        <c:lblAlgn val="ctr"/>
        <c:lblOffset val="100"/>
        <c:noMultiLvlLbl val="0"/>
      </c:catAx>
      <c:valAx>
        <c:axId val="251264384"/>
        <c:scaling>
          <c:orientation val="minMax"/>
        </c:scaling>
        <c:delete val="0"/>
        <c:axPos val="b"/>
        <c:majorGridlines/>
        <c:numFmt formatCode="0%" sourceLinked="1"/>
        <c:majorTickMark val="out"/>
        <c:minorTickMark val="none"/>
        <c:tickLblPos val="nextTo"/>
        <c:crossAx val="25126284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a:latin typeface="Arial" pitchFamily="34" charset="0"/>
                <a:cs typeface="Arial" pitchFamily="34" charset="0"/>
              </a:defRPr>
            </a:pPr>
            <a:r>
              <a:rPr lang="en-GB" sz="1400">
                <a:latin typeface="Arial" pitchFamily="34" charset="0"/>
                <a:cs typeface="Arial" pitchFamily="34" charset="0"/>
              </a:rPr>
              <a:t>Figure 13.5 Ultra Low Emission Vehicles licensed in Scotland - growth from 2016</a:t>
            </a:r>
            <a:r>
              <a:rPr lang="en-GB" sz="1400" baseline="0">
                <a:latin typeface="Arial" pitchFamily="34" charset="0"/>
                <a:cs typeface="Arial" pitchFamily="34" charset="0"/>
              </a:rPr>
              <a:t> Q1 to 2020 Q3</a:t>
            </a:r>
            <a:endParaRPr lang="en-GB" sz="1400">
              <a:latin typeface="Arial" pitchFamily="34" charset="0"/>
              <a:cs typeface="Arial" pitchFamily="34" charset="0"/>
            </a:endParaRPr>
          </a:p>
        </c:rich>
      </c:tx>
      <c:layout>
        <c:manualLayout>
          <c:xMode val="edge"/>
          <c:yMode val="edge"/>
          <c:x val="1.5216683123612764E-2"/>
          <c:y val="2.1350775089040642E-2"/>
        </c:manualLayout>
      </c:layout>
      <c:overlay val="0"/>
    </c:title>
    <c:autoTitleDeleted val="0"/>
    <c:plotArea>
      <c:layout>
        <c:manualLayout>
          <c:layoutTarget val="inner"/>
          <c:xMode val="edge"/>
          <c:yMode val="edge"/>
          <c:x val="4.7018226382140274E-2"/>
          <c:y val="0.1253671538354757"/>
          <c:w val="0.94116100908836309"/>
          <c:h val="0.81042301405499695"/>
        </c:manualLayout>
      </c:layout>
      <c:lineChart>
        <c:grouping val="standard"/>
        <c:varyColors val="0"/>
        <c:ser>
          <c:idx val="0"/>
          <c:order val="0"/>
          <c:marker>
            <c:symbol val="none"/>
          </c:marker>
          <c:cat>
            <c:strRef>
              <c:f>'T13.7-13.8'!$A$97:$A$115</c:f>
              <c:strCache>
                <c:ptCount val="19"/>
                <c:pt idx="0">
                  <c:v>2016 Q1</c:v>
                </c:pt>
                <c:pt idx="1">
                  <c:v>2016 Q2</c:v>
                </c:pt>
                <c:pt idx="2">
                  <c:v>2016 Q3</c:v>
                </c:pt>
                <c:pt idx="3">
                  <c:v>2016 Q4</c:v>
                </c:pt>
                <c:pt idx="4">
                  <c:v>2017 Q1</c:v>
                </c:pt>
                <c:pt idx="5">
                  <c:v>2017 Q2</c:v>
                </c:pt>
                <c:pt idx="6">
                  <c:v>2017 Q3</c:v>
                </c:pt>
                <c:pt idx="7">
                  <c:v>2017 Q4</c:v>
                </c:pt>
                <c:pt idx="8">
                  <c:v>2018 Q1</c:v>
                </c:pt>
                <c:pt idx="9">
                  <c:v>2018 Q2</c:v>
                </c:pt>
                <c:pt idx="10">
                  <c:v>2018 Q3</c:v>
                </c:pt>
                <c:pt idx="11">
                  <c:v>2018 Q4</c:v>
                </c:pt>
                <c:pt idx="12">
                  <c:v>2019 Q1</c:v>
                </c:pt>
                <c:pt idx="13">
                  <c:v>2019 Q2</c:v>
                </c:pt>
                <c:pt idx="14">
                  <c:v>2019 Q3</c:v>
                </c:pt>
                <c:pt idx="15">
                  <c:v>2019 Q4</c:v>
                </c:pt>
                <c:pt idx="16">
                  <c:v>2020 Q1</c:v>
                </c:pt>
                <c:pt idx="17">
                  <c:v>2020 Q2</c:v>
                </c:pt>
                <c:pt idx="18">
                  <c:v>2020 Q3</c:v>
                </c:pt>
              </c:strCache>
            </c:strRef>
          </c:cat>
          <c:val>
            <c:numRef>
              <c:f>'T13.7-13.8'!$R$97:$R$115</c:f>
              <c:numCache>
                <c:formatCode>_-* #,##0_-;\-* #,##0_-;_-* "-"??_-;_-@_-</c:formatCode>
                <c:ptCount val="19"/>
                <c:pt idx="0">
                  <c:v>3541</c:v>
                </c:pt>
                <c:pt idx="1">
                  <c:v>3913</c:v>
                </c:pt>
                <c:pt idx="2">
                  <c:v>4387</c:v>
                </c:pt>
                <c:pt idx="3">
                  <c:v>4747</c:v>
                </c:pt>
                <c:pt idx="4">
                  <c:v>5395</c:v>
                </c:pt>
                <c:pt idx="5">
                  <c:v>5973</c:v>
                </c:pt>
                <c:pt idx="6">
                  <c:v>6782</c:v>
                </c:pt>
                <c:pt idx="7">
                  <c:v>7398</c:v>
                </c:pt>
                <c:pt idx="8">
                  <c:v>8295</c:v>
                </c:pt>
                <c:pt idx="9">
                  <c:v>9210</c:v>
                </c:pt>
                <c:pt idx="10">
                  <c:v>10248</c:v>
                </c:pt>
                <c:pt idx="11">
                  <c:v>11238</c:v>
                </c:pt>
                <c:pt idx="12">
                  <c:v>12339</c:v>
                </c:pt>
                <c:pt idx="13">
                  <c:v>13260</c:v>
                </c:pt>
                <c:pt idx="14">
                  <c:v>14681</c:v>
                </c:pt>
                <c:pt idx="15">
                  <c:v>16104</c:v>
                </c:pt>
                <c:pt idx="16">
                  <c:v>17873</c:v>
                </c:pt>
                <c:pt idx="17">
                  <c:v>18277</c:v>
                </c:pt>
                <c:pt idx="18">
                  <c:v>22095</c:v>
                </c:pt>
              </c:numCache>
            </c:numRef>
          </c:val>
          <c:smooth val="0"/>
          <c:extLst>
            <c:ext xmlns:c16="http://schemas.microsoft.com/office/drawing/2014/chart" uri="{C3380CC4-5D6E-409C-BE32-E72D297353CC}">
              <c16:uniqueId val="{00000000-8C62-4A28-B746-3BEB2E3B460D}"/>
            </c:ext>
          </c:extLst>
        </c:ser>
        <c:dLbls>
          <c:showLegendKey val="0"/>
          <c:showVal val="0"/>
          <c:showCatName val="0"/>
          <c:showSerName val="0"/>
          <c:showPercent val="0"/>
          <c:showBubbleSize val="0"/>
        </c:dLbls>
        <c:smooth val="0"/>
        <c:axId val="831327024"/>
        <c:axId val="1"/>
      </c:lineChart>
      <c:catAx>
        <c:axId val="831327024"/>
        <c:scaling>
          <c:orientation val="minMax"/>
        </c:scaling>
        <c:delete val="0"/>
        <c:axPos val="b"/>
        <c:numFmt formatCode="General" sourceLinked="0"/>
        <c:majorTickMark val="out"/>
        <c:minorTickMark val="none"/>
        <c:tickLblPos val="nextTo"/>
        <c:txPr>
          <a:bodyPr anchor="t" anchorCtr="0"/>
          <a:lstStyle/>
          <a:p>
            <a:pPr>
              <a:defRPr sz="1200" baseline="0">
                <a:latin typeface="Arial" pitchFamily="34" charset="0"/>
                <a:cs typeface="Arial" pitchFamily="34" charset="0"/>
              </a:defRPr>
            </a:pPr>
            <a:endParaRPr lang="en-US"/>
          </a:p>
        </c:txPr>
        <c:crossAx val="1"/>
        <c:crosses val="autoZero"/>
        <c:auto val="1"/>
        <c:lblAlgn val="ctr"/>
        <c:lblOffset val="100"/>
        <c:noMultiLvlLbl val="0"/>
      </c:catAx>
      <c:valAx>
        <c:axId val="1"/>
        <c:scaling>
          <c:orientation val="minMax"/>
        </c:scaling>
        <c:delete val="0"/>
        <c:axPos val="l"/>
        <c:majorGridlines/>
        <c:numFmt formatCode="_-* #,##0_-;\-* #,##0_-;_-* &quot;-&quot;??_-;_-@_-" sourceLinked="1"/>
        <c:majorTickMark val="out"/>
        <c:minorTickMark val="none"/>
        <c:tickLblPos val="nextTo"/>
        <c:txPr>
          <a:bodyPr/>
          <a:lstStyle/>
          <a:p>
            <a:pPr>
              <a:defRPr>
                <a:latin typeface="Arial" pitchFamily="34" charset="0"/>
                <a:cs typeface="Arial" pitchFamily="34" charset="0"/>
              </a:defRPr>
            </a:pPr>
            <a:endParaRPr lang="en-US"/>
          </a:p>
        </c:txPr>
        <c:crossAx val="831327024"/>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absoluteAnchor>
    <xdr:pos x="0" y="4362450"/>
    <xdr:ext cx="7248524" cy="557212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0.36807</cdr:x>
      <cdr:y>0.03866</cdr:y>
    </cdr:from>
    <cdr:to>
      <cdr:x>0.46649</cdr:x>
      <cdr:y>0.18959</cdr:y>
    </cdr:to>
    <cdr:sp macro="" textlink="">
      <cdr:nvSpPr>
        <cdr:cNvPr id="2" name="TextBox 1"/>
        <cdr:cNvSpPr txBox="1"/>
      </cdr:nvSpPr>
      <cdr:spPr>
        <a:xfrm xmlns:a="http://schemas.openxmlformats.org/drawingml/2006/main">
          <a:off x="3419631" y="23422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0.5046</cdr:x>
      <cdr:y>0.61197</cdr:y>
    </cdr:from>
    <cdr:to>
      <cdr:x>0.70828</cdr:x>
      <cdr:y>0.69231</cdr:y>
    </cdr:to>
    <cdr:sp macro="" textlink="">
      <cdr:nvSpPr>
        <cdr:cNvPr id="3" name="TextBox 2"/>
        <cdr:cNvSpPr txBox="1"/>
      </cdr:nvSpPr>
      <cdr:spPr>
        <a:xfrm xmlns:a="http://schemas.openxmlformats.org/drawingml/2006/main">
          <a:off x="3657601" y="3409950"/>
          <a:ext cx="1476374" cy="447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Non-methane  volatile organic</a:t>
          </a:r>
          <a:r>
            <a:rPr lang="en-GB" sz="1100" baseline="0"/>
            <a:t> compounds</a:t>
          </a:r>
          <a:endParaRPr lang="en-GB" sz="1100"/>
        </a:p>
      </cdr:txBody>
    </cdr:sp>
  </cdr:relSizeAnchor>
  <cdr:relSizeAnchor xmlns:cdr="http://schemas.openxmlformats.org/drawingml/2006/chartDrawing">
    <cdr:from>
      <cdr:x>0.48556</cdr:x>
      <cdr:y>0.49685</cdr:y>
    </cdr:from>
    <cdr:to>
      <cdr:x>0.62286</cdr:x>
      <cdr:y>0.58975</cdr:y>
    </cdr:to>
    <cdr:sp macro="" textlink="">
      <cdr:nvSpPr>
        <cdr:cNvPr id="4" name="TextBox 3"/>
        <cdr:cNvSpPr txBox="1"/>
      </cdr:nvSpPr>
      <cdr:spPr>
        <a:xfrm xmlns:a="http://schemas.openxmlformats.org/drawingml/2006/main">
          <a:off x="3519580" y="2768501"/>
          <a:ext cx="995222" cy="5176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Nitrogen</a:t>
          </a:r>
          <a:r>
            <a:rPr lang="en-GB" sz="1100" baseline="0"/>
            <a:t> oxides</a:t>
          </a:r>
        </a:p>
        <a:p xmlns:a="http://schemas.openxmlformats.org/drawingml/2006/main">
          <a:endParaRPr lang="en-GB" sz="1100"/>
        </a:p>
      </cdr:txBody>
    </cdr:sp>
  </cdr:relSizeAnchor>
  <cdr:relSizeAnchor xmlns:cdr="http://schemas.openxmlformats.org/drawingml/2006/chartDrawing">
    <cdr:from>
      <cdr:x>0.86136</cdr:x>
      <cdr:y>0.71857</cdr:y>
    </cdr:from>
    <cdr:to>
      <cdr:x>0.93615</cdr:x>
      <cdr:y>0.76754</cdr:y>
    </cdr:to>
    <cdr:sp macro="" textlink="">
      <cdr:nvSpPr>
        <cdr:cNvPr id="5" name="TextBox 4"/>
        <cdr:cNvSpPr txBox="1"/>
      </cdr:nvSpPr>
      <cdr:spPr>
        <a:xfrm xmlns:a="http://schemas.openxmlformats.org/drawingml/2006/main">
          <a:off x="6243598" y="4003974"/>
          <a:ext cx="542117" cy="272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effectLst/>
              <a:latin typeface="+mn-lt"/>
              <a:ea typeface="+mn-ea"/>
              <a:cs typeface="+mn-cs"/>
            </a:rPr>
            <a:t>PM</a:t>
          </a:r>
          <a:r>
            <a:rPr lang="en-GB" sz="1100" baseline="-25000">
              <a:effectLst/>
              <a:latin typeface="+mn-lt"/>
              <a:ea typeface="+mn-ea"/>
              <a:cs typeface="+mn-cs"/>
            </a:rPr>
            <a:t>2.5</a:t>
          </a:r>
          <a:endParaRPr lang="en-GB">
            <a:effectLst/>
          </a:endParaRPr>
        </a:p>
      </cdr:txBody>
    </cdr:sp>
  </cdr:relSizeAnchor>
  <cdr:relSizeAnchor xmlns:cdr="http://schemas.openxmlformats.org/drawingml/2006/chartDrawing">
    <cdr:from>
      <cdr:x>0.16843</cdr:x>
      <cdr:y>0.01116</cdr:y>
    </cdr:from>
    <cdr:to>
      <cdr:x>0.93281</cdr:x>
      <cdr:y>0.10777</cdr:y>
    </cdr:to>
    <cdr:sp macro="" textlink="">
      <cdr:nvSpPr>
        <cdr:cNvPr id="7" name="TextBox 6"/>
        <cdr:cNvSpPr txBox="1"/>
      </cdr:nvSpPr>
      <cdr:spPr>
        <a:xfrm xmlns:a="http://schemas.openxmlformats.org/drawingml/2006/main">
          <a:off x="1217678" y="60159"/>
          <a:ext cx="5526021" cy="520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Index of air</a:t>
          </a:r>
          <a:r>
            <a:rPr lang="en-GB" sz="1400" b="1" baseline="0"/>
            <a:t> pollutant emissions from transport </a:t>
          </a:r>
          <a:r>
            <a:rPr lang="en-GB" sz="1400" b="1" baseline="0">
              <a:effectLst/>
              <a:latin typeface="+mn-lt"/>
              <a:ea typeface="+mn-ea"/>
              <a:cs typeface="+mn-cs"/>
            </a:rPr>
            <a:t>in Scotland, </a:t>
          </a:r>
        </a:p>
        <a:p xmlns:a="http://schemas.openxmlformats.org/drawingml/2006/main">
          <a:pPr algn="ctr"/>
          <a:r>
            <a:rPr lang="en-GB" sz="1400" b="1" baseline="0">
              <a:effectLst/>
              <a:latin typeface="+mn-lt"/>
              <a:ea typeface="+mn-ea"/>
              <a:cs typeface="+mn-cs"/>
            </a:rPr>
            <a:t>1990-2018  (1990=100) </a:t>
          </a:r>
          <a:endParaRPr lang="en-GB" sz="1400" b="1"/>
        </a:p>
      </cdr:txBody>
    </cdr:sp>
  </cdr:relSizeAnchor>
  <cdr:relSizeAnchor xmlns:cdr="http://schemas.openxmlformats.org/drawingml/2006/chartDrawing">
    <cdr:from>
      <cdr:x>0.34573</cdr:x>
      <cdr:y>0.67197</cdr:y>
    </cdr:from>
    <cdr:to>
      <cdr:x>0.41393</cdr:x>
      <cdr:y>0.72303</cdr:y>
    </cdr:to>
    <cdr:sp macro="" textlink="">
      <cdr:nvSpPr>
        <cdr:cNvPr id="6" name="TextBox 5"/>
        <cdr:cNvSpPr txBox="1"/>
      </cdr:nvSpPr>
      <cdr:spPr>
        <a:xfrm xmlns:a="http://schemas.openxmlformats.org/drawingml/2006/main">
          <a:off x="2506044" y="3744297"/>
          <a:ext cx="494350" cy="2845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Lead</a:t>
          </a:r>
        </a:p>
      </cdr:txBody>
    </cdr:sp>
  </cdr:relSizeAnchor>
  <cdr:relSizeAnchor xmlns:cdr="http://schemas.openxmlformats.org/drawingml/2006/chartDrawing">
    <cdr:from>
      <cdr:x>0.02082</cdr:x>
      <cdr:y>0.04039</cdr:y>
    </cdr:from>
    <cdr:to>
      <cdr:x>0.11289</cdr:x>
      <cdr:y>0.08813</cdr:y>
    </cdr:to>
    <cdr:sp macro="" textlink="">
      <cdr:nvSpPr>
        <cdr:cNvPr id="9" name="TextBox 8"/>
        <cdr:cNvSpPr txBox="1"/>
      </cdr:nvSpPr>
      <cdr:spPr>
        <a:xfrm xmlns:a="http://schemas.openxmlformats.org/drawingml/2006/main">
          <a:off x="193476" y="245567"/>
          <a:ext cx="855762" cy="2902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400" b="1"/>
            <a:t>Figure 13.1</a:t>
          </a:r>
        </a:p>
      </cdr:txBody>
    </cdr:sp>
  </cdr:relSizeAnchor>
  <cdr:relSizeAnchor xmlns:cdr="http://schemas.openxmlformats.org/drawingml/2006/chartDrawing">
    <cdr:from>
      <cdr:x>0.66754</cdr:x>
      <cdr:y>0.45812</cdr:y>
    </cdr:from>
    <cdr:to>
      <cdr:x>0.73718</cdr:x>
      <cdr:y>0.51111</cdr:y>
    </cdr:to>
    <cdr:cxnSp macro="">
      <cdr:nvCxnSpPr>
        <cdr:cNvPr id="10" name="Straight Arrow Connector 9"/>
        <cdr:cNvCxnSpPr/>
      </cdr:nvCxnSpPr>
      <cdr:spPr>
        <a:xfrm xmlns:a="http://schemas.openxmlformats.org/drawingml/2006/main" flipH="1">
          <a:off x="4838711" y="2552719"/>
          <a:ext cx="504787" cy="295267"/>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0.72667</cdr:x>
      <cdr:y>0.42051</cdr:y>
    </cdr:from>
    <cdr:to>
      <cdr:x>0.78891</cdr:x>
      <cdr:y>0.47959</cdr:y>
    </cdr:to>
    <cdr:pic>
      <cdr:nvPicPr>
        <cdr:cNvPr id="1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67316" y="2343151"/>
          <a:ext cx="451148" cy="329202"/>
        </a:xfrm>
        <a:prstGeom xmlns:a="http://schemas.openxmlformats.org/drawingml/2006/main" prst="rect">
          <a:avLst/>
        </a:prstGeom>
      </cdr:spPr>
    </cdr:pic>
  </cdr:relSizeAnchor>
  <cdr:relSizeAnchor xmlns:cdr="http://schemas.openxmlformats.org/drawingml/2006/chartDrawing">
    <cdr:from>
      <cdr:x>0.89875</cdr:x>
      <cdr:y>0.68718</cdr:y>
    </cdr:from>
    <cdr:to>
      <cdr:x>0.91196</cdr:x>
      <cdr:y>0.71857</cdr:y>
    </cdr:to>
    <cdr:cxnSp macro="">
      <cdr:nvCxnSpPr>
        <cdr:cNvPr id="14" name="Straight Arrow Connector 13"/>
        <cdr:cNvCxnSpPr>
          <a:stCxn xmlns:a="http://schemas.openxmlformats.org/drawingml/2006/main" id="5" idx="0"/>
        </cdr:cNvCxnSpPr>
      </cdr:nvCxnSpPr>
      <cdr:spPr>
        <a:xfrm xmlns:a="http://schemas.openxmlformats.org/drawingml/2006/main" flipV="1">
          <a:off x="6514620" y="3829065"/>
          <a:ext cx="95753" cy="1749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882016</xdr:colOff>
      <xdr:row>0</xdr:row>
      <xdr:rowOff>0</xdr:rowOff>
    </xdr:from>
    <xdr:to>
      <xdr:col>36</xdr:col>
      <xdr:colOff>57150</xdr:colOff>
      <xdr:row>28</xdr:row>
      <xdr:rowOff>66675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889636</xdr:colOff>
      <xdr:row>29</xdr:row>
      <xdr:rowOff>121920</xdr:rowOff>
    </xdr:from>
    <xdr:to>
      <xdr:col>36</xdr:col>
      <xdr:colOff>70485</xdr:colOff>
      <xdr:row>54</xdr:row>
      <xdr:rowOff>74295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1052</xdr:colOff>
      <xdr:row>40</xdr:row>
      <xdr:rowOff>1868</xdr:rowOff>
    </xdr:from>
    <xdr:to>
      <xdr:col>14</xdr:col>
      <xdr:colOff>533400</xdr:colOff>
      <xdr:row>182</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195407</xdr:colOff>
      <xdr:row>183</xdr:row>
      <xdr:rowOff>64077</xdr:rowOff>
    </xdr:from>
    <xdr:to>
      <xdr:col>15</xdr:col>
      <xdr:colOff>276225</xdr:colOff>
      <xdr:row>206</xdr:row>
      <xdr:rowOff>84859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74451</xdr:colOff>
      <xdr:row>40</xdr:row>
      <xdr:rowOff>57898</xdr:rowOff>
    </xdr:from>
    <xdr:to>
      <xdr:col>14</xdr:col>
      <xdr:colOff>504265</xdr:colOff>
      <xdr:row>183</xdr:row>
      <xdr:rowOff>67236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274969</xdr:colOff>
      <xdr:row>184</xdr:row>
      <xdr:rowOff>17572</xdr:rowOff>
    </xdr:from>
    <xdr:to>
      <xdr:col>15</xdr:col>
      <xdr:colOff>361389</xdr:colOff>
      <xdr:row>207</xdr:row>
      <xdr:rowOff>38354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xdr:colOff>
      <xdr:row>1</xdr:row>
      <xdr:rowOff>0</xdr:rowOff>
    </xdr:from>
    <xdr:to>
      <xdr:col>15</xdr:col>
      <xdr:colOff>1</xdr:colOff>
      <xdr:row>30</xdr:row>
      <xdr:rowOff>142609</xdr:rowOff>
    </xdr:to>
    <xdr:graphicFrame macro="">
      <xdr:nvGraphicFramePr>
        <xdr:cNvPr id="2" name="Chart 1">
          <a:extLst>
            <a:ext uri="{FF2B5EF4-FFF2-40B4-BE49-F238E27FC236}">
              <a16:creationId xmlns:a16="http://schemas.microsoft.com/office/drawing/2014/main" id="{00000000-0008-0000-06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gov.uk/government/news/plug-in-vehicle-grants-update-following-todays-budget" TargetMode="External"/><Relationship Id="rId3" Type="http://schemas.openxmlformats.org/officeDocument/2006/relationships/hyperlink" Target="https://www.gov.uk/government/publications/plug-in-car-grant-changes-to-grant-level-november-2018/upcoming-changes-to-the-plug-in-car-grant" TargetMode="External"/><Relationship Id="rId7" Type="http://schemas.openxmlformats.org/officeDocument/2006/relationships/hyperlink" Target="https://www.gov.uk/government/publications/plug-in-car-grant-changes-to-grant-level-november-2018/upcoming-changes-to-the-plug-in-car-grant" TargetMode="External"/><Relationship Id="rId2" Type="http://schemas.openxmlformats.org/officeDocument/2006/relationships/hyperlink" Target="https://www.gov.uk/electric-bike-rules" TargetMode="External"/><Relationship Id="rId1" Type="http://schemas.openxmlformats.org/officeDocument/2006/relationships/hyperlink" Target="https://www.gov.uk/plug-in-car-van-grants/eligibility" TargetMode="External"/><Relationship Id="rId6" Type="http://schemas.openxmlformats.org/officeDocument/2006/relationships/hyperlink" Target="https://www.gov.uk/electric-bike-rules" TargetMode="External"/><Relationship Id="rId5" Type="http://schemas.openxmlformats.org/officeDocument/2006/relationships/hyperlink" Target="https://www.gov.uk/plug-in-car-van-grants/eligibility" TargetMode="External"/><Relationship Id="rId4" Type="http://schemas.openxmlformats.org/officeDocument/2006/relationships/hyperlink" Target="https://www.gov.uk/government/news/plug-in-vehicle-grants-update-following-todays-budget"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aei.beis.gov.uk/reports/reports?report_id=95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naei.beis.gov.uk/reports/reports?report_id=1000" TargetMode="External"/><Relationship Id="rId2" Type="http://schemas.openxmlformats.org/officeDocument/2006/relationships/hyperlink" Target="https://www.transport.gov.scot/media/48199/sct07209535161.pdf" TargetMode="External"/><Relationship Id="rId1" Type="http://schemas.openxmlformats.org/officeDocument/2006/relationships/hyperlink" Target="https://naei.beis.gov.uk/reports/reports?report_id=1000" TargetMode="External"/><Relationship Id="rId5" Type="http://schemas.openxmlformats.org/officeDocument/2006/relationships/printerSettings" Target="../printerSettings/printerSettings7.bin"/><Relationship Id="rId4" Type="http://schemas.openxmlformats.org/officeDocument/2006/relationships/hyperlink" Target="https://naei.beis.gov.uk/reports/reports?report_id=1000"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naei.beis.gov.uk/reports/reports?section_id=3" TargetMode="External"/><Relationship Id="rId1" Type="http://schemas.openxmlformats.org/officeDocument/2006/relationships/hyperlink" Target="https://assets.publishing.service.gov.uk/government/uploads/system/uploads/attachment_data/file/806027/Conversion-Factors-2019-Full-set-for-advanced-users.xls" TargetMode="External"/><Relationship Id="rId4"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workbookViewId="0"/>
  </sheetViews>
  <sheetFormatPr defaultRowHeight="12.75" x14ac:dyDescent="0.2"/>
  <cols>
    <col min="1" max="1" width="15.140625" customWidth="1"/>
  </cols>
  <sheetData>
    <row r="1" spans="1:2" ht="20.25" x14ac:dyDescent="0.3">
      <c r="A1" s="67" t="s">
        <v>265</v>
      </c>
      <c r="B1" s="68"/>
    </row>
    <row r="2" spans="1:2" ht="15" x14ac:dyDescent="0.2">
      <c r="A2" s="69" t="s">
        <v>274</v>
      </c>
      <c r="B2" s="70" t="s">
        <v>276</v>
      </c>
    </row>
    <row r="3" spans="1:2" s="24" customFormat="1" ht="15" x14ac:dyDescent="0.2">
      <c r="A3" s="69" t="s">
        <v>275</v>
      </c>
      <c r="B3" s="70" t="s">
        <v>277</v>
      </c>
    </row>
    <row r="4" spans="1:2" s="24" customFormat="1" ht="15" x14ac:dyDescent="0.2">
      <c r="A4" s="69" t="s">
        <v>278</v>
      </c>
      <c r="B4" s="70" t="s">
        <v>279</v>
      </c>
    </row>
    <row r="5" spans="1:2" ht="15" x14ac:dyDescent="0.2">
      <c r="A5" s="69" t="s">
        <v>266</v>
      </c>
      <c r="B5" s="70" t="s">
        <v>280</v>
      </c>
    </row>
    <row r="6" spans="1:2" ht="15" x14ac:dyDescent="0.2">
      <c r="A6" s="69" t="s">
        <v>267</v>
      </c>
      <c r="B6" s="70" t="s">
        <v>281</v>
      </c>
    </row>
    <row r="7" spans="1:2" ht="15" x14ac:dyDescent="0.2">
      <c r="A7" s="69" t="s">
        <v>268</v>
      </c>
      <c r="B7" s="70" t="s">
        <v>282</v>
      </c>
    </row>
    <row r="8" spans="1:2" ht="15" x14ac:dyDescent="0.2">
      <c r="A8" s="69" t="s">
        <v>269</v>
      </c>
      <c r="B8" s="70" t="s">
        <v>465</v>
      </c>
    </row>
    <row r="9" spans="1:2" ht="15" x14ac:dyDescent="0.2">
      <c r="A9" s="69" t="s">
        <v>293</v>
      </c>
      <c r="B9" s="70" t="s">
        <v>283</v>
      </c>
    </row>
    <row r="10" spans="1:2" s="24" customFormat="1" ht="15" x14ac:dyDescent="0.2">
      <c r="A10" s="69" t="s">
        <v>294</v>
      </c>
      <c r="B10" s="70" t="s">
        <v>283</v>
      </c>
    </row>
    <row r="11" spans="1:2" ht="15" x14ac:dyDescent="0.2">
      <c r="A11" s="69" t="s">
        <v>270</v>
      </c>
      <c r="B11" s="70" t="s">
        <v>466</v>
      </c>
    </row>
    <row r="12" spans="1:2" ht="15" x14ac:dyDescent="0.2">
      <c r="A12" s="69" t="s">
        <v>271</v>
      </c>
      <c r="B12" s="70" t="s">
        <v>486</v>
      </c>
    </row>
    <row r="13" spans="1:2" ht="15" x14ac:dyDescent="0.2">
      <c r="A13" s="69" t="s">
        <v>272</v>
      </c>
      <c r="B13" s="70" t="s">
        <v>467</v>
      </c>
    </row>
    <row r="14" spans="1:2" ht="15" x14ac:dyDescent="0.2">
      <c r="A14" s="69" t="s">
        <v>273</v>
      </c>
      <c r="B14" s="70" t="s">
        <v>468</v>
      </c>
    </row>
    <row r="15" spans="1:2" ht="15" x14ac:dyDescent="0.2">
      <c r="A15" s="69" t="s">
        <v>463</v>
      </c>
      <c r="B15" s="70" t="s">
        <v>469</v>
      </c>
    </row>
    <row r="16" spans="1:2" ht="15" x14ac:dyDescent="0.2">
      <c r="A16" s="69" t="s">
        <v>464</v>
      </c>
      <c r="B16" s="70" t="s">
        <v>527</v>
      </c>
    </row>
  </sheetData>
  <hyperlinks>
    <hyperlink ref="A2" location="'Table 13.1a'!A1" display="Table 13.1a"/>
    <hyperlink ref="A3" location="'Table 13.1b'!A1" display="Table 13.1b"/>
    <hyperlink ref="A4" location="'Table 13.1c'!A1" display="Table 13.1c"/>
    <hyperlink ref="A5" location="'T13.2-13.4'!A1" display="Table 13.2"/>
    <hyperlink ref="A6" location="'T13.2-13.4'!A1" display="Table 13.3"/>
    <hyperlink ref="A7" location="'T13.2-13.4'!A1" display="Table 13.4"/>
    <hyperlink ref="A8" location="T13.5!A1" display="Table 13.5"/>
    <hyperlink ref="A11" location="'T13.7-13.8'!A1" display="Table 13.7"/>
    <hyperlink ref="A12" location="'T13.7-13.8'!A1" display="Table 13.8"/>
    <hyperlink ref="A13" location="'T13.9-13.10'!A1" display="Table 13.9"/>
    <hyperlink ref="A14" location="'T13.9-13.10'!A1" display="Table 13.10"/>
    <hyperlink ref="A9" location="T13.6a!A1" display="Table 13.6a"/>
    <hyperlink ref="A10" location="T13.6b!A1" display="Table 13.6b"/>
    <hyperlink ref="A15:A16" location="'T13.9-13.10'!A1" display="Table 13.10"/>
    <hyperlink ref="A15" location="T13.11!A1" display="Table 13.11"/>
    <hyperlink ref="A16" location="T13.12!A1" display="Table 13.1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20"/>
  <sheetViews>
    <sheetView zoomScale="85" zoomScaleNormal="85" workbookViewId="0"/>
  </sheetViews>
  <sheetFormatPr defaultColWidth="9.140625" defaultRowHeight="12.75" x14ac:dyDescent="0.2"/>
  <cols>
    <col min="1" max="1" width="22.5703125" style="275" customWidth="1"/>
    <col min="2" max="4" width="9.140625" style="275" hidden="1" customWidth="1"/>
    <col min="5" max="5" width="11" style="275" hidden="1" customWidth="1"/>
    <col min="6" max="6" width="11.7109375" style="275" hidden="1" customWidth="1"/>
    <col min="7" max="9" width="0" style="275" hidden="1" customWidth="1"/>
    <col min="10" max="15" width="9.140625" style="275"/>
    <col min="16" max="16" width="9" style="275" customWidth="1"/>
    <col min="17" max="16384" width="9.140625" style="275"/>
  </cols>
  <sheetData>
    <row r="1" spans="1:20" ht="15.75" x14ac:dyDescent="0.2">
      <c r="A1" s="23" t="s">
        <v>296</v>
      </c>
      <c r="B1" s="281"/>
      <c r="C1" s="281"/>
      <c r="D1" s="281"/>
      <c r="E1" s="281"/>
      <c r="F1" s="281"/>
      <c r="G1" s="281"/>
      <c r="H1" s="281"/>
      <c r="I1" s="281"/>
      <c r="J1" s="281"/>
      <c r="K1" s="281"/>
      <c r="L1" s="281"/>
      <c r="M1" s="281"/>
      <c r="N1" s="281"/>
      <c r="O1" s="281"/>
      <c r="P1" s="281"/>
      <c r="Q1" s="281"/>
      <c r="R1" s="281"/>
      <c r="S1" s="281"/>
      <c r="T1" s="281"/>
    </row>
    <row r="2" spans="1:20" ht="15.75" x14ac:dyDescent="0.25">
      <c r="A2" s="410"/>
      <c r="B2" s="410">
        <v>2001</v>
      </c>
      <c r="C2" s="410">
        <v>2002</v>
      </c>
      <c r="D2" s="410">
        <v>2003</v>
      </c>
      <c r="E2" s="410">
        <v>2004</v>
      </c>
      <c r="F2" s="410">
        <v>2005</v>
      </c>
      <c r="G2" s="411">
        <v>2006</v>
      </c>
      <c r="H2" s="411">
        <v>2007</v>
      </c>
      <c r="I2" s="411">
        <v>2008</v>
      </c>
      <c r="J2" s="411">
        <v>2009</v>
      </c>
      <c r="K2" s="411">
        <v>2010</v>
      </c>
      <c r="L2" s="411">
        <v>2011</v>
      </c>
      <c r="M2" s="411">
        <v>2012</v>
      </c>
      <c r="N2" s="411">
        <v>2013</v>
      </c>
      <c r="O2" s="411">
        <v>2014</v>
      </c>
      <c r="P2" s="411">
        <v>2015</v>
      </c>
      <c r="Q2" s="411">
        <v>2016</v>
      </c>
      <c r="R2" s="411">
        <v>2017</v>
      </c>
      <c r="S2" s="411">
        <v>2018</v>
      </c>
      <c r="T2" s="411">
        <v>2019</v>
      </c>
    </row>
    <row r="3" spans="1:20" ht="15.75" x14ac:dyDescent="0.25">
      <c r="A3" s="217"/>
      <c r="S3" s="412" t="s">
        <v>167</v>
      </c>
    </row>
    <row r="4" spans="1:20" ht="15.75" x14ac:dyDescent="0.25">
      <c r="A4" s="413" t="s">
        <v>89</v>
      </c>
      <c r="B4" s="414">
        <v>1.7999999999999999E-2</v>
      </c>
      <c r="C4" s="414">
        <v>2.5000000000000001E-2</v>
      </c>
      <c r="D4" s="414">
        <v>2.5999999999999999E-2</v>
      </c>
      <c r="E4" s="415">
        <v>2.9000000000000001E-2</v>
      </c>
      <c r="F4" s="415">
        <v>2.5999999999999999E-2</v>
      </c>
      <c r="G4" s="415">
        <v>3.6999999999999998E-2</v>
      </c>
      <c r="H4" s="415">
        <v>4.2000000000000003E-2</v>
      </c>
      <c r="I4" s="415">
        <v>0.35499999999999998</v>
      </c>
      <c r="J4" s="415">
        <v>1.75</v>
      </c>
      <c r="K4" s="415">
        <v>4.1219999999999999</v>
      </c>
      <c r="L4" s="415">
        <v>8.7759999999999998</v>
      </c>
      <c r="M4" s="415">
        <v>22.027999999999999</v>
      </c>
      <c r="N4" s="415">
        <v>49.246000000000002</v>
      </c>
      <c r="O4" s="415">
        <v>89.5</v>
      </c>
      <c r="P4" s="415">
        <v>133.24299999999999</v>
      </c>
      <c r="Q4" s="415">
        <v>176.529</v>
      </c>
      <c r="R4" s="415">
        <v>213.09</v>
      </c>
      <c r="S4" s="415">
        <v>236.54400000000001</v>
      </c>
      <c r="T4" s="415">
        <v>248.97900000000001</v>
      </c>
    </row>
    <row r="5" spans="1:20" ht="15.75" x14ac:dyDescent="0.25">
      <c r="A5" s="413" t="s">
        <v>90</v>
      </c>
      <c r="B5" s="414">
        <v>0</v>
      </c>
      <c r="C5" s="414">
        <v>0.42199999999999999</v>
      </c>
      <c r="D5" s="414">
        <v>1.1220000000000001</v>
      </c>
      <c r="E5" s="415">
        <v>1.7889999999999999</v>
      </c>
      <c r="F5" s="415">
        <v>2.9809999999999999</v>
      </c>
      <c r="G5" s="415">
        <v>6.1369999999999996</v>
      </c>
      <c r="H5" s="415">
        <v>10.473000000000001</v>
      </c>
      <c r="I5" s="415">
        <v>15.288</v>
      </c>
      <c r="J5" s="415">
        <v>23.178000000000001</v>
      </c>
      <c r="K5" s="415">
        <v>32.533000000000001</v>
      </c>
      <c r="L5" s="415">
        <v>47.878</v>
      </c>
      <c r="M5" s="415">
        <v>67.043999999999997</v>
      </c>
      <c r="N5" s="415">
        <v>94.055999999999997</v>
      </c>
      <c r="O5" s="415">
        <v>130.79499999999999</v>
      </c>
      <c r="P5" s="415">
        <v>176.65799999999999</v>
      </c>
      <c r="Q5" s="415">
        <v>229.249</v>
      </c>
      <c r="R5" s="415">
        <v>276.19900000000001</v>
      </c>
      <c r="S5" s="415">
        <v>309.94099999999997</v>
      </c>
      <c r="T5" s="415">
        <v>333.78</v>
      </c>
    </row>
    <row r="6" spans="1:20" ht="15.75" x14ac:dyDescent="0.25">
      <c r="A6" s="413" t="s">
        <v>91</v>
      </c>
      <c r="B6" s="414">
        <v>1.4259999999999999</v>
      </c>
      <c r="C6" s="414">
        <v>5.4610000000000003</v>
      </c>
      <c r="D6" s="414">
        <v>11.984999999999999</v>
      </c>
      <c r="E6" s="415">
        <v>18.103999999999999</v>
      </c>
      <c r="F6" s="415">
        <v>23.260999999999999</v>
      </c>
      <c r="G6" s="415">
        <v>28.209</v>
      </c>
      <c r="H6" s="415">
        <v>33.930999999999997</v>
      </c>
      <c r="I6" s="415">
        <v>44.991</v>
      </c>
      <c r="J6" s="415">
        <v>68.63</v>
      </c>
      <c r="K6" s="415">
        <v>98.876000000000005</v>
      </c>
      <c r="L6" s="415">
        <v>127.214</v>
      </c>
      <c r="M6" s="415">
        <v>158.21899999999999</v>
      </c>
      <c r="N6" s="415">
        <v>198.501</v>
      </c>
      <c r="O6" s="415">
        <v>243.31800000000001</v>
      </c>
      <c r="P6" s="415">
        <v>279.52699999999999</v>
      </c>
      <c r="Q6" s="415">
        <v>317.82799999999997</v>
      </c>
      <c r="R6" s="415">
        <v>355.16300000000001</v>
      </c>
      <c r="S6" s="415">
        <v>390.952</v>
      </c>
      <c r="T6" s="415">
        <v>424.81299999999999</v>
      </c>
    </row>
    <row r="7" spans="1:20" ht="15.75" x14ac:dyDescent="0.25">
      <c r="A7" s="413" t="s">
        <v>92</v>
      </c>
      <c r="B7" s="414">
        <v>2.0590000000000002</v>
      </c>
      <c r="C7" s="414">
        <v>4.7160000000000002</v>
      </c>
      <c r="D7" s="414">
        <v>8.8719999999999999</v>
      </c>
      <c r="E7" s="415">
        <v>17.327000000000002</v>
      </c>
      <c r="F7" s="415">
        <v>28.129000000000001</v>
      </c>
      <c r="G7" s="415">
        <v>38.804000000000002</v>
      </c>
      <c r="H7" s="415">
        <v>48.600999999999999</v>
      </c>
      <c r="I7" s="415">
        <v>59.878999999999998</v>
      </c>
      <c r="J7" s="415">
        <v>74.376999999999995</v>
      </c>
      <c r="K7" s="415">
        <v>100.134</v>
      </c>
      <c r="L7" s="415">
        <v>130.53100000000001</v>
      </c>
      <c r="M7" s="415">
        <v>170.21100000000001</v>
      </c>
      <c r="N7" s="415">
        <v>210.87100000000001</v>
      </c>
      <c r="O7" s="415">
        <v>243.23699999999999</v>
      </c>
      <c r="P7" s="415">
        <v>267.25799999999998</v>
      </c>
      <c r="Q7" s="415">
        <v>287.77</v>
      </c>
      <c r="R7" s="415">
        <v>305.11500000000001</v>
      </c>
      <c r="S7" s="415">
        <v>324.84100000000001</v>
      </c>
      <c r="T7" s="415">
        <v>351.613</v>
      </c>
    </row>
    <row r="8" spans="1:20" ht="15.75" x14ac:dyDescent="0.25">
      <c r="A8" s="413" t="s">
        <v>93</v>
      </c>
      <c r="B8" s="414">
        <v>20.193999999999999</v>
      </c>
      <c r="C8" s="414">
        <v>50.445</v>
      </c>
      <c r="D8" s="414">
        <v>79.137</v>
      </c>
      <c r="E8" s="415">
        <v>101.654</v>
      </c>
      <c r="F8" s="415">
        <v>124.529</v>
      </c>
      <c r="G8" s="415">
        <v>145.90899999999999</v>
      </c>
      <c r="H8" s="415">
        <v>180.62100000000001</v>
      </c>
      <c r="I8" s="415">
        <v>218.22300000000001</v>
      </c>
      <c r="J8" s="415">
        <v>254.761</v>
      </c>
      <c r="K8" s="415">
        <v>281.358</v>
      </c>
      <c r="L8" s="415">
        <v>303.04399999999998</v>
      </c>
      <c r="M8" s="415">
        <v>321.01900000000001</v>
      </c>
      <c r="N8" s="415">
        <v>332.584</v>
      </c>
      <c r="O8" s="415">
        <v>337.82</v>
      </c>
      <c r="P8" s="415">
        <v>335.62599999999998</v>
      </c>
      <c r="Q8" s="415">
        <v>330.56599999999997</v>
      </c>
      <c r="R8" s="415">
        <v>324.68099999999998</v>
      </c>
      <c r="S8" s="415">
        <v>319.267</v>
      </c>
      <c r="T8" s="415">
        <v>315.858</v>
      </c>
    </row>
    <row r="9" spans="1:20" ht="15.75" x14ac:dyDescent="0.25">
      <c r="A9" s="413" t="s">
        <v>94</v>
      </c>
      <c r="B9" s="414">
        <v>28.212</v>
      </c>
      <c r="C9" s="414">
        <v>60.137999999999998</v>
      </c>
      <c r="D9" s="414">
        <v>98.447000000000003</v>
      </c>
      <c r="E9" s="415">
        <v>140.524</v>
      </c>
      <c r="F9" s="415">
        <v>180.11</v>
      </c>
      <c r="G9" s="415">
        <v>207.535</v>
      </c>
      <c r="H9" s="415">
        <v>230.09299999999999</v>
      </c>
      <c r="I9" s="415">
        <v>249.54599999999999</v>
      </c>
      <c r="J9" s="415">
        <v>265.85399999999998</v>
      </c>
      <c r="K9" s="415">
        <v>278.23500000000001</v>
      </c>
      <c r="L9" s="415">
        <v>288.64</v>
      </c>
      <c r="M9" s="415">
        <v>293.01600000000002</v>
      </c>
      <c r="N9" s="415">
        <v>290.90800000000002</v>
      </c>
      <c r="O9" s="415">
        <v>281.96100000000001</v>
      </c>
      <c r="P9" s="415">
        <v>265.56</v>
      </c>
      <c r="Q9" s="415">
        <v>250.89099999999999</v>
      </c>
      <c r="R9" s="415">
        <v>235.49199999999999</v>
      </c>
      <c r="S9" s="415">
        <v>223.249</v>
      </c>
      <c r="T9" s="415">
        <v>218.30199999999999</v>
      </c>
    </row>
    <row r="10" spans="1:20" ht="15.75" x14ac:dyDescent="0.25">
      <c r="A10" s="413" t="s">
        <v>95</v>
      </c>
      <c r="B10" s="414">
        <v>44.404000000000003</v>
      </c>
      <c r="C10" s="414">
        <v>104.467</v>
      </c>
      <c r="D10" s="414">
        <v>155.54599999999999</v>
      </c>
      <c r="E10" s="415">
        <v>203.703</v>
      </c>
      <c r="F10" s="415">
        <v>258.899</v>
      </c>
      <c r="G10" s="415">
        <v>306.66399999999999</v>
      </c>
      <c r="H10" s="415">
        <v>350.661</v>
      </c>
      <c r="I10" s="415">
        <v>384.37</v>
      </c>
      <c r="J10" s="415">
        <v>407.18099999999998</v>
      </c>
      <c r="K10" s="415">
        <v>415.17200000000003</v>
      </c>
      <c r="L10" s="415">
        <v>413.74</v>
      </c>
      <c r="M10" s="415">
        <v>401.75700000000001</v>
      </c>
      <c r="N10" s="415">
        <v>382.50700000000001</v>
      </c>
      <c r="O10" s="415">
        <v>362.49900000000002</v>
      </c>
      <c r="P10" s="415">
        <v>336.27499999999998</v>
      </c>
      <c r="Q10" s="415">
        <v>310.62099999999998</v>
      </c>
      <c r="R10" s="415">
        <v>284.48899999999998</v>
      </c>
      <c r="S10" s="415">
        <v>262.70999999999998</v>
      </c>
      <c r="T10" s="415">
        <v>250.316</v>
      </c>
    </row>
    <row r="11" spans="1:20" ht="15.75" x14ac:dyDescent="0.25">
      <c r="A11" s="413" t="s">
        <v>96</v>
      </c>
      <c r="B11" s="414">
        <v>21.122</v>
      </c>
      <c r="C11" s="414">
        <v>49.546999999999997</v>
      </c>
      <c r="D11" s="414">
        <v>73.197000000000003</v>
      </c>
      <c r="E11" s="415">
        <v>93.43</v>
      </c>
      <c r="F11" s="415">
        <v>114.202</v>
      </c>
      <c r="G11" s="415">
        <v>136.126</v>
      </c>
      <c r="H11" s="415">
        <v>155.732</v>
      </c>
      <c r="I11" s="415">
        <v>173.041</v>
      </c>
      <c r="J11" s="415">
        <v>180.154</v>
      </c>
      <c r="K11" s="415">
        <v>178.65899999999999</v>
      </c>
      <c r="L11" s="415">
        <v>176.56299999999999</v>
      </c>
      <c r="M11" s="415">
        <v>172.16</v>
      </c>
      <c r="N11" s="415">
        <v>163.995</v>
      </c>
      <c r="O11" s="415">
        <v>152.95500000000001</v>
      </c>
      <c r="P11" s="415">
        <v>139.66399999999999</v>
      </c>
      <c r="Q11" s="415">
        <v>126.532</v>
      </c>
      <c r="R11" s="415">
        <v>114.18600000000001</v>
      </c>
      <c r="S11" s="415">
        <v>103.752</v>
      </c>
      <c r="T11" s="415">
        <v>96.45</v>
      </c>
    </row>
    <row r="12" spans="1:20" ht="15.75" x14ac:dyDescent="0.25">
      <c r="A12" s="413" t="s">
        <v>97</v>
      </c>
      <c r="B12" s="414">
        <v>14.961</v>
      </c>
      <c r="C12" s="414">
        <v>33.976999999999997</v>
      </c>
      <c r="D12" s="414">
        <v>54.645000000000003</v>
      </c>
      <c r="E12" s="415">
        <v>72.513999999999996</v>
      </c>
      <c r="F12" s="415">
        <v>91.445999999999998</v>
      </c>
      <c r="G12" s="415">
        <v>104.361</v>
      </c>
      <c r="H12" s="415">
        <v>115.334</v>
      </c>
      <c r="I12" s="415">
        <v>124.09399999999999</v>
      </c>
      <c r="J12" s="415">
        <v>129.97200000000001</v>
      </c>
      <c r="K12" s="415">
        <v>130.767</v>
      </c>
      <c r="L12" s="415">
        <v>129.21</v>
      </c>
      <c r="M12" s="415">
        <v>124.646</v>
      </c>
      <c r="N12" s="415">
        <v>116.26300000000001</v>
      </c>
      <c r="O12" s="415">
        <v>107.67100000000001</v>
      </c>
      <c r="P12" s="415">
        <v>97.778000000000006</v>
      </c>
      <c r="Q12" s="415">
        <v>88.024000000000001</v>
      </c>
      <c r="R12" s="415">
        <v>78.977000000000004</v>
      </c>
      <c r="S12" s="415">
        <v>71.963999999999999</v>
      </c>
      <c r="T12" s="415">
        <v>66.174999999999997</v>
      </c>
    </row>
    <row r="13" spans="1:20" ht="15.75" x14ac:dyDescent="0.25">
      <c r="A13" s="413" t="s">
        <v>98</v>
      </c>
      <c r="B13" s="414">
        <v>16.603999999999999</v>
      </c>
      <c r="C13" s="414">
        <v>36.67</v>
      </c>
      <c r="D13" s="414">
        <v>53.93</v>
      </c>
      <c r="E13" s="415">
        <v>67.620999999999995</v>
      </c>
      <c r="F13" s="415">
        <v>83.656999999999996</v>
      </c>
      <c r="G13" s="415">
        <v>97.23</v>
      </c>
      <c r="H13" s="415">
        <v>113.127</v>
      </c>
      <c r="I13" s="415">
        <v>125.48699999999999</v>
      </c>
      <c r="J13" s="415">
        <v>130.54</v>
      </c>
      <c r="K13" s="415">
        <v>130.232</v>
      </c>
      <c r="L13" s="415">
        <v>128.55099999999999</v>
      </c>
      <c r="M13" s="415">
        <v>124.125</v>
      </c>
      <c r="N13" s="415">
        <v>116.44799999999999</v>
      </c>
      <c r="O13" s="415">
        <v>108.27200000000001</v>
      </c>
      <c r="P13" s="415">
        <v>96.933000000000007</v>
      </c>
      <c r="Q13" s="415">
        <v>86.230999999999995</v>
      </c>
      <c r="R13" s="415">
        <v>76.748000000000005</v>
      </c>
      <c r="S13" s="415">
        <v>68.144999999999996</v>
      </c>
      <c r="T13" s="415">
        <v>60.587000000000003</v>
      </c>
    </row>
    <row r="14" spans="1:20" ht="15.75" x14ac:dyDescent="0.25">
      <c r="A14" s="413" t="s">
        <v>99</v>
      </c>
      <c r="B14" s="414">
        <v>13.968</v>
      </c>
      <c r="C14" s="414">
        <v>33.183999999999997</v>
      </c>
      <c r="D14" s="414">
        <v>50.631999999999998</v>
      </c>
      <c r="E14" s="415">
        <v>63.417000000000002</v>
      </c>
      <c r="F14" s="415">
        <v>77.277000000000001</v>
      </c>
      <c r="G14" s="415">
        <v>89.941999999999993</v>
      </c>
      <c r="H14" s="415">
        <v>100.051</v>
      </c>
      <c r="I14" s="415">
        <v>106.496</v>
      </c>
      <c r="J14" s="415">
        <v>109.60299999999999</v>
      </c>
      <c r="K14" s="415">
        <v>107.996</v>
      </c>
      <c r="L14" s="415">
        <v>104.73</v>
      </c>
      <c r="M14" s="415">
        <v>100.10599999999999</v>
      </c>
      <c r="N14" s="415">
        <v>93.88</v>
      </c>
      <c r="O14" s="415">
        <v>87.555000000000007</v>
      </c>
      <c r="P14" s="415">
        <v>79.680999999999997</v>
      </c>
      <c r="Q14" s="415">
        <v>72.453999999999994</v>
      </c>
      <c r="R14" s="415">
        <v>65.016999999999996</v>
      </c>
      <c r="S14" s="415">
        <v>58.235999999999997</v>
      </c>
      <c r="T14" s="415">
        <v>53.335000000000001</v>
      </c>
    </row>
    <row r="15" spans="1:20" ht="15.75" x14ac:dyDescent="0.25">
      <c r="A15" s="413" t="s">
        <v>100</v>
      </c>
      <c r="B15" s="414">
        <v>10.926</v>
      </c>
      <c r="C15" s="414">
        <v>23.812000000000001</v>
      </c>
      <c r="D15" s="414">
        <v>31.683</v>
      </c>
      <c r="E15" s="415">
        <v>38.116999999999997</v>
      </c>
      <c r="F15" s="415">
        <v>45.762</v>
      </c>
      <c r="G15" s="415">
        <v>51.851999999999997</v>
      </c>
      <c r="H15" s="415">
        <v>56.726999999999997</v>
      </c>
      <c r="I15" s="415">
        <v>59.743000000000002</v>
      </c>
      <c r="J15" s="415">
        <v>60.902000000000001</v>
      </c>
      <c r="K15" s="415">
        <v>60.567</v>
      </c>
      <c r="L15" s="415">
        <v>60.268000000000001</v>
      </c>
      <c r="M15" s="415">
        <v>58.604999999999997</v>
      </c>
      <c r="N15" s="415">
        <v>55.829000000000001</v>
      </c>
      <c r="O15" s="415">
        <v>52.152999999999999</v>
      </c>
      <c r="P15" s="415">
        <v>47.206000000000003</v>
      </c>
      <c r="Q15" s="415">
        <v>42.406999999999996</v>
      </c>
      <c r="R15" s="415">
        <v>37.82</v>
      </c>
      <c r="S15" s="415">
        <v>33.646999999999998</v>
      </c>
      <c r="T15" s="415">
        <v>30.324999999999999</v>
      </c>
    </row>
    <row r="16" spans="1:20" ht="15.75" x14ac:dyDescent="0.25">
      <c r="A16" s="413" t="s">
        <v>101</v>
      </c>
      <c r="B16" s="414">
        <v>6.8810000000000002</v>
      </c>
      <c r="C16" s="414">
        <v>13.577</v>
      </c>
      <c r="D16" s="414">
        <v>19.561</v>
      </c>
      <c r="E16" s="415">
        <v>25.27</v>
      </c>
      <c r="F16" s="415">
        <v>31.167999999999999</v>
      </c>
      <c r="G16" s="415">
        <v>37.234999999999999</v>
      </c>
      <c r="H16" s="415">
        <v>43.412999999999997</v>
      </c>
      <c r="I16" s="415">
        <v>48.246000000000002</v>
      </c>
      <c r="J16" s="415">
        <v>50.165999999999997</v>
      </c>
      <c r="K16" s="415">
        <v>49.802999999999997</v>
      </c>
      <c r="L16" s="415">
        <v>48.914000000000001</v>
      </c>
      <c r="M16" s="415">
        <v>46.722999999999999</v>
      </c>
      <c r="N16" s="415">
        <v>44.152000000000001</v>
      </c>
      <c r="O16" s="415">
        <v>41.499000000000002</v>
      </c>
      <c r="P16" s="415">
        <v>37.93</v>
      </c>
      <c r="Q16" s="415">
        <v>34.783999999999999</v>
      </c>
      <c r="R16" s="415">
        <v>31.84</v>
      </c>
      <c r="S16" s="415">
        <v>29.164000000000001</v>
      </c>
      <c r="T16" s="415">
        <v>26.763999999999999</v>
      </c>
    </row>
    <row r="17" spans="1:27" ht="15.75" x14ac:dyDescent="0.25">
      <c r="A17" s="413" t="s">
        <v>102</v>
      </c>
      <c r="B17" s="414">
        <v>1758.0540000000001</v>
      </c>
      <c r="C17" s="414">
        <v>1577.0840000000001</v>
      </c>
      <c r="D17" s="414">
        <v>1392.25</v>
      </c>
      <c r="E17" s="415">
        <v>1233.2750000000001</v>
      </c>
      <c r="F17" s="415">
        <v>1077.742</v>
      </c>
      <c r="G17" s="415">
        <v>906.77</v>
      </c>
      <c r="H17" s="415">
        <v>762.01900000000001</v>
      </c>
      <c r="I17" s="415">
        <v>623.428</v>
      </c>
      <c r="J17" s="415">
        <v>491.47300000000001</v>
      </c>
      <c r="K17" s="415">
        <v>386.084</v>
      </c>
      <c r="L17" s="415">
        <v>296.32499999999999</v>
      </c>
      <c r="M17" s="415">
        <v>225.471</v>
      </c>
      <c r="N17" s="415">
        <v>169.929</v>
      </c>
      <c r="O17" s="415">
        <v>130.10499999999999</v>
      </c>
      <c r="P17" s="415">
        <v>100.85599999999999</v>
      </c>
      <c r="Q17" s="415">
        <v>79.209999999999994</v>
      </c>
      <c r="R17" s="415">
        <v>63.561</v>
      </c>
      <c r="S17" s="415">
        <v>53.548000000000002</v>
      </c>
      <c r="T17" s="415">
        <v>47.18</v>
      </c>
    </row>
    <row r="18" spans="1:27" ht="6.75" customHeight="1" x14ac:dyDescent="0.25">
      <c r="A18" s="217"/>
      <c r="B18" s="414"/>
      <c r="C18" s="414"/>
      <c r="D18" s="414"/>
      <c r="E18" s="414"/>
      <c r="F18" s="414"/>
      <c r="G18" s="414"/>
      <c r="H18" s="414"/>
      <c r="I18" s="414"/>
      <c r="J18" s="414"/>
      <c r="K18" s="414"/>
      <c r="L18" s="414"/>
      <c r="M18" s="414"/>
      <c r="N18" s="414"/>
      <c r="O18" s="414"/>
      <c r="P18" s="414"/>
      <c r="Q18" s="414"/>
      <c r="R18" s="414"/>
      <c r="S18" s="414"/>
      <c r="T18" s="414"/>
    </row>
    <row r="19" spans="1:27" ht="15.75" x14ac:dyDescent="0.25">
      <c r="A19" s="413" t="s">
        <v>33</v>
      </c>
      <c r="B19" s="416">
        <v>1938.829</v>
      </c>
      <c r="C19" s="416">
        <v>1993.5250000000001</v>
      </c>
      <c r="D19" s="416">
        <v>2031.0329999999999</v>
      </c>
      <c r="E19" s="416">
        <v>2076.7739999999999</v>
      </c>
      <c r="F19" s="414">
        <v>2139.1889999999999</v>
      </c>
      <c r="G19" s="414">
        <v>2156.8110000000001</v>
      </c>
      <c r="H19" s="414">
        <v>2200.8249999999998</v>
      </c>
      <c r="I19" s="414">
        <v>2233.1869999999999</v>
      </c>
      <c r="J19" s="414">
        <v>2248.5410000000002</v>
      </c>
      <c r="K19" s="414">
        <v>2254.538</v>
      </c>
      <c r="L19" s="414">
        <v>2264.384</v>
      </c>
      <c r="M19" s="414">
        <v>2285.13</v>
      </c>
      <c r="N19" s="414">
        <v>2319.1689999999999</v>
      </c>
      <c r="O19" s="414">
        <v>2369.34</v>
      </c>
      <c r="P19" s="414">
        <v>2394.1950000000002</v>
      </c>
      <c r="Q19" s="414">
        <v>2433.096</v>
      </c>
      <c r="R19" s="414">
        <v>2462.3780000000002</v>
      </c>
      <c r="S19" s="414">
        <v>2485.96</v>
      </c>
      <c r="T19" s="414">
        <v>2524.4769999999999</v>
      </c>
    </row>
    <row r="20" spans="1:27" ht="7.5" customHeight="1" x14ac:dyDescent="0.25">
      <c r="A20" s="413"/>
      <c r="N20" s="297"/>
      <c r="O20" s="297"/>
      <c r="P20" s="297"/>
      <c r="Q20" s="297"/>
      <c r="R20" s="297"/>
      <c r="S20" s="297"/>
      <c r="T20" s="297"/>
    </row>
    <row r="21" spans="1:27" ht="18.75" x14ac:dyDescent="0.35">
      <c r="A21" s="413" t="s">
        <v>554</v>
      </c>
      <c r="B21" s="417">
        <v>173.716199843993</v>
      </c>
      <c r="C21" s="418">
        <v>172.34415958657701</v>
      </c>
      <c r="D21" s="418">
        <v>170.82237397243799</v>
      </c>
      <c r="E21" s="418">
        <v>169.475177893541</v>
      </c>
      <c r="F21" s="418">
        <v>168.767596763238</v>
      </c>
      <c r="G21" s="418">
        <v>168.32670034095599</v>
      </c>
      <c r="H21" s="418">
        <v>167.71580495460401</v>
      </c>
      <c r="I21" s="418">
        <v>166.72201784139099</v>
      </c>
      <c r="J21" s="418">
        <v>164.913456076947</v>
      </c>
      <c r="K21" s="418">
        <v>162.61298538791999</v>
      </c>
      <c r="L21" s="418">
        <v>160.249393946015</v>
      </c>
      <c r="M21" s="418">
        <v>157.37737751734599</v>
      </c>
      <c r="N21" s="418">
        <v>153.86065446390401</v>
      </c>
      <c r="O21" s="418">
        <v>150.05381887458799</v>
      </c>
      <c r="P21" s="418">
        <v>146.16717095409101</v>
      </c>
      <c r="Q21" s="418">
        <v>142.432036283907</v>
      </c>
      <c r="R21" s="418">
        <v>139.14646422748601</v>
      </c>
      <c r="S21" s="418">
        <v>136.50256577021599</v>
      </c>
      <c r="T21" s="418">
        <v>134.489771690124</v>
      </c>
    </row>
    <row r="22" spans="1:27" ht="9" customHeight="1" x14ac:dyDescent="0.25">
      <c r="A22" s="217"/>
      <c r="B22" s="419"/>
    </row>
    <row r="23" spans="1:27" ht="15.75" x14ac:dyDescent="0.25">
      <c r="A23" s="217"/>
      <c r="B23" s="420"/>
      <c r="R23" s="412" t="s">
        <v>168</v>
      </c>
    </row>
    <row r="24" spans="1:27" ht="15.75" x14ac:dyDescent="0.25">
      <c r="A24" s="413" t="s">
        <v>89</v>
      </c>
      <c r="B24" s="421">
        <v>9.2839543869005503E-4</v>
      </c>
      <c r="C24" s="421">
        <v>1.2540600193125201E-3</v>
      </c>
      <c r="D24" s="421">
        <v>1.2801367579945799E-3</v>
      </c>
      <c r="E24" s="421">
        <v>1.3963965265358701E-3</v>
      </c>
      <c r="F24" s="421">
        <v>1.2154138788110799E-3</v>
      </c>
      <c r="G24" s="421">
        <f t="shared" ref="G24:O37" si="0">100*G4/G$19</f>
        <v>1.7154957017559719E-3</v>
      </c>
      <c r="H24" s="421">
        <f t="shared" si="0"/>
        <v>1.9083752683652724E-3</v>
      </c>
      <c r="I24" s="422">
        <f t="shared" si="0"/>
        <v>1.5896563968892889E-2</v>
      </c>
      <c r="J24" s="422">
        <f t="shared" si="0"/>
        <v>7.7828245070914862E-2</v>
      </c>
      <c r="K24" s="422">
        <f t="shared" si="0"/>
        <v>0.18283124968397071</v>
      </c>
      <c r="L24" s="422">
        <f t="shared" si="0"/>
        <v>0.38756677312681947</v>
      </c>
      <c r="M24" s="422">
        <f t="shared" si="0"/>
        <v>0.96397141519300855</v>
      </c>
      <c r="N24" s="422">
        <f t="shared" si="0"/>
        <v>2.1234330055291357</v>
      </c>
      <c r="O24" s="422">
        <f t="shared" si="0"/>
        <v>3.7774232486684052</v>
      </c>
      <c r="P24" s="422">
        <f t="shared" ref="P24:Q37" si="1">100*P4/P$19</f>
        <v>5.5652526214447855</v>
      </c>
      <c r="Q24" s="422">
        <f t="shared" si="1"/>
        <v>7.2553240809240576</v>
      </c>
      <c r="R24" s="422">
        <f t="shared" ref="R24:S24" si="2">100*R4/R$19</f>
        <v>8.6538297531898021</v>
      </c>
      <c r="S24" s="422">
        <f t="shared" si="2"/>
        <v>9.5151973483080994</v>
      </c>
      <c r="T24" s="422">
        <f t="shared" ref="T24" si="3">100*T4/T$19</f>
        <v>9.8625972825262433</v>
      </c>
      <c r="AA24" s="423"/>
    </row>
    <row r="25" spans="1:27" ht="15.75" x14ac:dyDescent="0.25">
      <c r="A25" s="413" t="s">
        <v>90</v>
      </c>
      <c r="B25" s="421">
        <v>0</v>
      </c>
      <c r="C25" s="421">
        <v>2.1168533125995401E-2</v>
      </c>
      <c r="D25" s="421">
        <v>5.5242824710381402E-2</v>
      </c>
      <c r="E25" s="421">
        <v>8.6143220205953996E-2</v>
      </c>
      <c r="F25" s="421">
        <v>0.13935187587445499</v>
      </c>
      <c r="G25" s="421">
        <f t="shared" si="0"/>
        <v>0.28454046274801076</v>
      </c>
      <c r="H25" s="421">
        <f t="shared" si="0"/>
        <v>0.47586700441879765</v>
      </c>
      <c r="I25" s="422">
        <f t="shared" si="0"/>
        <v>0.6845821688913647</v>
      </c>
      <c r="J25" s="422">
        <f t="shared" si="0"/>
        <v>1.0308017510020941</v>
      </c>
      <c r="K25" s="422">
        <f t="shared" si="0"/>
        <v>1.4430007389540562</v>
      </c>
      <c r="L25" s="422">
        <f t="shared" si="0"/>
        <v>2.1143940250416891</v>
      </c>
      <c r="M25" s="422">
        <f t="shared" si="0"/>
        <v>2.9339249845741815</v>
      </c>
      <c r="N25" s="422">
        <f t="shared" si="0"/>
        <v>4.055590601633603</v>
      </c>
      <c r="O25" s="422">
        <f t="shared" si="0"/>
        <v>5.5203136738501009</v>
      </c>
      <c r="P25" s="422">
        <f t="shared" si="1"/>
        <v>7.3785969814488785</v>
      </c>
      <c r="Q25" s="422">
        <f t="shared" si="1"/>
        <v>9.4221107592959736</v>
      </c>
      <c r="R25" s="422">
        <f t="shared" ref="R25:S25" si="4">100*R5/R$19</f>
        <v>11.216758759215685</v>
      </c>
      <c r="S25" s="422">
        <f t="shared" si="4"/>
        <v>12.467658369402564</v>
      </c>
      <c r="T25" s="422">
        <f t="shared" ref="T25" si="5">100*T5/T$19</f>
        <v>13.221748504739795</v>
      </c>
      <c r="AA25" s="423"/>
    </row>
    <row r="26" spans="1:27" ht="15.75" x14ac:dyDescent="0.25">
      <c r="A26" s="413" t="s">
        <v>91</v>
      </c>
      <c r="B26" s="421">
        <v>7.3549549754001006E-2</v>
      </c>
      <c r="C26" s="421">
        <v>0.27393687061862798</v>
      </c>
      <c r="D26" s="421">
        <v>0.59009380940634604</v>
      </c>
      <c r="E26" s="421">
        <v>0.87173664539328799</v>
      </c>
      <c r="F26" s="421">
        <v>1.0873747013471</v>
      </c>
      <c r="G26" s="421">
        <f t="shared" si="0"/>
        <v>1.3079031959684924</v>
      </c>
      <c r="H26" s="421">
        <f t="shared" si="0"/>
        <v>1.5417400293071917</v>
      </c>
      <c r="I26" s="422">
        <f t="shared" si="0"/>
        <v>2.0146543930266478</v>
      </c>
      <c r="J26" s="422">
        <f t="shared" si="0"/>
        <v>3.0522014052667927</v>
      </c>
      <c r="K26" s="422">
        <f t="shared" si="0"/>
        <v>4.3856435331761983</v>
      </c>
      <c r="L26" s="422">
        <f t="shared" si="0"/>
        <v>5.6180400497442129</v>
      </c>
      <c r="M26" s="422">
        <f t="shared" si="0"/>
        <v>6.9238511594526342</v>
      </c>
      <c r="N26" s="422">
        <f t="shared" si="0"/>
        <v>8.5591433828237626</v>
      </c>
      <c r="O26" s="422">
        <f t="shared" si="0"/>
        <v>10.269442123122895</v>
      </c>
      <c r="P26" s="422">
        <f t="shared" si="1"/>
        <v>11.675197717813292</v>
      </c>
      <c r="Q26" s="422">
        <f t="shared" si="1"/>
        <v>13.062698718011946</v>
      </c>
      <c r="R26" s="422">
        <f t="shared" ref="R26:S26" si="6">100*R6/R$19</f>
        <v>14.423577533587451</v>
      </c>
      <c r="S26" s="422">
        <f t="shared" si="6"/>
        <v>15.726399459363785</v>
      </c>
      <c r="T26" s="422">
        <f t="shared" ref="T26" si="7">100*T6/T$19</f>
        <v>16.827762740559727</v>
      </c>
      <c r="AA26" s="423"/>
    </row>
    <row r="27" spans="1:27" ht="15.75" x14ac:dyDescent="0.25">
      <c r="A27" s="413" t="s">
        <v>92</v>
      </c>
      <c r="B27" s="421">
        <v>0.10619812268126801</v>
      </c>
      <c r="C27" s="421">
        <v>0.23656588204311499</v>
      </c>
      <c r="D27" s="421">
        <v>0.43682205065107299</v>
      </c>
      <c r="E27" s="421">
        <v>0.83432284880299901</v>
      </c>
      <c r="F27" s="421">
        <v>1.3149375768106499</v>
      </c>
      <c r="G27" s="421">
        <f t="shared" si="0"/>
        <v>1.7991377084037496</v>
      </c>
      <c r="H27" s="421">
        <f t="shared" si="0"/>
        <v>2.2083082480433478</v>
      </c>
      <c r="I27" s="422">
        <f t="shared" si="0"/>
        <v>2.6813249405446116</v>
      </c>
      <c r="J27" s="422">
        <f t="shared" si="0"/>
        <v>3.307789362079677</v>
      </c>
      <c r="K27" s="422">
        <f t="shared" si="0"/>
        <v>4.4414421047682495</v>
      </c>
      <c r="L27" s="422">
        <f t="shared" si="0"/>
        <v>5.7645258048104919</v>
      </c>
      <c r="M27" s="422">
        <f t="shared" si="0"/>
        <v>7.4486353074004548</v>
      </c>
      <c r="N27" s="422">
        <f t="shared" si="0"/>
        <v>9.0925240894475579</v>
      </c>
      <c r="O27" s="422">
        <f t="shared" si="0"/>
        <v>10.266023449568234</v>
      </c>
      <c r="P27" s="422">
        <f t="shared" si="1"/>
        <v>11.162749901323826</v>
      </c>
      <c r="Q27" s="422">
        <f t="shared" si="1"/>
        <v>11.82731795210711</v>
      </c>
      <c r="R27" s="422">
        <f t="shared" ref="R27:S27" si="8">100*R7/R$19</f>
        <v>12.391070745433884</v>
      </c>
      <c r="S27" s="422">
        <f t="shared" si="8"/>
        <v>13.067024409081402</v>
      </c>
      <c r="T27" s="422">
        <f t="shared" ref="T27" si="9">100*T7/T$19</f>
        <v>13.928152246980268</v>
      </c>
      <c r="AA27" s="423"/>
    </row>
    <row r="28" spans="1:27" ht="15.75" x14ac:dyDescent="0.25">
      <c r="A28" s="413" t="s">
        <v>93</v>
      </c>
      <c r="B28" s="421">
        <v>1.0415565271614999</v>
      </c>
      <c r="C28" s="421">
        <v>2.5304423069688098</v>
      </c>
      <c r="D28" s="421">
        <v>3.8963916391314202</v>
      </c>
      <c r="E28" s="421">
        <v>4.8948031899474902</v>
      </c>
      <c r="F28" s="421">
        <v>5.8213182659409703</v>
      </c>
      <c r="G28" s="421">
        <f t="shared" si="0"/>
        <v>6.7650341175003277</v>
      </c>
      <c r="H28" s="421">
        <f t="shared" si="0"/>
        <v>8.2069678416048539</v>
      </c>
      <c r="I28" s="422">
        <f t="shared" si="0"/>
        <v>9.771819377418911</v>
      </c>
      <c r="J28" s="422">
        <f t="shared" si="0"/>
        <v>11.330058024292194</v>
      </c>
      <c r="K28" s="422">
        <f t="shared" si="0"/>
        <v>12.479629972970072</v>
      </c>
      <c r="L28" s="422">
        <f t="shared" si="0"/>
        <v>13.383065769763432</v>
      </c>
      <c r="M28" s="422">
        <f t="shared" si="0"/>
        <v>14.048172314047779</v>
      </c>
      <c r="N28" s="422">
        <f t="shared" si="0"/>
        <v>14.340653915260166</v>
      </c>
      <c r="O28" s="422">
        <f t="shared" si="0"/>
        <v>14.257979015253191</v>
      </c>
      <c r="P28" s="422">
        <f t="shared" si="1"/>
        <v>14.018323486599879</v>
      </c>
      <c r="Q28" s="422">
        <f t="shared" si="1"/>
        <v>13.586229232221005</v>
      </c>
      <c r="R28" s="422">
        <f t="shared" ref="R28:S28" si="10">100*R8/R$19</f>
        <v>13.18566848794133</v>
      </c>
      <c r="S28" s="422">
        <f t="shared" si="10"/>
        <v>12.842805193969332</v>
      </c>
      <c r="T28" s="422">
        <f t="shared" ref="T28" si="11">100*T8/T$19</f>
        <v>12.511819279795381</v>
      </c>
      <c r="AA28" s="423"/>
    </row>
    <row r="29" spans="1:27" ht="15.75" x14ac:dyDescent="0.25">
      <c r="A29" s="413" t="s">
        <v>94</v>
      </c>
      <c r="B29" s="421">
        <v>1.4551051175735501</v>
      </c>
      <c r="C29" s="421">
        <v>3.01666645765666</v>
      </c>
      <c r="D29" s="421">
        <v>4.8471393620881598</v>
      </c>
      <c r="E29" s="421">
        <v>6.7664560515491798</v>
      </c>
      <c r="F29" s="421">
        <v>8.4195459120255407</v>
      </c>
      <c r="G29" s="421">
        <f t="shared" si="0"/>
        <v>9.6223081206466397</v>
      </c>
      <c r="H29" s="421">
        <f t="shared" si="0"/>
        <v>10.454852157713585</v>
      </c>
      <c r="I29" s="422">
        <f t="shared" si="0"/>
        <v>11.174433668116462</v>
      </c>
      <c r="J29" s="422">
        <f t="shared" si="0"/>
        <v>11.823400151475999</v>
      </c>
      <c r="K29" s="422">
        <f t="shared" si="0"/>
        <v>12.341109353668024</v>
      </c>
      <c r="L29" s="422">
        <f t="shared" si="0"/>
        <v>12.746954580141884</v>
      </c>
      <c r="M29" s="422">
        <f t="shared" si="0"/>
        <v>12.82272780979638</v>
      </c>
      <c r="N29" s="422">
        <f t="shared" si="0"/>
        <v>12.543630929871865</v>
      </c>
      <c r="O29" s="422">
        <f t="shared" si="0"/>
        <v>11.900402643774216</v>
      </c>
      <c r="P29" s="422">
        <f t="shared" si="1"/>
        <v>11.091828359845374</v>
      </c>
      <c r="Q29" s="422">
        <f t="shared" si="1"/>
        <v>10.311594774723233</v>
      </c>
      <c r="R29" s="422">
        <f t="shared" ref="R29:S29" si="12">100*R9/R$19</f>
        <v>9.5636007144313346</v>
      </c>
      <c r="S29" s="422">
        <f t="shared" si="12"/>
        <v>8.9803938920980215</v>
      </c>
      <c r="T29" s="422">
        <f t="shared" ref="T29" si="13">100*T9/T$19</f>
        <v>8.6474148902921293</v>
      </c>
      <c r="AA29" s="423"/>
    </row>
    <row r="30" spans="1:27" ht="15.75" x14ac:dyDescent="0.25">
      <c r="A30" s="413" t="s">
        <v>95</v>
      </c>
      <c r="B30" s="421">
        <v>2.29024839219962</v>
      </c>
      <c r="C30" s="421">
        <v>5.2403155215008601</v>
      </c>
      <c r="D30" s="421">
        <v>7.65846739073171</v>
      </c>
      <c r="E30" s="421">
        <v>9.8086262636184802</v>
      </c>
      <c r="F30" s="421">
        <v>12.102670685011899</v>
      </c>
      <c r="G30" s="421">
        <f t="shared" si="0"/>
        <v>14.218399294143063</v>
      </c>
      <c r="H30" s="421">
        <f t="shared" si="0"/>
        <v>15.933161428100826</v>
      </c>
      <c r="I30" s="422">
        <f t="shared" si="0"/>
        <v>17.211724768234816</v>
      </c>
      <c r="J30" s="422">
        <f t="shared" si="0"/>
        <v>18.108675803554391</v>
      </c>
      <c r="K30" s="422">
        <f t="shared" si="0"/>
        <v>18.414947984908661</v>
      </c>
      <c r="L30" s="422">
        <f t="shared" si="0"/>
        <v>18.271635906277382</v>
      </c>
      <c r="M30" s="422">
        <f t="shared" si="0"/>
        <v>17.581362985913273</v>
      </c>
      <c r="N30" s="422">
        <f t="shared" si="0"/>
        <v>16.493278411361999</v>
      </c>
      <c r="O30" s="422">
        <f t="shared" si="0"/>
        <v>15.299577097419535</v>
      </c>
      <c r="P30" s="422">
        <f t="shared" si="1"/>
        <v>14.045430718884635</v>
      </c>
      <c r="Q30" s="422">
        <f t="shared" si="1"/>
        <v>12.766491745496273</v>
      </c>
      <c r="R30" s="422">
        <f t="shared" ref="R30:S30" si="14">100*R10/R$19</f>
        <v>11.553425184922865</v>
      </c>
      <c r="S30" s="422">
        <f t="shared" si="14"/>
        <v>10.567748475438059</v>
      </c>
      <c r="T30" s="422">
        <f t="shared" ref="T30" si="15">100*T10/T$19</f>
        <v>9.9155587474158011</v>
      </c>
      <c r="AA30" s="423"/>
    </row>
    <row r="31" spans="1:27" ht="15.75" x14ac:dyDescent="0.25">
      <c r="A31" s="413" t="s">
        <v>96</v>
      </c>
      <c r="B31" s="421">
        <v>1.08942046977841</v>
      </c>
      <c r="C31" s="421">
        <v>2.4853964710751102</v>
      </c>
      <c r="D31" s="421">
        <v>3.6039296259588101</v>
      </c>
      <c r="E31" s="421">
        <v>4.4988043956636599</v>
      </c>
      <c r="F31" s="421">
        <v>5.33856522261474</v>
      </c>
      <c r="G31" s="421">
        <f t="shared" si="0"/>
        <v>6.3114477810063097</v>
      </c>
      <c r="H31" s="421">
        <f t="shared" si="0"/>
        <v>7.076073745072871</v>
      </c>
      <c r="I31" s="422">
        <f t="shared" si="0"/>
        <v>7.7486121851864622</v>
      </c>
      <c r="J31" s="422">
        <f t="shared" si="0"/>
        <v>8.0120398071460563</v>
      </c>
      <c r="K31" s="422">
        <f t="shared" si="0"/>
        <v>7.9244173307347214</v>
      </c>
      <c r="L31" s="422">
        <f t="shared" si="0"/>
        <v>7.7973965546479747</v>
      </c>
      <c r="M31" s="422">
        <f t="shared" si="0"/>
        <v>7.5339258597979102</v>
      </c>
      <c r="N31" s="422">
        <f t="shared" si="0"/>
        <v>7.0712828603693829</v>
      </c>
      <c r="O31" s="422">
        <f t="shared" si="0"/>
        <v>6.4555952290511289</v>
      </c>
      <c r="P31" s="422">
        <f t="shared" si="1"/>
        <v>5.8334429735255471</v>
      </c>
      <c r="Q31" s="422">
        <f t="shared" si="1"/>
        <v>5.2004524276888375</v>
      </c>
      <c r="R31" s="422">
        <f t="shared" ref="R31:S31" si="16">100*R11/R$19</f>
        <v>4.6372246665621608</v>
      </c>
      <c r="S31" s="422">
        <f t="shared" si="16"/>
        <v>4.1735184797824578</v>
      </c>
      <c r="T31" s="422">
        <f t="shared" ref="T31" si="17">100*T11/T$19</f>
        <v>3.8205933347778571</v>
      </c>
      <c r="AA31" s="423"/>
    </row>
    <row r="32" spans="1:27" ht="15.75" x14ac:dyDescent="0.25">
      <c r="A32" s="413" t="s">
        <v>97</v>
      </c>
      <c r="B32" s="421">
        <v>0.77165134212455</v>
      </c>
      <c r="C32" s="421">
        <v>1.7043678910472699</v>
      </c>
      <c r="D32" s="421">
        <v>2.69050281310053</v>
      </c>
      <c r="E32" s="421">
        <v>3.49166543880076</v>
      </c>
      <c r="F32" s="421">
        <v>4.27479759852916</v>
      </c>
      <c r="G32" s="421">
        <f t="shared" si="0"/>
        <v>4.8386715386744594</v>
      </c>
      <c r="H32" s="421">
        <f t="shared" si="0"/>
        <v>5.2404893619438164</v>
      </c>
      <c r="I32" s="422">
        <f t="shared" si="0"/>
        <v>5.5568118567768847</v>
      </c>
      <c r="J32" s="422">
        <f t="shared" si="0"/>
        <v>5.7802815247753987</v>
      </c>
      <c r="K32" s="422">
        <f t="shared" si="0"/>
        <v>5.8001683715244541</v>
      </c>
      <c r="L32" s="422">
        <f t="shared" si="0"/>
        <v>5.706187643085272</v>
      </c>
      <c r="M32" s="422">
        <f t="shared" si="0"/>
        <v>5.4546568466564267</v>
      </c>
      <c r="N32" s="422">
        <f t="shared" si="0"/>
        <v>5.0131318588684142</v>
      </c>
      <c r="O32" s="422">
        <f t="shared" si="0"/>
        <v>4.5443456827639768</v>
      </c>
      <c r="P32" s="422">
        <f t="shared" si="1"/>
        <v>4.0839614150058789</v>
      </c>
      <c r="Q32" s="422">
        <f t="shared" si="1"/>
        <v>3.6177775147384237</v>
      </c>
      <c r="R32" s="422">
        <f t="shared" ref="R32:S32" si="18">100*R12/R$19</f>
        <v>3.2073467193095455</v>
      </c>
      <c r="S32" s="422">
        <f t="shared" si="18"/>
        <v>2.8948172939226695</v>
      </c>
      <c r="T32" s="422">
        <f t="shared" ref="T32" si="19">100*T12/T$19</f>
        <v>2.6213350329593021</v>
      </c>
      <c r="AA32" s="423"/>
    </row>
    <row r="33" spans="1:27" ht="15.75" x14ac:dyDescent="0.25">
      <c r="A33" s="413" t="s">
        <v>98</v>
      </c>
      <c r="B33" s="421">
        <v>0.85639321466720397</v>
      </c>
      <c r="C33" s="421">
        <v>1.83945523632761</v>
      </c>
      <c r="D33" s="421">
        <v>2.6552990522556801</v>
      </c>
      <c r="E33" s="421">
        <v>3.2560596386511</v>
      </c>
      <c r="F33" s="421">
        <v>3.91068764844995</v>
      </c>
      <c r="G33" s="421">
        <f t="shared" si="0"/>
        <v>4.508044515722518</v>
      </c>
      <c r="H33" s="421">
        <f t="shared" si="0"/>
        <v>5.1402087853418603</v>
      </c>
      <c r="I33" s="422">
        <f t="shared" si="0"/>
        <v>5.6191890782097511</v>
      </c>
      <c r="J33" s="422">
        <f t="shared" si="0"/>
        <v>5.8055423494612723</v>
      </c>
      <c r="K33" s="422">
        <f t="shared" si="0"/>
        <v>5.7764384543529541</v>
      </c>
      <c r="L33" s="422">
        <f t="shared" si="0"/>
        <v>5.6770848054040295</v>
      </c>
      <c r="M33" s="422">
        <f t="shared" si="0"/>
        <v>5.4318572685142641</v>
      </c>
      <c r="N33" s="422">
        <f t="shared" si="0"/>
        <v>5.0211088540766111</v>
      </c>
      <c r="O33" s="422">
        <f t="shared" si="0"/>
        <v>4.5697113964226324</v>
      </c>
      <c r="P33" s="422">
        <f t="shared" si="1"/>
        <v>4.0486677150357426</v>
      </c>
      <c r="Q33" s="422">
        <f t="shared" si="1"/>
        <v>3.5440853957262677</v>
      </c>
      <c r="R33" s="422">
        <f t="shared" ref="R33:S33" si="20">100*R13/R$19</f>
        <v>3.116824468054864</v>
      </c>
      <c r="S33" s="422">
        <f t="shared" si="20"/>
        <v>2.7411945485848523</v>
      </c>
      <c r="T33" s="422">
        <f t="shared" ref="T33" si="21">100*T13/T$19</f>
        <v>2.3999822537499851</v>
      </c>
      <c r="AA33" s="423"/>
    </row>
    <row r="34" spans="1:27" ht="15.75" x14ac:dyDescent="0.25">
      <c r="A34" s="413" t="s">
        <v>99</v>
      </c>
      <c r="B34" s="421">
        <v>0.72043486042348204</v>
      </c>
      <c r="C34" s="421">
        <v>1.6645891072346699</v>
      </c>
      <c r="D34" s="421">
        <v>2.4929186281069802</v>
      </c>
      <c r="E34" s="421">
        <v>3.05363029390776</v>
      </c>
      <c r="F34" s="421">
        <v>3.6124437812647701</v>
      </c>
      <c r="G34" s="421">
        <f t="shared" si="0"/>
        <v>4.1701382272252872</v>
      </c>
      <c r="H34" s="421">
        <f t="shared" si="0"/>
        <v>4.546067951790806</v>
      </c>
      <c r="I34" s="422">
        <f t="shared" si="0"/>
        <v>4.7687900744541327</v>
      </c>
      <c r="J34" s="422">
        <f t="shared" si="0"/>
        <v>4.8744052254328469</v>
      </c>
      <c r="K34" s="422">
        <f t="shared" si="0"/>
        <v>4.7901609997258863</v>
      </c>
      <c r="L34" s="422">
        <f t="shared" si="0"/>
        <v>4.6250989231508433</v>
      </c>
      <c r="M34" s="422">
        <f t="shared" si="0"/>
        <v>4.3807573310927594</v>
      </c>
      <c r="N34" s="422">
        <f t="shared" si="0"/>
        <v>4.0480016764625608</v>
      </c>
      <c r="O34" s="422">
        <f t="shared" si="0"/>
        <v>3.6953328775101926</v>
      </c>
      <c r="P34" s="422">
        <f t="shared" si="1"/>
        <v>3.3280914879531527</v>
      </c>
      <c r="Q34" s="422">
        <f t="shared" si="1"/>
        <v>2.9778520863952758</v>
      </c>
      <c r="R34" s="422">
        <f t="shared" ref="R34:S34" si="22">100*R14/R$19</f>
        <v>2.6404150784323122</v>
      </c>
      <c r="S34" s="422">
        <f t="shared" si="22"/>
        <v>2.3425960192440747</v>
      </c>
      <c r="T34" s="422">
        <f t="shared" ref="T34" si="23">100*T14/T$19</f>
        <v>2.1127148316265112</v>
      </c>
      <c r="AA34" s="423"/>
    </row>
    <row r="35" spans="1:27" ht="15.75" x14ac:dyDescent="0.25">
      <c r="A35" s="413" t="s">
        <v>100</v>
      </c>
      <c r="B35" s="421">
        <v>0.56353603128486296</v>
      </c>
      <c r="C35" s="421">
        <v>1.19446708719479</v>
      </c>
      <c r="D35" s="421">
        <v>1.5599451116747001</v>
      </c>
      <c r="E35" s="421">
        <v>1.83539470351613</v>
      </c>
      <c r="F35" s="421">
        <v>2.1392219200828002</v>
      </c>
      <c r="G35" s="421">
        <f t="shared" si="0"/>
        <v>2.4041049493905584</v>
      </c>
      <c r="H35" s="421">
        <f t="shared" si="0"/>
        <v>2.5775334249656381</v>
      </c>
      <c r="I35" s="422">
        <f t="shared" si="0"/>
        <v>2.6752349892776559</v>
      </c>
      <c r="J35" s="422">
        <f t="shared" si="0"/>
        <v>2.7085118750336328</v>
      </c>
      <c r="K35" s="422">
        <f t="shared" si="0"/>
        <v>2.6864483987406733</v>
      </c>
      <c r="L35" s="422">
        <f t="shared" si="0"/>
        <v>2.6615627031457563</v>
      </c>
      <c r="M35" s="422">
        <f t="shared" si="0"/>
        <v>2.5646243320948918</v>
      </c>
      <c r="N35" s="422">
        <f t="shared" si="0"/>
        <v>2.4072846782619117</v>
      </c>
      <c r="O35" s="422">
        <f t="shared" si="0"/>
        <v>2.2011615048916577</v>
      </c>
      <c r="P35" s="422">
        <f t="shared" si="1"/>
        <v>1.9716856814085737</v>
      </c>
      <c r="Q35" s="422">
        <f t="shared" si="1"/>
        <v>1.742923419380082</v>
      </c>
      <c r="R35" s="422">
        <f t="shared" ref="R35:S35" si="24">100*R15/R$19</f>
        <v>1.5359136574482064</v>
      </c>
      <c r="S35" s="422">
        <f t="shared" si="24"/>
        <v>1.3534811501391815</v>
      </c>
      <c r="T35" s="422">
        <f t="shared" ref="T35" si="25">100*T15/T$19</f>
        <v>1.2012389100791967</v>
      </c>
      <c r="AA35" s="423"/>
    </row>
    <row r="36" spans="1:27" ht="15.75" x14ac:dyDescent="0.25">
      <c r="A36" s="413" t="s">
        <v>101</v>
      </c>
      <c r="B36" s="421">
        <v>0.35490494520145899</v>
      </c>
      <c r="C36" s="421">
        <v>0.68105491528824602</v>
      </c>
      <c r="D36" s="421">
        <v>0.963105966274305</v>
      </c>
      <c r="E36" s="421">
        <v>1.21679104226074</v>
      </c>
      <c r="F36" s="421">
        <v>1.4570007605686099</v>
      </c>
      <c r="G36" s="421">
        <f t="shared" si="0"/>
        <v>1.7263914176995572</v>
      </c>
      <c r="H36" s="421">
        <f t="shared" si="0"/>
        <v>1.9725784648938465</v>
      </c>
      <c r="I36" s="422">
        <f t="shared" si="0"/>
        <v>2.1604102119526938</v>
      </c>
      <c r="J36" s="422">
        <f t="shared" si="0"/>
        <v>2.2310467098442941</v>
      </c>
      <c r="K36" s="422">
        <f t="shared" si="0"/>
        <v>2.2090113362471597</v>
      </c>
      <c r="L36" s="422">
        <f t="shared" si="0"/>
        <v>2.1601459823068883</v>
      </c>
      <c r="M36" s="422">
        <f t="shared" si="0"/>
        <v>2.044653914656934</v>
      </c>
      <c r="N36" s="422">
        <f t="shared" si="0"/>
        <v>1.9037853644990943</v>
      </c>
      <c r="O36" s="422">
        <f t="shared" si="0"/>
        <v>1.751500417837879</v>
      </c>
      <c r="P36" s="422">
        <f t="shared" si="1"/>
        <v>1.5842485678902511</v>
      </c>
      <c r="Q36" s="422">
        <f t="shared" si="1"/>
        <v>1.4296188888560091</v>
      </c>
      <c r="R36" s="422">
        <f t="shared" ref="R36:S36" si="26">100*R16/R$19</f>
        <v>1.2930589860695636</v>
      </c>
      <c r="S36" s="422">
        <f t="shared" si="26"/>
        <v>1.1731484014223881</v>
      </c>
      <c r="T36" s="422">
        <f t="shared" ref="T36" si="27">100*T16/T$19</f>
        <v>1.0601799897562942</v>
      </c>
      <c r="AA36" s="423"/>
    </row>
    <row r="37" spans="1:27" ht="15.75" x14ac:dyDescent="0.25">
      <c r="A37" s="413" t="s">
        <v>102</v>
      </c>
      <c r="B37" s="421">
        <v>90.676073031711397</v>
      </c>
      <c r="C37" s="421">
        <v>79.110319659898906</v>
      </c>
      <c r="D37" s="421">
        <v>68.548861589151898</v>
      </c>
      <c r="E37" s="421">
        <v>59.384169871155898</v>
      </c>
      <c r="F37" s="421">
        <v>50.3808686376005</v>
      </c>
      <c r="G37" s="421">
        <f t="shared" si="0"/>
        <v>42.042163175169264</v>
      </c>
      <c r="H37" s="421">
        <f t="shared" si="0"/>
        <v>34.624243181534197</v>
      </c>
      <c r="I37" s="422">
        <f t="shared" si="0"/>
        <v>27.916515723940719</v>
      </c>
      <c r="J37" s="422">
        <f t="shared" si="0"/>
        <v>21.857417765564424</v>
      </c>
      <c r="K37" s="422">
        <f t="shared" si="0"/>
        <v>17.124750170544921</v>
      </c>
      <c r="L37" s="422">
        <f t="shared" si="0"/>
        <v>13.086340479353325</v>
      </c>
      <c r="M37" s="422">
        <f t="shared" si="0"/>
        <v>9.8668784708091</v>
      </c>
      <c r="N37" s="422">
        <f t="shared" si="0"/>
        <v>7.3271503715339428</v>
      </c>
      <c r="O37" s="422">
        <f t="shared" si="0"/>
        <v>5.4911916398659528</v>
      </c>
      <c r="P37" s="422">
        <f t="shared" si="1"/>
        <v>4.2125223718201728</v>
      </c>
      <c r="Q37" s="422">
        <f t="shared" si="1"/>
        <v>3.2555230044355006</v>
      </c>
      <c r="R37" s="422">
        <f t="shared" ref="R37:S37" si="28">100*R17/R$19</f>
        <v>2.5812852454009905</v>
      </c>
      <c r="S37" s="422">
        <f t="shared" si="28"/>
        <v>2.1540169592431093</v>
      </c>
      <c r="T37" s="422">
        <f t="shared" ref="T37" si="29">100*T17/T$19</f>
        <v>1.8689019547415169</v>
      </c>
    </row>
    <row r="38" spans="1:27" ht="15.75" x14ac:dyDescent="0.25">
      <c r="A38" s="425" t="s">
        <v>33</v>
      </c>
      <c r="B38" s="426">
        <v>100</v>
      </c>
      <c r="C38" s="426">
        <v>100</v>
      </c>
      <c r="D38" s="426">
        <v>100</v>
      </c>
      <c r="E38" s="426">
        <v>100</v>
      </c>
      <c r="F38" s="426">
        <v>100</v>
      </c>
      <c r="G38" s="426">
        <f>100*G19/G$19</f>
        <v>100</v>
      </c>
      <c r="H38" s="426">
        <f t="shared" ref="H38:Q38" si="30">100*H19/H$19</f>
        <v>100</v>
      </c>
      <c r="I38" s="426">
        <f t="shared" si="30"/>
        <v>100</v>
      </c>
      <c r="J38" s="426">
        <f t="shared" si="30"/>
        <v>100</v>
      </c>
      <c r="K38" s="426">
        <f t="shared" si="30"/>
        <v>100</v>
      </c>
      <c r="L38" s="426">
        <f t="shared" si="30"/>
        <v>100</v>
      </c>
      <c r="M38" s="426">
        <f t="shared" si="30"/>
        <v>100</v>
      </c>
      <c r="N38" s="426">
        <f t="shared" si="30"/>
        <v>100</v>
      </c>
      <c r="O38" s="426">
        <f t="shared" si="30"/>
        <v>100</v>
      </c>
      <c r="P38" s="426">
        <f t="shared" si="30"/>
        <v>100</v>
      </c>
      <c r="Q38" s="426">
        <f t="shared" si="30"/>
        <v>100</v>
      </c>
      <c r="R38" s="426">
        <f t="shared" ref="R38:S38" si="31">100*R19/R$19</f>
        <v>100</v>
      </c>
      <c r="S38" s="426">
        <f t="shared" si="31"/>
        <v>100</v>
      </c>
      <c r="T38" s="426">
        <f t="shared" ref="T38" si="32">100*T19/T$19</f>
        <v>100</v>
      </c>
    </row>
    <row r="39" spans="1:27" ht="14.25" x14ac:dyDescent="0.2">
      <c r="A39" s="427" t="s">
        <v>292</v>
      </c>
    </row>
    <row r="40" spans="1:27" ht="14.25" x14ac:dyDescent="0.2">
      <c r="A40" s="427"/>
    </row>
    <row r="43" spans="1:27" ht="15.75" hidden="1" x14ac:dyDescent="0.25">
      <c r="A43" s="428"/>
      <c r="B43" s="429"/>
      <c r="C43" s="429"/>
      <c r="D43" s="429"/>
      <c r="E43" s="429"/>
      <c r="F43" s="429"/>
      <c r="G43" s="429"/>
      <c r="H43" s="430"/>
      <c r="I43" s="430"/>
      <c r="J43" s="430"/>
      <c r="K43" s="430"/>
      <c r="L43" s="430"/>
      <c r="M43" s="430"/>
      <c r="N43" s="430"/>
      <c r="O43" s="430"/>
      <c r="P43" s="430"/>
      <c r="Q43" s="430"/>
      <c r="R43" s="431"/>
    </row>
    <row r="44" spans="1:27" ht="73.5" hidden="1" customHeight="1" x14ac:dyDescent="0.2">
      <c r="A44" s="432"/>
      <c r="B44" s="433"/>
      <c r="C44" s="433"/>
      <c r="D44" s="433"/>
      <c r="E44" s="433"/>
      <c r="F44" s="433"/>
      <c r="G44" s="433"/>
      <c r="H44" s="433"/>
      <c r="I44" s="433"/>
      <c r="J44" s="433"/>
      <c r="K44" s="433"/>
      <c r="L44" s="433"/>
      <c r="M44" s="433"/>
      <c r="N44" s="433"/>
      <c r="O44" s="433"/>
      <c r="P44" s="433"/>
      <c r="Q44" s="433"/>
      <c r="R44" s="433"/>
    </row>
    <row r="45" spans="1:27" ht="15.75" hidden="1" x14ac:dyDescent="0.25">
      <c r="A45" s="434" t="s">
        <v>87</v>
      </c>
      <c r="B45" s="433"/>
      <c r="C45" s="433"/>
      <c r="D45" s="433"/>
      <c r="E45" s="433"/>
      <c r="F45" s="433"/>
      <c r="G45" s="433"/>
      <c r="H45" s="433"/>
      <c r="I45" s="433"/>
      <c r="J45" s="433"/>
      <c r="K45" s="433"/>
      <c r="L45" s="433"/>
      <c r="M45" s="433"/>
      <c r="N45" s="433"/>
      <c r="O45" s="433"/>
      <c r="P45" s="433"/>
      <c r="Q45" s="433"/>
      <c r="R45" s="433"/>
    </row>
    <row r="46" spans="1:27" ht="15.75" hidden="1" x14ac:dyDescent="0.2">
      <c r="A46" s="435" t="s">
        <v>88</v>
      </c>
      <c r="B46" s="433"/>
      <c r="C46" s="433"/>
      <c r="D46" s="433"/>
      <c r="E46" s="433"/>
      <c r="F46" s="433"/>
      <c r="G46" s="433"/>
      <c r="H46" s="433"/>
      <c r="I46" s="433"/>
      <c r="J46" s="433"/>
      <c r="K46" s="433"/>
      <c r="L46" s="433"/>
      <c r="M46" s="433"/>
      <c r="N46" s="433"/>
      <c r="O46" s="433"/>
      <c r="P46" s="433"/>
      <c r="Q46" s="433"/>
      <c r="R46" s="433"/>
    </row>
    <row r="47" spans="1:27" ht="16.5" hidden="1" thickBot="1" x14ac:dyDescent="0.3">
      <c r="A47" s="436"/>
      <c r="B47" s="436"/>
      <c r="C47" s="436"/>
      <c r="D47" s="436"/>
      <c r="E47" s="436"/>
      <c r="F47" s="436"/>
      <c r="G47" s="436"/>
      <c r="H47" s="436"/>
      <c r="I47" s="436"/>
      <c r="J47" s="436"/>
      <c r="K47" s="436"/>
      <c r="L47" s="436"/>
      <c r="M47" s="436"/>
      <c r="N47" s="436"/>
      <c r="O47" s="436"/>
      <c r="P47" s="436"/>
      <c r="Q47" s="437"/>
      <c r="R47" s="437" t="s">
        <v>555</v>
      </c>
    </row>
    <row r="48" spans="1:27" ht="48.75" hidden="1" x14ac:dyDescent="0.35">
      <c r="A48" s="438"/>
      <c r="B48" s="439" t="s">
        <v>89</v>
      </c>
      <c r="C48" s="439" t="s">
        <v>90</v>
      </c>
      <c r="D48" s="439" t="s">
        <v>91</v>
      </c>
      <c r="E48" s="439" t="s">
        <v>92</v>
      </c>
      <c r="F48" s="439" t="s">
        <v>93</v>
      </c>
      <c r="G48" s="439" t="s">
        <v>94</v>
      </c>
      <c r="H48" s="439" t="s">
        <v>95</v>
      </c>
      <c r="I48" s="439" t="s">
        <v>96</v>
      </c>
      <c r="J48" s="439" t="s">
        <v>97</v>
      </c>
      <c r="K48" s="439" t="s">
        <v>98</v>
      </c>
      <c r="L48" s="439" t="s">
        <v>99</v>
      </c>
      <c r="M48" s="439" t="s">
        <v>100</v>
      </c>
      <c r="N48" s="439"/>
      <c r="O48" s="439" t="s">
        <v>101</v>
      </c>
      <c r="P48" s="439" t="s">
        <v>102</v>
      </c>
      <c r="Q48" s="439" t="s">
        <v>33</v>
      </c>
      <c r="R48" s="439" t="s">
        <v>554</v>
      </c>
    </row>
    <row r="49" spans="1:18" ht="15.75" hidden="1" x14ac:dyDescent="0.25">
      <c r="A49" s="440" t="s">
        <v>103</v>
      </c>
      <c r="B49" s="441"/>
      <c r="C49" s="441"/>
      <c r="D49" s="441"/>
      <c r="E49" s="441"/>
      <c r="F49" s="441"/>
      <c r="G49" s="441"/>
      <c r="H49" s="441"/>
      <c r="I49" s="441"/>
      <c r="J49" s="441"/>
      <c r="K49" s="441"/>
      <c r="L49" s="441"/>
      <c r="M49" s="441"/>
      <c r="N49" s="441"/>
      <c r="O49" s="441"/>
      <c r="P49" s="441"/>
      <c r="Q49" s="442"/>
      <c r="R49" s="442"/>
    </row>
    <row r="50" spans="1:18" ht="15.75" hidden="1" x14ac:dyDescent="0.25">
      <c r="A50" s="420">
        <v>2001</v>
      </c>
      <c r="B50" s="443">
        <v>0.23699999999999999</v>
      </c>
      <c r="C50" s="443">
        <v>1.2E-2</v>
      </c>
      <c r="D50" s="443">
        <v>13.96</v>
      </c>
      <c r="E50" s="443">
        <v>21.405000000000001</v>
      </c>
      <c r="F50" s="443">
        <v>183.88800000000001</v>
      </c>
      <c r="G50" s="443">
        <v>297.36200000000002</v>
      </c>
      <c r="H50" s="443">
        <v>519.38499999999999</v>
      </c>
      <c r="I50" s="443">
        <v>236.00200000000001</v>
      </c>
      <c r="J50" s="443">
        <v>188.721</v>
      </c>
      <c r="K50" s="443">
        <v>242.53100000000001</v>
      </c>
      <c r="L50" s="443">
        <v>193.93</v>
      </c>
      <c r="M50" s="443">
        <v>147.726</v>
      </c>
      <c r="N50" s="443"/>
      <c r="O50" s="443">
        <v>98.91</v>
      </c>
      <c r="P50" s="443">
        <v>441.91299999999956</v>
      </c>
      <c r="Q50" s="417">
        <v>2585.982</v>
      </c>
      <c r="R50" s="444">
        <v>177.834796592652</v>
      </c>
    </row>
    <row r="51" spans="1:18" ht="15.75" hidden="1" x14ac:dyDescent="0.25">
      <c r="A51" s="420">
        <v>2002</v>
      </c>
      <c r="B51" s="443">
        <v>0.1</v>
      </c>
      <c r="C51" s="443">
        <v>4.3970000000000002</v>
      </c>
      <c r="D51" s="443">
        <v>35.064999999999998</v>
      </c>
      <c r="E51" s="443">
        <v>26.212</v>
      </c>
      <c r="F51" s="443">
        <v>217.98</v>
      </c>
      <c r="G51" s="443">
        <v>272.101</v>
      </c>
      <c r="H51" s="443">
        <v>473.80799999999999</v>
      </c>
      <c r="I51" s="443">
        <v>204.84800000000001</v>
      </c>
      <c r="J51" s="443">
        <v>155.726</v>
      </c>
      <c r="K51" s="443">
        <v>201.197</v>
      </c>
      <c r="L51" s="443">
        <v>182.36799999999999</v>
      </c>
      <c r="M51" s="443">
        <v>135.249</v>
      </c>
      <c r="N51" s="443"/>
      <c r="O51" s="443">
        <v>81.777000000000001</v>
      </c>
      <c r="P51" s="443">
        <v>691.303</v>
      </c>
      <c r="Q51" s="417">
        <v>2682.1309999999999</v>
      </c>
      <c r="R51" s="444">
        <v>175.38722531529601</v>
      </c>
    </row>
    <row r="52" spans="1:18" ht="15.75" hidden="1" x14ac:dyDescent="0.25">
      <c r="A52" s="420">
        <v>2003</v>
      </c>
      <c r="B52" s="443">
        <v>3.5999999999999997E-2</v>
      </c>
      <c r="C52" s="443">
        <v>6.3540000000000001</v>
      </c>
      <c r="D52" s="443">
        <v>67.692999999999998</v>
      </c>
      <c r="E52" s="443">
        <v>43.959000000000003</v>
      </c>
      <c r="F52" s="443">
        <v>260.35700000000003</v>
      </c>
      <c r="G52" s="443">
        <v>470.28199999999998</v>
      </c>
      <c r="H52" s="443">
        <v>553.28800000000001</v>
      </c>
      <c r="I52" s="443">
        <v>246.12899999999999</v>
      </c>
      <c r="J52" s="443">
        <v>216.37</v>
      </c>
      <c r="K52" s="443">
        <v>229.733</v>
      </c>
      <c r="L52" s="443">
        <v>220.108</v>
      </c>
      <c r="M52" s="443">
        <v>139.74</v>
      </c>
      <c r="N52" s="443"/>
      <c r="O52" s="443">
        <v>105.096</v>
      </c>
      <c r="P52" s="443">
        <v>86.911000000000001</v>
      </c>
      <c r="Q52" s="417">
        <v>2646.056</v>
      </c>
      <c r="R52" s="444">
        <v>172.58271336716001</v>
      </c>
    </row>
    <row r="53" spans="1:18" ht="15.75" hidden="1" x14ac:dyDescent="0.25">
      <c r="A53" s="420">
        <v>2004</v>
      </c>
      <c r="B53" s="443">
        <v>0.02</v>
      </c>
      <c r="C53" s="443">
        <v>8.2550000000000008</v>
      </c>
      <c r="D53" s="443">
        <v>71.100999999999999</v>
      </c>
      <c r="E53" s="443">
        <v>83.013000000000005</v>
      </c>
      <c r="F53" s="443">
        <v>243.292</v>
      </c>
      <c r="G53" s="443">
        <v>461.14499999999998</v>
      </c>
      <c r="H53" s="443">
        <v>567.84199999999998</v>
      </c>
      <c r="I53" s="443">
        <v>229.91900000000001</v>
      </c>
      <c r="J53" s="443">
        <v>219.67500000000001</v>
      </c>
      <c r="K53" s="443">
        <v>198.28800000000001</v>
      </c>
      <c r="L53" s="443">
        <v>201.80600000000001</v>
      </c>
      <c r="M53" s="443">
        <v>127.285</v>
      </c>
      <c r="N53" s="443"/>
      <c r="O53" s="443">
        <v>110.65</v>
      </c>
      <c r="P53" s="443">
        <v>76.787999999999997</v>
      </c>
      <c r="Q53" s="417">
        <v>2599.0790000000002</v>
      </c>
      <c r="R53" s="444">
        <v>171.283244478928</v>
      </c>
    </row>
    <row r="54" spans="1:18" ht="15.75" hidden="1" x14ac:dyDescent="0.25">
      <c r="A54" s="420">
        <v>2005</v>
      </c>
      <c r="B54" s="443">
        <v>1.6E-2</v>
      </c>
      <c r="C54" s="443">
        <v>16.073</v>
      </c>
      <c r="D54" s="443">
        <v>58.5</v>
      </c>
      <c r="E54" s="443">
        <v>103.131</v>
      </c>
      <c r="F54" s="443">
        <v>245.04499999999999</v>
      </c>
      <c r="G54" s="443">
        <v>381.28300000000002</v>
      </c>
      <c r="H54" s="443">
        <v>598.32100000000003</v>
      </c>
      <c r="I54" s="443">
        <v>201.95500000000001</v>
      </c>
      <c r="J54" s="443">
        <v>205.60900000000001</v>
      </c>
      <c r="K54" s="443">
        <v>205.49700000000001</v>
      </c>
      <c r="L54" s="443">
        <v>174.33</v>
      </c>
      <c r="M54" s="443">
        <v>105.703</v>
      </c>
      <c r="N54" s="443"/>
      <c r="O54" s="443">
        <v>90.540999999999997</v>
      </c>
      <c r="P54" s="443">
        <v>57.451000000000001</v>
      </c>
      <c r="Q54" s="443">
        <v>2443.4549999999999</v>
      </c>
      <c r="R54" s="443">
        <v>169.7</v>
      </c>
    </row>
    <row r="55" spans="1:18" ht="15.75" hidden="1" x14ac:dyDescent="0.25">
      <c r="A55" s="445">
        <v>2006</v>
      </c>
      <c r="B55" s="443">
        <v>8.9999999999999993E-3</v>
      </c>
      <c r="C55" s="443">
        <v>42.192</v>
      </c>
      <c r="D55" s="443">
        <v>63.325000000000003</v>
      </c>
      <c r="E55" s="443">
        <v>111.60899999999999</v>
      </c>
      <c r="F55" s="443">
        <v>260.89499999999998</v>
      </c>
      <c r="G55" s="443">
        <v>337.971</v>
      </c>
      <c r="H55" s="443">
        <v>568.202</v>
      </c>
      <c r="I55" s="443">
        <v>238.893</v>
      </c>
      <c r="J55" s="443">
        <v>154.001</v>
      </c>
      <c r="K55" s="443">
        <v>180.26300000000001</v>
      </c>
      <c r="L55" s="443">
        <v>163.47300000000001</v>
      </c>
      <c r="M55" s="443">
        <v>84.864999999999995</v>
      </c>
      <c r="N55" s="443"/>
      <c r="O55" s="443">
        <v>89.715999999999994</v>
      </c>
      <c r="P55" s="443">
        <v>44.628999999999998</v>
      </c>
      <c r="Q55" s="443">
        <v>2340.0429999999997</v>
      </c>
      <c r="R55" s="443">
        <v>167.74</v>
      </c>
    </row>
    <row r="56" spans="1:18" ht="15.75" hidden="1" x14ac:dyDescent="0.25">
      <c r="A56" s="446">
        <v>2007</v>
      </c>
      <c r="B56" s="443">
        <v>5.1999999999999998E-2</v>
      </c>
      <c r="C56" s="443">
        <v>54.898000000000003</v>
      </c>
      <c r="D56" s="443">
        <v>75.716999999999999</v>
      </c>
      <c r="E56" s="443">
        <v>116.389</v>
      </c>
      <c r="F56" s="443">
        <v>376.017</v>
      </c>
      <c r="G56" s="443">
        <v>294.31799999999998</v>
      </c>
      <c r="H56" s="443">
        <v>563.40499999999997</v>
      </c>
      <c r="I56" s="443">
        <v>243.07499999999999</v>
      </c>
      <c r="J56" s="443">
        <v>158.23099999999999</v>
      </c>
      <c r="K56" s="443">
        <v>197.798</v>
      </c>
      <c r="L56" s="443">
        <v>126.85899999999999</v>
      </c>
      <c r="M56" s="443">
        <v>61.823</v>
      </c>
      <c r="N56" s="443"/>
      <c r="O56" s="443">
        <v>83.206999999999994</v>
      </c>
      <c r="P56" s="443">
        <v>38.290999999999997</v>
      </c>
      <c r="Q56" s="443">
        <v>2390.08</v>
      </c>
      <c r="R56" s="443">
        <v>164.74</v>
      </c>
    </row>
    <row r="57" spans="1:18" ht="15.75" hidden="1" x14ac:dyDescent="0.25">
      <c r="A57" s="446">
        <v>2008</v>
      </c>
      <c r="B57" s="443">
        <v>3.4950000000000001</v>
      </c>
      <c r="C57" s="443">
        <v>71.021000000000001</v>
      </c>
      <c r="D57" s="443">
        <v>152.18</v>
      </c>
      <c r="E57" s="443">
        <v>112.64700000000001</v>
      </c>
      <c r="F57" s="443">
        <v>384.98500000000001</v>
      </c>
      <c r="G57" s="443">
        <v>286.99700000000001</v>
      </c>
      <c r="H57" s="443">
        <v>431.697</v>
      </c>
      <c r="I57" s="443">
        <v>190.97800000000001</v>
      </c>
      <c r="J57" s="443">
        <v>129.32</v>
      </c>
      <c r="K57" s="443">
        <v>153.38800000000001</v>
      </c>
      <c r="L57" s="443">
        <v>81.552999999999997</v>
      </c>
      <c r="M57" s="443">
        <v>32.182000000000002</v>
      </c>
      <c r="N57" s="443"/>
      <c r="O57" s="443">
        <v>53.36</v>
      </c>
      <c r="P57" s="443">
        <v>28.195</v>
      </c>
      <c r="Q57" s="443">
        <v>2111.998</v>
      </c>
      <c r="R57" s="443">
        <v>158.23980193905001</v>
      </c>
    </row>
    <row r="58" spans="1:18" ht="15.75" hidden="1" x14ac:dyDescent="0.25">
      <c r="A58" s="446">
        <v>2009</v>
      </c>
      <c r="B58" s="443">
        <v>17.806999999999999</v>
      </c>
      <c r="C58" s="443">
        <v>109.383</v>
      </c>
      <c r="D58" s="443">
        <v>269.21199999999999</v>
      </c>
      <c r="E58" s="443">
        <v>142.55099999999999</v>
      </c>
      <c r="F58" s="443">
        <v>377.39600000000002</v>
      </c>
      <c r="G58" s="443">
        <v>253.94399999999999</v>
      </c>
      <c r="H58" s="443">
        <v>355.35300000000001</v>
      </c>
      <c r="I58" s="443">
        <v>111.735</v>
      </c>
      <c r="J58" s="443">
        <v>107.273</v>
      </c>
      <c r="K58" s="443">
        <v>86.492000000000004</v>
      </c>
      <c r="L58" s="443">
        <v>59.868000000000002</v>
      </c>
      <c r="M58" s="443">
        <v>26.768000000000001</v>
      </c>
      <c r="N58" s="443"/>
      <c r="O58" s="443">
        <v>31.376999999999999</v>
      </c>
      <c r="P58" s="443">
        <v>19.093</v>
      </c>
      <c r="Q58" s="443">
        <v>1968.252</v>
      </c>
      <c r="R58" s="443">
        <v>149.760982557093</v>
      </c>
    </row>
    <row r="59" spans="1:18" ht="15.75" hidden="1" x14ac:dyDescent="0.25">
      <c r="A59" s="446">
        <v>2010</v>
      </c>
      <c r="B59" s="443">
        <v>36.328000000000003</v>
      </c>
      <c r="C59" s="443">
        <v>137.75299999999999</v>
      </c>
      <c r="D59" s="443">
        <v>324.84899999999999</v>
      </c>
      <c r="E59" s="443">
        <v>254.32900000000001</v>
      </c>
      <c r="F59" s="443">
        <v>361.17700000000002</v>
      </c>
      <c r="G59" s="443">
        <v>217.71799999999999</v>
      </c>
      <c r="H59" s="443">
        <v>300.20100000000002</v>
      </c>
      <c r="I59" s="443">
        <v>79.209000000000003</v>
      </c>
      <c r="J59" s="443">
        <v>96.546000000000006</v>
      </c>
      <c r="K59" s="443">
        <v>76.457999999999998</v>
      </c>
      <c r="L59" s="443">
        <v>43.793999999999997</v>
      </c>
      <c r="M59" s="443">
        <v>29.963999999999999</v>
      </c>
      <c r="N59" s="443"/>
      <c r="O59" s="443">
        <v>20.855</v>
      </c>
      <c r="P59" s="443">
        <v>17.143999999999998</v>
      </c>
      <c r="Q59" s="443">
        <v>1996.325</v>
      </c>
      <c r="R59" s="443">
        <v>144.313697938693</v>
      </c>
    </row>
    <row r="60" spans="1:18" ht="15.75" hidden="1" x14ac:dyDescent="0.25">
      <c r="A60" s="445">
        <v>2011</v>
      </c>
      <c r="B60" s="443">
        <v>72.897999999999996</v>
      </c>
      <c r="C60" s="443">
        <v>201.572</v>
      </c>
      <c r="D60" s="443">
        <v>316.05200000000002</v>
      </c>
      <c r="E60" s="443">
        <v>295.82</v>
      </c>
      <c r="F60" s="443">
        <v>343.24099999999999</v>
      </c>
      <c r="G60" s="443">
        <v>196.09700000000001</v>
      </c>
      <c r="H60" s="443">
        <v>218.505</v>
      </c>
      <c r="I60" s="443">
        <v>73.042000000000002</v>
      </c>
      <c r="J60" s="443">
        <v>63.695</v>
      </c>
      <c r="K60" s="443">
        <v>51.271000000000001</v>
      </c>
      <c r="L60" s="443">
        <v>21.329000000000001</v>
      </c>
      <c r="M60" s="443">
        <v>28.129000000000001</v>
      </c>
      <c r="N60" s="443"/>
      <c r="O60" s="443">
        <v>11.436</v>
      </c>
      <c r="P60" s="443">
        <v>14.324</v>
      </c>
      <c r="Q60" s="443">
        <v>1907.4110000000001</v>
      </c>
      <c r="R60" s="443">
        <v>138.16368925464101</v>
      </c>
    </row>
    <row r="61" spans="1:18" ht="15.75" hidden="1" x14ac:dyDescent="0.25">
      <c r="A61" s="445">
        <v>2012</v>
      </c>
      <c r="B61" s="443">
        <v>173.22200000000001</v>
      </c>
      <c r="C61" s="443">
        <v>220.09200000000001</v>
      </c>
      <c r="D61" s="443">
        <v>350.608</v>
      </c>
      <c r="E61" s="443">
        <v>382.69299999999998</v>
      </c>
      <c r="F61" s="443">
        <v>322.84300000000002</v>
      </c>
      <c r="G61" s="443">
        <v>194.09</v>
      </c>
      <c r="H61" s="443">
        <v>155.428</v>
      </c>
      <c r="I61" s="443">
        <v>59.13</v>
      </c>
      <c r="J61" s="443">
        <v>38.558999999999997</v>
      </c>
      <c r="K61" s="443">
        <v>47.076999999999998</v>
      </c>
      <c r="L61" s="443">
        <v>18.488</v>
      </c>
      <c r="M61" s="443">
        <v>25.076000000000001</v>
      </c>
      <c r="N61" s="443"/>
      <c r="O61" s="443">
        <v>9.4920000000000009</v>
      </c>
      <c r="P61" s="443">
        <v>14.026999999999999</v>
      </c>
      <c r="Q61" s="443">
        <v>2010.825</v>
      </c>
      <c r="R61" s="443">
        <v>132.95120487901099</v>
      </c>
    </row>
    <row r="62" spans="1:18" ht="15.75" hidden="1" x14ac:dyDescent="0.25">
      <c r="A62" s="420" t="s">
        <v>104</v>
      </c>
      <c r="B62" s="443">
        <v>3.5999999999999997E-2</v>
      </c>
      <c r="C62" s="443">
        <v>1.7130000000000001</v>
      </c>
      <c r="D62" s="443">
        <v>16.952000000000002</v>
      </c>
      <c r="E62" s="443">
        <v>8.9039999999999999</v>
      </c>
      <c r="F62" s="443">
        <v>75.998000000000005</v>
      </c>
      <c r="G62" s="443">
        <v>130.85300000000001</v>
      </c>
      <c r="H62" s="443">
        <v>156.43299999999999</v>
      </c>
      <c r="I62" s="443">
        <v>70.831000000000003</v>
      </c>
      <c r="J62" s="443">
        <v>58.451000000000001</v>
      </c>
      <c r="K62" s="443">
        <v>64.944999999999993</v>
      </c>
      <c r="L62" s="443">
        <v>65.010000000000005</v>
      </c>
      <c r="M62" s="443">
        <v>40.36</v>
      </c>
      <c r="N62" s="443"/>
      <c r="O62" s="443">
        <v>28.361999999999998</v>
      </c>
      <c r="P62" s="443">
        <v>18.753</v>
      </c>
      <c r="Q62" s="417">
        <v>737.601</v>
      </c>
      <c r="R62" s="444">
        <v>172.84355941729001</v>
      </c>
    </row>
    <row r="63" spans="1:18" ht="15.75" hidden="1" x14ac:dyDescent="0.25">
      <c r="A63" s="420" t="s">
        <v>105</v>
      </c>
      <c r="B63" s="443">
        <v>1.2999999999999999E-2</v>
      </c>
      <c r="C63" s="443">
        <v>1.619</v>
      </c>
      <c r="D63" s="443">
        <v>16.867999999999999</v>
      </c>
      <c r="E63" s="443">
        <v>9.27</v>
      </c>
      <c r="F63" s="443">
        <v>66.503</v>
      </c>
      <c r="G63" s="443">
        <v>107.94799999999999</v>
      </c>
      <c r="H63" s="443">
        <v>133.04900000000001</v>
      </c>
      <c r="I63" s="443">
        <v>62.384</v>
      </c>
      <c r="J63" s="443">
        <v>51.37</v>
      </c>
      <c r="K63" s="443">
        <v>60.588000000000001</v>
      </c>
      <c r="L63" s="443">
        <v>54.506999999999998</v>
      </c>
      <c r="M63" s="443">
        <v>33.356000000000002</v>
      </c>
      <c r="N63" s="443"/>
      <c r="O63" s="443">
        <v>23.619</v>
      </c>
      <c r="P63" s="443">
        <v>21.56</v>
      </c>
      <c r="Q63" s="417">
        <v>642.654</v>
      </c>
      <c r="R63" s="444">
        <v>172.640790282952</v>
      </c>
    </row>
    <row r="64" spans="1:18" ht="15.75" hidden="1" x14ac:dyDescent="0.25">
      <c r="A64" s="420" t="s">
        <v>106</v>
      </c>
      <c r="B64" s="443">
        <v>1.6E-2</v>
      </c>
      <c r="C64" s="443">
        <v>1.621</v>
      </c>
      <c r="D64" s="443">
        <v>19.449000000000002</v>
      </c>
      <c r="E64" s="443">
        <v>12.132999999999999</v>
      </c>
      <c r="F64" s="443">
        <v>71.594999999999999</v>
      </c>
      <c r="G64" s="443">
        <v>139.18299999999999</v>
      </c>
      <c r="H64" s="443">
        <v>152.19999999999999</v>
      </c>
      <c r="I64" s="443">
        <v>66.703000000000003</v>
      </c>
      <c r="J64" s="443">
        <v>63.398000000000003</v>
      </c>
      <c r="K64" s="443">
        <v>62.981999999999999</v>
      </c>
      <c r="L64" s="443">
        <v>60.029000000000003</v>
      </c>
      <c r="M64" s="443">
        <v>38.121000000000002</v>
      </c>
      <c r="N64" s="443"/>
      <c r="O64" s="443">
        <v>30.36</v>
      </c>
      <c r="P64" s="443">
        <v>24.986000000000001</v>
      </c>
      <c r="Q64" s="417">
        <v>742.77599999999995</v>
      </c>
      <c r="R64" s="444">
        <v>172.39062399866299</v>
      </c>
    </row>
    <row r="65" spans="1:18" ht="15.75" hidden="1" x14ac:dyDescent="0.25">
      <c r="A65" s="420" t="s">
        <v>107</v>
      </c>
      <c r="B65" s="443">
        <v>0.01</v>
      </c>
      <c r="C65" s="443">
        <v>1.401</v>
      </c>
      <c r="D65" s="443">
        <v>14.423999999999999</v>
      </c>
      <c r="E65" s="443">
        <v>13.651999999999999</v>
      </c>
      <c r="F65" s="443">
        <v>46.26</v>
      </c>
      <c r="G65" s="443">
        <v>92.296999999999997</v>
      </c>
      <c r="H65" s="443">
        <v>111.604</v>
      </c>
      <c r="I65" s="443">
        <v>46.210999999999999</v>
      </c>
      <c r="J65" s="443">
        <v>43.151000000000003</v>
      </c>
      <c r="K65" s="443">
        <v>41.218000000000004</v>
      </c>
      <c r="L65" s="443">
        <v>40.569000000000003</v>
      </c>
      <c r="M65" s="443">
        <v>27.902999999999999</v>
      </c>
      <c r="N65" s="443"/>
      <c r="O65" s="443">
        <v>22.751999999999999</v>
      </c>
      <c r="P65" s="443">
        <v>21.573</v>
      </c>
      <c r="Q65" s="417">
        <v>523.02499999999998</v>
      </c>
      <c r="R65" s="444">
        <v>172.398293356094</v>
      </c>
    </row>
    <row r="66" spans="1:18" ht="15.75" hidden="1" x14ac:dyDescent="0.25">
      <c r="A66" s="420" t="s">
        <v>108</v>
      </c>
      <c r="B66" s="443">
        <v>4.9000000000000002E-2</v>
      </c>
      <c r="C66" s="443">
        <v>2.4020000000000001</v>
      </c>
      <c r="D66" s="443">
        <v>21.896999999999998</v>
      </c>
      <c r="E66" s="443">
        <v>22.16</v>
      </c>
      <c r="F66" s="443">
        <v>67.641000000000005</v>
      </c>
      <c r="G66" s="443">
        <v>140.08600000000001</v>
      </c>
      <c r="H66" s="443">
        <v>164.369</v>
      </c>
      <c r="I66" s="443">
        <v>72.760999999999996</v>
      </c>
      <c r="J66" s="443">
        <v>59.965000000000003</v>
      </c>
      <c r="K66" s="443">
        <v>60.689</v>
      </c>
      <c r="L66" s="443">
        <v>58.451000000000001</v>
      </c>
      <c r="M66" s="443">
        <v>40.042999999999999</v>
      </c>
      <c r="N66" s="443"/>
      <c r="O66" s="443">
        <v>32.228000000000002</v>
      </c>
      <c r="P66" s="443">
        <v>19.5</v>
      </c>
      <c r="Q66" s="417">
        <v>762.24099999999999</v>
      </c>
      <c r="R66" s="444">
        <v>171.65007048217299</v>
      </c>
    </row>
    <row r="67" spans="1:18" ht="15.75" hidden="1" x14ac:dyDescent="0.25">
      <c r="A67" s="420" t="s">
        <v>109</v>
      </c>
      <c r="B67" s="443">
        <v>8.9999999999999993E-3</v>
      </c>
      <c r="C67" s="443">
        <v>1.911</v>
      </c>
      <c r="D67" s="443">
        <v>15.826000000000001</v>
      </c>
      <c r="E67" s="443">
        <v>16.88</v>
      </c>
      <c r="F67" s="443">
        <v>54.014000000000003</v>
      </c>
      <c r="G67" s="443">
        <v>110.398</v>
      </c>
      <c r="H67" s="443">
        <v>140.376</v>
      </c>
      <c r="I67" s="443">
        <v>54.878</v>
      </c>
      <c r="J67" s="443">
        <v>54.171999999999997</v>
      </c>
      <c r="K67" s="443">
        <v>49.506999999999998</v>
      </c>
      <c r="L67" s="443">
        <v>50.304000000000002</v>
      </c>
      <c r="M67" s="443">
        <v>32.219000000000001</v>
      </c>
      <c r="N67" s="443"/>
      <c r="O67" s="443">
        <v>29.151</v>
      </c>
      <c r="P67" s="443">
        <v>20.204999999999998</v>
      </c>
      <c r="Q67" s="417">
        <v>629.85</v>
      </c>
      <c r="R67" s="444">
        <v>172.62610371609699</v>
      </c>
    </row>
    <row r="68" spans="1:18" ht="15.75" hidden="1" x14ac:dyDescent="0.25">
      <c r="A68" s="420" t="s">
        <v>110</v>
      </c>
      <c r="B68" s="443">
        <v>1.0999999999999999E-2</v>
      </c>
      <c r="C68" s="443">
        <v>2.4710000000000001</v>
      </c>
      <c r="D68" s="443">
        <v>20.768999999999998</v>
      </c>
      <c r="E68" s="443">
        <v>24.702000000000002</v>
      </c>
      <c r="F68" s="443">
        <v>71.5</v>
      </c>
      <c r="G68" s="443">
        <v>127.958</v>
      </c>
      <c r="H68" s="443">
        <v>153.25700000000001</v>
      </c>
      <c r="I68" s="443">
        <v>62.3</v>
      </c>
      <c r="J68" s="443">
        <v>61.402000000000001</v>
      </c>
      <c r="K68" s="443">
        <v>48.984999999999999</v>
      </c>
      <c r="L68" s="443">
        <v>55.39</v>
      </c>
      <c r="M68" s="443">
        <v>32.152000000000001</v>
      </c>
      <c r="N68" s="443"/>
      <c r="O68" s="443">
        <v>29.315000000000001</v>
      </c>
      <c r="P68" s="443">
        <v>19.925000000000001</v>
      </c>
      <c r="Q68" s="417">
        <v>710.13699999999994</v>
      </c>
      <c r="R68" s="444">
        <v>170.151020266237</v>
      </c>
    </row>
    <row r="69" spans="1:18" ht="15.75" hidden="1" x14ac:dyDescent="0.25">
      <c r="A69" s="420" t="s">
        <v>111</v>
      </c>
      <c r="B69" s="443">
        <v>4.1000000000000002E-2</v>
      </c>
      <c r="C69" s="443">
        <v>1.4710000000000001</v>
      </c>
      <c r="D69" s="443">
        <v>12.609</v>
      </c>
      <c r="E69" s="443">
        <v>19.271000000000001</v>
      </c>
      <c r="F69" s="443">
        <v>50.137999999999998</v>
      </c>
      <c r="G69" s="443">
        <v>82.700999999999993</v>
      </c>
      <c r="H69" s="443">
        <v>109.83799999999999</v>
      </c>
      <c r="I69" s="443">
        <v>39.979999999999997</v>
      </c>
      <c r="J69" s="443">
        <v>44.136000000000003</v>
      </c>
      <c r="K69" s="443">
        <v>39.110999999999997</v>
      </c>
      <c r="L69" s="443">
        <v>37.662999999999997</v>
      </c>
      <c r="M69" s="443">
        <v>22.867999999999999</v>
      </c>
      <c r="N69" s="443"/>
      <c r="O69" s="443">
        <v>19.956</v>
      </c>
      <c r="P69" s="443">
        <v>17.068000000000001</v>
      </c>
      <c r="Q69" s="417">
        <v>496.851</v>
      </c>
      <c r="R69" s="444">
        <v>170.60579470302201</v>
      </c>
    </row>
    <row r="70" spans="1:18" ht="15.75" hidden="1" x14ac:dyDescent="0.25">
      <c r="A70" s="420" t="s">
        <v>112</v>
      </c>
      <c r="B70" s="443">
        <v>3.4000000000000002E-2</v>
      </c>
      <c r="C70" s="443">
        <v>2.7240000000000002</v>
      </c>
      <c r="D70" s="443">
        <v>17.850999999999999</v>
      </c>
      <c r="E70" s="443">
        <v>25.92</v>
      </c>
      <c r="F70" s="443">
        <v>71.16</v>
      </c>
      <c r="G70" s="443">
        <v>110.149</v>
      </c>
      <c r="H70" s="443">
        <v>175.68700000000001</v>
      </c>
      <c r="I70" s="443">
        <v>62.44</v>
      </c>
      <c r="J70" s="443">
        <v>60.454000000000001</v>
      </c>
      <c r="K70" s="443">
        <v>53.451999999999998</v>
      </c>
      <c r="L70" s="443">
        <v>48.371000000000002</v>
      </c>
      <c r="M70" s="443">
        <v>31.448</v>
      </c>
      <c r="N70" s="443"/>
      <c r="O70" s="443">
        <v>24.608000000000001</v>
      </c>
      <c r="P70" s="443">
        <v>13.603999999999999</v>
      </c>
      <c r="Q70" s="417">
        <v>697.90200000000004</v>
      </c>
      <c r="R70" s="444">
        <v>169.47490859245499</v>
      </c>
    </row>
    <row r="71" spans="1:18" ht="15.75" hidden="1" x14ac:dyDescent="0.25">
      <c r="A71" s="420" t="s">
        <v>113</v>
      </c>
      <c r="B71" s="443">
        <v>6.3E-2</v>
      </c>
      <c r="C71" s="443">
        <v>3.165</v>
      </c>
      <c r="D71" s="443">
        <v>13.294</v>
      </c>
      <c r="E71" s="443">
        <v>23.501999999999999</v>
      </c>
      <c r="F71" s="443">
        <v>60.890999999999998</v>
      </c>
      <c r="G71" s="443">
        <v>90.757999999999996</v>
      </c>
      <c r="H71" s="443">
        <v>143.72999999999999</v>
      </c>
      <c r="I71" s="443">
        <v>45.427</v>
      </c>
      <c r="J71" s="443">
        <v>51.832000000000001</v>
      </c>
      <c r="K71" s="443">
        <v>53.067</v>
      </c>
      <c r="L71" s="443">
        <v>43.71</v>
      </c>
      <c r="M71" s="443">
        <v>27.048999999999999</v>
      </c>
      <c r="N71" s="443"/>
      <c r="O71" s="443">
        <v>22.268999999999998</v>
      </c>
      <c r="P71" s="443">
        <v>15.667</v>
      </c>
      <c r="Q71" s="417">
        <v>594.42399999999998</v>
      </c>
      <c r="R71" s="444">
        <v>170.44508835314301</v>
      </c>
    </row>
    <row r="72" spans="1:18" ht="15.75" hidden="1" x14ac:dyDescent="0.25">
      <c r="A72" s="420" t="s">
        <v>114</v>
      </c>
      <c r="B72" s="443">
        <v>6.5000000000000002E-2</v>
      </c>
      <c r="C72" s="443">
        <v>5.5119999999999996</v>
      </c>
      <c r="D72" s="443">
        <v>16.971</v>
      </c>
      <c r="E72" s="443">
        <v>29.334</v>
      </c>
      <c r="F72" s="443">
        <v>70.105000000000004</v>
      </c>
      <c r="G72" s="443">
        <v>114.68</v>
      </c>
      <c r="H72" s="443">
        <v>159.37799999999999</v>
      </c>
      <c r="I72" s="443">
        <v>53.67</v>
      </c>
      <c r="J72" s="443">
        <v>54.850999999999999</v>
      </c>
      <c r="K72" s="443">
        <v>55.436999999999998</v>
      </c>
      <c r="L72" s="443">
        <v>48.091999999999999</v>
      </c>
      <c r="M72" s="443">
        <v>28.093</v>
      </c>
      <c r="N72" s="443"/>
      <c r="O72" s="443">
        <v>25.163</v>
      </c>
      <c r="P72" s="443">
        <v>15.863</v>
      </c>
      <c r="Q72" s="417">
        <v>677.21400000000006</v>
      </c>
      <c r="R72" s="444">
        <v>168.92474495389001</v>
      </c>
    </row>
    <row r="73" spans="1:18" ht="15.75" hidden="1" x14ac:dyDescent="0.25">
      <c r="A73" s="420" t="s">
        <v>115</v>
      </c>
      <c r="B73" s="443">
        <v>7.6999999999999999E-2</v>
      </c>
      <c r="C73" s="443">
        <v>4.6719999999999997</v>
      </c>
      <c r="D73" s="443">
        <v>10.382</v>
      </c>
      <c r="E73" s="443">
        <v>24.373000000000001</v>
      </c>
      <c r="F73" s="443">
        <v>42.889000000000003</v>
      </c>
      <c r="G73" s="443">
        <v>65.694999999999993</v>
      </c>
      <c r="H73" s="443">
        <v>119.52500000000001</v>
      </c>
      <c r="I73" s="443">
        <v>40.418999999999997</v>
      </c>
      <c r="J73" s="443">
        <v>38.472000000000001</v>
      </c>
      <c r="K73" s="443">
        <v>43.542000000000002</v>
      </c>
      <c r="L73" s="443">
        <v>34.159999999999997</v>
      </c>
      <c r="M73" s="443">
        <v>19.114999999999998</v>
      </c>
      <c r="N73" s="443"/>
      <c r="O73" s="443">
        <v>18.5</v>
      </c>
      <c r="P73" s="443">
        <v>12.093999999999999</v>
      </c>
      <c r="Q73" s="417">
        <v>473.91500000000002</v>
      </c>
      <c r="R73" s="444">
        <v>170.11746109423299</v>
      </c>
    </row>
    <row r="74" spans="1:18" ht="15.75" hidden="1" x14ac:dyDescent="0.25">
      <c r="A74" s="420" t="s">
        <v>116</v>
      </c>
      <c r="B74" s="443">
        <v>0.11899999999999999</v>
      </c>
      <c r="C74" s="443">
        <v>10.644</v>
      </c>
      <c r="D74" s="443">
        <v>17.349</v>
      </c>
      <c r="E74" s="443">
        <v>33.301000000000002</v>
      </c>
      <c r="F74" s="443">
        <v>65.391999999999996</v>
      </c>
      <c r="G74" s="443">
        <v>99.397999999999996</v>
      </c>
      <c r="H74" s="443">
        <v>167.84299999999999</v>
      </c>
      <c r="I74" s="443">
        <v>62.695</v>
      </c>
      <c r="J74" s="443">
        <v>42.378</v>
      </c>
      <c r="K74" s="443">
        <v>51.929000000000002</v>
      </c>
      <c r="L74" s="443">
        <v>48.396000000000001</v>
      </c>
      <c r="M74" s="443">
        <v>25.637</v>
      </c>
      <c r="N74" s="443"/>
      <c r="O74" s="443">
        <v>26.254999999999999</v>
      </c>
      <c r="P74" s="443">
        <v>10.439</v>
      </c>
      <c r="Q74" s="417">
        <v>661.77499999999998</v>
      </c>
      <c r="R74" s="444">
        <v>168.40520100224799</v>
      </c>
    </row>
    <row r="75" spans="1:18" ht="15.75" hidden="1" x14ac:dyDescent="0.25">
      <c r="A75" s="420" t="s">
        <v>117</v>
      </c>
      <c r="B75" s="443">
        <v>8.3000000000000004E-2</v>
      </c>
      <c r="C75" s="443">
        <v>9.5690000000000008</v>
      </c>
      <c r="D75" s="443">
        <v>13.417</v>
      </c>
      <c r="E75" s="443">
        <v>28.015000000000001</v>
      </c>
      <c r="F75" s="443">
        <v>63.042000000000002</v>
      </c>
      <c r="G75" s="443">
        <v>78.600999999999999</v>
      </c>
      <c r="H75" s="443">
        <v>138.446</v>
      </c>
      <c r="I75" s="443">
        <v>61.408000000000001</v>
      </c>
      <c r="J75" s="443">
        <v>36.655999999999999</v>
      </c>
      <c r="K75" s="443">
        <v>44.658999999999999</v>
      </c>
      <c r="L75" s="443">
        <v>41.853999999999999</v>
      </c>
      <c r="M75" s="443">
        <v>21.555</v>
      </c>
      <c r="N75" s="443"/>
      <c r="O75" s="443">
        <v>20.72</v>
      </c>
      <c r="P75" s="443">
        <v>11.865</v>
      </c>
      <c r="Q75" s="417">
        <v>569.89</v>
      </c>
      <c r="R75" s="444">
        <v>168.149758523364</v>
      </c>
    </row>
    <row r="76" spans="1:18" ht="15.75" hidden="1" x14ac:dyDescent="0.25">
      <c r="A76" s="420" t="s">
        <v>118</v>
      </c>
      <c r="B76" s="443">
        <v>9.0999999999999998E-2</v>
      </c>
      <c r="C76" s="443">
        <v>13.252000000000001</v>
      </c>
      <c r="D76" s="443">
        <v>19.838000000000001</v>
      </c>
      <c r="E76" s="443">
        <v>30.934000000000001</v>
      </c>
      <c r="F76" s="443">
        <v>76.543999999999997</v>
      </c>
      <c r="G76" s="443">
        <v>96.882000000000005</v>
      </c>
      <c r="H76" s="443">
        <v>161.578</v>
      </c>
      <c r="I76" s="443">
        <v>69.504000000000005</v>
      </c>
      <c r="J76" s="443">
        <v>43.792999999999999</v>
      </c>
      <c r="K76" s="443">
        <v>47.353999999999999</v>
      </c>
      <c r="L76" s="443">
        <v>44.44</v>
      </c>
      <c r="M76" s="443">
        <v>22.437000000000001</v>
      </c>
      <c r="N76" s="443"/>
      <c r="O76" s="443">
        <v>23.751999999999999</v>
      </c>
      <c r="P76" s="443">
        <v>11.988</v>
      </c>
      <c r="Q76" s="417">
        <v>662.38699999999994</v>
      </c>
      <c r="R76" s="444">
        <v>166.50387531346101</v>
      </c>
    </row>
    <row r="77" spans="1:18" ht="15.75" hidden="1" x14ac:dyDescent="0.25">
      <c r="A77" s="420" t="s">
        <v>119</v>
      </c>
      <c r="B77" s="443">
        <v>3.6999999999999998E-2</v>
      </c>
      <c r="C77" s="443">
        <v>8.7270000000000003</v>
      </c>
      <c r="D77" s="443">
        <v>12.721</v>
      </c>
      <c r="E77" s="443">
        <v>19.359000000000002</v>
      </c>
      <c r="F77" s="443">
        <v>55.917999999999999</v>
      </c>
      <c r="G77" s="443">
        <v>63.09</v>
      </c>
      <c r="H77" s="443">
        <v>100.33499999999999</v>
      </c>
      <c r="I77" s="443">
        <v>45.286000000000001</v>
      </c>
      <c r="J77" s="443">
        <v>31.173999999999999</v>
      </c>
      <c r="K77" s="443">
        <v>36.322000000000003</v>
      </c>
      <c r="L77" s="443">
        <v>28.788</v>
      </c>
      <c r="M77" s="443">
        <v>15.239000000000001</v>
      </c>
      <c r="N77" s="443"/>
      <c r="O77" s="443">
        <v>18.98</v>
      </c>
      <c r="P77" s="443">
        <v>10.015000000000001</v>
      </c>
      <c r="Q77" s="417">
        <v>445.99099999999999</v>
      </c>
      <c r="R77" s="444">
        <v>167.95894728150199</v>
      </c>
    </row>
    <row r="78" spans="1:18" ht="15.75" hidden="1" x14ac:dyDescent="0.25">
      <c r="A78" s="420" t="s">
        <v>120</v>
      </c>
      <c r="B78" s="443">
        <v>0.10299999999999999</v>
      </c>
      <c r="C78" s="443">
        <v>14.858000000000001</v>
      </c>
      <c r="D78" s="443">
        <v>17.957999999999998</v>
      </c>
      <c r="E78" s="443">
        <v>28.497</v>
      </c>
      <c r="F78" s="443">
        <v>101.587</v>
      </c>
      <c r="G78" s="443">
        <v>88.387</v>
      </c>
      <c r="H78" s="443">
        <v>171.86500000000001</v>
      </c>
      <c r="I78" s="443">
        <v>67.647000000000006</v>
      </c>
      <c r="J78" s="443">
        <v>43.204000000000001</v>
      </c>
      <c r="K78" s="443">
        <v>54.25</v>
      </c>
      <c r="L78" s="443">
        <v>38.045999999999999</v>
      </c>
      <c r="M78" s="443">
        <v>17.768999999999998</v>
      </c>
      <c r="N78" s="443"/>
      <c r="O78" s="443">
        <v>25.431999999999999</v>
      </c>
      <c r="P78" s="443">
        <v>8.4030000000000005</v>
      </c>
      <c r="Q78" s="417">
        <v>678.00599999999997</v>
      </c>
      <c r="R78" s="444">
        <v>165.53211380474701</v>
      </c>
    </row>
    <row r="79" spans="1:18" ht="15.75" hidden="1" x14ac:dyDescent="0.25">
      <c r="A79" s="420" t="s">
        <v>121</v>
      </c>
      <c r="B79" s="443">
        <v>0.20100000000000001</v>
      </c>
      <c r="C79" s="443">
        <v>12.622999999999999</v>
      </c>
      <c r="D79" s="443">
        <v>16.829999999999998</v>
      </c>
      <c r="E79" s="443">
        <v>24.488</v>
      </c>
      <c r="F79" s="443">
        <v>89.435000000000002</v>
      </c>
      <c r="G79" s="443">
        <v>66.682000000000002</v>
      </c>
      <c r="H79" s="443">
        <v>135.887</v>
      </c>
      <c r="I79" s="443">
        <v>60.753</v>
      </c>
      <c r="J79" s="443">
        <v>40.887999999999998</v>
      </c>
      <c r="K79" s="443">
        <v>48.399000000000001</v>
      </c>
      <c r="L79" s="443">
        <v>31.466999999999999</v>
      </c>
      <c r="M79" s="443">
        <v>15.847</v>
      </c>
      <c r="N79" s="443"/>
      <c r="O79" s="443">
        <v>19.847999999999999</v>
      </c>
      <c r="P79" s="443">
        <v>9.9139999999999997</v>
      </c>
      <c r="Q79" s="417">
        <v>573.26199999999994</v>
      </c>
      <c r="R79" s="444">
        <v>165.64966770095899</v>
      </c>
    </row>
    <row r="80" spans="1:18" ht="15.75" hidden="1" x14ac:dyDescent="0.25">
      <c r="A80" s="420" t="s">
        <v>122</v>
      </c>
      <c r="B80" s="443">
        <v>9.7000000000000003E-2</v>
      </c>
      <c r="C80" s="443">
        <v>15.805</v>
      </c>
      <c r="D80" s="443">
        <v>22.088000000000001</v>
      </c>
      <c r="E80" s="443">
        <v>35.386000000000003</v>
      </c>
      <c r="F80" s="443">
        <v>110.07299999999999</v>
      </c>
      <c r="G80" s="443">
        <v>82.600999999999999</v>
      </c>
      <c r="H80" s="443">
        <v>153.80799999999999</v>
      </c>
      <c r="I80" s="443">
        <v>67.242000000000004</v>
      </c>
      <c r="J80" s="443">
        <v>43.274000000000001</v>
      </c>
      <c r="K80" s="443">
        <v>55.616</v>
      </c>
      <c r="L80" s="443">
        <v>34.286999999999999</v>
      </c>
      <c r="M80" s="443">
        <v>16.745000000000001</v>
      </c>
      <c r="N80" s="443"/>
      <c r="O80" s="443">
        <v>22.972999999999999</v>
      </c>
      <c r="P80" s="443">
        <v>10.632</v>
      </c>
      <c r="Q80" s="417">
        <v>670.62699999999995</v>
      </c>
      <c r="R80" s="444">
        <v>164.06078833930599</v>
      </c>
    </row>
    <row r="81" spans="1:18" ht="15.75" hidden="1" x14ac:dyDescent="0.25">
      <c r="A81" s="420" t="s">
        <v>123</v>
      </c>
      <c r="B81" s="443">
        <v>0.10100000000000001</v>
      </c>
      <c r="C81" s="443">
        <v>11.612</v>
      </c>
      <c r="D81" s="443">
        <v>18.838000000000001</v>
      </c>
      <c r="E81" s="443">
        <v>28.018000000000001</v>
      </c>
      <c r="F81" s="443">
        <v>74.921999999999997</v>
      </c>
      <c r="G81" s="443">
        <v>56.646999999999998</v>
      </c>
      <c r="H81" s="443">
        <v>101.843</v>
      </c>
      <c r="I81" s="443">
        <v>47.433999999999997</v>
      </c>
      <c r="J81" s="443">
        <v>30.866</v>
      </c>
      <c r="K81" s="443">
        <v>39.531999999999996</v>
      </c>
      <c r="L81" s="443">
        <v>23.061</v>
      </c>
      <c r="M81" s="443">
        <v>11.462999999999999</v>
      </c>
      <c r="N81" s="443"/>
      <c r="O81" s="443">
        <v>14.956</v>
      </c>
      <c r="P81" s="443">
        <v>8.8919999999999995</v>
      </c>
      <c r="Q81" s="417">
        <v>468.185</v>
      </c>
      <c r="R81" s="444">
        <v>163.29226223783101</v>
      </c>
    </row>
    <row r="82" spans="1:18" ht="15.75" hidden="1" x14ac:dyDescent="0.25">
      <c r="A82" s="420" t="s">
        <v>124</v>
      </c>
      <c r="B82" s="443">
        <v>0.46200000000000002</v>
      </c>
      <c r="C82" s="443">
        <v>19.201000000000001</v>
      </c>
      <c r="D82" s="443">
        <v>36.927999999999997</v>
      </c>
      <c r="E82" s="443">
        <v>35.024999999999999</v>
      </c>
      <c r="F82" s="443">
        <v>119.61</v>
      </c>
      <c r="G82" s="443">
        <v>90.188999999999993</v>
      </c>
      <c r="H82" s="443">
        <v>143.85300000000001</v>
      </c>
      <c r="I82" s="443">
        <v>68.617999999999995</v>
      </c>
      <c r="J82" s="443">
        <v>40.234999999999999</v>
      </c>
      <c r="K82" s="443">
        <v>51.832999999999998</v>
      </c>
      <c r="L82" s="443">
        <v>29.082999999999998</v>
      </c>
      <c r="M82" s="443">
        <v>12.734</v>
      </c>
      <c r="N82" s="443"/>
      <c r="O82" s="443">
        <v>19.902000000000001</v>
      </c>
      <c r="P82" s="443">
        <v>7.492</v>
      </c>
      <c r="Q82" s="417">
        <v>675.16499999999996</v>
      </c>
      <c r="R82" s="444">
        <v>160.76876255292601</v>
      </c>
    </row>
    <row r="83" spans="1:18" ht="15.75" hidden="1" x14ac:dyDescent="0.25">
      <c r="A83" s="420" t="s">
        <v>125</v>
      </c>
      <c r="B83" s="443">
        <v>1.18</v>
      </c>
      <c r="C83" s="443">
        <v>16.587</v>
      </c>
      <c r="D83" s="443">
        <v>41.075000000000003</v>
      </c>
      <c r="E83" s="443">
        <v>29.152000000000001</v>
      </c>
      <c r="F83" s="443">
        <v>97.119</v>
      </c>
      <c r="G83" s="443">
        <v>73.231999999999999</v>
      </c>
      <c r="H83" s="443">
        <v>112.819</v>
      </c>
      <c r="I83" s="443">
        <v>51.86</v>
      </c>
      <c r="J83" s="443">
        <v>36.713999999999999</v>
      </c>
      <c r="K83" s="443">
        <v>43.036000000000001</v>
      </c>
      <c r="L83" s="443">
        <v>22.285</v>
      </c>
      <c r="M83" s="443">
        <v>8.4740000000000002</v>
      </c>
      <c r="N83" s="443"/>
      <c r="O83" s="443">
        <v>15.247999999999999</v>
      </c>
      <c r="P83" s="443">
        <v>7.7350000000000003</v>
      </c>
      <c r="Q83" s="417">
        <v>556.51599999999996</v>
      </c>
      <c r="R83" s="444">
        <v>159.31027313263399</v>
      </c>
    </row>
    <row r="84" spans="1:18" ht="15.75" hidden="1" x14ac:dyDescent="0.25">
      <c r="A84" s="420" t="s">
        <v>126</v>
      </c>
      <c r="B84" s="443">
        <v>1.149</v>
      </c>
      <c r="C84" s="443">
        <v>21.038</v>
      </c>
      <c r="D84" s="443">
        <v>45.529000000000003</v>
      </c>
      <c r="E84" s="443">
        <v>29.308</v>
      </c>
      <c r="F84" s="443">
        <v>101.04300000000001</v>
      </c>
      <c r="G84" s="443">
        <v>79.575000000000003</v>
      </c>
      <c r="H84" s="443">
        <v>105.32899999999999</v>
      </c>
      <c r="I84" s="443">
        <v>44.488</v>
      </c>
      <c r="J84" s="443">
        <v>32.549999999999997</v>
      </c>
      <c r="K84" s="443">
        <v>37.296999999999997</v>
      </c>
      <c r="L84" s="443">
        <v>19.471</v>
      </c>
      <c r="M84" s="443">
        <v>6.2430000000000003</v>
      </c>
      <c r="N84" s="443"/>
      <c r="O84" s="443">
        <v>11.888</v>
      </c>
      <c r="P84" s="443">
        <v>7.22</v>
      </c>
      <c r="Q84" s="417">
        <v>542.12800000000004</v>
      </c>
      <c r="R84" s="444">
        <v>156.02572778870399</v>
      </c>
    </row>
    <row r="85" spans="1:18" ht="15.75" hidden="1" x14ac:dyDescent="0.25">
      <c r="A85" s="420" t="s">
        <v>127</v>
      </c>
      <c r="B85" s="443">
        <v>0.92200000000000004</v>
      </c>
      <c r="C85" s="443">
        <v>14.195</v>
      </c>
      <c r="D85" s="443">
        <v>28.649000000000001</v>
      </c>
      <c r="E85" s="443">
        <v>19.161999999999999</v>
      </c>
      <c r="F85" s="443">
        <v>67.212000000000003</v>
      </c>
      <c r="G85" s="443">
        <v>44.000999999999998</v>
      </c>
      <c r="H85" s="443">
        <v>69.694999999999993</v>
      </c>
      <c r="I85" s="443">
        <v>26.009</v>
      </c>
      <c r="J85" s="443">
        <v>19.821000000000002</v>
      </c>
      <c r="K85" s="443">
        <v>21.222000000000001</v>
      </c>
      <c r="L85" s="443">
        <v>10.717000000000001</v>
      </c>
      <c r="M85" s="443">
        <v>4.7329999999999997</v>
      </c>
      <c r="N85" s="443"/>
      <c r="O85" s="443">
        <v>6.3209999999999997</v>
      </c>
      <c r="P85" s="443">
        <v>5.53</v>
      </c>
      <c r="Q85" s="417">
        <v>338.18900000000002</v>
      </c>
      <c r="R85" s="444">
        <v>154.854631920375</v>
      </c>
    </row>
    <row r="86" spans="1:18" ht="15.75" hidden="1" x14ac:dyDescent="0.25">
      <c r="A86" s="420" t="s">
        <v>128</v>
      </c>
      <c r="B86" s="443">
        <v>2.4830000000000001</v>
      </c>
      <c r="C86" s="443">
        <v>26.57</v>
      </c>
      <c r="D86" s="443">
        <v>51.09</v>
      </c>
      <c r="E86" s="443">
        <v>29.504999999999999</v>
      </c>
      <c r="F86" s="443">
        <v>88.009</v>
      </c>
      <c r="G86" s="443">
        <v>58.040999999999997</v>
      </c>
      <c r="H86" s="443">
        <v>89.322000000000003</v>
      </c>
      <c r="I86" s="443">
        <v>32.790999999999997</v>
      </c>
      <c r="J86" s="443">
        <v>28.349</v>
      </c>
      <c r="K86" s="443">
        <v>28.460999999999999</v>
      </c>
      <c r="L86" s="443">
        <v>16.526</v>
      </c>
      <c r="M86" s="443">
        <v>6.4539999999999997</v>
      </c>
      <c r="N86" s="443"/>
      <c r="O86" s="443">
        <v>10.305</v>
      </c>
      <c r="P86" s="443">
        <v>4.3979999999999997</v>
      </c>
      <c r="Q86" s="417">
        <v>472.30399999999997</v>
      </c>
      <c r="R86" s="444">
        <v>153.54664825841101</v>
      </c>
    </row>
    <row r="87" spans="1:18" ht="15.75" hidden="1" x14ac:dyDescent="0.25">
      <c r="A87" s="420" t="s">
        <v>129</v>
      </c>
      <c r="B87" s="443">
        <v>3.03</v>
      </c>
      <c r="C87" s="443">
        <v>23.576000000000001</v>
      </c>
      <c r="D87" s="443">
        <v>54.906999999999996</v>
      </c>
      <c r="E87" s="443">
        <v>29.975999999999999</v>
      </c>
      <c r="F87" s="443">
        <v>82.105000000000004</v>
      </c>
      <c r="G87" s="443">
        <v>53.968000000000004</v>
      </c>
      <c r="H87" s="443">
        <v>82.887</v>
      </c>
      <c r="I87" s="443">
        <v>27.314</v>
      </c>
      <c r="J87" s="443">
        <v>26.251999999999999</v>
      </c>
      <c r="K87" s="443">
        <v>20.952999999999999</v>
      </c>
      <c r="L87" s="443">
        <v>14.585000000000001</v>
      </c>
      <c r="M87" s="443">
        <v>5.0960000000000001</v>
      </c>
      <c r="N87" s="443"/>
      <c r="O87" s="443">
        <v>8.3510000000000009</v>
      </c>
      <c r="P87" s="443">
        <v>5.024</v>
      </c>
      <c r="Q87" s="417">
        <v>438.024</v>
      </c>
      <c r="R87" s="444">
        <v>151.47989838337199</v>
      </c>
    </row>
    <row r="88" spans="1:18" ht="15.75" hidden="1" x14ac:dyDescent="0.25">
      <c r="A88" s="420" t="s">
        <v>130</v>
      </c>
      <c r="B88" s="443">
        <v>7.4989999999999997</v>
      </c>
      <c r="C88" s="443">
        <v>31.942</v>
      </c>
      <c r="D88" s="443">
        <v>89.807000000000002</v>
      </c>
      <c r="E88" s="443">
        <v>44.957000000000001</v>
      </c>
      <c r="F88" s="443">
        <v>116.307</v>
      </c>
      <c r="G88" s="443">
        <v>78.578000000000003</v>
      </c>
      <c r="H88" s="443">
        <v>100.032</v>
      </c>
      <c r="I88" s="443">
        <v>28.997</v>
      </c>
      <c r="J88" s="443">
        <v>29.149000000000001</v>
      </c>
      <c r="K88" s="443">
        <v>21.283999999999999</v>
      </c>
      <c r="L88" s="443">
        <v>16.282</v>
      </c>
      <c r="M88" s="443">
        <v>7.48</v>
      </c>
      <c r="N88" s="443"/>
      <c r="O88" s="443">
        <v>7.3710000000000004</v>
      </c>
      <c r="P88" s="443">
        <v>5.1719999999999997</v>
      </c>
      <c r="Q88" s="417">
        <v>584.85699999999997</v>
      </c>
      <c r="R88" s="444">
        <v>147.418734312601</v>
      </c>
    </row>
    <row r="89" spans="1:18" ht="15.75" hidden="1" x14ac:dyDescent="0.25">
      <c r="A89" s="420" t="s">
        <v>131</v>
      </c>
      <c r="B89" s="443">
        <v>4.9749999999999996</v>
      </c>
      <c r="C89" s="443">
        <v>27.294</v>
      </c>
      <c r="D89" s="443">
        <v>73.409000000000006</v>
      </c>
      <c r="E89" s="443">
        <v>38.113</v>
      </c>
      <c r="F89" s="443">
        <v>90.974999999999994</v>
      </c>
      <c r="G89" s="443">
        <v>63.354999999999997</v>
      </c>
      <c r="H89" s="443">
        <v>83.111999999999995</v>
      </c>
      <c r="I89" s="443">
        <v>22.632999999999999</v>
      </c>
      <c r="J89" s="443">
        <v>23.523</v>
      </c>
      <c r="K89" s="443">
        <v>15.794</v>
      </c>
      <c r="L89" s="443">
        <v>12.474</v>
      </c>
      <c r="M89" s="443">
        <v>7.74</v>
      </c>
      <c r="N89" s="443"/>
      <c r="O89" s="443">
        <v>5.35</v>
      </c>
      <c r="P89" s="443">
        <v>4.32</v>
      </c>
      <c r="Q89" s="417">
        <v>473.06700000000001</v>
      </c>
      <c r="R89" s="444">
        <v>147.233776429502</v>
      </c>
    </row>
    <row r="90" spans="1:18" ht="15.75" hidden="1" x14ac:dyDescent="0.25">
      <c r="A90" s="420" t="s">
        <v>59</v>
      </c>
      <c r="B90" s="443">
        <v>8.3149999999999995</v>
      </c>
      <c r="C90" s="443">
        <v>36.252000000000002</v>
      </c>
      <c r="D90" s="443">
        <v>101.70699999999999</v>
      </c>
      <c r="E90" s="443">
        <v>71.186999999999998</v>
      </c>
      <c r="F90" s="443">
        <v>108.334</v>
      </c>
      <c r="G90" s="443">
        <v>66.251000000000005</v>
      </c>
      <c r="H90" s="443">
        <v>94.146000000000001</v>
      </c>
      <c r="I90" s="443">
        <v>26.077999999999999</v>
      </c>
      <c r="J90" s="443">
        <v>28.510999999999999</v>
      </c>
      <c r="K90" s="443">
        <v>20.335999999999999</v>
      </c>
      <c r="L90" s="443">
        <v>15.843</v>
      </c>
      <c r="M90" s="443">
        <v>9.8230000000000004</v>
      </c>
      <c r="N90" s="443"/>
      <c r="O90" s="443">
        <v>7.0330000000000004</v>
      </c>
      <c r="P90" s="443">
        <v>3.7250000000000001</v>
      </c>
      <c r="Q90" s="417">
        <v>597.54100000000005</v>
      </c>
      <c r="R90" s="444">
        <v>145.48846107211699</v>
      </c>
    </row>
    <row r="91" spans="1:18" ht="15.75" hidden="1" x14ac:dyDescent="0.25">
      <c r="A91" s="420" t="s">
        <v>60</v>
      </c>
      <c r="B91" s="443">
        <v>7.6719999999999997</v>
      </c>
      <c r="C91" s="443">
        <v>30.597000000000001</v>
      </c>
      <c r="D91" s="443">
        <v>81.028999999999996</v>
      </c>
      <c r="E91" s="443">
        <v>60.295999999999999</v>
      </c>
      <c r="F91" s="443">
        <v>86.524000000000001</v>
      </c>
      <c r="G91" s="443">
        <v>49.465000000000003</v>
      </c>
      <c r="H91" s="443">
        <v>77.274000000000001</v>
      </c>
      <c r="I91" s="443">
        <v>20.760999999999999</v>
      </c>
      <c r="J91" s="443">
        <v>26.722999999999999</v>
      </c>
      <c r="K91" s="443">
        <v>18.891999999999999</v>
      </c>
      <c r="L91" s="443">
        <v>10.901</v>
      </c>
      <c r="M91" s="443">
        <v>6.7220000000000004</v>
      </c>
      <c r="N91" s="443"/>
      <c r="O91" s="443">
        <v>5.3659999999999997</v>
      </c>
      <c r="P91" s="443">
        <v>4.4669999999999996</v>
      </c>
      <c r="Q91" s="417">
        <v>486.68900000000002</v>
      </c>
      <c r="R91" s="444">
        <v>145.054647029791</v>
      </c>
    </row>
    <row r="92" spans="1:18" ht="15.75" hidden="1" x14ac:dyDescent="0.25">
      <c r="A92" s="420" t="s">
        <v>61</v>
      </c>
      <c r="B92" s="443">
        <v>9.8559999999999999</v>
      </c>
      <c r="C92" s="443">
        <v>42.042999999999999</v>
      </c>
      <c r="D92" s="443">
        <v>81.605999999999995</v>
      </c>
      <c r="E92" s="443">
        <v>69.718999999999994</v>
      </c>
      <c r="F92" s="443">
        <v>95.546000000000006</v>
      </c>
      <c r="G92" s="443">
        <v>57.05</v>
      </c>
      <c r="H92" s="443">
        <v>73.546999999999997</v>
      </c>
      <c r="I92" s="443">
        <v>17.55</v>
      </c>
      <c r="J92" s="443">
        <v>23.777999999999999</v>
      </c>
      <c r="K92" s="443">
        <v>19.902000000000001</v>
      </c>
      <c r="L92" s="443">
        <v>11.102</v>
      </c>
      <c r="M92" s="443">
        <v>7.2439999999999998</v>
      </c>
      <c r="N92" s="443"/>
      <c r="O92" s="443">
        <v>5.2489999999999997</v>
      </c>
      <c r="P92" s="443">
        <v>4.9210000000000003</v>
      </c>
      <c r="Q92" s="417">
        <v>519.11300000000006</v>
      </c>
      <c r="R92" s="444">
        <v>143.194071475247</v>
      </c>
    </row>
    <row r="93" spans="1:18" ht="15.75" hidden="1" x14ac:dyDescent="0.25">
      <c r="A93" s="420" t="s">
        <v>62</v>
      </c>
      <c r="B93" s="443">
        <v>10.739000000000001</v>
      </c>
      <c r="C93" s="443">
        <v>28.861000000000001</v>
      </c>
      <c r="D93" s="443">
        <v>60.506999999999998</v>
      </c>
      <c r="E93" s="443">
        <v>53.125999999999998</v>
      </c>
      <c r="F93" s="443">
        <v>70.772999999999996</v>
      </c>
      <c r="G93" s="443">
        <v>44.951000000000001</v>
      </c>
      <c r="H93" s="443">
        <v>55.234000000000002</v>
      </c>
      <c r="I93" s="443">
        <v>14.821</v>
      </c>
      <c r="J93" s="443">
        <v>17.533999999999999</v>
      </c>
      <c r="K93" s="443">
        <v>17.326000000000001</v>
      </c>
      <c r="L93" s="443">
        <v>5.95</v>
      </c>
      <c r="M93" s="443">
        <v>6.1749999999999998</v>
      </c>
      <c r="N93" s="443"/>
      <c r="O93" s="443">
        <v>3.2080000000000002</v>
      </c>
      <c r="P93" s="443">
        <v>3.7759999999999998</v>
      </c>
      <c r="Q93" s="417">
        <v>392.98099999999999</v>
      </c>
      <c r="R93" s="444">
        <v>142.98851761924999</v>
      </c>
    </row>
    <row r="94" spans="1:18" ht="15.75" hidden="1" x14ac:dyDescent="0.25">
      <c r="A94" s="420" t="s">
        <v>63</v>
      </c>
      <c r="B94" s="443">
        <v>16.245000000000001</v>
      </c>
      <c r="C94" s="443">
        <v>51.945</v>
      </c>
      <c r="D94" s="443">
        <v>93.710999999999999</v>
      </c>
      <c r="E94" s="443">
        <v>76.608000000000004</v>
      </c>
      <c r="F94" s="443">
        <v>94.444000000000003</v>
      </c>
      <c r="G94" s="443">
        <v>56.581000000000003</v>
      </c>
      <c r="H94" s="443">
        <v>73.271000000000001</v>
      </c>
      <c r="I94" s="443">
        <v>22.021999999999998</v>
      </c>
      <c r="J94" s="443">
        <v>22.13</v>
      </c>
      <c r="K94" s="443">
        <v>16.53</v>
      </c>
      <c r="L94" s="443">
        <v>6.3150000000000004</v>
      </c>
      <c r="M94" s="443">
        <v>9.4420000000000002</v>
      </c>
      <c r="N94" s="443"/>
      <c r="O94" s="443">
        <v>3.6760000000000002</v>
      </c>
      <c r="P94" s="443">
        <v>3.5960000000000001</v>
      </c>
      <c r="Q94" s="417">
        <v>546.51599999999996</v>
      </c>
      <c r="R94" s="444">
        <v>140.264171516982</v>
      </c>
    </row>
    <row r="95" spans="1:18" ht="15.75" hidden="1" x14ac:dyDescent="0.25">
      <c r="A95" s="420" t="s">
        <v>64</v>
      </c>
      <c r="B95" s="443">
        <v>14.936</v>
      </c>
      <c r="C95" s="443">
        <v>47.232999999999997</v>
      </c>
      <c r="D95" s="443">
        <v>76.72</v>
      </c>
      <c r="E95" s="443">
        <v>67.662999999999997</v>
      </c>
      <c r="F95" s="443">
        <v>84.042000000000002</v>
      </c>
      <c r="G95" s="443">
        <v>48.418999999999997</v>
      </c>
      <c r="H95" s="443">
        <v>54.637</v>
      </c>
      <c r="I95" s="443">
        <v>19.984999999999999</v>
      </c>
      <c r="J95" s="443">
        <v>17.306999999999999</v>
      </c>
      <c r="K95" s="443">
        <v>11.542</v>
      </c>
      <c r="L95" s="443">
        <v>5.468</v>
      </c>
      <c r="M95" s="443">
        <v>6.2549999999999999</v>
      </c>
      <c r="N95" s="443"/>
      <c r="O95" s="443">
        <v>2.74</v>
      </c>
      <c r="P95" s="443">
        <v>3.7559999999999998</v>
      </c>
      <c r="Q95" s="417">
        <v>460.70299999999997</v>
      </c>
      <c r="R95" s="444">
        <v>138.844404274456</v>
      </c>
    </row>
    <row r="96" spans="1:18" ht="15.75" hidden="1" x14ac:dyDescent="0.25">
      <c r="A96" s="420" t="s">
        <v>65</v>
      </c>
      <c r="B96" s="443">
        <v>22.09</v>
      </c>
      <c r="C96" s="443">
        <v>59.055</v>
      </c>
      <c r="D96" s="443">
        <v>85.683000000000007</v>
      </c>
      <c r="E96" s="443">
        <v>82.456000000000003</v>
      </c>
      <c r="F96" s="443">
        <v>97.653000000000006</v>
      </c>
      <c r="G96" s="443">
        <v>52.741</v>
      </c>
      <c r="H96" s="443">
        <v>53.042999999999999</v>
      </c>
      <c r="I96" s="443">
        <v>17.326000000000001</v>
      </c>
      <c r="J96" s="443">
        <v>14.952</v>
      </c>
      <c r="K96" s="443">
        <v>13.074</v>
      </c>
      <c r="L96" s="443">
        <v>5.0529999999999999</v>
      </c>
      <c r="M96" s="443">
        <v>6.6950000000000003</v>
      </c>
      <c r="N96" s="443"/>
      <c r="O96" s="443">
        <v>2.8119999999999998</v>
      </c>
      <c r="P96" s="443">
        <v>3.778</v>
      </c>
      <c r="Q96" s="417">
        <v>516.41099999999994</v>
      </c>
      <c r="R96" s="444">
        <v>136.55695595094301</v>
      </c>
    </row>
    <row r="97" spans="1:18" ht="15.75" hidden="1" x14ac:dyDescent="0.25">
      <c r="A97" s="420" t="s">
        <v>66</v>
      </c>
      <c r="B97" s="443">
        <v>19.626999999999999</v>
      </c>
      <c r="C97" s="443">
        <v>43.338999999999999</v>
      </c>
      <c r="D97" s="443">
        <v>59.938000000000002</v>
      </c>
      <c r="E97" s="443">
        <v>69.093000000000004</v>
      </c>
      <c r="F97" s="443">
        <v>67.102000000000004</v>
      </c>
      <c r="G97" s="443">
        <v>38.354999999999997</v>
      </c>
      <c r="H97" s="443">
        <v>37.554000000000002</v>
      </c>
      <c r="I97" s="443">
        <v>13.709</v>
      </c>
      <c r="J97" s="443">
        <v>9.3059999999999992</v>
      </c>
      <c r="K97" s="443">
        <v>10.125</v>
      </c>
      <c r="L97" s="443">
        <v>4.4939999999999998</v>
      </c>
      <c r="M97" s="443">
        <v>5.7370000000000001</v>
      </c>
      <c r="N97" s="443"/>
      <c r="O97" s="443">
        <v>2.2080000000000002</v>
      </c>
      <c r="P97" s="443">
        <v>3.194</v>
      </c>
      <c r="Q97" s="417">
        <v>383.78100000000001</v>
      </c>
      <c r="R97" s="444">
        <v>136.51437647633799</v>
      </c>
    </row>
    <row r="98" spans="1:18" ht="15.75" hidden="1" x14ac:dyDescent="0.25">
      <c r="A98" s="420" t="s">
        <v>67</v>
      </c>
      <c r="B98" s="443">
        <v>34.454000000000001</v>
      </c>
      <c r="C98" s="443">
        <v>65.875</v>
      </c>
      <c r="D98" s="443">
        <v>91.265000000000001</v>
      </c>
      <c r="E98" s="443">
        <v>96.584999999999994</v>
      </c>
      <c r="F98" s="443">
        <v>99.18</v>
      </c>
      <c r="G98" s="443">
        <v>55.771999999999998</v>
      </c>
      <c r="H98" s="443">
        <v>46.063000000000002</v>
      </c>
      <c r="I98" s="443">
        <v>17.37</v>
      </c>
      <c r="J98" s="443">
        <v>12.702</v>
      </c>
      <c r="K98" s="443">
        <v>12.648</v>
      </c>
      <c r="L98" s="443">
        <v>5.2919999999999998</v>
      </c>
      <c r="M98" s="443">
        <v>7.91</v>
      </c>
      <c r="N98" s="443"/>
      <c r="O98" s="443">
        <v>2.863</v>
      </c>
      <c r="P98" s="443">
        <v>3.0190000000000001</v>
      </c>
      <c r="Q98" s="417">
        <v>550.99800000000005</v>
      </c>
      <c r="R98" s="444">
        <v>134.74433326824601</v>
      </c>
    </row>
    <row r="99" spans="1:18" ht="15.75" hidden="1" x14ac:dyDescent="0.25">
      <c r="A99" s="420" t="s">
        <v>68</v>
      </c>
      <c r="B99" s="443">
        <v>42.851999999999997</v>
      </c>
      <c r="C99" s="443">
        <v>47.790999999999997</v>
      </c>
      <c r="D99" s="443">
        <v>85.71</v>
      </c>
      <c r="E99" s="443">
        <v>92.453999999999994</v>
      </c>
      <c r="F99" s="443">
        <v>78.917000000000002</v>
      </c>
      <c r="G99" s="443">
        <v>48.139000000000003</v>
      </c>
      <c r="H99" s="443">
        <v>37.03</v>
      </c>
      <c r="I99" s="443">
        <v>13.515000000000001</v>
      </c>
      <c r="J99" s="443">
        <v>8.9369999999999994</v>
      </c>
      <c r="K99" s="443">
        <v>12.473000000000001</v>
      </c>
      <c r="L99" s="443">
        <v>4.5549999999999997</v>
      </c>
      <c r="M99" s="443">
        <v>5.6760000000000002</v>
      </c>
      <c r="N99" s="443"/>
      <c r="O99" s="443">
        <v>2.363</v>
      </c>
      <c r="P99" s="443">
        <v>3.423</v>
      </c>
      <c r="Q99" s="417">
        <v>483.83499999999998</v>
      </c>
      <c r="R99" s="444">
        <v>133.211356086026</v>
      </c>
    </row>
    <row r="100" spans="1:18" ht="15.75" hidden="1" x14ac:dyDescent="0.25">
      <c r="A100" s="420" t="s">
        <v>69</v>
      </c>
      <c r="B100" s="443">
        <v>52.692</v>
      </c>
      <c r="C100" s="443">
        <v>59.625999999999998</v>
      </c>
      <c r="D100" s="443">
        <v>99.578000000000003</v>
      </c>
      <c r="E100" s="443">
        <v>110.157</v>
      </c>
      <c r="F100" s="443">
        <v>84.096999999999994</v>
      </c>
      <c r="G100" s="443">
        <v>52.716000000000001</v>
      </c>
      <c r="H100" s="443">
        <v>40.332000000000001</v>
      </c>
      <c r="I100" s="443">
        <v>15.786</v>
      </c>
      <c r="J100" s="443">
        <v>9.5060000000000002</v>
      </c>
      <c r="K100" s="443">
        <v>12.942</v>
      </c>
      <c r="L100" s="443">
        <v>4.2880000000000003</v>
      </c>
      <c r="M100" s="443">
        <v>7.093</v>
      </c>
      <c r="N100" s="443"/>
      <c r="O100" s="443">
        <v>2.1869999999999998</v>
      </c>
      <c r="P100" s="443">
        <v>3.988</v>
      </c>
      <c r="Q100" s="417">
        <v>554.98800000000006</v>
      </c>
      <c r="R100" s="444">
        <v>131.94921778584401</v>
      </c>
    </row>
    <row r="101" spans="1:18" ht="15.75" hidden="1" x14ac:dyDescent="0.25">
      <c r="A101" s="420" t="s">
        <v>70</v>
      </c>
      <c r="B101" s="443">
        <v>43.223999999999997</v>
      </c>
      <c r="C101" s="443">
        <v>46.8</v>
      </c>
      <c r="D101" s="443">
        <v>74.055000000000007</v>
      </c>
      <c r="E101" s="443">
        <v>83.497</v>
      </c>
      <c r="F101" s="443">
        <v>60.649000000000001</v>
      </c>
      <c r="G101" s="443">
        <v>37.463000000000001</v>
      </c>
      <c r="H101" s="443">
        <v>32.003</v>
      </c>
      <c r="I101" s="443">
        <v>12.459</v>
      </c>
      <c r="J101" s="443">
        <v>7.4139999999999997</v>
      </c>
      <c r="K101" s="443">
        <v>9.0139999999999993</v>
      </c>
      <c r="L101" s="443">
        <v>4.3529999999999998</v>
      </c>
      <c r="M101" s="443">
        <v>4.3970000000000002</v>
      </c>
      <c r="N101" s="443"/>
      <c r="O101" s="443">
        <v>2.0790000000000002</v>
      </c>
      <c r="P101" s="443">
        <v>3.597</v>
      </c>
      <c r="Q101" s="417">
        <v>421.00400000000002</v>
      </c>
      <c r="R101" s="444">
        <v>131.620413649028</v>
      </c>
    </row>
    <row r="102" spans="1:18" ht="15.75" hidden="1" x14ac:dyDescent="0.25">
      <c r="A102" s="420" t="s">
        <v>71</v>
      </c>
      <c r="B102" s="443">
        <v>85.332999999999998</v>
      </c>
      <c r="C102" s="443">
        <v>63.585999999999999</v>
      </c>
      <c r="D102" s="443">
        <v>113.364</v>
      </c>
      <c r="E102" s="443">
        <v>102.07899999999999</v>
      </c>
      <c r="F102" s="443">
        <v>82.548000000000002</v>
      </c>
      <c r="G102" s="443">
        <v>48.290999999999997</v>
      </c>
      <c r="H102" s="443">
        <v>42.655000000000001</v>
      </c>
      <c r="I102" s="443">
        <v>17.632000000000001</v>
      </c>
      <c r="J102" s="443">
        <v>10.367000000000001</v>
      </c>
      <c r="K102" s="443">
        <v>8.8109999999999999</v>
      </c>
      <c r="L102" s="443">
        <v>5.351</v>
      </c>
      <c r="M102" s="443">
        <v>7.8780000000000001</v>
      </c>
      <c r="N102" s="443"/>
      <c r="O102" s="443">
        <v>2.4710000000000001</v>
      </c>
      <c r="P102" s="443">
        <v>3.786</v>
      </c>
      <c r="Q102" s="417">
        <v>594.15200000000004</v>
      </c>
      <c r="R102" s="444">
        <v>129.74638952785199</v>
      </c>
    </row>
    <row r="103" spans="1:18" ht="15.75" hidden="1" x14ac:dyDescent="0.25">
      <c r="A103" s="420" t="s">
        <v>72</v>
      </c>
      <c r="B103" s="443">
        <v>77.763999999999996</v>
      </c>
      <c r="C103" s="443">
        <v>61.59</v>
      </c>
      <c r="D103" s="443">
        <v>102.96899999999999</v>
      </c>
      <c r="E103" s="443">
        <v>96.67</v>
      </c>
      <c r="F103" s="443">
        <v>78.606999999999999</v>
      </c>
      <c r="G103" s="443">
        <v>44.857999999999997</v>
      </c>
      <c r="H103" s="443">
        <v>36.323</v>
      </c>
      <c r="I103" s="443">
        <v>15.315</v>
      </c>
      <c r="J103" s="443">
        <v>8.2080000000000002</v>
      </c>
      <c r="K103" s="443">
        <v>8.0839999999999996</v>
      </c>
      <c r="L103" s="443">
        <v>4.4089999999999998</v>
      </c>
      <c r="M103" s="443">
        <v>4.7670000000000003</v>
      </c>
      <c r="N103" s="443"/>
      <c r="O103" s="443">
        <v>2.6360000000000001</v>
      </c>
      <c r="P103" s="443">
        <v>4.1440000000000001</v>
      </c>
      <c r="Q103" s="417">
        <v>546.34400000000005</v>
      </c>
      <c r="R103" s="444">
        <v>128.81003469205999</v>
      </c>
    </row>
    <row r="104" spans="1:18" ht="15.75" hidden="1" x14ac:dyDescent="0.25">
      <c r="A104" s="445" t="s">
        <v>132</v>
      </c>
      <c r="B104" s="445"/>
      <c r="C104" s="433"/>
      <c r="D104" s="433"/>
      <c r="E104" s="433"/>
      <c r="F104" s="433"/>
      <c r="G104" s="433"/>
      <c r="H104" s="433"/>
      <c r="I104" s="433"/>
      <c r="J104" s="433"/>
      <c r="K104" s="433"/>
      <c r="L104" s="433"/>
      <c r="M104" s="433"/>
      <c r="N104" s="433"/>
      <c r="O104" s="433"/>
      <c r="P104" s="433"/>
      <c r="Q104" s="433"/>
      <c r="R104" s="433"/>
    </row>
    <row r="105" spans="1:18" ht="15.75" hidden="1" x14ac:dyDescent="0.25">
      <c r="A105" s="420">
        <v>2001</v>
      </c>
      <c r="B105" s="447">
        <v>9.1647969707445761E-3</v>
      </c>
      <c r="C105" s="447">
        <v>4.6404035294909241E-4</v>
      </c>
      <c r="D105" s="447">
        <v>0.53983361059744428</v>
      </c>
      <c r="E105" s="447">
        <v>0.82773197957294375</v>
      </c>
      <c r="F105" s="447">
        <v>7.1109543685918926</v>
      </c>
      <c r="G105" s="447">
        <v>11.498997286137337</v>
      </c>
      <c r="H105" s="447">
        <v>20.084633226372031</v>
      </c>
      <c r="I105" s="447">
        <v>9.1262042813909776</v>
      </c>
      <c r="J105" s="447">
        <v>7.2978466207421402</v>
      </c>
      <c r="K105" s="447">
        <v>9.3786809034246943</v>
      </c>
      <c r="L105" s="447">
        <v>7.4992788039514586</v>
      </c>
      <c r="M105" s="447">
        <v>5.7125687649798031</v>
      </c>
      <c r="N105" s="447"/>
      <c r="O105" s="447">
        <v>3.8248526091828947</v>
      </c>
      <c r="P105" s="447">
        <v>17.088788707732675</v>
      </c>
      <c r="Q105" s="447">
        <v>100</v>
      </c>
      <c r="R105" s="433"/>
    </row>
    <row r="106" spans="1:18" ht="15.75" hidden="1" x14ac:dyDescent="0.25">
      <c r="A106" s="420">
        <v>2002</v>
      </c>
      <c r="B106" s="447">
        <v>3.7283786660681382E-3</v>
      </c>
      <c r="C106" s="447">
        <v>0.16393680994701601</v>
      </c>
      <c r="D106" s="447">
        <v>1.3073559792567924</v>
      </c>
      <c r="E106" s="447">
        <v>0.97728261594978028</v>
      </c>
      <c r="F106" s="447">
        <v>8.1271198162953269</v>
      </c>
      <c r="G106" s="447">
        <v>10.144955634158064</v>
      </c>
      <c r="H106" s="447">
        <v>17.665356390124124</v>
      </c>
      <c r="I106" s="447">
        <v>7.6375091298672597</v>
      </c>
      <c r="J106" s="447">
        <v>5.8060549615212684</v>
      </c>
      <c r="K106" s="447">
        <v>7.5013860247691122</v>
      </c>
      <c r="L106" s="447">
        <v>6.7993696057351407</v>
      </c>
      <c r="M106" s="447">
        <v>5.0425948620704961</v>
      </c>
      <c r="N106" s="447"/>
      <c r="O106" s="447">
        <v>3.048956221750541</v>
      </c>
      <c r="P106" s="447">
        <v>25.774393569889021</v>
      </c>
      <c r="Q106" s="447">
        <v>100</v>
      </c>
      <c r="R106" s="433"/>
    </row>
    <row r="107" spans="1:18" ht="15.75" hidden="1" x14ac:dyDescent="0.25">
      <c r="A107" s="420">
        <v>2003</v>
      </c>
      <c r="B107" s="447">
        <v>1.3605154237098535E-3</v>
      </c>
      <c r="C107" s="447">
        <v>0.24013097228478913</v>
      </c>
      <c r="D107" s="447">
        <v>2.5582602938108638</v>
      </c>
      <c r="E107" s="447">
        <v>1.66130270863504</v>
      </c>
      <c r="F107" s="447">
        <v>9.8394365047451764</v>
      </c>
      <c r="G107" s="447">
        <v>17.772942069253258</v>
      </c>
      <c r="H107" s="447">
        <v>20.90991271537715</v>
      </c>
      <c r="I107" s="447">
        <v>9.3017305756189579</v>
      </c>
      <c r="J107" s="447">
        <v>8.1770756174472492</v>
      </c>
      <c r="K107" s="447">
        <v>8.6820913843093255</v>
      </c>
      <c r="L107" s="447">
        <v>8.3183424689424559</v>
      </c>
      <c r="M107" s="447">
        <v>5.2810673697004145</v>
      </c>
      <c r="N107" s="447"/>
      <c r="O107" s="447">
        <v>3.971798026950299</v>
      </c>
      <c r="P107" s="447">
        <v>3.2845487775013074</v>
      </c>
      <c r="Q107" s="447">
        <v>100</v>
      </c>
      <c r="R107" s="433"/>
    </row>
    <row r="108" spans="1:18" ht="15.75" hidden="1" x14ac:dyDescent="0.25">
      <c r="A108" s="420">
        <v>2004</v>
      </c>
      <c r="B108" s="447">
        <v>7.6950335099471771E-4</v>
      </c>
      <c r="C108" s="447">
        <v>0.31761250812306974</v>
      </c>
      <c r="D108" s="447">
        <v>2.7356228879537712</v>
      </c>
      <c r="E108" s="447">
        <v>3.1939390838062249</v>
      </c>
      <c r="F108" s="447">
        <v>9.3607004635103443</v>
      </c>
      <c r="G108" s="447">
        <v>17.742631139722953</v>
      </c>
      <c r="H108" s="447">
        <v>21.847816091777123</v>
      </c>
      <c r="I108" s="447">
        <v>8.846172047867725</v>
      </c>
      <c r="J108" s="447">
        <v>8.4520324314882309</v>
      </c>
      <c r="K108" s="447">
        <v>7.629164023102029</v>
      </c>
      <c r="L108" s="447">
        <v>7.7645196625420008</v>
      </c>
      <c r="M108" s="447">
        <v>4.8973117015681318</v>
      </c>
      <c r="N108" s="447"/>
      <c r="O108" s="447">
        <v>4.2572772893782762</v>
      </c>
      <c r="P108" s="447">
        <v>2.9544311658091189</v>
      </c>
      <c r="Q108" s="447">
        <v>100</v>
      </c>
      <c r="R108" s="433"/>
    </row>
    <row r="109" spans="1:18" ht="15.75" hidden="1" x14ac:dyDescent="0.25">
      <c r="A109" s="420">
        <v>2005</v>
      </c>
      <c r="B109" s="447">
        <v>6.5481050397899702E-4</v>
      </c>
      <c r="C109" s="447">
        <v>0.6577980769034012</v>
      </c>
      <c r="D109" s="447">
        <v>2.3941509051732077</v>
      </c>
      <c r="E109" s="447">
        <v>4.2207038803661208</v>
      </c>
      <c r="F109" s="447">
        <v>10.028627496720832</v>
      </c>
      <c r="G109" s="447">
        <v>15.604257086788994</v>
      </c>
      <c r="H109" s="447">
        <v>24.486679721951091</v>
      </c>
      <c r="I109" s="447">
        <v>8.2651409581923971</v>
      </c>
      <c r="J109" s="447">
        <v>8.4146833070385991</v>
      </c>
      <c r="K109" s="447">
        <v>8.4100996335107467</v>
      </c>
      <c r="L109" s="447">
        <v>7.1345696974161594</v>
      </c>
      <c r="M109" s="447">
        <v>4.3259646688807445</v>
      </c>
      <c r="N109" s="447"/>
      <c r="O109" s="447">
        <v>3.7054498650476475</v>
      </c>
      <c r="P109" s="447">
        <v>2.3512198915060849</v>
      </c>
      <c r="Q109" s="447">
        <v>100</v>
      </c>
      <c r="R109" s="433"/>
    </row>
    <row r="110" spans="1:18" ht="15.75" hidden="1" x14ac:dyDescent="0.25">
      <c r="A110" s="445">
        <v>2006</v>
      </c>
      <c r="B110" s="447">
        <v>3.8460831702665291E-4</v>
      </c>
      <c r="C110" s="447">
        <v>1.8030437902209491</v>
      </c>
      <c r="D110" s="447">
        <v>2.7061468528569779</v>
      </c>
      <c r="E110" s="447">
        <v>4.7695277394475228</v>
      </c>
      <c r="F110" s="447">
        <v>11.149154096740958</v>
      </c>
      <c r="G110" s="447">
        <v>14.442939723757215</v>
      </c>
      <c r="H110" s="447">
        <v>24.281690550130918</v>
      </c>
      <c r="I110" s="447">
        <v>10.208914964383133</v>
      </c>
      <c r="J110" s="447">
        <v>6.581118381157955</v>
      </c>
      <c r="K110" s="447">
        <v>7.7034054502417275</v>
      </c>
      <c r="L110" s="447">
        <v>6.9858972676997837</v>
      </c>
      <c r="M110" s="447">
        <v>3.6266427582741003</v>
      </c>
      <c r="N110" s="447"/>
      <c r="O110" s="447">
        <v>3.8339466411514667</v>
      </c>
      <c r="P110" s="447">
        <v>1.9071871756202772</v>
      </c>
      <c r="Q110" s="447">
        <v>100</v>
      </c>
      <c r="R110" s="433"/>
    </row>
    <row r="111" spans="1:18" ht="15.75" hidden="1" x14ac:dyDescent="0.25">
      <c r="A111" s="446">
        <v>2007</v>
      </c>
      <c r="B111" s="447">
        <v>2.1756593921542374E-3</v>
      </c>
      <c r="C111" s="447">
        <v>2.2969105636631411</v>
      </c>
      <c r="D111" s="447">
        <v>3.1679692729950464</v>
      </c>
      <c r="E111" s="447">
        <v>4.8696696344892221</v>
      </c>
      <c r="F111" s="447">
        <v>15.732402262685769</v>
      </c>
      <c r="G111" s="447">
        <v>12.314148480385594</v>
      </c>
      <c r="H111" s="447">
        <v>23.572641919935734</v>
      </c>
      <c r="I111" s="447">
        <v>10.170161668228678</v>
      </c>
      <c r="J111" s="447">
        <v>6.620322332306869</v>
      </c>
      <c r="K111" s="447">
        <v>8.2757899317177674</v>
      </c>
      <c r="L111" s="447">
        <v>5.3077302851787387</v>
      </c>
      <c r="M111" s="447">
        <v>2.5866498192529122</v>
      </c>
      <c r="N111" s="447"/>
      <c r="O111" s="447">
        <v>3.481347904672647</v>
      </c>
      <c r="P111" s="447">
        <v>1.6020802650957289</v>
      </c>
      <c r="Q111" s="447">
        <v>100</v>
      </c>
      <c r="R111" s="433"/>
    </row>
    <row r="112" spans="1:18" ht="15.75" hidden="1" x14ac:dyDescent="0.25">
      <c r="A112" s="446">
        <v>2008</v>
      </c>
      <c r="B112" s="447">
        <v>0.16548311125294626</v>
      </c>
      <c r="C112" s="447">
        <v>3.3627399268370515</v>
      </c>
      <c r="D112" s="447">
        <v>7.2054992476318631</v>
      </c>
      <c r="E112" s="447">
        <v>5.3336698235509701</v>
      </c>
      <c r="F112" s="447">
        <v>18.228473701206159</v>
      </c>
      <c r="G112" s="447">
        <v>13.588885974323839</v>
      </c>
      <c r="H112" s="447">
        <v>20.440218219903617</v>
      </c>
      <c r="I112" s="447">
        <v>9.0425275023934688</v>
      </c>
      <c r="J112" s="447">
        <v>6.1231118590074418</v>
      </c>
      <c r="K112" s="447">
        <v>7.2626962714926817</v>
      </c>
      <c r="L112" s="447">
        <v>3.8614146414911379</v>
      </c>
      <c r="M112" s="447">
        <v>1.5237703823583166</v>
      </c>
      <c r="N112" s="447"/>
      <c r="O112" s="447">
        <v>2.5265175440507046</v>
      </c>
      <c r="P112" s="447">
        <v>1.3349917944998053</v>
      </c>
      <c r="Q112" s="447">
        <v>100</v>
      </c>
      <c r="R112" s="433"/>
    </row>
    <row r="113" spans="1:18" ht="15.75" hidden="1" x14ac:dyDescent="0.25">
      <c r="A113" s="446">
        <v>2009</v>
      </c>
      <c r="B113" s="447">
        <v>0.90471138858235634</v>
      </c>
      <c r="C113" s="447">
        <v>5.5573676541418475</v>
      </c>
      <c r="D113" s="447">
        <v>13.677720129333032</v>
      </c>
      <c r="E113" s="447">
        <v>7.2425177263886935</v>
      </c>
      <c r="F113" s="447">
        <v>19.174170787074011</v>
      </c>
      <c r="G113" s="447">
        <v>12.902006450393547</v>
      </c>
      <c r="H113" s="447">
        <v>18.054243054243056</v>
      </c>
      <c r="I113" s="447">
        <v>5.6768645478322899</v>
      </c>
      <c r="J113" s="447">
        <v>5.4501659340369022</v>
      </c>
      <c r="K113" s="447">
        <v>4.3943560072592334</v>
      </c>
      <c r="L113" s="447">
        <v>3.0416836868449773</v>
      </c>
      <c r="M113" s="447">
        <v>1.3599884567626503</v>
      </c>
      <c r="N113" s="447"/>
      <c r="O113" s="447">
        <v>1.5941556264136909</v>
      </c>
      <c r="P113" s="447">
        <v>0.9700485506937121</v>
      </c>
      <c r="Q113" s="447">
        <v>100</v>
      </c>
      <c r="R113" s="433"/>
    </row>
    <row r="114" spans="1:18" ht="15.75" hidden="1" x14ac:dyDescent="0.25">
      <c r="A114" s="446">
        <v>2010</v>
      </c>
      <c r="B114" s="448">
        <v>1.8197437791942697</v>
      </c>
      <c r="C114" s="448">
        <v>6.9003293551901619</v>
      </c>
      <c r="D114" s="448">
        <v>16.272350443940738</v>
      </c>
      <c r="E114" s="448">
        <v>12.739859491816214</v>
      </c>
      <c r="F114" s="448">
        <v>18.09209422313501</v>
      </c>
      <c r="G114" s="448">
        <v>10.905939664132843</v>
      </c>
      <c r="H114" s="448">
        <v>15.037681740197614</v>
      </c>
      <c r="I114" s="448">
        <v>3.9677407235795776</v>
      </c>
      <c r="J114" s="448">
        <v>4.8361864926802998</v>
      </c>
      <c r="K114" s="448">
        <v>3.829937510174946</v>
      </c>
      <c r="L114" s="448">
        <v>2.1937309806769938</v>
      </c>
      <c r="M114" s="448">
        <v>1.500958010344007</v>
      </c>
      <c r="N114" s="448"/>
      <c r="O114" s="448">
        <v>1.0446695803539003</v>
      </c>
      <c r="P114" s="448">
        <v>0.85877800458342202</v>
      </c>
      <c r="Q114" s="448">
        <v>100</v>
      </c>
      <c r="R114" s="433"/>
    </row>
    <row r="115" spans="1:18" ht="15.75" hidden="1" x14ac:dyDescent="0.25">
      <c r="A115" s="446">
        <v>2011</v>
      </c>
      <c r="B115" s="448">
        <v>3.82182969480621</v>
      </c>
      <c r="C115" s="448">
        <v>10.567832522723201</v>
      </c>
      <c r="D115" s="448">
        <v>16.569685295932501</v>
      </c>
      <c r="E115" s="448">
        <v>15.5089804976484</v>
      </c>
      <c r="F115" s="448">
        <v>17.995125329569799</v>
      </c>
      <c r="G115" s="448">
        <v>10.280794228407</v>
      </c>
      <c r="H115" s="448">
        <v>11.4555803652176</v>
      </c>
      <c r="I115" s="448">
        <v>3.8293791951498699</v>
      </c>
      <c r="J115" s="448">
        <v>3.3393432249263499</v>
      </c>
      <c r="K115" s="448">
        <v>2.6879891119428398</v>
      </c>
      <c r="L115" s="448">
        <v>1.11821731131885</v>
      </c>
      <c r="M115" s="448">
        <v>1.47472149421388</v>
      </c>
      <c r="N115" s="448"/>
      <c r="O115" s="448">
        <v>0.59955615229229597</v>
      </c>
      <c r="P115" s="448">
        <v>0.75096557585124502</v>
      </c>
      <c r="Q115" s="448">
        <v>100</v>
      </c>
      <c r="R115" s="449"/>
    </row>
    <row r="116" spans="1:18" ht="15.75" hidden="1" x14ac:dyDescent="0.25">
      <c r="A116" s="446">
        <v>2012</v>
      </c>
      <c r="B116" s="448">
        <v>8.6144741586164901</v>
      </c>
      <c r="C116" s="448">
        <v>10.945358248480099</v>
      </c>
      <c r="D116" s="448">
        <v>17.436027501150001</v>
      </c>
      <c r="E116" s="448">
        <v>19.0316412417789</v>
      </c>
      <c r="F116" s="448">
        <v>16.055250954210301</v>
      </c>
      <c r="G116" s="448">
        <v>9.6522571581316097</v>
      </c>
      <c r="H116" s="448">
        <v>7.7295637362773997</v>
      </c>
      <c r="I116" s="448">
        <v>2.9405840886203398</v>
      </c>
      <c r="J116" s="448">
        <v>1.91757114617135</v>
      </c>
      <c r="K116" s="448">
        <v>2.3411783720612198</v>
      </c>
      <c r="L116" s="448">
        <v>0.91942361965859798</v>
      </c>
      <c r="M116" s="448">
        <v>1.2470503400345601</v>
      </c>
      <c r="N116" s="448"/>
      <c r="O116" s="450">
        <v>0.47204505613367598</v>
      </c>
      <c r="P116" s="448">
        <v>0.69757437867541905</v>
      </c>
      <c r="Q116" s="448">
        <v>100</v>
      </c>
      <c r="R116" s="448"/>
    </row>
    <row r="117" spans="1:18" ht="15.75" hidden="1" x14ac:dyDescent="0.25">
      <c r="A117" s="420" t="s">
        <v>104</v>
      </c>
      <c r="B117" s="443">
        <v>4.8806875261828602E-3</v>
      </c>
      <c r="C117" s="443">
        <v>0.232239381454201</v>
      </c>
      <c r="D117" s="443">
        <v>2.2982615262180999</v>
      </c>
      <c r="E117" s="443">
        <v>1.2071567148092299</v>
      </c>
      <c r="F117" s="443">
        <v>10.303402517079</v>
      </c>
      <c r="G117" s="443">
        <v>17.740350135100101</v>
      </c>
      <c r="H117" s="443">
        <v>21.208349771760101</v>
      </c>
      <c r="I117" s="443">
        <v>9.6028882824182702</v>
      </c>
      <c r="J117" s="443">
        <v>7.9244740720253901</v>
      </c>
      <c r="K117" s="443">
        <v>8.8048958718873696</v>
      </c>
      <c r="L117" s="443">
        <v>8.8137082243652092</v>
      </c>
      <c r="M117" s="443">
        <v>5.4717930154649999</v>
      </c>
      <c r="N117" s="443"/>
      <c r="O117" s="443">
        <v>3.8451683227110598</v>
      </c>
      <c r="P117" s="443">
        <v>2.5424314771807501</v>
      </c>
      <c r="Q117" s="443">
        <v>100</v>
      </c>
      <c r="R117" s="449"/>
    </row>
    <row r="118" spans="1:18" ht="15.75" hidden="1" x14ac:dyDescent="0.25">
      <c r="A118" s="420" t="s">
        <v>105</v>
      </c>
      <c r="B118" s="443">
        <v>2.0228614464393E-3</v>
      </c>
      <c r="C118" s="443">
        <v>0.25192405244501698</v>
      </c>
      <c r="D118" s="443">
        <v>2.6247405291183101</v>
      </c>
      <c r="E118" s="443">
        <v>1.44245581603787</v>
      </c>
      <c r="F118" s="443">
        <v>10.348181136350201</v>
      </c>
      <c r="G118" s="443">
        <v>16.797219032325302</v>
      </c>
      <c r="H118" s="443">
        <v>20.703053275946299</v>
      </c>
      <c r="I118" s="443">
        <v>9.7072452672822394</v>
      </c>
      <c r="J118" s="443">
        <v>7.9934148079682101</v>
      </c>
      <c r="K118" s="443">
        <v>9.4277791782203195</v>
      </c>
      <c r="L118" s="443">
        <v>8.4815468354666805</v>
      </c>
      <c r="M118" s="443">
        <v>5.1903512621099397</v>
      </c>
      <c r="N118" s="443"/>
      <c r="O118" s="443">
        <v>3.6752280387269001</v>
      </c>
      <c r="P118" s="443">
        <v>3.3548379065562499</v>
      </c>
      <c r="Q118" s="443">
        <v>100</v>
      </c>
      <c r="R118" s="449"/>
    </row>
    <row r="119" spans="1:18" ht="15.75" hidden="1" x14ac:dyDescent="0.25">
      <c r="A119" s="420" t="s">
        <v>106</v>
      </c>
      <c r="B119" s="443">
        <v>2.1540814458194698E-3</v>
      </c>
      <c r="C119" s="443">
        <v>0.21823537647958499</v>
      </c>
      <c r="D119" s="443">
        <v>2.6184206274839199</v>
      </c>
      <c r="E119" s="443">
        <v>1.63346688638297</v>
      </c>
      <c r="F119" s="443">
        <v>9.6388413195902896</v>
      </c>
      <c r="G119" s="443">
        <v>18.7382198670932</v>
      </c>
      <c r="H119" s="443">
        <v>20.490699753357699</v>
      </c>
      <c r="I119" s="443">
        <v>8.9802309175309905</v>
      </c>
      <c r="J119" s="443">
        <v>8.5352784688789107</v>
      </c>
      <c r="K119" s="443">
        <v>8.4792723512875998</v>
      </c>
      <c r="L119" s="443">
        <v>8.0817096944435498</v>
      </c>
      <c r="M119" s="443">
        <v>5.1322336747552404</v>
      </c>
      <c r="N119" s="443"/>
      <c r="O119" s="443">
        <v>4.0873695434424402</v>
      </c>
      <c r="P119" s="443">
        <v>3.3638674378278202</v>
      </c>
      <c r="Q119" s="443">
        <v>100</v>
      </c>
      <c r="R119" s="449"/>
    </row>
    <row r="120" spans="1:18" ht="15.75" hidden="1" x14ac:dyDescent="0.25">
      <c r="A120" s="420" t="s">
        <v>107</v>
      </c>
      <c r="B120" s="443">
        <v>1.9119544954830101E-3</v>
      </c>
      <c r="C120" s="443">
        <v>0.267864824817169</v>
      </c>
      <c r="D120" s="443">
        <v>2.7578031642846899</v>
      </c>
      <c r="E120" s="443">
        <v>2.6102002772334001</v>
      </c>
      <c r="F120" s="443">
        <v>8.8447014961043902</v>
      </c>
      <c r="G120" s="443">
        <v>17.6467664069595</v>
      </c>
      <c r="H120" s="443">
        <v>21.338176951388601</v>
      </c>
      <c r="I120" s="443">
        <v>8.8353329190765297</v>
      </c>
      <c r="J120" s="443">
        <v>8.2502748434587296</v>
      </c>
      <c r="K120" s="443">
        <v>7.8806940394818596</v>
      </c>
      <c r="L120" s="443">
        <v>7.7566081927250101</v>
      </c>
      <c r="M120" s="443">
        <v>5.3349266287462402</v>
      </c>
      <c r="N120" s="443"/>
      <c r="O120" s="443">
        <v>4.3500788681229396</v>
      </c>
      <c r="P120" s="443">
        <v>4.1246594331054904</v>
      </c>
      <c r="Q120" s="443">
        <v>100</v>
      </c>
      <c r="R120" s="449"/>
    </row>
    <row r="121" spans="1:18" ht="15.75" hidden="1" x14ac:dyDescent="0.25">
      <c r="A121" s="420" t="s">
        <v>108</v>
      </c>
      <c r="B121" s="443">
        <v>6.4284130609610296E-3</v>
      </c>
      <c r="C121" s="443">
        <v>0.31512343209037602</v>
      </c>
      <c r="D121" s="443">
        <v>2.8727134856298702</v>
      </c>
      <c r="E121" s="443">
        <v>2.9072170087938098</v>
      </c>
      <c r="F121" s="443">
        <v>8.8739650582952105</v>
      </c>
      <c r="G121" s="443">
        <v>18.378176980771201</v>
      </c>
      <c r="H121" s="443">
        <v>21.5639148248389</v>
      </c>
      <c r="I121" s="443">
        <v>9.5456686271140008</v>
      </c>
      <c r="J121" s="443">
        <v>7.8669344734801703</v>
      </c>
      <c r="K121" s="443">
        <v>7.9619175562584497</v>
      </c>
      <c r="L121" s="443">
        <v>7.6683096291068003</v>
      </c>
      <c r="M121" s="443">
        <v>5.2533253918380103</v>
      </c>
      <c r="N121" s="443"/>
      <c r="O121" s="443">
        <v>4.2280591046663698</v>
      </c>
      <c r="P121" s="443">
        <v>2.55824601405592</v>
      </c>
      <c r="Q121" s="443">
        <v>100</v>
      </c>
      <c r="R121" s="449"/>
    </row>
    <row r="122" spans="1:18" ht="15.75" hidden="1" x14ac:dyDescent="0.25">
      <c r="A122" s="420" t="s">
        <v>109</v>
      </c>
      <c r="B122" s="443">
        <v>1.4289116456299099E-3</v>
      </c>
      <c r="C122" s="443">
        <v>0.30340557275541802</v>
      </c>
      <c r="D122" s="443">
        <v>2.5126617448598898</v>
      </c>
      <c r="E122" s="443">
        <v>2.68000317535921</v>
      </c>
      <c r="F122" s="443">
        <v>8.5756926252282302</v>
      </c>
      <c r="G122" s="443">
        <v>17.527665317139</v>
      </c>
      <c r="H122" s="443">
        <v>22.287211240771601</v>
      </c>
      <c r="I122" s="443">
        <v>8.7128681432087003</v>
      </c>
      <c r="J122" s="443">
        <v>8.6007779630070704</v>
      </c>
      <c r="K122" s="443">
        <v>7.8601254266888896</v>
      </c>
      <c r="L122" s="443">
        <v>7.9866634913074499</v>
      </c>
      <c r="M122" s="443">
        <v>5.1153449233944599</v>
      </c>
      <c r="N122" s="443"/>
      <c r="O122" s="443">
        <v>4.6282448201952802</v>
      </c>
      <c r="P122" s="443">
        <v>3.20790664443915</v>
      </c>
      <c r="Q122" s="443">
        <v>100</v>
      </c>
      <c r="R122" s="449"/>
    </row>
    <row r="123" spans="1:18" ht="15.75" hidden="1" x14ac:dyDescent="0.25">
      <c r="A123" s="420" t="s">
        <v>110</v>
      </c>
      <c r="B123" s="443">
        <v>1.5489968836999101E-3</v>
      </c>
      <c r="C123" s="443">
        <v>0.347961027238406</v>
      </c>
      <c r="D123" s="443">
        <v>2.9246469343239401</v>
      </c>
      <c r="E123" s="443">
        <v>3.4784837291959199</v>
      </c>
      <c r="F123" s="443">
        <v>10.0684797440494</v>
      </c>
      <c r="G123" s="443">
        <v>18.018776658588401</v>
      </c>
      <c r="H123" s="443">
        <v>21.5813286731997</v>
      </c>
      <c r="I123" s="443">
        <v>8.7729550776821892</v>
      </c>
      <c r="J123" s="443">
        <v>8.6465006048128803</v>
      </c>
      <c r="K123" s="443">
        <v>6.8979647589127202</v>
      </c>
      <c r="L123" s="443">
        <v>7.7999033989216198</v>
      </c>
      <c r="M123" s="443">
        <v>4.5275770731563103</v>
      </c>
      <c r="N123" s="443"/>
      <c r="O123" s="443">
        <v>4.1280766950602503</v>
      </c>
      <c r="P123" s="443">
        <v>2.8057966279745998</v>
      </c>
      <c r="Q123" s="443">
        <v>100</v>
      </c>
      <c r="R123" s="449"/>
    </row>
    <row r="124" spans="1:18" ht="15.75" hidden="1" x14ac:dyDescent="0.25">
      <c r="A124" s="420" t="s">
        <v>111</v>
      </c>
      <c r="B124" s="443">
        <v>8.2519709128088693E-3</v>
      </c>
      <c r="C124" s="443">
        <v>0.29606461494492298</v>
      </c>
      <c r="D124" s="443">
        <v>2.5377829570635901</v>
      </c>
      <c r="E124" s="443">
        <v>3.8786275966034101</v>
      </c>
      <c r="F124" s="443">
        <v>10.0911540884491</v>
      </c>
      <c r="G124" s="443">
        <v>16.6450304014684</v>
      </c>
      <c r="H124" s="443">
        <v>22.1068288078317</v>
      </c>
      <c r="I124" s="443">
        <v>8.0466779779048494</v>
      </c>
      <c r="J124" s="443">
        <v>8.8831460538471294</v>
      </c>
      <c r="K124" s="443">
        <v>7.8717764480699399</v>
      </c>
      <c r="L124" s="443">
        <v>7.58034098753952</v>
      </c>
      <c r="M124" s="443">
        <v>4.60258709351496</v>
      </c>
      <c r="N124" s="443"/>
      <c r="O124" s="443">
        <v>4.0164958911222897</v>
      </c>
      <c r="P124" s="443">
        <v>3.4352351107273602</v>
      </c>
      <c r="Q124" s="443">
        <v>100</v>
      </c>
      <c r="R124" s="449"/>
    </row>
    <row r="125" spans="1:18" ht="15.75" hidden="1" x14ac:dyDescent="0.25">
      <c r="A125" s="420" t="s">
        <v>112</v>
      </c>
      <c r="B125" s="443">
        <v>4.87174417038495E-3</v>
      </c>
      <c r="C125" s="443">
        <v>0.390312680003783</v>
      </c>
      <c r="D125" s="443">
        <v>2.55780897604535</v>
      </c>
      <c r="E125" s="443">
        <v>3.7139884969522901</v>
      </c>
      <c r="F125" s="443">
        <v>10.1962739754292</v>
      </c>
      <c r="G125" s="443">
        <v>15.7828749595215</v>
      </c>
      <c r="H125" s="443">
        <v>25.173591707718298</v>
      </c>
      <c r="I125" s="443">
        <v>8.9468148823187192</v>
      </c>
      <c r="J125" s="443">
        <v>8.6622477081309395</v>
      </c>
      <c r="K125" s="443">
        <v>7.6589549822181304</v>
      </c>
      <c r="L125" s="443">
        <v>6.9309158019320796</v>
      </c>
      <c r="M125" s="443">
        <v>4.5060767844195899</v>
      </c>
      <c r="N125" s="443"/>
      <c r="O125" s="443">
        <v>3.5259964866127298</v>
      </c>
      <c r="P125" s="443">
        <v>1.9492708145269699</v>
      </c>
      <c r="Q125" s="443">
        <v>100</v>
      </c>
      <c r="R125" s="449"/>
    </row>
    <row r="126" spans="1:18" ht="15.75" hidden="1" x14ac:dyDescent="0.25">
      <c r="A126" s="420" t="s">
        <v>113</v>
      </c>
      <c r="B126" s="443">
        <v>1.05984953501205E-2</v>
      </c>
      <c r="C126" s="443">
        <v>0.53244821877986104</v>
      </c>
      <c r="D126" s="443">
        <v>2.23645074896034</v>
      </c>
      <c r="E126" s="443">
        <v>3.9537434558497</v>
      </c>
      <c r="F126" s="443">
        <v>10.243698101018801</v>
      </c>
      <c r="G126" s="443">
        <v>15.2682260474005</v>
      </c>
      <c r="H126" s="443">
        <v>24.1797101059177</v>
      </c>
      <c r="I126" s="443">
        <v>7.6421880677765399</v>
      </c>
      <c r="J126" s="443">
        <v>8.7197017617054495</v>
      </c>
      <c r="K126" s="443">
        <v>8.9274659165848007</v>
      </c>
      <c r="L126" s="443">
        <v>7.3533370119645198</v>
      </c>
      <c r="M126" s="443">
        <v>4.55045556706997</v>
      </c>
      <c r="N126" s="443"/>
      <c r="O126" s="443">
        <v>3.7463157611401998</v>
      </c>
      <c r="P126" s="443">
        <v>2.6356607404815402</v>
      </c>
      <c r="Q126" s="443">
        <v>100</v>
      </c>
      <c r="R126" s="449"/>
    </row>
    <row r="127" spans="1:18" ht="15.75" hidden="1" x14ac:dyDescent="0.25">
      <c r="A127" s="420" t="s">
        <v>114</v>
      </c>
      <c r="B127" s="443">
        <v>9.5981477051567208E-3</v>
      </c>
      <c r="C127" s="443">
        <v>0.81392292539728905</v>
      </c>
      <c r="D127" s="443">
        <v>2.5060025339109901</v>
      </c>
      <c r="E127" s="443">
        <v>4.3315702274317998</v>
      </c>
      <c r="F127" s="443">
        <v>10.3519714595386</v>
      </c>
      <c r="G127" s="443">
        <v>16.9340858281134</v>
      </c>
      <c r="H127" s="443">
        <v>23.534362845422599</v>
      </c>
      <c r="I127" s="443">
        <v>7.9251167282424797</v>
      </c>
      <c r="J127" s="443">
        <v>8.0995076888546294</v>
      </c>
      <c r="K127" s="443">
        <v>8.1860386820118904</v>
      </c>
      <c r="L127" s="443">
        <v>7.1014479913291799</v>
      </c>
      <c r="M127" s="443">
        <v>4.1483194381687296</v>
      </c>
      <c r="N127" s="443"/>
      <c r="O127" s="443">
        <v>3.7156644723824401</v>
      </c>
      <c r="P127" s="443">
        <v>2.3423910314907799</v>
      </c>
      <c r="Q127" s="443">
        <v>100</v>
      </c>
      <c r="R127" s="449"/>
    </row>
    <row r="128" spans="1:18" ht="15.75" hidden="1" x14ac:dyDescent="0.25">
      <c r="A128" s="420" t="s">
        <v>115</v>
      </c>
      <c r="B128" s="443">
        <v>1.6247639344608201E-2</v>
      </c>
      <c r="C128" s="443">
        <v>0.98583079244168303</v>
      </c>
      <c r="D128" s="443">
        <v>2.1906882035808102</v>
      </c>
      <c r="E128" s="443">
        <v>5.1429053733264398</v>
      </c>
      <c r="F128" s="443">
        <v>9.0499351149467699</v>
      </c>
      <c r="G128" s="443">
        <v>13.8621904771953</v>
      </c>
      <c r="H128" s="443">
        <v>25.220767437198699</v>
      </c>
      <c r="I128" s="443">
        <v>8.5287446061002505</v>
      </c>
      <c r="J128" s="443">
        <v>8.1179114398151597</v>
      </c>
      <c r="K128" s="443">
        <v>9.1877235369211796</v>
      </c>
      <c r="L128" s="443">
        <v>7.2080436365171003</v>
      </c>
      <c r="M128" s="443">
        <v>4.03342371522319</v>
      </c>
      <c r="N128" s="443"/>
      <c r="O128" s="443">
        <v>3.9036536087695</v>
      </c>
      <c r="P128" s="443">
        <v>2.55193441861937</v>
      </c>
      <c r="Q128" s="443">
        <v>100</v>
      </c>
      <c r="R128" s="449"/>
    </row>
    <row r="129" spans="1:18" ht="15.75" hidden="1" x14ac:dyDescent="0.25">
      <c r="A129" s="420" t="s">
        <v>116</v>
      </c>
      <c r="B129" s="443">
        <v>1.7981942503116601E-2</v>
      </c>
      <c r="C129" s="443">
        <v>1.60840164708549</v>
      </c>
      <c r="D129" s="443">
        <v>2.6215858864417698</v>
      </c>
      <c r="E129" s="443">
        <v>5.0320728344225802</v>
      </c>
      <c r="F129" s="443">
        <v>9.8813040686033808</v>
      </c>
      <c r="G129" s="443">
        <v>15.0199085791999</v>
      </c>
      <c r="H129" s="443">
        <v>25.362547693702499</v>
      </c>
      <c r="I129" s="443">
        <v>9.4737637414529097</v>
      </c>
      <c r="J129" s="443">
        <v>6.4036870537569399</v>
      </c>
      <c r="K129" s="443">
        <v>7.8469268255827096</v>
      </c>
      <c r="L129" s="443">
        <v>7.3130595746288396</v>
      </c>
      <c r="M129" s="443">
        <v>3.8739752937176499</v>
      </c>
      <c r="N129" s="443"/>
      <c r="O129" s="443">
        <v>3.9673605077254401</v>
      </c>
      <c r="P129" s="443">
        <v>1.5774243511767601</v>
      </c>
      <c r="Q129" s="443">
        <v>100</v>
      </c>
      <c r="R129" s="449"/>
    </row>
    <row r="130" spans="1:18" ht="15.75" hidden="1" x14ac:dyDescent="0.25">
      <c r="A130" s="420" t="s">
        <v>117</v>
      </c>
      <c r="B130" s="443">
        <v>1.4564214146589699E-2</v>
      </c>
      <c r="C130" s="443">
        <v>1.6790959658881499</v>
      </c>
      <c r="D130" s="443">
        <v>2.3543139904191999</v>
      </c>
      <c r="E130" s="443">
        <v>4.9158609556230104</v>
      </c>
      <c r="F130" s="443">
        <v>11.0621347979435</v>
      </c>
      <c r="G130" s="443">
        <v>13.7923107968204</v>
      </c>
      <c r="H130" s="443">
        <v>24.293460141430799</v>
      </c>
      <c r="I130" s="443">
        <v>10.775412798961201</v>
      </c>
      <c r="J130" s="443">
        <v>6.4321184790047203</v>
      </c>
      <c r="K130" s="443">
        <v>7.8364245731632396</v>
      </c>
      <c r="L130" s="443">
        <v>7.3442243239923499</v>
      </c>
      <c r="M130" s="443">
        <v>3.7823088666233802</v>
      </c>
      <c r="N130" s="443"/>
      <c r="O130" s="443">
        <v>3.6357893628595002</v>
      </c>
      <c r="P130" s="443">
        <v>2.0819807331239399</v>
      </c>
      <c r="Q130" s="443">
        <v>100</v>
      </c>
      <c r="R130" s="449"/>
    </row>
    <row r="131" spans="1:18" ht="15.75" hidden="1" x14ac:dyDescent="0.25">
      <c r="A131" s="420" t="s">
        <v>118</v>
      </c>
      <c r="B131" s="443">
        <v>1.3738192325634399E-2</v>
      </c>
      <c r="C131" s="443">
        <v>2.0006431285638202</v>
      </c>
      <c r="D131" s="443">
        <v>2.9949259269883002</v>
      </c>
      <c r="E131" s="443">
        <v>4.6700795758370903</v>
      </c>
      <c r="F131" s="443">
        <v>11.5557823447622</v>
      </c>
      <c r="G131" s="443">
        <v>14.626192844968299</v>
      </c>
      <c r="H131" s="443">
        <v>24.393292742762199</v>
      </c>
      <c r="I131" s="443">
        <v>10.492959553856</v>
      </c>
      <c r="J131" s="443">
        <v>6.6113918298517298</v>
      </c>
      <c r="K131" s="443">
        <v>7.1489929603086999</v>
      </c>
      <c r="L131" s="443">
        <v>6.7090688675955299</v>
      </c>
      <c r="M131" s="443">
        <v>3.3872947385742802</v>
      </c>
      <c r="N131" s="443"/>
      <c r="O131" s="443">
        <v>3.58581916613702</v>
      </c>
      <c r="P131" s="443">
        <v>1.8098181274692899</v>
      </c>
      <c r="Q131" s="443">
        <v>100</v>
      </c>
      <c r="R131" s="449"/>
    </row>
    <row r="132" spans="1:18" ht="15.75" hidden="1" x14ac:dyDescent="0.25">
      <c r="A132" s="420" t="s">
        <v>119</v>
      </c>
      <c r="B132" s="443">
        <v>8.2961315362866106E-3</v>
      </c>
      <c r="C132" s="443">
        <v>1.9567659437073801</v>
      </c>
      <c r="D132" s="443">
        <v>2.8522997100838401</v>
      </c>
      <c r="E132" s="443">
        <v>4.3406705516479001</v>
      </c>
      <c r="F132" s="443">
        <v>12.537921168812799</v>
      </c>
      <c r="G132" s="443">
        <v>14.146025368224899</v>
      </c>
      <c r="H132" s="443">
        <v>22.497090748468</v>
      </c>
      <c r="I132" s="443">
        <v>10.1540165608723</v>
      </c>
      <c r="J132" s="443">
        <v>6.9898271489783399</v>
      </c>
      <c r="K132" s="443">
        <v>8.1441105313784394</v>
      </c>
      <c r="L132" s="443">
        <v>6.4548387747734797</v>
      </c>
      <c r="M132" s="443">
        <v>3.4168850940938298</v>
      </c>
      <c r="N132" s="443"/>
      <c r="O132" s="443">
        <v>4.2556912583437798</v>
      </c>
      <c r="P132" s="443">
        <v>2.24556100907866</v>
      </c>
      <c r="Q132" s="443">
        <v>100</v>
      </c>
      <c r="R132" s="449"/>
    </row>
    <row r="133" spans="1:18" ht="15.75" hidden="1" x14ac:dyDescent="0.25">
      <c r="A133" s="420" t="s">
        <v>120</v>
      </c>
      <c r="B133" s="443">
        <v>1.5191605973988401E-2</v>
      </c>
      <c r="C133" s="443">
        <v>2.19142603457786</v>
      </c>
      <c r="D133" s="443">
        <v>2.6486491269988801</v>
      </c>
      <c r="E133" s="443">
        <v>4.2030601499101801</v>
      </c>
      <c r="F133" s="443">
        <v>14.9832007386365</v>
      </c>
      <c r="G133" s="443">
        <v>13.036315312843801</v>
      </c>
      <c r="H133" s="443">
        <v>25.348595735141</v>
      </c>
      <c r="I133" s="443">
        <v>9.9773453332271398</v>
      </c>
      <c r="J133" s="443">
        <v>6.37221499514754</v>
      </c>
      <c r="K133" s="443">
        <v>8.0014041173676898</v>
      </c>
      <c r="L133" s="443">
        <v>5.6114547658870304</v>
      </c>
      <c r="M133" s="443">
        <v>2.62077326749321</v>
      </c>
      <c r="N133" s="443"/>
      <c r="O133" s="443">
        <v>3.7509992536939198</v>
      </c>
      <c r="P133" s="443">
        <v>1.23936956310121</v>
      </c>
      <c r="Q133" s="443">
        <v>100</v>
      </c>
      <c r="R133" s="449"/>
    </row>
    <row r="134" spans="1:18" ht="15.75" hidden="1" x14ac:dyDescent="0.25">
      <c r="A134" s="420" t="s">
        <v>121</v>
      </c>
      <c r="B134" s="443">
        <v>3.5062501962453502E-2</v>
      </c>
      <c r="C134" s="443">
        <v>2.2019600113037301</v>
      </c>
      <c r="D134" s="443">
        <v>2.9358303881994599</v>
      </c>
      <c r="E134" s="443">
        <v>4.2716942689381101</v>
      </c>
      <c r="F134" s="443">
        <v>15.6010689702091</v>
      </c>
      <c r="G134" s="443">
        <v>11.632028636120999</v>
      </c>
      <c r="H134" s="443">
        <v>23.704170170009501</v>
      </c>
      <c r="I134" s="443">
        <v>10.597772048382801</v>
      </c>
      <c r="J134" s="443">
        <v>7.13251532458108</v>
      </c>
      <c r="K134" s="443">
        <v>8.4427364800039104</v>
      </c>
      <c r="L134" s="443">
        <v>5.4891131803608104</v>
      </c>
      <c r="M134" s="443">
        <v>2.7643555651691498</v>
      </c>
      <c r="N134" s="443"/>
      <c r="O134" s="443">
        <v>3.4622912385610798</v>
      </c>
      <c r="P134" s="443">
        <v>1.72940121619783</v>
      </c>
      <c r="Q134" s="443">
        <v>100</v>
      </c>
      <c r="R134" s="449"/>
    </row>
    <row r="135" spans="1:18" ht="15.75" hidden="1" x14ac:dyDescent="0.25">
      <c r="A135" s="420" t="s">
        <v>122</v>
      </c>
      <c r="B135" s="443">
        <v>1.4464076155597701E-2</v>
      </c>
      <c r="C135" s="443">
        <v>2.3567497282393899</v>
      </c>
      <c r="D135" s="443">
        <v>3.29363416623548</v>
      </c>
      <c r="E135" s="443">
        <v>5.2765546272368997</v>
      </c>
      <c r="F135" s="443">
        <v>16.4134459244856</v>
      </c>
      <c r="G135" s="443">
        <v>12.3169809745209</v>
      </c>
      <c r="H135" s="443">
        <v>22.934954900414098</v>
      </c>
      <c r="I135" s="443">
        <v>10.026736173759801</v>
      </c>
      <c r="J135" s="443">
        <v>6.4527673356426103</v>
      </c>
      <c r="K135" s="443">
        <v>8.2931346337084495</v>
      </c>
      <c r="L135" s="443">
        <v>5.1126781355358499</v>
      </c>
      <c r="M135" s="443">
        <v>2.4969170641802401</v>
      </c>
      <c r="N135" s="443"/>
      <c r="O135" s="443">
        <v>3.4256002218819099</v>
      </c>
      <c r="P135" s="443">
        <v>1.58538203800324</v>
      </c>
      <c r="Q135" s="443">
        <v>100</v>
      </c>
      <c r="R135" s="449"/>
    </row>
    <row r="136" spans="1:18" ht="15.75" hidden="1" x14ac:dyDescent="0.25">
      <c r="A136" s="420" t="s">
        <v>123</v>
      </c>
      <c r="B136" s="443">
        <v>2.15726689236093E-2</v>
      </c>
      <c r="C136" s="443">
        <v>2.4802161538708001</v>
      </c>
      <c r="D136" s="443">
        <v>4.0236231404252596</v>
      </c>
      <c r="E136" s="443">
        <v>5.9843865138780599</v>
      </c>
      <c r="F136" s="443">
        <v>16.002648525689601</v>
      </c>
      <c r="G136" s="443">
        <v>12.0992769952049</v>
      </c>
      <c r="H136" s="443">
        <v>21.752725952347902</v>
      </c>
      <c r="I136" s="443">
        <v>10.1314651259652</v>
      </c>
      <c r="J136" s="443">
        <v>6.5926930593675603</v>
      </c>
      <c r="K136" s="443">
        <v>8.4436707711695203</v>
      </c>
      <c r="L136" s="443">
        <v>4.9256170103698302</v>
      </c>
      <c r="M136" s="443">
        <v>2.4483911274389398</v>
      </c>
      <c r="N136" s="443"/>
      <c r="O136" s="443">
        <v>3.19446372694554</v>
      </c>
      <c r="P136" s="443">
        <v>1.8992492284033</v>
      </c>
      <c r="Q136" s="443">
        <v>100</v>
      </c>
      <c r="R136" s="449"/>
    </row>
    <row r="137" spans="1:18" ht="15.75" hidden="1" x14ac:dyDescent="0.25">
      <c r="A137" s="420" t="s">
        <v>124</v>
      </c>
      <c r="B137" s="443">
        <v>6.8427717669014204E-2</v>
      </c>
      <c r="C137" s="443">
        <v>2.8438974176682699</v>
      </c>
      <c r="D137" s="443">
        <v>5.4694778313449302</v>
      </c>
      <c r="E137" s="443">
        <v>5.1876208038035099</v>
      </c>
      <c r="F137" s="443">
        <v>17.7156695030104</v>
      </c>
      <c r="G137" s="443">
        <v>13.358068027815399</v>
      </c>
      <c r="H137" s="443">
        <v>21.306347337317501</v>
      </c>
      <c r="I137" s="443">
        <v>10.1631453052217</v>
      </c>
      <c r="J137" s="443">
        <v>5.9592840268675102</v>
      </c>
      <c r="K137" s="443">
        <v>7.67708634185718</v>
      </c>
      <c r="L137" s="443">
        <v>4.3075396384587501</v>
      </c>
      <c r="M137" s="443">
        <v>1.88605748224508</v>
      </c>
      <c r="N137" s="443"/>
      <c r="O137" s="443">
        <v>2.9477238897158502</v>
      </c>
      <c r="P137" s="443">
        <v>1.1096546770048801</v>
      </c>
      <c r="Q137" s="443">
        <v>100</v>
      </c>
      <c r="R137" s="449"/>
    </row>
    <row r="138" spans="1:18" ht="15.75" hidden="1" x14ac:dyDescent="0.25">
      <c r="A138" s="420" t="s">
        <v>125</v>
      </c>
      <c r="B138" s="443">
        <v>0.21203343659481499</v>
      </c>
      <c r="C138" s="443">
        <v>2.9805072989815198</v>
      </c>
      <c r="D138" s="443">
        <v>7.3807401763830702</v>
      </c>
      <c r="E138" s="443">
        <v>5.2383040200102098</v>
      </c>
      <c r="F138" s="443">
        <v>17.451250278518501</v>
      </c>
      <c r="G138" s="443">
        <v>13.1590107022979</v>
      </c>
      <c r="H138" s="443">
        <v>20.272373121347801</v>
      </c>
      <c r="I138" s="443">
        <v>9.3186898489890702</v>
      </c>
      <c r="J138" s="443">
        <v>6.59711490774749</v>
      </c>
      <c r="K138" s="443">
        <v>7.7331109977071604</v>
      </c>
      <c r="L138" s="443">
        <v>4.0043772326402101</v>
      </c>
      <c r="M138" s="443">
        <v>1.5226875777156501</v>
      </c>
      <c r="N138" s="443"/>
      <c r="O138" s="443">
        <v>2.7399032552523201</v>
      </c>
      <c r="P138" s="443">
        <v>1.3898971458143199</v>
      </c>
      <c r="Q138" s="443">
        <v>100</v>
      </c>
      <c r="R138" s="449"/>
    </row>
    <row r="139" spans="1:18" ht="15.75" hidden="1" x14ac:dyDescent="0.25">
      <c r="A139" s="420" t="s">
        <v>126</v>
      </c>
      <c r="B139" s="443">
        <v>0.211942567069032</v>
      </c>
      <c r="C139" s="443">
        <v>3.88063335596022</v>
      </c>
      <c r="D139" s="443">
        <v>8.3982011628250195</v>
      </c>
      <c r="E139" s="443">
        <v>5.4061033556650804</v>
      </c>
      <c r="F139" s="443">
        <v>18.638218280553701</v>
      </c>
      <c r="G139" s="443">
        <v>14.6782678629401</v>
      </c>
      <c r="H139" s="443">
        <v>19.428806481126198</v>
      </c>
      <c r="I139" s="443">
        <v>8.2061800903107809</v>
      </c>
      <c r="J139" s="443">
        <v>6.0041171088746603</v>
      </c>
      <c r="K139" s="443">
        <v>6.8797405778709102</v>
      </c>
      <c r="L139" s="443">
        <v>3.5915872266328202</v>
      </c>
      <c r="M139" s="443">
        <v>1.1515730602367</v>
      </c>
      <c r="N139" s="443"/>
      <c r="O139" s="443">
        <v>2.1928400672903798</v>
      </c>
      <c r="P139" s="443">
        <v>1.33178880264439</v>
      </c>
      <c r="Q139" s="443">
        <v>100</v>
      </c>
      <c r="R139" s="449"/>
    </row>
    <row r="140" spans="1:18" ht="15.75" hidden="1" x14ac:dyDescent="0.25">
      <c r="A140" s="420" t="s">
        <v>127</v>
      </c>
      <c r="B140" s="443">
        <v>0.27262861890836199</v>
      </c>
      <c r="C140" s="443">
        <v>4.1973570991368696</v>
      </c>
      <c r="D140" s="443">
        <v>8.4712985933900899</v>
      </c>
      <c r="E140" s="443">
        <v>5.6660624680282297</v>
      </c>
      <c r="F140" s="443">
        <v>19.874094071658199</v>
      </c>
      <c r="G140" s="443">
        <v>13.010772083066</v>
      </c>
      <c r="H140" s="443">
        <v>20.608298909781201</v>
      </c>
      <c r="I140" s="443">
        <v>7.6906700099648404</v>
      </c>
      <c r="J140" s="443">
        <v>5.8609239212393103</v>
      </c>
      <c r="K140" s="443">
        <v>6.2751893172161104</v>
      </c>
      <c r="L140" s="443">
        <v>3.1689380790031598</v>
      </c>
      <c r="M140" s="443">
        <v>1.3995132899059399</v>
      </c>
      <c r="N140" s="443"/>
      <c r="O140" s="443">
        <v>1.86907321054203</v>
      </c>
      <c r="P140" s="443">
        <v>1.6351803281596999</v>
      </c>
      <c r="Q140" s="443">
        <v>100</v>
      </c>
      <c r="R140" s="449"/>
    </row>
    <row r="141" spans="1:18" ht="15.75" hidden="1" x14ac:dyDescent="0.25">
      <c r="A141" s="420" t="s">
        <v>128</v>
      </c>
      <c r="B141" s="443">
        <v>0.52572072224668898</v>
      </c>
      <c r="C141" s="443">
        <v>5.6256140113147497</v>
      </c>
      <c r="D141" s="443">
        <v>10.817185541515601</v>
      </c>
      <c r="E141" s="443">
        <v>6.2470358074460499</v>
      </c>
      <c r="F141" s="443">
        <v>18.633973034316899</v>
      </c>
      <c r="G141" s="443">
        <v>12.288907144551001</v>
      </c>
      <c r="H141" s="443">
        <v>18.911971950269301</v>
      </c>
      <c r="I141" s="443">
        <v>6.9427741454656298</v>
      </c>
      <c r="J141" s="443">
        <v>6.0022781937057497</v>
      </c>
      <c r="K141" s="443">
        <v>6.0259917341373397</v>
      </c>
      <c r="L141" s="443">
        <v>3.49901758189641</v>
      </c>
      <c r="M141" s="443">
        <v>1.3664927673701699</v>
      </c>
      <c r="N141" s="443"/>
      <c r="O141" s="443">
        <v>2.1818574477455202</v>
      </c>
      <c r="P141" s="443">
        <v>0.93117991801890299</v>
      </c>
      <c r="Q141" s="443">
        <v>100</v>
      </c>
      <c r="R141" s="449"/>
    </row>
    <row r="142" spans="1:18" ht="15.75" hidden="1" x14ac:dyDescent="0.25">
      <c r="A142" s="420" t="s">
        <v>129</v>
      </c>
      <c r="B142" s="443">
        <v>0.69174291819626299</v>
      </c>
      <c r="C142" s="443">
        <v>5.3823534783482199</v>
      </c>
      <c r="D142" s="443">
        <v>12.535157890891799</v>
      </c>
      <c r="E142" s="443">
        <v>6.8434606322941196</v>
      </c>
      <c r="F142" s="443">
        <v>18.744406699176299</v>
      </c>
      <c r="G142" s="443">
        <v>12.320786075648799</v>
      </c>
      <c r="H142" s="443">
        <v>18.922935729549099</v>
      </c>
      <c r="I142" s="443">
        <v>6.2357313754497499</v>
      </c>
      <c r="J142" s="443">
        <v>5.9932789070918497</v>
      </c>
      <c r="K142" s="443">
        <v>4.7835278432232</v>
      </c>
      <c r="L142" s="443">
        <v>3.3297262250470299</v>
      </c>
      <c r="M142" s="443">
        <v>1.1634065713294199</v>
      </c>
      <c r="N142" s="443"/>
      <c r="O142" s="443">
        <v>1.9065165379066</v>
      </c>
      <c r="P142" s="443">
        <v>1.1469691158475299</v>
      </c>
      <c r="Q142" s="443">
        <v>100</v>
      </c>
      <c r="R142" s="449"/>
    </row>
    <row r="143" spans="1:18" ht="15.75" hidden="1" x14ac:dyDescent="0.25">
      <c r="A143" s="420" t="s">
        <v>130</v>
      </c>
      <c r="B143" s="443">
        <v>1.2821937670233901</v>
      </c>
      <c r="C143" s="443">
        <v>5.4615059749648198</v>
      </c>
      <c r="D143" s="443">
        <v>15.3553774683384</v>
      </c>
      <c r="E143" s="443">
        <v>7.68683626937867</v>
      </c>
      <c r="F143" s="443">
        <v>19.886399581436098</v>
      </c>
      <c r="G143" s="443">
        <v>13.4354209661507</v>
      </c>
      <c r="H143" s="443">
        <v>17.103668076127999</v>
      </c>
      <c r="I143" s="443">
        <v>4.9579640835281102</v>
      </c>
      <c r="J143" s="443">
        <v>4.9839533424409703</v>
      </c>
      <c r="K143" s="443">
        <v>3.63918017566687</v>
      </c>
      <c r="L143" s="443">
        <v>2.7839283790738598</v>
      </c>
      <c r="M143" s="443">
        <v>1.2789451096592801</v>
      </c>
      <c r="N143" s="443"/>
      <c r="O143" s="443">
        <v>1.2603080753072999</v>
      </c>
      <c r="P143" s="443">
        <v>0.88431873090345203</v>
      </c>
      <c r="Q143" s="443">
        <v>100</v>
      </c>
      <c r="R143" s="449"/>
    </row>
    <row r="144" spans="1:18" ht="15.75" hidden="1" x14ac:dyDescent="0.25">
      <c r="A144" s="420" t="s">
        <v>131</v>
      </c>
      <c r="B144" s="443">
        <v>1.0516480752197901</v>
      </c>
      <c r="C144" s="443">
        <v>5.7695844351857097</v>
      </c>
      <c r="D144" s="443">
        <v>15.5176750861929</v>
      </c>
      <c r="E144" s="443">
        <v>8.0565754956486106</v>
      </c>
      <c r="F144" s="443">
        <v>19.230891184546799</v>
      </c>
      <c r="G144" s="443">
        <v>13.392394734783901</v>
      </c>
      <c r="H144" s="443">
        <v>17.568758759330098</v>
      </c>
      <c r="I144" s="443">
        <v>4.7843117359697498</v>
      </c>
      <c r="J144" s="443">
        <v>4.9724457634965002</v>
      </c>
      <c r="K144" s="443">
        <v>3.3386391356826799</v>
      </c>
      <c r="L144" s="443">
        <v>2.6368357970435499</v>
      </c>
      <c r="M144" s="443">
        <v>1.63613187983943</v>
      </c>
      <c r="N144" s="443"/>
      <c r="O144" s="443">
        <v>1.1309180306383699</v>
      </c>
      <c r="P144" s="443">
        <v>0.91318988642200805</v>
      </c>
      <c r="Q144" s="443">
        <v>100</v>
      </c>
      <c r="R144" s="449"/>
    </row>
    <row r="145" spans="1:18" ht="15.75" hidden="1" x14ac:dyDescent="0.25">
      <c r="A145" s="420" t="s">
        <v>59</v>
      </c>
      <c r="B145" s="443">
        <v>1.3915363129894001</v>
      </c>
      <c r="C145" s="443">
        <v>6.0668640310874098</v>
      </c>
      <c r="D145" s="443">
        <v>17.020924087217399</v>
      </c>
      <c r="E145" s="443">
        <v>11.913324776040501</v>
      </c>
      <c r="F145" s="443">
        <v>18.129969324280701</v>
      </c>
      <c r="G145" s="443">
        <v>11.087272672502801</v>
      </c>
      <c r="H145" s="443">
        <v>15.755571584209299</v>
      </c>
      <c r="I145" s="443">
        <v>4.3642193590063298</v>
      </c>
      <c r="J145" s="443">
        <v>4.7713880721155499</v>
      </c>
      <c r="K145" s="443">
        <v>3.4032811137645802</v>
      </c>
      <c r="L145" s="443">
        <v>2.6513661824042201</v>
      </c>
      <c r="M145" s="443">
        <v>1.6439039329518801</v>
      </c>
      <c r="N145" s="443"/>
      <c r="O145" s="443">
        <v>1.1769903655146701</v>
      </c>
      <c r="P145" s="443">
        <v>0.62338818591527601</v>
      </c>
      <c r="Q145" s="443">
        <v>100</v>
      </c>
      <c r="R145" s="449"/>
    </row>
    <row r="146" spans="1:18" ht="15.75" hidden="1" x14ac:dyDescent="0.25">
      <c r="A146" s="420" t="s">
        <v>60</v>
      </c>
      <c r="B146" s="443">
        <v>1.5763660160800801</v>
      </c>
      <c r="C146" s="443">
        <v>6.2867662922317997</v>
      </c>
      <c r="D146" s="443">
        <v>16.649030489696699</v>
      </c>
      <c r="E146" s="443">
        <v>12.389020503853599</v>
      </c>
      <c r="F146" s="443">
        <v>17.778088265812499</v>
      </c>
      <c r="G146" s="443">
        <v>10.1635746852713</v>
      </c>
      <c r="H146" s="443">
        <v>15.877490553515701</v>
      </c>
      <c r="I146" s="443">
        <v>4.2657631464857397</v>
      </c>
      <c r="J146" s="443">
        <v>5.4907754233196098</v>
      </c>
      <c r="K146" s="443">
        <v>3.88173967359032</v>
      </c>
      <c r="L146" s="443">
        <v>2.23982872018887</v>
      </c>
      <c r="M146" s="443">
        <v>1.3811694942766299</v>
      </c>
      <c r="N146" s="443"/>
      <c r="O146" s="443">
        <v>1.10255214315507</v>
      </c>
      <c r="P146" s="443">
        <v>0.91783459252212396</v>
      </c>
      <c r="Q146" s="443">
        <v>100</v>
      </c>
      <c r="R146" s="449"/>
    </row>
    <row r="147" spans="1:18" ht="15.75" hidden="1" x14ac:dyDescent="0.25">
      <c r="A147" s="420" t="s">
        <v>61</v>
      </c>
      <c r="B147" s="443">
        <v>1.89862322846856</v>
      </c>
      <c r="C147" s="443">
        <v>8.0990073452215601</v>
      </c>
      <c r="D147" s="443">
        <v>15.7202767027603</v>
      </c>
      <c r="E147" s="443">
        <v>13.430409178733701</v>
      </c>
      <c r="F147" s="443">
        <v>18.4056265206227</v>
      </c>
      <c r="G147" s="443">
        <v>10.989900079558801</v>
      </c>
      <c r="H147" s="443">
        <v>14.1678208790764</v>
      </c>
      <c r="I147" s="443">
        <v>3.3807668079974902</v>
      </c>
      <c r="J147" s="443">
        <v>4.58050559319455</v>
      </c>
      <c r="K147" s="443">
        <v>3.8338473511547599</v>
      </c>
      <c r="L147" s="443">
        <v>2.13864804002211</v>
      </c>
      <c r="M147" s="443">
        <v>1.39545725111874</v>
      </c>
      <c r="N147" s="443"/>
      <c r="O147" s="443">
        <v>1.0111478618335501</v>
      </c>
      <c r="P147" s="443">
        <v>0.94796316023678895</v>
      </c>
      <c r="Q147" s="443">
        <v>100</v>
      </c>
      <c r="R147" s="449"/>
    </row>
    <row r="148" spans="1:18" ht="15.75" hidden="1" x14ac:dyDescent="0.25">
      <c r="A148" s="420" t="s">
        <v>62</v>
      </c>
      <c r="B148" s="443">
        <v>2.73270208992292</v>
      </c>
      <c r="C148" s="443">
        <v>7.3441209625910702</v>
      </c>
      <c r="D148" s="443">
        <v>15.3969275868299</v>
      </c>
      <c r="E148" s="443">
        <v>13.5187197345419</v>
      </c>
      <c r="F148" s="443">
        <v>18.0092676236256</v>
      </c>
      <c r="G148" s="443">
        <v>11.4384664907464</v>
      </c>
      <c r="H148" s="443">
        <v>14.055132436428201</v>
      </c>
      <c r="I148" s="443">
        <v>3.7714291530633801</v>
      </c>
      <c r="J148" s="443">
        <v>4.4617933182520302</v>
      </c>
      <c r="K148" s="443">
        <v>4.4088645507034698</v>
      </c>
      <c r="L148" s="443">
        <v>1.51406811016309</v>
      </c>
      <c r="M148" s="443">
        <v>1.5713227865978301</v>
      </c>
      <c r="N148" s="443"/>
      <c r="O148" s="443">
        <v>0.81632445334507298</v>
      </c>
      <c r="P148" s="443">
        <v>0.96086070318921302</v>
      </c>
      <c r="Q148" s="443">
        <v>100</v>
      </c>
      <c r="R148" s="449"/>
    </row>
    <row r="149" spans="1:18" ht="15.75" hidden="1" x14ac:dyDescent="0.25">
      <c r="A149" s="420" t="s">
        <v>63</v>
      </c>
      <c r="B149" s="443">
        <v>2.9724655819774699</v>
      </c>
      <c r="C149" s="443">
        <v>9.5047537492040508</v>
      </c>
      <c r="D149" s="443">
        <v>17.146981973080401</v>
      </c>
      <c r="E149" s="443">
        <v>14.017521902378</v>
      </c>
      <c r="F149" s="443">
        <v>17.2811043043571</v>
      </c>
      <c r="G149" s="443">
        <v>10.353036324645601</v>
      </c>
      <c r="H149" s="443">
        <v>13.4069267871389</v>
      </c>
      <c r="I149" s="443">
        <v>4.0295252106068302</v>
      </c>
      <c r="J149" s="443">
        <v>4.0492867546421296</v>
      </c>
      <c r="K149" s="443">
        <v>3.0246141009595302</v>
      </c>
      <c r="L149" s="443">
        <v>1.1555013942867201</v>
      </c>
      <c r="M149" s="443">
        <v>1.7276712850127001</v>
      </c>
      <c r="N149" s="443"/>
      <c r="O149" s="443">
        <v>0.67262440623879305</v>
      </c>
      <c r="P149" s="443">
        <v>0.657986225471898</v>
      </c>
      <c r="Q149" s="443">
        <v>100</v>
      </c>
      <c r="R149" s="449"/>
    </row>
    <row r="150" spans="1:18" ht="15.75" hidden="1" x14ac:dyDescent="0.25">
      <c r="A150" s="420" t="s">
        <v>64</v>
      </c>
      <c r="B150" s="443">
        <v>3.24200189710074</v>
      </c>
      <c r="C150" s="443">
        <v>10.2523751744616</v>
      </c>
      <c r="D150" s="443">
        <v>16.652811030099699</v>
      </c>
      <c r="E150" s="443">
        <v>14.686902407841901</v>
      </c>
      <c r="F150" s="443">
        <v>18.242121279870101</v>
      </c>
      <c r="G150" s="443">
        <v>10.5098078371532</v>
      </c>
      <c r="H150" s="443">
        <v>11.859484309848201</v>
      </c>
      <c r="I150" s="443">
        <v>4.3379357199757802</v>
      </c>
      <c r="J150" s="443">
        <v>3.7566501629032198</v>
      </c>
      <c r="K150" s="443">
        <v>2.50530168025821</v>
      </c>
      <c r="L150" s="443">
        <v>1.1868817871817601</v>
      </c>
      <c r="M150" s="443">
        <v>1.35770767718031</v>
      </c>
      <c r="N150" s="443"/>
      <c r="O150" s="443">
        <v>0.59474325107498704</v>
      </c>
      <c r="P150" s="443">
        <v>0.81527578505023801</v>
      </c>
      <c r="Q150" s="443">
        <v>100</v>
      </c>
      <c r="R150" s="449"/>
    </row>
    <row r="151" spans="1:18" ht="15.75" hidden="1" x14ac:dyDescent="0.25">
      <c r="A151" s="420" t="s">
        <v>65</v>
      </c>
      <c r="B151" s="443">
        <v>4.2776005933258601</v>
      </c>
      <c r="C151" s="443">
        <v>11.435658806648201</v>
      </c>
      <c r="D151" s="443">
        <v>16.592016823808901</v>
      </c>
      <c r="E151" s="443">
        <v>15.9671269589532</v>
      </c>
      <c r="F151" s="443">
        <v>18.9099380144885</v>
      </c>
      <c r="G151" s="443">
        <v>10.2129892663015</v>
      </c>
      <c r="H151" s="443">
        <v>10.271469817645199</v>
      </c>
      <c r="I151" s="443">
        <v>3.3550795780880001</v>
      </c>
      <c r="J151" s="443">
        <v>2.8953682241470502</v>
      </c>
      <c r="K151" s="443">
        <v>2.5317043982409402</v>
      </c>
      <c r="L151" s="443">
        <v>0.97848419185493696</v>
      </c>
      <c r="M151" s="443">
        <v>1.2964479842606</v>
      </c>
      <c r="N151" s="443"/>
      <c r="O151" s="443">
        <v>0.54452751781042597</v>
      </c>
      <c r="P151" s="443">
        <v>0.73158782442666803</v>
      </c>
      <c r="Q151" s="443">
        <v>100</v>
      </c>
      <c r="R151" s="449"/>
    </row>
    <row r="152" spans="1:18" ht="15.75" hidden="1" x14ac:dyDescent="0.25">
      <c r="A152" s="420" t="s">
        <v>66</v>
      </c>
      <c r="B152" s="443">
        <v>5.1141145601267404</v>
      </c>
      <c r="C152" s="443">
        <v>11.2926382494183</v>
      </c>
      <c r="D152" s="443">
        <v>15.6177611710846</v>
      </c>
      <c r="E152" s="443">
        <v>18.003236220657101</v>
      </c>
      <c r="F152" s="443">
        <v>17.484450767495002</v>
      </c>
      <c r="G152" s="443">
        <v>9.9939809422561297</v>
      </c>
      <c r="H152" s="443">
        <v>9.7852681607479308</v>
      </c>
      <c r="I152" s="443">
        <v>3.5720892905068302</v>
      </c>
      <c r="J152" s="443">
        <v>2.4248204053874498</v>
      </c>
      <c r="K152" s="443">
        <v>2.6382233617609998</v>
      </c>
      <c r="L152" s="443">
        <v>1.1709803247164401</v>
      </c>
      <c r="M152" s="443">
        <v>1.49486295569609</v>
      </c>
      <c r="N152" s="443"/>
      <c r="O152" s="443">
        <v>0.57532811681662199</v>
      </c>
      <c r="P152" s="443">
        <v>0.832245473329842</v>
      </c>
      <c r="Q152" s="443">
        <v>100</v>
      </c>
      <c r="R152" s="449"/>
    </row>
    <row r="153" spans="1:18" ht="15.75" hidden="1" x14ac:dyDescent="0.25">
      <c r="A153" s="420" t="s">
        <v>67</v>
      </c>
      <c r="B153" s="443">
        <v>6.2530172523312304</v>
      </c>
      <c r="C153" s="443">
        <v>11.9555787861299</v>
      </c>
      <c r="D153" s="443">
        <v>16.563580993034499</v>
      </c>
      <c r="E153" s="443">
        <v>17.529101739026299</v>
      </c>
      <c r="F153" s="443">
        <v>18.0000653359903</v>
      </c>
      <c r="G153" s="443">
        <v>10.121996813055601</v>
      </c>
      <c r="H153" s="443">
        <v>8.3599214516205098</v>
      </c>
      <c r="I153" s="443">
        <v>3.15246153343569</v>
      </c>
      <c r="J153" s="443">
        <v>2.30527152548648</v>
      </c>
      <c r="K153" s="443">
        <v>2.2954711269369401</v>
      </c>
      <c r="L153" s="443">
        <v>0.96043905785501904</v>
      </c>
      <c r="M153" s="443">
        <v>1.43557689864573</v>
      </c>
      <c r="N153" s="443"/>
      <c r="O153" s="443">
        <v>0.51960261198770197</v>
      </c>
      <c r="P153" s="443">
        <v>0.54791487446415399</v>
      </c>
      <c r="Q153" s="443">
        <v>100</v>
      </c>
      <c r="R153" s="449"/>
    </row>
    <row r="154" spans="1:18" ht="15.75" hidden="1" x14ac:dyDescent="0.25">
      <c r="A154" s="420" t="s">
        <v>68</v>
      </c>
      <c r="B154" s="443">
        <v>8.8567383508840791</v>
      </c>
      <c r="C154" s="443">
        <v>9.8775408972066892</v>
      </c>
      <c r="D154" s="443">
        <v>17.714716793948401</v>
      </c>
      <c r="E154" s="443">
        <v>19.108580404476701</v>
      </c>
      <c r="F154" s="443">
        <v>16.310725763948501</v>
      </c>
      <c r="G154" s="443">
        <v>9.9494662436574508</v>
      </c>
      <c r="H154" s="443">
        <v>7.6534355720441898</v>
      </c>
      <c r="I154" s="443">
        <v>2.7933076358675999</v>
      </c>
      <c r="J154" s="443">
        <v>1.84711730238614</v>
      </c>
      <c r="K154" s="443">
        <v>2.5779449605754001</v>
      </c>
      <c r="L154" s="443">
        <v>0.94143664679074501</v>
      </c>
      <c r="M154" s="443">
        <v>1.17312720245538</v>
      </c>
      <c r="N154" s="443"/>
      <c r="O154" s="451">
        <v>0.48838963696301402</v>
      </c>
      <c r="P154" s="443">
        <v>0.70747258879576702</v>
      </c>
      <c r="Q154" s="443">
        <v>100</v>
      </c>
      <c r="R154" s="449"/>
    </row>
    <row r="155" spans="1:18" ht="15.75" hidden="1" x14ac:dyDescent="0.2">
      <c r="A155" s="452" t="s">
        <v>69</v>
      </c>
      <c r="B155" s="453">
        <v>9.4942593353369809</v>
      </c>
      <c r="C155" s="453">
        <v>10.7436557186822</v>
      </c>
      <c r="D155" s="453">
        <v>17.9423699251155</v>
      </c>
      <c r="E155" s="453">
        <v>19.848537265670601</v>
      </c>
      <c r="F155" s="453">
        <v>15.152940243752999</v>
      </c>
      <c r="G155" s="453">
        <v>9.4985837531622295</v>
      </c>
      <c r="H155" s="453">
        <v>7.2671841553330898</v>
      </c>
      <c r="I155" s="453">
        <v>2.84438582455837</v>
      </c>
      <c r="J155" s="453">
        <v>1.7128298269512101</v>
      </c>
      <c r="K155" s="453">
        <v>2.33194231226621</v>
      </c>
      <c r="L155" s="453">
        <v>0.77262931811138302</v>
      </c>
      <c r="M155" s="453">
        <v>1.27804565143751</v>
      </c>
      <c r="N155" s="453"/>
      <c r="O155" s="451">
        <v>0.394062574325931</v>
      </c>
      <c r="P155" s="453">
        <v>0.718574095295754</v>
      </c>
      <c r="Q155" s="453">
        <v>100</v>
      </c>
      <c r="R155" s="449"/>
    </row>
    <row r="156" spans="1:18" ht="15.75" hidden="1" x14ac:dyDescent="0.2">
      <c r="A156" s="454" t="s">
        <v>70</v>
      </c>
      <c r="B156" s="455">
        <v>10.2668858253128</v>
      </c>
      <c r="C156" s="455">
        <v>11.116283930793999</v>
      </c>
      <c r="D156" s="455">
        <v>17.590094155875001</v>
      </c>
      <c r="E156" s="455">
        <v>19.832828191656098</v>
      </c>
      <c r="F156" s="455">
        <v>14.405801370058199</v>
      </c>
      <c r="G156" s="455">
        <v>8.8984902756268305</v>
      </c>
      <c r="H156" s="455">
        <v>7.6015904837008703</v>
      </c>
      <c r="I156" s="455">
        <v>2.9593543054222802</v>
      </c>
      <c r="J156" s="455">
        <v>1.7610283987800599</v>
      </c>
      <c r="K156" s="455">
        <v>2.1410722938499398</v>
      </c>
      <c r="L156" s="455">
        <v>1.03395692202449</v>
      </c>
      <c r="M156" s="455">
        <v>1.04440812913892</v>
      </c>
      <c r="N156" s="455"/>
      <c r="O156" s="456">
        <v>0.49381953615642599</v>
      </c>
      <c r="P156" s="455">
        <v>0.85438618160397495</v>
      </c>
      <c r="Q156" s="455">
        <v>100</v>
      </c>
      <c r="R156" s="457"/>
    </row>
    <row r="157" spans="1:18" ht="15.75" hidden="1" x14ac:dyDescent="0.2">
      <c r="A157" s="452" t="s">
        <v>71</v>
      </c>
      <c r="B157" s="453">
        <v>14.3621497529252</v>
      </c>
      <c r="C157" s="453">
        <v>10.701975252124001</v>
      </c>
      <c r="D157" s="453">
        <v>19.079966069288702</v>
      </c>
      <c r="E157" s="453">
        <v>17.180620447292899</v>
      </c>
      <c r="F157" s="453">
        <v>13.8934144797964</v>
      </c>
      <c r="G157" s="453">
        <v>8.1277181596628498</v>
      </c>
      <c r="H157" s="453">
        <v>7.1791393448141196</v>
      </c>
      <c r="I157" s="453">
        <v>2.9675907848496701</v>
      </c>
      <c r="J157" s="453">
        <v>1.7448397043180901</v>
      </c>
      <c r="K157" s="453">
        <v>1.4829538569255001</v>
      </c>
      <c r="L157" s="453">
        <v>0.90061129138671603</v>
      </c>
      <c r="M157" s="453">
        <v>1.3259233327498701</v>
      </c>
      <c r="N157" s="453"/>
      <c r="O157" s="458">
        <v>0.41588684377061802</v>
      </c>
      <c r="P157" s="453">
        <v>0.637210680095329</v>
      </c>
      <c r="Q157" s="453">
        <v>100</v>
      </c>
      <c r="R157" s="457"/>
    </row>
    <row r="158" spans="1:18" ht="16.5" hidden="1" thickBot="1" x14ac:dyDescent="0.25">
      <c r="A158" s="459" t="s">
        <v>72</v>
      </c>
      <c r="B158" s="460">
        <v>14.2335232014994</v>
      </c>
      <c r="C158" s="460">
        <v>11.2731173033839</v>
      </c>
      <c r="D158" s="460">
        <v>18.8469169607427</v>
      </c>
      <c r="E158" s="460">
        <v>17.693980349377</v>
      </c>
      <c r="F158" s="460">
        <v>14.3878215922569</v>
      </c>
      <c r="G158" s="460">
        <v>8.2105779508880907</v>
      </c>
      <c r="H158" s="460">
        <v>6.64837538254287</v>
      </c>
      <c r="I158" s="460">
        <v>2.80317894952631</v>
      </c>
      <c r="J158" s="460">
        <v>1.50235016765994</v>
      </c>
      <c r="K158" s="460">
        <v>1.4796538444642899</v>
      </c>
      <c r="L158" s="460">
        <v>0.80700071749666902</v>
      </c>
      <c r="M158" s="460">
        <v>0.87252719898086195</v>
      </c>
      <c r="N158" s="460"/>
      <c r="O158" s="461">
        <v>0.48247990277188002</v>
      </c>
      <c r="P158" s="460">
        <v>0.75849647840920698</v>
      </c>
      <c r="Q158" s="460">
        <v>100</v>
      </c>
      <c r="R158" s="457"/>
    </row>
    <row r="159" spans="1:18" ht="15" hidden="1" x14ac:dyDescent="0.2">
      <c r="A159" s="462" t="s">
        <v>133</v>
      </c>
      <c r="B159" s="448"/>
      <c r="C159" s="448"/>
      <c r="D159" s="448"/>
      <c r="E159" s="448"/>
      <c r="F159" s="448"/>
      <c r="G159" s="448"/>
      <c r="H159" s="448"/>
      <c r="I159" s="448"/>
      <c r="J159" s="448"/>
      <c r="K159" s="448"/>
      <c r="L159" s="448"/>
      <c r="M159" s="448"/>
      <c r="N159" s="448"/>
      <c r="O159" s="448"/>
      <c r="P159" s="448"/>
      <c r="Q159" s="448"/>
      <c r="R159" s="449"/>
    </row>
    <row r="160" spans="1:18" hidden="1" x14ac:dyDescent="0.2">
      <c r="A160" s="463" t="s">
        <v>134</v>
      </c>
      <c r="B160" s="433"/>
      <c r="C160" s="433"/>
      <c r="D160" s="433"/>
      <c r="E160" s="433"/>
      <c r="F160" s="433"/>
      <c r="G160" s="433"/>
      <c r="H160" s="433"/>
      <c r="I160" s="433"/>
      <c r="J160" s="433"/>
      <c r="K160" s="433"/>
      <c r="L160" s="433"/>
      <c r="M160" s="433"/>
      <c r="N160" s="433"/>
      <c r="O160" s="433"/>
      <c r="P160" s="433"/>
      <c r="Q160" s="430" t="s">
        <v>135</v>
      </c>
      <c r="R160" s="433"/>
    </row>
    <row r="161" spans="1:18" hidden="1" x14ac:dyDescent="0.2">
      <c r="A161" s="464" t="s">
        <v>556</v>
      </c>
      <c r="B161" s="433"/>
      <c r="C161" s="433"/>
      <c r="D161" s="433"/>
      <c r="E161" s="433"/>
      <c r="F161" s="433"/>
      <c r="G161" s="433"/>
      <c r="H161" s="433"/>
      <c r="I161" s="433"/>
      <c r="J161" s="433"/>
      <c r="K161" s="433"/>
      <c r="L161" s="433"/>
      <c r="M161" s="433"/>
      <c r="N161" s="433"/>
      <c r="O161" s="433"/>
      <c r="P161" s="433"/>
      <c r="Q161" s="430" t="s">
        <v>136</v>
      </c>
      <c r="R161" s="433"/>
    </row>
    <row r="162" spans="1:18" ht="15" hidden="1" x14ac:dyDescent="0.2">
      <c r="A162" s="465" t="s">
        <v>57</v>
      </c>
      <c r="B162" s="466"/>
      <c r="C162" s="466"/>
      <c r="D162" s="466"/>
      <c r="E162" s="466"/>
      <c r="F162" s="430"/>
      <c r="G162" s="430"/>
      <c r="H162" s="430"/>
      <c r="I162" s="430"/>
      <c r="J162" s="430"/>
      <c r="K162" s="431"/>
      <c r="L162" s="430"/>
      <c r="M162" s="430"/>
      <c r="N162" s="430"/>
      <c r="O162" s="430"/>
      <c r="P162" s="430"/>
      <c r="Q162" s="430"/>
      <c r="R162" s="431"/>
    </row>
    <row r="163" spans="1:18" ht="15" hidden="1" x14ac:dyDescent="0.2">
      <c r="A163" s="467" t="s">
        <v>137</v>
      </c>
      <c r="B163" s="433"/>
      <c r="C163" s="433"/>
      <c r="D163" s="433"/>
      <c r="E163" s="433"/>
      <c r="F163" s="433"/>
      <c r="G163" s="433"/>
      <c r="H163" s="433"/>
      <c r="I163" s="433"/>
      <c r="J163" s="433"/>
      <c r="K163" s="433"/>
      <c r="L163" s="433"/>
      <c r="M163" s="433"/>
      <c r="N163" s="433"/>
      <c r="O163" s="433"/>
      <c r="P163" s="433"/>
      <c r="Q163" s="433"/>
      <c r="R163" s="433"/>
    </row>
    <row r="164" spans="1:18" ht="15" hidden="1" x14ac:dyDescent="0.2">
      <c r="A164" s="468" t="s">
        <v>138</v>
      </c>
      <c r="B164" s="433"/>
      <c r="C164" s="433"/>
      <c r="D164" s="433"/>
      <c r="E164" s="433"/>
      <c r="F164" s="433"/>
      <c r="G164" s="433"/>
      <c r="H164" s="433"/>
      <c r="I164" s="433"/>
      <c r="J164" s="433"/>
      <c r="K164" s="433"/>
      <c r="L164" s="433"/>
      <c r="M164" s="433"/>
      <c r="N164" s="433"/>
      <c r="O164" s="433"/>
      <c r="P164" s="433"/>
      <c r="Q164" s="433"/>
      <c r="R164" s="433"/>
    </row>
    <row r="165" spans="1:18" hidden="1" x14ac:dyDescent="0.2"/>
    <row r="166" spans="1:18" hidden="1" x14ac:dyDescent="0.2"/>
    <row r="168" spans="1:18" x14ac:dyDescent="0.2">
      <c r="A168" s="433"/>
      <c r="B168" s="433"/>
      <c r="C168" s="469"/>
      <c r="D168" s="470"/>
      <c r="E168" s="469"/>
      <c r="F168" s="469"/>
      <c r="G168" s="469"/>
      <c r="H168" s="469"/>
      <c r="I168" s="433"/>
      <c r="J168" s="433"/>
      <c r="K168" s="433"/>
      <c r="L168" s="433"/>
      <c r="M168" s="433"/>
      <c r="N168" s="433"/>
      <c r="O168" s="433"/>
      <c r="P168" s="433"/>
      <c r="Q168" s="433"/>
      <c r="R168" s="433"/>
    </row>
    <row r="169" spans="1:18" x14ac:dyDescent="0.2">
      <c r="A169" s="433"/>
      <c r="B169" s="471"/>
      <c r="C169" s="472"/>
      <c r="D169" s="472"/>
      <c r="E169" s="472"/>
      <c r="F169" s="472"/>
      <c r="G169" s="472"/>
      <c r="H169" s="472"/>
      <c r="I169" s="433"/>
      <c r="J169" s="433"/>
      <c r="K169" s="433"/>
      <c r="L169" s="433"/>
      <c r="M169" s="433"/>
      <c r="N169" s="433"/>
      <c r="O169" s="433"/>
      <c r="P169" s="433"/>
      <c r="Q169" s="433"/>
      <c r="R169" s="433"/>
    </row>
    <row r="170" spans="1:18" x14ac:dyDescent="0.2">
      <c r="B170" s="471"/>
      <c r="C170" s="472"/>
      <c r="D170" s="472"/>
      <c r="E170" s="472"/>
      <c r="F170" s="472"/>
      <c r="G170" s="472"/>
      <c r="H170" s="472"/>
    </row>
    <row r="171" spans="1:18" x14ac:dyDescent="0.2">
      <c r="B171" s="471"/>
      <c r="C171" s="472"/>
      <c r="D171" s="472"/>
      <c r="E171" s="472"/>
      <c r="F171" s="472"/>
      <c r="G171" s="472"/>
      <c r="H171" s="472"/>
    </row>
    <row r="172" spans="1:18" x14ac:dyDescent="0.2">
      <c r="B172" s="471"/>
      <c r="C172" s="472"/>
      <c r="D172" s="472"/>
      <c r="E172" s="472"/>
      <c r="F172" s="472"/>
      <c r="G172" s="472"/>
      <c r="H172" s="472"/>
    </row>
    <row r="173" spans="1:18" x14ac:dyDescent="0.2">
      <c r="B173" s="471"/>
      <c r="C173" s="472"/>
      <c r="D173" s="472"/>
      <c r="E173" s="472"/>
      <c r="F173" s="472"/>
      <c r="G173" s="472"/>
      <c r="H173" s="472"/>
    </row>
    <row r="174" spans="1:18" x14ac:dyDescent="0.2">
      <c r="B174" s="471"/>
      <c r="C174" s="472"/>
      <c r="D174" s="472"/>
      <c r="E174" s="472"/>
      <c r="F174" s="472"/>
      <c r="G174" s="472"/>
      <c r="H174" s="472"/>
    </row>
    <row r="175" spans="1:18" x14ac:dyDescent="0.2">
      <c r="B175" s="471"/>
      <c r="C175" s="472"/>
      <c r="D175" s="472"/>
      <c r="E175" s="472"/>
      <c r="F175" s="472"/>
      <c r="G175" s="472"/>
      <c r="H175" s="472"/>
    </row>
    <row r="176" spans="1:18" x14ac:dyDescent="0.2">
      <c r="B176" s="471"/>
      <c r="C176" s="472"/>
      <c r="D176" s="472"/>
      <c r="E176" s="472"/>
      <c r="F176" s="472"/>
      <c r="G176" s="472"/>
      <c r="H176" s="472"/>
    </row>
    <row r="177" spans="2:28" x14ac:dyDescent="0.2">
      <c r="B177" s="471"/>
      <c r="C177" s="472"/>
      <c r="D177" s="472"/>
      <c r="E177" s="472"/>
      <c r="F177" s="472"/>
      <c r="G177" s="472"/>
      <c r="H177" s="472"/>
    </row>
    <row r="178" spans="2:28" x14ac:dyDescent="0.2">
      <c r="B178" s="471"/>
      <c r="C178" s="472"/>
      <c r="D178" s="472"/>
      <c r="E178" s="472"/>
      <c r="F178" s="472"/>
      <c r="G178" s="472"/>
      <c r="H178" s="472"/>
    </row>
    <row r="179" spans="2:28" x14ac:dyDescent="0.2">
      <c r="B179" s="471"/>
      <c r="C179" s="472"/>
      <c r="D179" s="472"/>
      <c r="E179" s="472"/>
      <c r="F179" s="472"/>
      <c r="G179" s="472"/>
      <c r="H179" s="472"/>
    </row>
    <row r="180" spans="2:28" x14ac:dyDescent="0.2">
      <c r="B180" s="471"/>
      <c r="C180" s="472"/>
      <c r="D180" s="472"/>
      <c r="E180" s="472"/>
      <c r="F180" s="472"/>
      <c r="G180" s="472"/>
      <c r="H180" s="472"/>
    </row>
    <row r="181" spans="2:28" x14ac:dyDescent="0.2">
      <c r="B181" s="433"/>
      <c r="C181" s="473"/>
      <c r="D181" s="433"/>
      <c r="E181" s="433"/>
      <c r="F181" s="433"/>
      <c r="G181" s="433"/>
      <c r="H181" s="433"/>
      <c r="I181" s="433"/>
    </row>
    <row r="182" spans="2:28" x14ac:dyDescent="0.2">
      <c r="B182" s="433"/>
      <c r="C182" s="473"/>
      <c r="D182" s="433"/>
      <c r="E182" s="433"/>
      <c r="F182" s="433"/>
      <c r="G182" s="433"/>
      <c r="H182" s="433"/>
      <c r="I182" s="433"/>
    </row>
    <row r="183" spans="2:28" x14ac:dyDescent="0.2">
      <c r="B183" s="433"/>
      <c r="C183" s="473"/>
      <c r="D183" s="433"/>
      <c r="E183" s="433"/>
      <c r="F183" s="433"/>
      <c r="G183" s="433"/>
      <c r="H183" s="433"/>
      <c r="I183" s="433"/>
    </row>
    <row r="191" spans="2:28" x14ac:dyDescent="0.2">
      <c r="P191" s="474"/>
      <c r="Q191" s="475"/>
      <c r="R191" s="475"/>
      <c r="S191" s="475"/>
      <c r="T191" s="475"/>
      <c r="U191" s="475"/>
      <c r="V191" s="475"/>
      <c r="W191" s="475"/>
      <c r="X191" s="475"/>
      <c r="Y191" s="475"/>
      <c r="Z191" s="475"/>
      <c r="AA191" s="475"/>
      <c r="AB191" s="475"/>
    </row>
    <row r="192" spans="2:28" x14ac:dyDescent="0.2">
      <c r="P192" s="474"/>
      <c r="Q192" s="475"/>
      <c r="R192" s="475"/>
      <c r="S192" s="475"/>
      <c r="T192" s="475"/>
      <c r="U192" s="475"/>
      <c r="V192" s="475"/>
      <c r="W192" s="475"/>
      <c r="X192" s="475"/>
      <c r="Y192" s="475"/>
      <c r="Z192" s="475"/>
      <c r="AA192" s="475"/>
      <c r="AB192" s="475"/>
    </row>
    <row r="193" spans="16:28" x14ac:dyDescent="0.2">
      <c r="P193" s="474"/>
      <c r="Q193" s="475"/>
      <c r="R193" s="475"/>
      <c r="S193" s="475"/>
      <c r="T193" s="475"/>
      <c r="U193" s="475"/>
      <c r="V193" s="475"/>
      <c r="W193" s="475"/>
      <c r="X193" s="475"/>
      <c r="Y193" s="475"/>
      <c r="Z193" s="475"/>
      <c r="AA193" s="475"/>
      <c r="AB193" s="475"/>
    </row>
    <row r="194" spans="16:28" x14ac:dyDescent="0.2">
      <c r="P194" s="474"/>
      <c r="Q194" s="475"/>
      <c r="R194" s="475"/>
      <c r="S194" s="475"/>
      <c r="T194" s="475"/>
      <c r="U194" s="475"/>
      <c r="V194" s="475"/>
      <c r="W194" s="475"/>
      <c r="X194" s="475"/>
      <c r="Y194" s="475"/>
      <c r="Z194" s="475"/>
      <c r="AA194" s="475"/>
      <c r="AB194" s="475"/>
    </row>
    <row r="195" spans="16:28" x14ac:dyDescent="0.2">
      <c r="P195" s="474"/>
      <c r="Q195" s="475"/>
      <c r="R195" s="475"/>
      <c r="S195" s="475"/>
      <c r="T195" s="475"/>
      <c r="U195" s="475"/>
      <c r="V195" s="475"/>
      <c r="W195" s="475"/>
      <c r="X195" s="475"/>
      <c r="Y195" s="475"/>
      <c r="Z195" s="475"/>
      <c r="AA195" s="475"/>
      <c r="AB195" s="475"/>
    </row>
    <row r="196" spans="16:28" x14ac:dyDescent="0.2">
      <c r="P196" s="474"/>
      <c r="Q196" s="475"/>
      <c r="R196" s="475"/>
      <c r="S196" s="475"/>
      <c r="T196" s="475"/>
      <c r="U196" s="475"/>
      <c r="V196" s="475"/>
      <c r="W196" s="475"/>
      <c r="X196" s="475"/>
      <c r="Y196" s="475"/>
      <c r="Z196" s="475"/>
      <c r="AA196" s="475"/>
      <c r="AB196" s="475"/>
    </row>
    <row r="197" spans="16:28" x14ac:dyDescent="0.2">
      <c r="P197" s="474"/>
      <c r="Q197" s="475"/>
      <c r="R197" s="475"/>
      <c r="S197" s="475"/>
      <c r="T197" s="475"/>
      <c r="U197" s="475"/>
      <c r="V197" s="475"/>
      <c r="W197" s="475"/>
      <c r="X197" s="475"/>
      <c r="Y197" s="475"/>
      <c r="Z197" s="475"/>
      <c r="AA197" s="475"/>
      <c r="AB197" s="475"/>
    </row>
    <row r="198" spans="16:28" x14ac:dyDescent="0.2">
      <c r="P198" s="474"/>
      <c r="Q198" s="475"/>
      <c r="R198" s="475"/>
      <c r="S198" s="475"/>
      <c r="T198" s="475"/>
      <c r="U198" s="475"/>
      <c r="V198" s="475"/>
      <c r="W198" s="475"/>
      <c r="X198" s="475"/>
      <c r="Y198" s="475"/>
      <c r="Z198" s="475"/>
      <c r="AA198" s="475"/>
      <c r="AB198" s="475"/>
    </row>
    <row r="199" spans="16:28" x14ac:dyDescent="0.2">
      <c r="Q199" s="475"/>
      <c r="R199" s="475"/>
      <c r="S199" s="475"/>
      <c r="T199" s="475"/>
      <c r="U199" s="475"/>
      <c r="V199" s="475"/>
      <c r="W199" s="475"/>
      <c r="X199" s="475"/>
      <c r="Y199" s="475"/>
      <c r="Z199" s="475"/>
      <c r="AA199" s="475"/>
      <c r="AB199" s="475"/>
    </row>
    <row r="200" spans="16:28" x14ac:dyDescent="0.2">
      <c r="P200" s="297"/>
      <c r="Q200" s="297"/>
      <c r="R200" s="297"/>
      <c r="S200" s="297"/>
      <c r="T200" s="297"/>
      <c r="U200" s="297"/>
    </row>
    <row r="201" spans="16:28" x14ac:dyDescent="0.2">
      <c r="P201" s="297"/>
      <c r="Q201" s="297"/>
      <c r="R201" s="297"/>
      <c r="S201" s="297"/>
      <c r="T201" s="297"/>
      <c r="U201" s="297"/>
    </row>
    <row r="214" spans="16:35" x14ac:dyDescent="0.2">
      <c r="P214" s="275" t="s">
        <v>147</v>
      </c>
    </row>
    <row r="215" spans="16:35" x14ac:dyDescent="0.2">
      <c r="P215" s="475"/>
      <c r="Q215" s="476">
        <v>2001</v>
      </c>
      <c r="R215" s="476">
        <v>2002</v>
      </c>
      <c r="S215" s="476">
        <v>2003</v>
      </c>
      <c r="T215" s="476">
        <v>2004</v>
      </c>
      <c r="U215" s="476">
        <v>2005</v>
      </c>
      <c r="V215" s="477">
        <v>2006</v>
      </c>
      <c r="W215" s="477">
        <v>2007</v>
      </c>
      <c r="X215" s="477">
        <v>2008</v>
      </c>
      <c r="Y215" s="477">
        <v>2009</v>
      </c>
      <c r="Z215" s="477">
        <v>2010</v>
      </c>
      <c r="AA215" s="477">
        <v>2011</v>
      </c>
      <c r="AB215" s="477">
        <v>2012</v>
      </c>
      <c r="AC215" s="477">
        <v>2013</v>
      </c>
      <c r="AD215" s="477">
        <v>2014</v>
      </c>
      <c r="AE215" s="477">
        <v>2015</v>
      </c>
      <c r="AF215" s="477">
        <v>2016</v>
      </c>
      <c r="AG215" s="477">
        <v>2017</v>
      </c>
      <c r="AH215" s="477">
        <v>2018</v>
      </c>
      <c r="AI215" s="477">
        <v>2019</v>
      </c>
    </row>
    <row r="216" spans="16:35" ht="22.5" x14ac:dyDescent="0.2">
      <c r="P216" s="474" t="s">
        <v>143</v>
      </c>
      <c r="Q216" s="478">
        <f t="shared" ref="Q216:AI216" si="33">SUM(B24:B26)</f>
        <v>7.4477945192691061E-2</v>
      </c>
      <c r="R216" s="478">
        <f t="shared" si="33"/>
        <v>0.2963594637639359</v>
      </c>
      <c r="S216" s="478">
        <f t="shared" si="33"/>
        <v>0.64661677087472202</v>
      </c>
      <c r="T216" s="478">
        <f t="shared" si="33"/>
        <v>0.95927626212577788</v>
      </c>
      <c r="U216" s="478">
        <f t="shared" si="33"/>
        <v>1.2279419911003662</v>
      </c>
      <c r="V216" s="478">
        <f t="shared" si="33"/>
        <v>1.5941591544182592</v>
      </c>
      <c r="W216" s="478">
        <f t="shared" si="33"/>
        <v>2.0195154089943546</v>
      </c>
      <c r="X216" s="478">
        <f t="shared" si="33"/>
        <v>2.7151331258869056</v>
      </c>
      <c r="Y216" s="478">
        <f t="shared" si="33"/>
        <v>4.1608314013398022</v>
      </c>
      <c r="Z216" s="478">
        <f t="shared" si="33"/>
        <v>6.0114755218142255</v>
      </c>
      <c r="AA216" s="478">
        <f t="shared" si="33"/>
        <v>8.1200008479127206</v>
      </c>
      <c r="AB216" s="478">
        <f t="shared" si="33"/>
        <v>10.821747559219824</v>
      </c>
      <c r="AC216" s="478">
        <f t="shared" si="33"/>
        <v>14.738166989986501</v>
      </c>
      <c r="AD216" s="478">
        <f t="shared" si="33"/>
        <v>19.567179045641403</v>
      </c>
      <c r="AE216" s="478">
        <f t="shared" si="33"/>
        <v>24.619047320706954</v>
      </c>
      <c r="AF216" s="478">
        <f t="shared" si="33"/>
        <v>29.740133558231975</v>
      </c>
      <c r="AG216" s="478">
        <f t="shared" si="33"/>
        <v>34.294166045992938</v>
      </c>
      <c r="AH216" s="478">
        <f t="shared" si="33"/>
        <v>37.709255177074446</v>
      </c>
      <c r="AI216" s="478">
        <f t="shared" si="33"/>
        <v>39.912108527825765</v>
      </c>
    </row>
    <row r="217" spans="16:35" ht="22.5" x14ac:dyDescent="0.2">
      <c r="P217" s="474" t="s">
        <v>144</v>
      </c>
      <c r="Q217" s="478">
        <f t="shared" ref="Q217:AI217" si="34">SUM(B27:B29)</f>
        <v>2.6028597674163181</v>
      </c>
      <c r="R217" s="478">
        <f t="shared" si="34"/>
        <v>5.7836746466685849</v>
      </c>
      <c r="S217" s="478">
        <f t="shared" si="34"/>
        <v>9.1803530518706538</v>
      </c>
      <c r="T217" s="478">
        <f t="shared" si="34"/>
        <v>12.495582090299669</v>
      </c>
      <c r="U217" s="478">
        <f t="shared" si="34"/>
        <v>15.555801754777161</v>
      </c>
      <c r="V217" s="478">
        <f t="shared" si="34"/>
        <v>18.186479946550719</v>
      </c>
      <c r="W217" s="478">
        <f t="shared" si="34"/>
        <v>20.870128247361787</v>
      </c>
      <c r="X217" s="478">
        <f t="shared" si="34"/>
        <v>23.627577986079984</v>
      </c>
      <c r="Y217" s="478">
        <f t="shared" si="34"/>
        <v>26.461247537847868</v>
      </c>
      <c r="Z217" s="478">
        <f t="shared" si="34"/>
        <v>29.262181431406347</v>
      </c>
      <c r="AA217" s="478">
        <f t="shared" si="34"/>
        <v>31.894546154715805</v>
      </c>
      <c r="AB217" s="478">
        <f t="shared" si="34"/>
        <v>34.319535431244617</v>
      </c>
      <c r="AC217" s="478">
        <f t="shared" si="34"/>
        <v>35.976808934579587</v>
      </c>
      <c r="AD217" s="478">
        <f t="shared" si="34"/>
        <v>36.424405108595643</v>
      </c>
      <c r="AE217" s="478">
        <f t="shared" si="34"/>
        <v>36.272901747769076</v>
      </c>
      <c r="AF217" s="478">
        <f t="shared" si="34"/>
        <v>35.725141959051349</v>
      </c>
      <c r="AG217" s="478">
        <f t="shared" si="34"/>
        <v>35.140339947806552</v>
      </c>
      <c r="AH217" s="478">
        <f t="shared" si="34"/>
        <v>34.890223495148753</v>
      </c>
      <c r="AI217" s="478">
        <f t="shared" si="34"/>
        <v>35.087386417067776</v>
      </c>
    </row>
    <row r="218" spans="16:35" ht="22.5" x14ac:dyDescent="0.2">
      <c r="P218" s="474" t="s">
        <v>145</v>
      </c>
      <c r="Q218" s="478">
        <f t="shared" ref="Q218:AI218" si="35">SUM(B30:B32)</f>
        <v>4.1513202041025803</v>
      </c>
      <c r="R218" s="478">
        <f t="shared" si="35"/>
        <v>9.4300798836232396</v>
      </c>
      <c r="S218" s="478">
        <f t="shared" si="35"/>
        <v>13.95289982979105</v>
      </c>
      <c r="T218" s="478">
        <f t="shared" si="35"/>
        <v>17.799096098082899</v>
      </c>
      <c r="U218" s="478">
        <f t="shared" si="35"/>
        <v>21.716033506155803</v>
      </c>
      <c r="V218" s="478">
        <f t="shared" si="35"/>
        <v>25.368518613823831</v>
      </c>
      <c r="W218" s="478">
        <f t="shared" si="35"/>
        <v>28.249724535117512</v>
      </c>
      <c r="X218" s="478">
        <f t="shared" si="35"/>
        <v>30.517148810198165</v>
      </c>
      <c r="Y218" s="478">
        <f t="shared" si="35"/>
        <v>31.900997135475848</v>
      </c>
      <c r="Z218" s="478">
        <f t="shared" si="35"/>
        <v>32.139533687167841</v>
      </c>
      <c r="AA218" s="478">
        <f t="shared" si="35"/>
        <v>31.775220104010629</v>
      </c>
      <c r="AB218" s="478">
        <f t="shared" si="35"/>
        <v>30.569945692367611</v>
      </c>
      <c r="AC218" s="478">
        <f t="shared" si="35"/>
        <v>28.577693130599798</v>
      </c>
      <c r="AD218" s="478">
        <f t="shared" si="35"/>
        <v>26.299518009234639</v>
      </c>
      <c r="AE218" s="478">
        <f t="shared" si="35"/>
        <v>23.962835107416062</v>
      </c>
      <c r="AF218" s="478">
        <f t="shared" si="35"/>
        <v>21.584721687923537</v>
      </c>
      <c r="AG218" s="478">
        <f t="shared" si="35"/>
        <v>19.397996570794572</v>
      </c>
      <c r="AH218" s="478">
        <f t="shared" si="35"/>
        <v>17.636084249143188</v>
      </c>
      <c r="AI218" s="478">
        <f t="shared" si="35"/>
        <v>16.35748711515296</v>
      </c>
    </row>
    <row r="219" spans="16:35" ht="22.5" x14ac:dyDescent="0.2">
      <c r="P219" s="474" t="s">
        <v>146</v>
      </c>
      <c r="Q219" s="478">
        <f t="shared" ref="Q219:AI219" si="36">SUM(B33:B36)</f>
        <v>2.495269051577008</v>
      </c>
      <c r="R219" s="478">
        <f t="shared" si="36"/>
        <v>5.3795663460453156</v>
      </c>
      <c r="S219" s="478">
        <f t="shared" si="36"/>
        <v>7.6712687583116645</v>
      </c>
      <c r="T219" s="478">
        <f t="shared" si="36"/>
        <v>9.3618756783357302</v>
      </c>
      <c r="U219" s="478">
        <f t="shared" si="36"/>
        <v>11.11935411036613</v>
      </c>
      <c r="V219" s="478">
        <f t="shared" si="36"/>
        <v>12.808679110037918</v>
      </c>
      <c r="W219" s="478">
        <f t="shared" si="36"/>
        <v>14.23638862699215</v>
      </c>
      <c r="X219" s="478">
        <f t="shared" si="36"/>
        <v>15.223624353894234</v>
      </c>
      <c r="Y219" s="478">
        <f t="shared" si="36"/>
        <v>15.619506159772046</v>
      </c>
      <c r="Z219" s="478">
        <f t="shared" si="36"/>
        <v>15.462059189066673</v>
      </c>
      <c r="AA219" s="478">
        <f t="shared" si="36"/>
        <v>15.123892414007518</v>
      </c>
      <c r="AB219" s="478">
        <f t="shared" si="36"/>
        <v>14.421892846358849</v>
      </c>
      <c r="AC219" s="478">
        <f t="shared" si="36"/>
        <v>13.380180573300178</v>
      </c>
      <c r="AD219" s="478">
        <f t="shared" si="36"/>
        <v>12.217706196662363</v>
      </c>
      <c r="AE219" s="478">
        <f t="shared" si="36"/>
        <v>10.932693452287719</v>
      </c>
      <c r="AF219" s="478">
        <f t="shared" si="36"/>
        <v>9.6944797903576347</v>
      </c>
      <c r="AG219" s="478">
        <f t="shared" si="36"/>
        <v>8.5862121900049466</v>
      </c>
      <c r="AH219" s="478">
        <f t="shared" si="36"/>
        <v>7.610420119390497</v>
      </c>
      <c r="AI219" s="478">
        <f t="shared" si="36"/>
        <v>6.7741159852119877</v>
      </c>
    </row>
    <row r="220" spans="16:35" x14ac:dyDescent="0.2">
      <c r="P220" s="474" t="s">
        <v>102</v>
      </c>
      <c r="Q220" s="478">
        <f t="shared" ref="Q220:AI220" si="37">B37</f>
        <v>90.676073031711397</v>
      </c>
      <c r="R220" s="478">
        <f t="shared" si="37"/>
        <v>79.110319659898906</v>
      </c>
      <c r="S220" s="478">
        <f t="shared" si="37"/>
        <v>68.548861589151898</v>
      </c>
      <c r="T220" s="478">
        <f t="shared" si="37"/>
        <v>59.384169871155898</v>
      </c>
      <c r="U220" s="478">
        <f t="shared" si="37"/>
        <v>50.3808686376005</v>
      </c>
      <c r="V220" s="478">
        <f t="shared" si="37"/>
        <v>42.042163175169264</v>
      </c>
      <c r="W220" s="478">
        <f t="shared" si="37"/>
        <v>34.624243181534197</v>
      </c>
      <c r="X220" s="478">
        <f t="shared" si="37"/>
        <v>27.916515723940719</v>
      </c>
      <c r="Y220" s="478">
        <f t="shared" si="37"/>
        <v>21.857417765564424</v>
      </c>
      <c r="Z220" s="478">
        <f t="shared" si="37"/>
        <v>17.124750170544921</v>
      </c>
      <c r="AA220" s="478">
        <f t="shared" si="37"/>
        <v>13.086340479353325</v>
      </c>
      <c r="AB220" s="478">
        <f t="shared" si="37"/>
        <v>9.8668784708091</v>
      </c>
      <c r="AC220" s="478">
        <f t="shared" si="37"/>
        <v>7.3271503715339428</v>
      </c>
      <c r="AD220" s="478">
        <f t="shared" si="37"/>
        <v>5.4911916398659528</v>
      </c>
      <c r="AE220" s="478">
        <f t="shared" si="37"/>
        <v>4.2125223718201728</v>
      </c>
      <c r="AF220" s="478">
        <f t="shared" si="37"/>
        <v>3.2555230044355006</v>
      </c>
      <c r="AG220" s="478">
        <f t="shared" si="37"/>
        <v>2.5812852454009905</v>
      </c>
      <c r="AH220" s="478">
        <f t="shared" si="37"/>
        <v>2.1540169592431093</v>
      </c>
      <c r="AI220" s="478">
        <f t="shared" si="37"/>
        <v>1.8689019547415169</v>
      </c>
    </row>
  </sheetData>
  <hyperlinks>
    <hyperlink ref="A162" r:id="rId1"/>
    <hyperlink ref="A164" r:id="rId2"/>
  </hyperlinks>
  <pageMargins left="0.70866141732283472" right="0.70866141732283472" top="0.74803149606299213" bottom="0.74803149606299213" header="0.31496062992125984" footer="0.31496062992125984"/>
  <pageSetup paperSize="9" scale="64" orientation="portrait" r:id="rId3"/>
  <headerFooter>
    <oddHeader>&amp;R&amp;"Arial,Bold"&amp;14ENVIRONMENT AND EMISSIONS</oddHead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4"/>
  <sheetViews>
    <sheetView zoomScale="70" zoomScaleNormal="70" workbookViewId="0"/>
  </sheetViews>
  <sheetFormatPr defaultRowHeight="12.75" x14ac:dyDescent="0.2"/>
  <cols>
    <col min="1" max="1" width="12.28515625" customWidth="1"/>
    <col min="2" max="2" width="16.5703125" customWidth="1"/>
    <col min="3" max="3" width="11.140625" customWidth="1"/>
    <col min="4" max="4" width="10.85546875" customWidth="1"/>
    <col min="5" max="5" width="12.42578125" customWidth="1"/>
    <col min="6" max="6" width="11.28515625" customWidth="1"/>
    <col min="7" max="8" width="12.42578125" customWidth="1"/>
    <col min="9" max="9" width="13.42578125" customWidth="1"/>
    <col min="10" max="10" width="15.5703125" customWidth="1"/>
    <col min="11" max="11" width="12.5703125" customWidth="1"/>
    <col min="12" max="12" width="13.85546875" customWidth="1"/>
    <col min="13" max="13" width="15.28515625" customWidth="1"/>
    <col min="14" max="14" width="11.42578125" customWidth="1"/>
    <col min="15" max="15" width="12" customWidth="1"/>
    <col min="16" max="16" width="11.140625" customWidth="1"/>
    <col min="17" max="17" width="11" customWidth="1"/>
    <col min="18" max="18" width="12" customWidth="1"/>
    <col min="19" max="19" width="11.28515625" customWidth="1"/>
    <col min="22" max="22" width="12.140625" customWidth="1"/>
  </cols>
  <sheetData>
    <row r="1" spans="1:19" ht="26.25" x14ac:dyDescent="0.2">
      <c r="A1" s="214" t="s">
        <v>481</v>
      </c>
      <c r="B1" s="8"/>
      <c r="C1" s="8"/>
      <c r="D1" s="8"/>
      <c r="E1" s="8"/>
      <c r="F1" s="7"/>
      <c r="G1" s="7"/>
      <c r="H1" s="7"/>
      <c r="I1" s="7"/>
      <c r="J1" s="7"/>
      <c r="K1" s="7"/>
      <c r="L1" s="7"/>
    </row>
    <row r="2" spans="1:19" ht="18.75" thickBot="1" x14ac:dyDescent="0.3">
      <c r="A2" s="9"/>
      <c r="B2" s="9"/>
      <c r="C2" s="9"/>
      <c r="D2" s="9"/>
      <c r="E2" s="9"/>
      <c r="F2" s="9"/>
      <c r="G2" s="9"/>
      <c r="H2" s="9"/>
      <c r="I2" s="9"/>
      <c r="J2" s="9"/>
      <c r="K2" s="9"/>
      <c r="L2" s="10"/>
      <c r="M2" s="9"/>
      <c r="N2" s="9"/>
      <c r="O2" s="9"/>
      <c r="S2" s="215" t="s">
        <v>48</v>
      </c>
    </row>
    <row r="3" spans="1:19" s="24" customFormat="1" ht="15.75" x14ac:dyDescent="0.25">
      <c r="A3" s="113"/>
      <c r="B3" s="113"/>
      <c r="C3" s="504" t="s">
        <v>402</v>
      </c>
      <c r="D3" s="504"/>
      <c r="E3" s="502" t="s">
        <v>403</v>
      </c>
      <c r="F3" s="502" t="s">
        <v>336</v>
      </c>
      <c r="G3" s="502" t="s">
        <v>51</v>
      </c>
      <c r="H3" s="502" t="s">
        <v>337</v>
      </c>
      <c r="I3" s="502" t="s">
        <v>404</v>
      </c>
      <c r="J3" s="502" t="s">
        <v>405</v>
      </c>
      <c r="K3" s="502" t="s">
        <v>406</v>
      </c>
      <c r="L3" s="502" t="s">
        <v>407</v>
      </c>
      <c r="M3" s="502" t="s">
        <v>408</v>
      </c>
      <c r="N3" s="502" t="s">
        <v>338</v>
      </c>
      <c r="O3" s="502" t="s">
        <v>339</v>
      </c>
      <c r="P3" s="502" t="s">
        <v>175</v>
      </c>
      <c r="Q3" s="502" t="s">
        <v>183</v>
      </c>
      <c r="R3" s="502" t="s">
        <v>409</v>
      </c>
      <c r="S3" s="502" t="s">
        <v>33</v>
      </c>
    </row>
    <row r="4" spans="1:19" s="24" customFormat="1" ht="99" customHeight="1" thickBot="1" x14ac:dyDescent="0.3">
      <c r="A4" s="114" t="s">
        <v>49</v>
      </c>
      <c r="B4" s="114" t="s">
        <v>50</v>
      </c>
      <c r="C4" s="206" t="s">
        <v>340</v>
      </c>
      <c r="D4" s="206" t="s">
        <v>341</v>
      </c>
      <c r="E4" s="503"/>
      <c r="F4" s="503"/>
      <c r="G4" s="503"/>
      <c r="H4" s="503"/>
      <c r="I4" s="503"/>
      <c r="J4" s="503"/>
      <c r="K4" s="503"/>
      <c r="L4" s="503"/>
      <c r="M4" s="503"/>
      <c r="N4" s="503"/>
      <c r="O4" s="503"/>
      <c r="P4" s="503"/>
      <c r="Q4" s="503"/>
      <c r="R4" s="503"/>
      <c r="S4" s="503"/>
    </row>
    <row r="5" spans="1:19" s="24" customFormat="1" ht="18" hidden="1" x14ac:dyDescent="0.25">
      <c r="A5" s="203">
        <v>2011</v>
      </c>
      <c r="B5" s="203" t="s">
        <v>52</v>
      </c>
      <c r="C5" s="204">
        <v>14</v>
      </c>
      <c r="D5" s="204">
        <v>0</v>
      </c>
      <c r="E5" s="203">
        <v>28</v>
      </c>
      <c r="F5" s="203">
        <v>0</v>
      </c>
      <c r="G5" s="203">
        <v>0</v>
      </c>
      <c r="H5" s="204">
        <v>42</v>
      </c>
      <c r="I5" s="203">
        <v>0</v>
      </c>
      <c r="J5" s="203">
        <v>4</v>
      </c>
      <c r="K5" s="203">
        <v>4</v>
      </c>
      <c r="L5" s="203">
        <v>0</v>
      </c>
      <c r="M5" s="203">
        <v>14</v>
      </c>
      <c r="N5" s="203">
        <v>0</v>
      </c>
      <c r="O5" s="203">
        <v>14</v>
      </c>
      <c r="P5" s="203">
        <v>0</v>
      </c>
      <c r="Q5" s="203">
        <v>0</v>
      </c>
      <c r="R5" s="203">
        <v>4</v>
      </c>
      <c r="S5" s="204">
        <v>64</v>
      </c>
    </row>
    <row r="6" spans="1:19" s="24" customFormat="1" ht="15.75" hidden="1" customHeight="1" x14ac:dyDescent="0.25">
      <c r="A6" s="203">
        <v>2011</v>
      </c>
      <c r="B6" s="203" t="s">
        <v>53</v>
      </c>
      <c r="C6" s="204">
        <v>37</v>
      </c>
      <c r="D6" s="204">
        <v>0</v>
      </c>
      <c r="E6" s="203">
        <v>0</v>
      </c>
      <c r="F6" s="203">
        <v>0</v>
      </c>
      <c r="G6" s="203">
        <v>0</v>
      </c>
      <c r="H6" s="204">
        <v>37</v>
      </c>
      <c r="I6" s="203">
        <v>0</v>
      </c>
      <c r="J6" s="203">
        <v>1</v>
      </c>
      <c r="K6" s="203">
        <v>1</v>
      </c>
      <c r="L6" s="203">
        <v>0</v>
      </c>
      <c r="M6" s="203">
        <v>4</v>
      </c>
      <c r="N6" s="203">
        <v>0</v>
      </c>
      <c r="O6" s="203">
        <v>4</v>
      </c>
      <c r="P6" s="203">
        <v>0</v>
      </c>
      <c r="Q6" s="203">
        <v>0</v>
      </c>
      <c r="R6" s="203">
        <v>3</v>
      </c>
      <c r="S6" s="204">
        <v>45</v>
      </c>
    </row>
    <row r="7" spans="1:19" ht="18" hidden="1" x14ac:dyDescent="0.25">
      <c r="A7" s="203">
        <v>2011</v>
      </c>
      <c r="B7" s="203" t="s">
        <v>54</v>
      </c>
      <c r="C7" s="204">
        <v>14</v>
      </c>
      <c r="D7" s="204">
        <v>0</v>
      </c>
      <c r="E7" s="203">
        <v>2</v>
      </c>
      <c r="F7" s="203">
        <v>0</v>
      </c>
      <c r="G7" s="203">
        <v>0</v>
      </c>
      <c r="H7" s="204">
        <v>16</v>
      </c>
      <c r="I7" s="203">
        <v>0</v>
      </c>
      <c r="J7" s="203">
        <v>3</v>
      </c>
      <c r="K7" s="203">
        <v>3</v>
      </c>
      <c r="L7" s="203">
        <v>0</v>
      </c>
      <c r="M7" s="203">
        <v>1</v>
      </c>
      <c r="N7" s="203">
        <v>0</v>
      </c>
      <c r="O7" s="203">
        <v>1</v>
      </c>
      <c r="P7" s="203">
        <v>0</v>
      </c>
      <c r="Q7" s="203">
        <v>0</v>
      </c>
      <c r="R7" s="203">
        <v>0</v>
      </c>
      <c r="S7" s="204">
        <v>20</v>
      </c>
    </row>
    <row r="8" spans="1:19" ht="18" hidden="1" x14ac:dyDescent="0.25">
      <c r="A8" s="203">
        <v>2011</v>
      </c>
      <c r="B8" s="203" t="s">
        <v>55</v>
      </c>
      <c r="C8" s="204">
        <v>5</v>
      </c>
      <c r="D8" s="204">
        <v>0</v>
      </c>
      <c r="E8" s="203">
        <v>0</v>
      </c>
      <c r="F8" s="203">
        <v>0</v>
      </c>
      <c r="G8" s="203">
        <v>0</v>
      </c>
      <c r="H8" s="204">
        <v>5</v>
      </c>
      <c r="I8" s="203">
        <v>0</v>
      </c>
      <c r="J8" s="203">
        <v>3</v>
      </c>
      <c r="K8" s="203">
        <v>3</v>
      </c>
      <c r="L8" s="203">
        <v>1</v>
      </c>
      <c r="M8" s="203">
        <v>10</v>
      </c>
      <c r="N8" s="203">
        <v>0</v>
      </c>
      <c r="O8" s="203">
        <v>11</v>
      </c>
      <c r="P8" s="203">
        <v>0</v>
      </c>
      <c r="Q8" s="203">
        <v>0</v>
      </c>
      <c r="R8" s="203">
        <v>1</v>
      </c>
      <c r="S8" s="204">
        <v>20</v>
      </c>
    </row>
    <row r="9" spans="1:19" s="24" customFormat="1" ht="9.75" hidden="1" customHeight="1" x14ac:dyDescent="0.25">
      <c r="A9" s="203"/>
      <c r="B9" s="203"/>
      <c r="C9" s="204"/>
      <c r="D9" s="204"/>
      <c r="E9" s="203"/>
      <c r="F9" s="203"/>
      <c r="G9" s="203"/>
      <c r="H9" s="204"/>
      <c r="I9" s="203"/>
      <c r="J9" s="203"/>
      <c r="K9" s="203"/>
      <c r="L9" s="203"/>
      <c r="M9" s="203"/>
      <c r="N9" s="203"/>
      <c r="O9" s="203"/>
      <c r="P9" s="203"/>
      <c r="Q9" s="203"/>
      <c r="R9" s="203"/>
      <c r="S9" s="204"/>
    </row>
    <row r="10" spans="1:19" ht="18" hidden="1" x14ac:dyDescent="0.25">
      <c r="A10" s="203">
        <v>2012</v>
      </c>
      <c r="B10" s="203" t="s">
        <v>52</v>
      </c>
      <c r="C10" s="204">
        <v>25</v>
      </c>
      <c r="D10" s="204">
        <v>0</v>
      </c>
      <c r="E10" s="203">
        <v>1</v>
      </c>
      <c r="F10" s="203">
        <v>0</v>
      </c>
      <c r="G10" s="203">
        <v>0</v>
      </c>
      <c r="H10" s="204">
        <v>26</v>
      </c>
      <c r="I10" s="203">
        <v>0</v>
      </c>
      <c r="J10" s="203">
        <v>1</v>
      </c>
      <c r="K10" s="203">
        <v>1</v>
      </c>
      <c r="L10" s="203">
        <v>0</v>
      </c>
      <c r="M10" s="203">
        <v>9</v>
      </c>
      <c r="N10" s="203">
        <v>0</v>
      </c>
      <c r="O10" s="203">
        <v>9</v>
      </c>
      <c r="P10" s="203">
        <v>0</v>
      </c>
      <c r="Q10" s="203">
        <v>0</v>
      </c>
      <c r="R10" s="203">
        <v>2</v>
      </c>
      <c r="S10" s="204">
        <v>38</v>
      </c>
    </row>
    <row r="11" spans="1:19" ht="18" hidden="1" x14ac:dyDescent="0.25">
      <c r="A11" s="203">
        <v>2012</v>
      </c>
      <c r="B11" s="203" t="s">
        <v>53</v>
      </c>
      <c r="C11" s="204">
        <v>23</v>
      </c>
      <c r="D11" s="204">
        <v>12</v>
      </c>
      <c r="E11" s="203">
        <v>0</v>
      </c>
      <c r="F11" s="203">
        <v>0</v>
      </c>
      <c r="G11" s="203">
        <v>13</v>
      </c>
      <c r="H11" s="204">
        <v>48</v>
      </c>
      <c r="I11" s="203">
        <v>0</v>
      </c>
      <c r="J11" s="203">
        <v>3</v>
      </c>
      <c r="K11" s="203">
        <v>3</v>
      </c>
      <c r="L11" s="203">
        <v>5</v>
      </c>
      <c r="M11" s="203">
        <v>0</v>
      </c>
      <c r="N11" s="203">
        <v>0</v>
      </c>
      <c r="O11" s="203">
        <v>5</v>
      </c>
      <c r="P11" s="203">
        <v>0</v>
      </c>
      <c r="Q11" s="203">
        <v>0</v>
      </c>
      <c r="R11" s="203">
        <v>8</v>
      </c>
      <c r="S11" s="204">
        <v>64</v>
      </c>
    </row>
    <row r="12" spans="1:19" ht="18" hidden="1" x14ac:dyDescent="0.25">
      <c r="A12" s="203">
        <v>2012</v>
      </c>
      <c r="B12" s="203" t="s">
        <v>54</v>
      </c>
      <c r="C12" s="204">
        <v>16</v>
      </c>
      <c r="D12" s="204">
        <v>18</v>
      </c>
      <c r="E12" s="203">
        <v>0</v>
      </c>
      <c r="F12" s="203">
        <v>0</v>
      </c>
      <c r="G12" s="203">
        <v>1</v>
      </c>
      <c r="H12" s="204">
        <v>35</v>
      </c>
      <c r="I12" s="203">
        <v>0</v>
      </c>
      <c r="J12" s="203">
        <v>0</v>
      </c>
      <c r="K12" s="203">
        <v>0</v>
      </c>
      <c r="L12" s="203">
        <v>25</v>
      </c>
      <c r="M12" s="203">
        <v>5</v>
      </c>
      <c r="N12" s="203">
        <v>0</v>
      </c>
      <c r="O12" s="203">
        <v>30</v>
      </c>
      <c r="P12" s="203">
        <v>0</v>
      </c>
      <c r="Q12" s="203">
        <v>0</v>
      </c>
      <c r="R12" s="203">
        <v>1</v>
      </c>
      <c r="S12" s="204">
        <v>66</v>
      </c>
    </row>
    <row r="13" spans="1:19" ht="15" hidden="1" customHeight="1" x14ac:dyDescent="0.25">
      <c r="A13" s="203">
        <v>2012</v>
      </c>
      <c r="B13" s="203" t="s">
        <v>55</v>
      </c>
      <c r="C13" s="204">
        <v>33</v>
      </c>
      <c r="D13" s="204">
        <v>7</v>
      </c>
      <c r="E13" s="203">
        <v>3</v>
      </c>
      <c r="F13" s="203">
        <v>0</v>
      </c>
      <c r="G13" s="203">
        <v>1</v>
      </c>
      <c r="H13" s="204">
        <v>44</v>
      </c>
      <c r="I13" s="203">
        <v>0</v>
      </c>
      <c r="J13" s="203">
        <v>0</v>
      </c>
      <c r="K13" s="203">
        <v>0</v>
      </c>
      <c r="L13" s="203">
        <v>11</v>
      </c>
      <c r="M13" s="203">
        <v>0</v>
      </c>
      <c r="N13" s="203">
        <v>0</v>
      </c>
      <c r="O13" s="203">
        <v>11</v>
      </c>
      <c r="P13" s="203">
        <v>0</v>
      </c>
      <c r="Q13" s="203">
        <v>0</v>
      </c>
      <c r="R13" s="203">
        <v>1</v>
      </c>
      <c r="S13" s="204">
        <v>56</v>
      </c>
    </row>
    <row r="14" spans="1:19" s="24" customFormat="1" ht="10.5" hidden="1" customHeight="1" x14ac:dyDescent="0.25">
      <c r="A14" s="203"/>
      <c r="B14" s="203"/>
      <c r="C14" s="204"/>
      <c r="D14" s="204"/>
      <c r="E14" s="203"/>
      <c r="F14" s="203"/>
      <c r="G14" s="203"/>
      <c r="H14" s="204"/>
      <c r="I14" s="203"/>
      <c r="J14" s="203"/>
      <c r="K14" s="203"/>
      <c r="L14" s="203"/>
      <c r="M14" s="203"/>
      <c r="N14" s="203"/>
      <c r="O14" s="203"/>
      <c r="P14" s="203"/>
      <c r="Q14" s="203"/>
      <c r="R14" s="203"/>
      <c r="S14" s="204"/>
    </row>
    <row r="15" spans="1:19" ht="18" x14ac:dyDescent="0.25">
      <c r="A15" s="203">
        <v>2013</v>
      </c>
      <c r="B15" s="203" t="s">
        <v>52</v>
      </c>
      <c r="C15" s="253">
        <v>12</v>
      </c>
      <c r="D15" s="253">
        <v>14</v>
      </c>
      <c r="E15" s="254">
        <v>0</v>
      </c>
      <c r="F15" s="254">
        <v>0</v>
      </c>
      <c r="G15" s="254">
        <v>0</v>
      </c>
      <c r="H15" s="253">
        <v>26</v>
      </c>
      <c r="I15" s="254">
        <v>0</v>
      </c>
      <c r="J15" s="254">
        <v>0</v>
      </c>
      <c r="K15" s="254">
        <v>0</v>
      </c>
      <c r="L15" s="254">
        <v>4</v>
      </c>
      <c r="M15" s="254">
        <v>0</v>
      </c>
      <c r="N15" s="254">
        <v>0</v>
      </c>
      <c r="O15" s="254">
        <v>4</v>
      </c>
      <c r="P15" s="254">
        <v>0</v>
      </c>
      <c r="Q15" s="254">
        <v>0</v>
      </c>
      <c r="R15" s="254">
        <v>0</v>
      </c>
      <c r="S15" s="253">
        <v>30</v>
      </c>
    </row>
    <row r="16" spans="1:19" ht="18" x14ac:dyDescent="0.25">
      <c r="A16" s="203">
        <v>2013</v>
      </c>
      <c r="B16" s="203" t="s">
        <v>53</v>
      </c>
      <c r="C16" s="253">
        <v>50</v>
      </c>
      <c r="D16" s="253">
        <v>16</v>
      </c>
      <c r="E16" s="254">
        <v>1</v>
      </c>
      <c r="F16" s="254">
        <v>0</v>
      </c>
      <c r="G16" s="254">
        <v>0</v>
      </c>
      <c r="H16" s="253">
        <v>67</v>
      </c>
      <c r="I16" s="254">
        <v>0</v>
      </c>
      <c r="J16" s="254">
        <v>0</v>
      </c>
      <c r="K16" s="254">
        <v>0</v>
      </c>
      <c r="L16" s="254">
        <v>1</v>
      </c>
      <c r="M16" s="254">
        <v>1</v>
      </c>
      <c r="N16" s="254">
        <v>0</v>
      </c>
      <c r="O16" s="254">
        <v>2</v>
      </c>
      <c r="P16" s="254">
        <v>0</v>
      </c>
      <c r="Q16" s="254">
        <v>0</v>
      </c>
      <c r="R16" s="254">
        <v>3</v>
      </c>
      <c r="S16" s="253">
        <v>72</v>
      </c>
    </row>
    <row r="17" spans="1:19" ht="18" x14ac:dyDescent="0.25">
      <c r="A17" s="203">
        <v>2013</v>
      </c>
      <c r="B17" s="203" t="s">
        <v>54</v>
      </c>
      <c r="C17" s="253">
        <v>44</v>
      </c>
      <c r="D17" s="253">
        <v>9</v>
      </c>
      <c r="E17" s="254">
        <v>3</v>
      </c>
      <c r="F17" s="254">
        <v>0</v>
      </c>
      <c r="G17" s="254">
        <v>1</v>
      </c>
      <c r="H17" s="253">
        <v>57</v>
      </c>
      <c r="I17" s="254">
        <v>0</v>
      </c>
      <c r="J17" s="254">
        <v>0</v>
      </c>
      <c r="K17" s="254">
        <v>0</v>
      </c>
      <c r="L17" s="254">
        <v>3</v>
      </c>
      <c r="M17" s="254">
        <v>0</v>
      </c>
      <c r="N17" s="254">
        <v>0</v>
      </c>
      <c r="O17" s="254">
        <v>3</v>
      </c>
      <c r="P17" s="254">
        <v>0</v>
      </c>
      <c r="Q17" s="254">
        <v>1</v>
      </c>
      <c r="R17" s="254">
        <v>1</v>
      </c>
      <c r="S17" s="253">
        <v>62</v>
      </c>
    </row>
    <row r="18" spans="1:19" ht="18" x14ac:dyDescent="0.25">
      <c r="A18" s="203">
        <v>2013</v>
      </c>
      <c r="B18" s="203" t="s">
        <v>55</v>
      </c>
      <c r="C18" s="253">
        <v>38</v>
      </c>
      <c r="D18" s="253">
        <v>8</v>
      </c>
      <c r="E18" s="254">
        <v>0</v>
      </c>
      <c r="F18" s="254">
        <v>0</v>
      </c>
      <c r="G18" s="254">
        <v>0</v>
      </c>
      <c r="H18" s="253">
        <v>46</v>
      </c>
      <c r="I18" s="254">
        <v>0</v>
      </c>
      <c r="J18" s="254">
        <v>0</v>
      </c>
      <c r="K18" s="254">
        <v>0</v>
      </c>
      <c r="L18" s="254">
        <v>1</v>
      </c>
      <c r="M18" s="254">
        <v>2</v>
      </c>
      <c r="N18" s="254">
        <v>0</v>
      </c>
      <c r="O18" s="254">
        <v>3</v>
      </c>
      <c r="P18" s="254">
        <v>0</v>
      </c>
      <c r="Q18" s="254">
        <v>0</v>
      </c>
      <c r="R18" s="254">
        <v>1</v>
      </c>
      <c r="S18" s="253">
        <v>50</v>
      </c>
    </row>
    <row r="19" spans="1:19" s="24" customFormat="1" ht="9" customHeight="1" x14ac:dyDescent="0.25">
      <c r="A19" s="203"/>
      <c r="B19" s="203"/>
      <c r="C19" s="253"/>
      <c r="D19" s="253"/>
      <c r="E19" s="254"/>
      <c r="F19" s="254"/>
      <c r="G19" s="254"/>
      <c r="H19" s="253"/>
      <c r="I19" s="254"/>
      <c r="J19" s="254"/>
      <c r="K19" s="254"/>
      <c r="L19" s="254"/>
      <c r="M19" s="254"/>
      <c r="N19" s="254"/>
      <c r="O19" s="254"/>
      <c r="P19" s="254"/>
      <c r="Q19" s="254"/>
      <c r="R19" s="254"/>
      <c r="S19" s="253"/>
    </row>
    <row r="20" spans="1:19" ht="15.75" customHeight="1" x14ac:dyDescent="0.25">
      <c r="A20" s="203">
        <v>2014</v>
      </c>
      <c r="B20" s="203" t="s">
        <v>52</v>
      </c>
      <c r="C20" s="253">
        <v>111</v>
      </c>
      <c r="D20" s="253">
        <v>19</v>
      </c>
      <c r="E20" s="254">
        <v>0</v>
      </c>
      <c r="F20" s="254">
        <v>0</v>
      </c>
      <c r="G20" s="254">
        <v>0</v>
      </c>
      <c r="H20" s="253">
        <v>130</v>
      </c>
      <c r="I20" s="254">
        <v>0</v>
      </c>
      <c r="J20" s="254">
        <v>0</v>
      </c>
      <c r="K20" s="254">
        <v>0</v>
      </c>
      <c r="L20" s="254">
        <v>9</v>
      </c>
      <c r="M20" s="254">
        <v>0</v>
      </c>
      <c r="N20" s="254">
        <v>0</v>
      </c>
      <c r="O20" s="254">
        <v>9</v>
      </c>
      <c r="P20" s="254">
        <v>0</v>
      </c>
      <c r="Q20" s="254">
        <v>0</v>
      </c>
      <c r="R20" s="254">
        <v>1</v>
      </c>
      <c r="S20" s="253">
        <v>140</v>
      </c>
    </row>
    <row r="21" spans="1:19" ht="18" x14ac:dyDescent="0.25">
      <c r="A21" s="203">
        <v>2014</v>
      </c>
      <c r="B21" s="203" t="s">
        <v>53</v>
      </c>
      <c r="C21" s="253">
        <v>114</v>
      </c>
      <c r="D21" s="253">
        <v>48</v>
      </c>
      <c r="E21" s="254">
        <v>4</v>
      </c>
      <c r="F21" s="254">
        <v>0</v>
      </c>
      <c r="G21" s="254">
        <v>1</v>
      </c>
      <c r="H21" s="253">
        <v>167</v>
      </c>
      <c r="I21" s="254">
        <v>3</v>
      </c>
      <c r="J21" s="254">
        <v>0</v>
      </c>
      <c r="K21" s="254">
        <v>3</v>
      </c>
      <c r="L21" s="254">
        <v>11</v>
      </c>
      <c r="M21" s="254">
        <v>1</v>
      </c>
      <c r="N21" s="254">
        <v>0</v>
      </c>
      <c r="O21" s="254">
        <v>12</v>
      </c>
      <c r="P21" s="254">
        <v>0</v>
      </c>
      <c r="Q21" s="254">
        <v>2</v>
      </c>
      <c r="R21" s="254">
        <v>1</v>
      </c>
      <c r="S21" s="253">
        <v>185</v>
      </c>
    </row>
    <row r="22" spans="1:19" ht="18" x14ac:dyDescent="0.25">
      <c r="A22" s="203">
        <v>2014</v>
      </c>
      <c r="B22" s="203" t="s">
        <v>54</v>
      </c>
      <c r="C22" s="253">
        <v>140</v>
      </c>
      <c r="D22" s="253">
        <v>122</v>
      </c>
      <c r="E22" s="254">
        <v>5</v>
      </c>
      <c r="F22" s="254">
        <v>0</v>
      </c>
      <c r="G22" s="254">
        <v>2</v>
      </c>
      <c r="H22" s="253">
        <v>269</v>
      </c>
      <c r="I22" s="254">
        <v>0</v>
      </c>
      <c r="J22" s="254">
        <v>0</v>
      </c>
      <c r="K22" s="254">
        <v>0</v>
      </c>
      <c r="L22" s="254">
        <v>10</v>
      </c>
      <c r="M22" s="254">
        <v>2</v>
      </c>
      <c r="N22" s="254">
        <v>0</v>
      </c>
      <c r="O22" s="254">
        <v>12</v>
      </c>
      <c r="P22" s="254">
        <v>0</v>
      </c>
      <c r="Q22" s="254">
        <v>1</v>
      </c>
      <c r="R22" s="254">
        <v>2</v>
      </c>
      <c r="S22" s="253">
        <v>284</v>
      </c>
    </row>
    <row r="23" spans="1:19" ht="18" x14ac:dyDescent="0.25">
      <c r="A23" s="203">
        <v>2014</v>
      </c>
      <c r="B23" s="203" t="s">
        <v>55</v>
      </c>
      <c r="C23" s="253">
        <v>168</v>
      </c>
      <c r="D23" s="253">
        <v>90</v>
      </c>
      <c r="E23" s="254">
        <v>14</v>
      </c>
      <c r="F23" s="254">
        <v>0</v>
      </c>
      <c r="G23" s="254">
        <v>0</v>
      </c>
      <c r="H23" s="253">
        <v>272</v>
      </c>
      <c r="I23" s="254">
        <v>0</v>
      </c>
      <c r="J23" s="254">
        <v>1</v>
      </c>
      <c r="K23" s="254">
        <v>1</v>
      </c>
      <c r="L23" s="254">
        <v>12</v>
      </c>
      <c r="M23" s="254">
        <v>2</v>
      </c>
      <c r="N23" s="254">
        <v>0</v>
      </c>
      <c r="O23" s="254">
        <v>14</v>
      </c>
      <c r="P23" s="254">
        <v>0</v>
      </c>
      <c r="Q23" s="254">
        <v>4</v>
      </c>
      <c r="R23" s="254">
        <v>0</v>
      </c>
      <c r="S23" s="253">
        <v>291</v>
      </c>
    </row>
    <row r="24" spans="1:19" s="24" customFormat="1" ht="9.75" customHeight="1" x14ac:dyDescent="0.25">
      <c r="A24" s="203"/>
      <c r="B24" s="203"/>
      <c r="C24" s="253"/>
      <c r="D24" s="253"/>
      <c r="E24" s="254"/>
      <c r="F24" s="254"/>
      <c r="G24" s="254"/>
      <c r="H24" s="253"/>
      <c r="I24" s="254"/>
      <c r="J24" s="254"/>
      <c r="K24" s="254"/>
      <c r="L24" s="254"/>
      <c r="M24" s="254"/>
      <c r="N24" s="254"/>
      <c r="O24" s="254"/>
      <c r="P24" s="254"/>
      <c r="Q24" s="254"/>
      <c r="R24" s="254"/>
      <c r="S24" s="253"/>
    </row>
    <row r="25" spans="1:19" ht="18" x14ac:dyDescent="0.25">
      <c r="A25" s="203">
        <v>2015</v>
      </c>
      <c r="B25" s="203" t="s">
        <v>52</v>
      </c>
      <c r="C25" s="253">
        <v>172</v>
      </c>
      <c r="D25" s="253">
        <v>173</v>
      </c>
      <c r="E25" s="254">
        <v>20</v>
      </c>
      <c r="F25" s="254">
        <v>0</v>
      </c>
      <c r="G25" s="254">
        <v>8</v>
      </c>
      <c r="H25" s="253">
        <v>373</v>
      </c>
      <c r="I25" s="254">
        <v>0</v>
      </c>
      <c r="J25" s="254">
        <v>2</v>
      </c>
      <c r="K25" s="254">
        <v>2</v>
      </c>
      <c r="L25" s="254">
        <v>28</v>
      </c>
      <c r="M25" s="254">
        <v>1</v>
      </c>
      <c r="N25" s="254">
        <v>0</v>
      </c>
      <c r="O25" s="254">
        <v>29</v>
      </c>
      <c r="P25" s="254">
        <v>0</v>
      </c>
      <c r="Q25" s="254">
        <v>5</v>
      </c>
      <c r="R25" s="254">
        <v>0</v>
      </c>
      <c r="S25" s="253">
        <v>409</v>
      </c>
    </row>
    <row r="26" spans="1:19" ht="15" customHeight="1" x14ac:dyDescent="0.25">
      <c r="A26" s="203">
        <v>2015</v>
      </c>
      <c r="B26" s="203" t="s">
        <v>53</v>
      </c>
      <c r="C26" s="253">
        <v>131</v>
      </c>
      <c r="D26" s="253">
        <v>168</v>
      </c>
      <c r="E26" s="254">
        <v>18</v>
      </c>
      <c r="F26" s="254">
        <v>0</v>
      </c>
      <c r="G26" s="254">
        <v>2</v>
      </c>
      <c r="H26" s="253">
        <v>319</v>
      </c>
      <c r="I26" s="254">
        <v>0</v>
      </c>
      <c r="J26" s="254">
        <v>1</v>
      </c>
      <c r="K26" s="254">
        <v>1</v>
      </c>
      <c r="L26" s="254">
        <v>15</v>
      </c>
      <c r="M26" s="254">
        <v>2</v>
      </c>
      <c r="N26" s="254">
        <v>0</v>
      </c>
      <c r="O26" s="254">
        <v>17</v>
      </c>
      <c r="P26" s="254">
        <v>0</v>
      </c>
      <c r="Q26" s="254">
        <v>1</v>
      </c>
      <c r="R26" s="254">
        <v>0</v>
      </c>
      <c r="S26" s="253">
        <v>338</v>
      </c>
    </row>
    <row r="27" spans="1:19" ht="18" x14ac:dyDescent="0.25">
      <c r="A27" s="203">
        <v>2015</v>
      </c>
      <c r="B27" s="203" t="s">
        <v>54</v>
      </c>
      <c r="C27" s="253">
        <v>123</v>
      </c>
      <c r="D27" s="253">
        <v>145</v>
      </c>
      <c r="E27" s="254">
        <v>11</v>
      </c>
      <c r="F27" s="254">
        <v>1</v>
      </c>
      <c r="G27" s="254">
        <v>1</v>
      </c>
      <c r="H27" s="253">
        <v>281</v>
      </c>
      <c r="I27" s="254">
        <v>0</v>
      </c>
      <c r="J27" s="254">
        <v>1</v>
      </c>
      <c r="K27" s="254">
        <v>1</v>
      </c>
      <c r="L27" s="254">
        <v>14</v>
      </c>
      <c r="M27" s="254">
        <v>2</v>
      </c>
      <c r="N27" s="254">
        <v>0</v>
      </c>
      <c r="O27" s="254">
        <v>16</v>
      </c>
      <c r="P27" s="254">
        <v>0</v>
      </c>
      <c r="Q27" s="254">
        <v>0</v>
      </c>
      <c r="R27" s="254">
        <v>1</v>
      </c>
      <c r="S27" s="253">
        <v>299</v>
      </c>
    </row>
    <row r="28" spans="1:19" ht="18" x14ac:dyDescent="0.25">
      <c r="A28" s="203">
        <v>2015</v>
      </c>
      <c r="B28" s="203" t="s">
        <v>55</v>
      </c>
      <c r="C28" s="253">
        <v>188</v>
      </c>
      <c r="D28" s="253">
        <v>151</v>
      </c>
      <c r="E28" s="254">
        <v>2</v>
      </c>
      <c r="F28" s="254">
        <v>0</v>
      </c>
      <c r="G28" s="254">
        <v>3</v>
      </c>
      <c r="H28" s="253">
        <v>344</v>
      </c>
      <c r="I28" s="254">
        <v>0</v>
      </c>
      <c r="J28" s="254">
        <v>1</v>
      </c>
      <c r="K28" s="254">
        <v>1</v>
      </c>
      <c r="L28" s="254">
        <v>6</v>
      </c>
      <c r="M28" s="254">
        <v>2</v>
      </c>
      <c r="N28" s="254">
        <v>0</v>
      </c>
      <c r="O28" s="254">
        <v>8</v>
      </c>
      <c r="P28" s="254">
        <v>0</v>
      </c>
      <c r="Q28" s="254">
        <v>0</v>
      </c>
      <c r="R28" s="254">
        <v>0</v>
      </c>
      <c r="S28" s="253">
        <v>353</v>
      </c>
    </row>
    <row r="29" spans="1:19" s="24" customFormat="1" ht="9.75" customHeight="1" x14ac:dyDescent="0.25">
      <c r="A29" s="203"/>
      <c r="B29" s="203"/>
      <c r="C29" s="253"/>
      <c r="D29" s="253"/>
      <c r="E29" s="254"/>
      <c r="F29" s="254"/>
      <c r="G29" s="254"/>
      <c r="H29" s="253"/>
      <c r="I29" s="254"/>
      <c r="J29" s="254"/>
      <c r="K29" s="254"/>
      <c r="L29" s="254"/>
      <c r="M29" s="254"/>
      <c r="N29" s="254"/>
      <c r="O29" s="254"/>
      <c r="P29" s="254"/>
      <c r="Q29" s="254"/>
      <c r="R29" s="254"/>
      <c r="S29" s="253"/>
    </row>
    <row r="30" spans="1:19" ht="18" x14ac:dyDescent="0.25">
      <c r="A30" s="203">
        <v>2016</v>
      </c>
      <c r="B30" s="203" t="s">
        <v>52</v>
      </c>
      <c r="C30" s="253">
        <v>198</v>
      </c>
      <c r="D30" s="253">
        <v>237</v>
      </c>
      <c r="E30" s="254">
        <v>13</v>
      </c>
      <c r="F30" s="254">
        <v>4</v>
      </c>
      <c r="G30" s="254">
        <v>1</v>
      </c>
      <c r="H30" s="253">
        <v>453</v>
      </c>
      <c r="I30" s="254">
        <v>0</v>
      </c>
      <c r="J30" s="254">
        <v>3</v>
      </c>
      <c r="K30" s="254">
        <v>3</v>
      </c>
      <c r="L30" s="254">
        <v>26</v>
      </c>
      <c r="M30" s="254">
        <v>0</v>
      </c>
      <c r="N30" s="254">
        <v>0</v>
      </c>
      <c r="O30" s="254">
        <v>26</v>
      </c>
      <c r="P30" s="254">
        <v>1</v>
      </c>
      <c r="Q30" s="254">
        <v>0</v>
      </c>
      <c r="R30" s="254">
        <v>2</v>
      </c>
      <c r="S30" s="253">
        <v>485</v>
      </c>
    </row>
    <row r="31" spans="1:19" s="24" customFormat="1" ht="18" x14ac:dyDescent="0.25">
      <c r="A31" s="203">
        <v>2016</v>
      </c>
      <c r="B31" s="203" t="s">
        <v>53</v>
      </c>
      <c r="C31" s="253">
        <v>131</v>
      </c>
      <c r="D31" s="253">
        <v>132</v>
      </c>
      <c r="E31" s="254">
        <v>8</v>
      </c>
      <c r="F31" s="254">
        <v>21</v>
      </c>
      <c r="G31" s="254">
        <v>0</v>
      </c>
      <c r="H31" s="253">
        <v>292</v>
      </c>
      <c r="I31" s="254">
        <v>0</v>
      </c>
      <c r="J31" s="254">
        <v>3</v>
      </c>
      <c r="K31" s="254">
        <v>3</v>
      </c>
      <c r="L31" s="254">
        <v>20</v>
      </c>
      <c r="M31" s="254">
        <v>0</v>
      </c>
      <c r="N31" s="254">
        <v>0</v>
      </c>
      <c r="O31" s="254">
        <v>20</v>
      </c>
      <c r="P31" s="254">
        <v>0</v>
      </c>
      <c r="Q31" s="254">
        <v>0</v>
      </c>
      <c r="R31" s="254">
        <v>1</v>
      </c>
      <c r="S31" s="253">
        <v>316</v>
      </c>
    </row>
    <row r="32" spans="1:19" s="24" customFormat="1" ht="15.75" customHeight="1" x14ac:dyDescent="0.25">
      <c r="A32" s="203">
        <v>2016</v>
      </c>
      <c r="B32" s="203" t="s">
        <v>54</v>
      </c>
      <c r="C32" s="253">
        <v>162</v>
      </c>
      <c r="D32" s="253">
        <v>202</v>
      </c>
      <c r="E32" s="254">
        <v>9</v>
      </c>
      <c r="F32" s="254">
        <v>14</v>
      </c>
      <c r="G32" s="254">
        <v>1</v>
      </c>
      <c r="H32" s="253">
        <v>388</v>
      </c>
      <c r="I32" s="254">
        <v>0</v>
      </c>
      <c r="J32" s="254">
        <v>2</v>
      </c>
      <c r="K32" s="254">
        <v>2</v>
      </c>
      <c r="L32" s="254">
        <v>12</v>
      </c>
      <c r="M32" s="254">
        <v>0</v>
      </c>
      <c r="N32" s="254">
        <v>0</v>
      </c>
      <c r="O32" s="254">
        <v>12</v>
      </c>
      <c r="P32" s="254">
        <v>1</v>
      </c>
      <c r="Q32" s="254">
        <v>0</v>
      </c>
      <c r="R32" s="254">
        <v>0</v>
      </c>
      <c r="S32" s="253">
        <v>403</v>
      </c>
    </row>
    <row r="33" spans="1:21" s="24" customFormat="1" ht="18" x14ac:dyDescent="0.25">
      <c r="A33" s="203">
        <v>2016</v>
      </c>
      <c r="B33" s="203" t="s">
        <v>55</v>
      </c>
      <c r="C33" s="253">
        <v>145</v>
      </c>
      <c r="D33" s="253">
        <v>128</v>
      </c>
      <c r="E33" s="254">
        <v>12</v>
      </c>
      <c r="F33" s="254">
        <v>19</v>
      </c>
      <c r="G33" s="254">
        <v>0</v>
      </c>
      <c r="H33" s="253">
        <v>304</v>
      </c>
      <c r="I33" s="254">
        <v>0</v>
      </c>
      <c r="J33" s="254">
        <v>3</v>
      </c>
      <c r="K33" s="254">
        <v>3</v>
      </c>
      <c r="L33" s="254">
        <v>10</v>
      </c>
      <c r="M33" s="254">
        <v>2</v>
      </c>
      <c r="N33" s="254">
        <v>0</v>
      </c>
      <c r="O33" s="254">
        <v>12</v>
      </c>
      <c r="P33" s="254">
        <v>0</v>
      </c>
      <c r="Q33" s="254">
        <v>0</v>
      </c>
      <c r="R33" s="254">
        <v>0</v>
      </c>
      <c r="S33" s="253">
        <v>319</v>
      </c>
    </row>
    <row r="34" spans="1:21" s="24" customFormat="1" ht="7.5" customHeight="1" x14ac:dyDescent="0.25">
      <c r="A34" s="203"/>
      <c r="B34" s="203"/>
      <c r="C34" s="253"/>
      <c r="D34" s="253"/>
      <c r="E34" s="254"/>
      <c r="F34" s="254"/>
      <c r="G34" s="254"/>
      <c r="H34" s="253"/>
      <c r="I34" s="254"/>
      <c r="J34" s="254"/>
      <c r="K34" s="254"/>
      <c r="L34" s="254"/>
      <c r="M34" s="254"/>
      <c r="N34" s="254"/>
      <c r="O34" s="254"/>
      <c r="P34" s="254"/>
      <c r="Q34" s="254"/>
      <c r="R34" s="254"/>
      <c r="S34" s="253"/>
    </row>
    <row r="35" spans="1:21" s="24" customFormat="1" ht="18" x14ac:dyDescent="0.25">
      <c r="A35" s="203">
        <v>2017</v>
      </c>
      <c r="B35" s="203" t="s">
        <v>52</v>
      </c>
      <c r="C35" s="253">
        <v>347</v>
      </c>
      <c r="D35" s="253">
        <v>279</v>
      </c>
      <c r="E35" s="254">
        <v>14</v>
      </c>
      <c r="F35" s="254">
        <v>26</v>
      </c>
      <c r="G35" s="254">
        <v>0</v>
      </c>
      <c r="H35" s="253">
        <v>666</v>
      </c>
      <c r="I35" s="254">
        <v>0</v>
      </c>
      <c r="J35" s="254">
        <v>1</v>
      </c>
      <c r="K35" s="254">
        <v>1</v>
      </c>
      <c r="L35" s="254">
        <v>23</v>
      </c>
      <c r="M35" s="254">
        <v>1</v>
      </c>
      <c r="N35" s="254">
        <v>0</v>
      </c>
      <c r="O35" s="254">
        <v>24</v>
      </c>
      <c r="P35" s="254">
        <v>0</v>
      </c>
      <c r="Q35" s="254">
        <v>0</v>
      </c>
      <c r="R35" s="254">
        <v>0</v>
      </c>
      <c r="S35" s="253">
        <v>691</v>
      </c>
    </row>
    <row r="36" spans="1:21" s="24" customFormat="1" ht="18" x14ac:dyDescent="0.25">
      <c r="A36" s="203">
        <v>2017</v>
      </c>
      <c r="B36" s="203" t="s">
        <v>53</v>
      </c>
      <c r="C36" s="253">
        <v>248</v>
      </c>
      <c r="D36" s="253">
        <v>228</v>
      </c>
      <c r="E36" s="254">
        <v>14</v>
      </c>
      <c r="F36" s="254">
        <v>29</v>
      </c>
      <c r="G36" s="254">
        <v>1</v>
      </c>
      <c r="H36" s="253">
        <v>520</v>
      </c>
      <c r="I36" s="254">
        <v>0</v>
      </c>
      <c r="J36" s="254">
        <v>5</v>
      </c>
      <c r="K36" s="254">
        <v>5</v>
      </c>
      <c r="L36" s="254">
        <v>22</v>
      </c>
      <c r="M36" s="254">
        <v>1</v>
      </c>
      <c r="N36" s="254">
        <v>0</v>
      </c>
      <c r="O36" s="254">
        <v>23</v>
      </c>
      <c r="P36" s="254">
        <v>0</v>
      </c>
      <c r="Q36" s="254">
        <v>0</v>
      </c>
      <c r="R36" s="254">
        <v>1</v>
      </c>
      <c r="S36" s="253">
        <v>549</v>
      </c>
    </row>
    <row r="37" spans="1:21" s="24" customFormat="1" ht="15.75" customHeight="1" x14ac:dyDescent="0.25">
      <c r="A37" s="203">
        <v>2017</v>
      </c>
      <c r="B37" s="203" t="s">
        <v>54</v>
      </c>
      <c r="C37" s="253">
        <v>254</v>
      </c>
      <c r="D37" s="253">
        <v>415</v>
      </c>
      <c r="E37" s="254">
        <v>26</v>
      </c>
      <c r="F37" s="254">
        <v>26</v>
      </c>
      <c r="G37" s="254">
        <v>0</v>
      </c>
      <c r="H37" s="253">
        <v>721</v>
      </c>
      <c r="I37" s="254">
        <v>2</v>
      </c>
      <c r="J37" s="254">
        <v>8</v>
      </c>
      <c r="K37" s="254">
        <v>10</v>
      </c>
      <c r="L37" s="254">
        <v>14</v>
      </c>
      <c r="M37" s="254">
        <v>1</v>
      </c>
      <c r="N37" s="254">
        <v>0</v>
      </c>
      <c r="O37" s="254">
        <v>15</v>
      </c>
      <c r="P37" s="254">
        <v>0</v>
      </c>
      <c r="Q37" s="254">
        <v>6</v>
      </c>
      <c r="R37" s="254">
        <v>0</v>
      </c>
      <c r="S37" s="253">
        <v>752</v>
      </c>
    </row>
    <row r="38" spans="1:21" s="24" customFormat="1" ht="16.5" customHeight="1" x14ac:dyDescent="0.25">
      <c r="A38" s="203">
        <v>2017</v>
      </c>
      <c r="B38" s="203" t="s">
        <v>55</v>
      </c>
      <c r="C38" s="253">
        <v>150</v>
      </c>
      <c r="D38" s="253">
        <v>338</v>
      </c>
      <c r="E38" s="254">
        <v>12</v>
      </c>
      <c r="F38" s="254">
        <v>30</v>
      </c>
      <c r="G38" s="254">
        <v>0</v>
      </c>
      <c r="H38" s="253">
        <v>530</v>
      </c>
      <c r="I38" s="254">
        <v>2</v>
      </c>
      <c r="J38" s="254">
        <v>3</v>
      </c>
      <c r="K38" s="254">
        <v>5</v>
      </c>
      <c r="L38" s="254">
        <v>11</v>
      </c>
      <c r="M38" s="254">
        <v>1</v>
      </c>
      <c r="N38" s="254">
        <v>0</v>
      </c>
      <c r="O38" s="254">
        <v>12</v>
      </c>
      <c r="P38" s="254">
        <v>0</v>
      </c>
      <c r="Q38" s="254">
        <v>0</v>
      </c>
      <c r="R38" s="254">
        <v>3</v>
      </c>
      <c r="S38" s="253">
        <v>550</v>
      </c>
    </row>
    <row r="39" spans="1:21" s="24" customFormat="1" ht="9.75" customHeight="1" x14ac:dyDescent="0.25">
      <c r="A39" s="203"/>
      <c r="B39" s="203"/>
      <c r="C39" s="253"/>
      <c r="D39" s="253"/>
      <c r="E39" s="254"/>
      <c r="F39" s="254"/>
      <c r="G39" s="254"/>
      <c r="H39" s="253"/>
      <c r="I39" s="254"/>
      <c r="J39" s="254"/>
      <c r="K39" s="254"/>
      <c r="L39" s="254"/>
      <c r="M39" s="254"/>
      <c r="N39" s="254"/>
      <c r="O39" s="254"/>
      <c r="P39" s="254"/>
      <c r="Q39" s="254"/>
      <c r="R39" s="254"/>
      <c r="S39" s="253"/>
    </row>
    <row r="40" spans="1:21" s="24" customFormat="1" ht="15.75" customHeight="1" x14ac:dyDescent="0.25">
      <c r="A40" s="203">
        <v>2018</v>
      </c>
      <c r="B40" s="203" t="s">
        <v>52</v>
      </c>
      <c r="C40" s="253">
        <v>276</v>
      </c>
      <c r="D40" s="253">
        <v>502</v>
      </c>
      <c r="E40" s="254">
        <v>22</v>
      </c>
      <c r="F40" s="254">
        <v>24</v>
      </c>
      <c r="G40" s="254">
        <v>0</v>
      </c>
      <c r="H40" s="253">
        <v>824</v>
      </c>
      <c r="I40" s="254">
        <v>0</v>
      </c>
      <c r="J40" s="254">
        <v>1</v>
      </c>
      <c r="K40" s="254">
        <v>1</v>
      </c>
      <c r="L40" s="254">
        <v>17</v>
      </c>
      <c r="M40" s="254">
        <v>2</v>
      </c>
      <c r="N40" s="254">
        <v>0</v>
      </c>
      <c r="O40" s="254">
        <v>19</v>
      </c>
      <c r="P40" s="254">
        <v>0</v>
      </c>
      <c r="Q40" s="254">
        <v>0</v>
      </c>
      <c r="R40" s="254">
        <v>1</v>
      </c>
      <c r="S40" s="253">
        <v>845</v>
      </c>
    </row>
    <row r="41" spans="1:21" s="24" customFormat="1" ht="18" x14ac:dyDescent="0.25">
      <c r="A41" s="203">
        <v>2018</v>
      </c>
      <c r="B41" s="203" t="s">
        <v>53</v>
      </c>
      <c r="C41" s="253">
        <v>283</v>
      </c>
      <c r="D41" s="253">
        <v>544</v>
      </c>
      <c r="E41" s="254">
        <v>62</v>
      </c>
      <c r="F41" s="254">
        <v>5</v>
      </c>
      <c r="G41" s="254">
        <v>1</v>
      </c>
      <c r="H41" s="253">
        <v>895</v>
      </c>
      <c r="I41" s="254">
        <v>3</v>
      </c>
      <c r="J41" s="254">
        <v>5</v>
      </c>
      <c r="K41" s="254">
        <v>8</v>
      </c>
      <c r="L41" s="254">
        <v>21</v>
      </c>
      <c r="M41" s="254">
        <v>0</v>
      </c>
      <c r="N41" s="254">
        <v>0</v>
      </c>
      <c r="O41" s="254">
        <v>21</v>
      </c>
      <c r="P41" s="254">
        <v>0</v>
      </c>
      <c r="Q41" s="254">
        <v>0</v>
      </c>
      <c r="R41" s="254">
        <v>3</v>
      </c>
      <c r="S41" s="253">
        <v>927</v>
      </c>
    </row>
    <row r="42" spans="1:21" s="24" customFormat="1" ht="18" x14ac:dyDescent="0.25">
      <c r="A42" s="203">
        <v>2018</v>
      </c>
      <c r="B42" s="203" t="s">
        <v>54</v>
      </c>
      <c r="C42" s="253">
        <v>294</v>
      </c>
      <c r="D42" s="253">
        <v>447</v>
      </c>
      <c r="E42" s="254">
        <v>51</v>
      </c>
      <c r="F42" s="254">
        <v>2</v>
      </c>
      <c r="G42" s="254">
        <v>0</v>
      </c>
      <c r="H42" s="253">
        <v>794</v>
      </c>
      <c r="I42" s="254">
        <v>5</v>
      </c>
      <c r="J42" s="254">
        <v>6</v>
      </c>
      <c r="K42" s="254">
        <v>11</v>
      </c>
      <c r="L42" s="254">
        <v>22</v>
      </c>
      <c r="M42" s="254">
        <v>0</v>
      </c>
      <c r="N42" s="254">
        <v>0</v>
      </c>
      <c r="O42" s="254">
        <v>22</v>
      </c>
      <c r="P42" s="254">
        <v>0</v>
      </c>
      <c r="Q42" s="254">
        <v>0</v>
      </c>
      <c r="R42" s="254">
        <v>8</v>
      </c>
      <c r="S42" s="253">
        <v>835</v>
      </c>
    </row>
    <row r="43" spans="1:21" s="24" customFormat="1" ht="18" x14ac:dyDescent="0.25">
      <c r="A43" s="203">
        <v>2018</v>
      </c>
      <c r="B43" s="203" t="s">
        <v>55</v>
      </c>
      <c r="C43" s="253">
        <v>276</v>
      </c>
      <c r="D43" s="253">
        <v>62</v>
      </c>
      <c r="E43" s="254">
        <v>538</v>
      </c>
      <c r="F43" s="254">
        <v>0</v>
      </c>
      <c r="G43" s="254">
        <v>1</v>
      </c>
      <c r="H43" s="253">
        <v>877</v>
      </c>
      <c r="I43" s="254">
        <v>2</v>
      </c>
      <c r="J43" s="254">
        <v>7</v>
      </c>
      <c r="K43" s="254">
        <v>9</v>
      </c>
      <c r="L43" s="254">
        <v>21</v>
      </c>
      <c r="M43" s="254">
        <v>0</v>
      </c>
      <c r="N43" s="254">
        <v>0</v>
      </c>
      <c r="O43" s="254">
        <v>21</v>
      </c>
      <c r="P43" s="254">
        <v>0</v>
      </c>
      <c r="Q43" s="254">
        <v>1</v>
      </c>
      <c r="R43" s="254">
        <v>14</v>
      </c>
      <c r="S43" s="253">
        <v>922</v>
      </c>
    </row>
    <row r="44" spans="1:21" s="24" customFormat="1" ht="9" customHeight="1" x14ac:dyDescent="0.25">
      <c r="A44" s="203"/>
      <c r="B44" s="203"/>
      <c r="C44" s="253"/>
      <c r="D44" s="253"/>
      <c r="E44" s="254"/>
      <c r="F44" s="254"/>
      <c r="G44" s="254"/>
      <c r="H44" s="253"/>
      <c r="I44" s="254"/>
      <c r="J44" s="254"/>
      <c r="K44" s="254"/>
      <c r="L44" s="254"/>
      <c r="M44" s="254"/>
      <c r="N44" s="254"/>
      <c r="O44" s="254"/>
      <c r="P44" s="254"/>
      <c r="Q44" s="254"/>
      <c r="R44" s="254"/>
      <c r="S44" s="253"/>
    </row>
    <row r="45" spans="1:21" s="24" customFormat="1" ht="16.5" customHeight="1" x14ac:dyDescent="0.25">
      <c r="A45" s="203">
        <v>2019</v>
      </c>
      <c r="B45" s="203" t="s">
        <v>52</v>
      </c>
      <c r="C45" s="253">
        <v>526</v>
      </c>
      <c r="D45" s="253">
        <v>0</v>
      </c>
      <c r="E45" s="254">
        <v>569</v>
      </c>
      <c r="F45" s="254">
        <v>0</v>
      </c>
      <c r="G45" s="254">
        <v>0</v>
      </c>
      <c r="H45" s="253">
        <v>1095</v>
      </c>
      <c r="I45" s="254">
        <v>3</v>
      </c>
      <c r="J45" s="254">
        <v>7</v>
      </c>
      <c r="K45" s="254">
        <v>10</v>
      </c>
      <c r="L45" s="254">
        <v>40</v>
      </c>
      <c r="M45" s="254">
        <v>3</v>
      </c>
      <c r="N45" s="254">
        <v>0</v>
      </c>
      <c r="O45" s="254">
        <v>43</v>
      </c>
      <c r="P45" s="254">
        <v>0</v>
      </c>
      <c r="Q45" s="254">
        <v>0</v>
      </c>
      <c r="R45" s="254">
        <v>24</v>
      </c>
      <c r="S45" s="253">
        <v>1172</v>
      </c>
    </row>
    <row r="46" spans="1:21" s="24" customFormat="1" ht="17.25" customHeight="1" x14ac:dyDescent="0.25">
      <c r="A46" s="203">
        <v>2019</v>
      </c>
      <c r="B46" s="203" t="s">
        <v>53</v>
      </c>
      <c r="C46" s="255">
        <v>431</v>
      </c>
      <c r="D46" s="255">
        <v>0</v>
      </c>
      <c r="E46" s="256">
        <v>458</v>
      </c>
      <c r="F46" s="256">
        <v>0</v>
      </c>
      <c r="G46" s="256">
        <v>0</v>
      </c>
      <c r="H46" s="255">
        <v>889</v>
      </c>
      <c r="I46" s="256">
        <v>6</v>
      </c>
      <c r="J46" s="256">
        <v>10</v>
      </c>
      <c r="K46" s="256">
        <v>16</v>
      </c>
      <c r="L46" s="256">
        <v>48</v>
      </c>
      <c r="M46" s="256">
        <v>1</v>
      </c>
      <c r="N46" s="256">
        <v>0</v>
      </c>
      <c r="O46" s="256">
        <v>49</v>
      </c>
      <c r="P46" s="256">
        <v>2</v>
      </c>
      <c r="Q46" s="256">
        <v>0</v>
      </c>
      <c r="R46" s="256">
        <v>15</v>
      </c>
      <c r="S46" s="255">
        <v>971</v>
      </c>
    </row>
    <row r="47" spans="1:21" s="24" customFormat="1" ht="17.25" customHeight="1" x14ac:dyDescent="0.25">
      <c r="A47" s="203">
        <v>2019</v>
      </c>
      <c r="B47" s="203" t="s">
        <v>54</v>
      </c>
      <c r="C47" s="255">
        <v>870</v>
      </c>
      <c r="D47" s="255">
        <v>0</v>
      </c>
      <c r="E47" s="256">
        <v>539</v>
      </c>
      <c r="F47" s="256">
        <v>0</v>
      </c>
      <c r="G47" s="256">
        <v>0</v>
      </c>
      <c r="H47" s="255">
        <v>1409</v>
      </c>
      <c r="I47" s="256">
        <v>13</v>
      </c>
      <c r="J47" s="256">
        <v>2</v>
      </c>
      <c r="K47" s="256">
        <v>15</v>
      </c>
      <c r="L47" s="256">
        <v>41</v>
      </c>
      <c r="M47" s="256">
        <v>4</v>
      </c>
      <c r="N47" s="256">
        <v>0</v>
      </c>
      <c r="O47" s="256">
        <v>45</v>
      </c>
      <c r="P47" s="256">
        <v>0</v>
      </c>
      <c r="Q47" s="256">
        <v>3</v>
      </c>
      <c r="R47" s="256">
        <v>19</v>
      </c>
      <c r="S47" s="255">
        <v>1491</v>
      </c>
      <c r="U47" s="110"/>
    </row>
    <row r="48" spans="1:21" s="24" customFormat="1" ht="17.25" customHeight="1" x14ac:dyDescent="0.25">
      <c r="A48" s="203">
        <v>2019</v>
      </c>
      <c r="B48" s="203" t="s">
        <v>55</v>
      </c>
      <c r="C48" s="255">
        <v>792</v>
      </c>
      <c r="D48" s="255">
        <v>0</v>
      </c>
      <c r="E48" s="256">
        <v>520</v>
      </c>
      <c r="F48" s="256">
        <v>0</v>
      </c>
      <c r="G48" s="256">
        <v>0</v>
      </c>
      <c r="H48" s="255">
        <v>1312</v>
      </c>
      <c r="I48" s="256">
        <v>13</v>
      </c>
      <c r="J48" s="256">
        <v>7</v>
      </c>
      <c r="K48" s="256">
        <v>20</v>
      </c>
      <c r="L48" s="256">
        <v>66</v>
      </c>
      <c r="M48" s="256">
        <v>0</v>
      </c>
      <c r="N48" s="256">
        <v>0</v>
      </c>
      <c r="O48" s="256">
        <v>66</v>
      </c>
      <c r="P48" s="256">
        <v>0</v>
      </c>
      <c r="Q48" s="256">
        <v>0</v>
      </c>
      <c r="R48" s="256">
        <v>34</v>
      </c>
      <c r="S48" s="255">
        <v>1432</v>
      </c>
      <c r="U48" s="110"/>
    </row>
    <row r="49" spans="1:22" s="24" customFormat="1" ht="9.75" customHeight="1" x14ac:dyDescent="0.25">
      <c r="A49" s="203"/>
      <c r="B49" s="203"/>
      <c r="C49" s="255"/>
      <c r="D49" s="255"/>
      <c r="E49" s="256"/>
      <c r="F49" s="256"/>
      <c r="G49" s="256"/>
      <c r="H49" s="255"/>
      <c r="I49" s="256"/>
      <c r="J49" s="256"/>
      <c r="K49" s="256"/>
      <c r="L49" s="256"/>
      <c r="M49" s="256"/>
      <c r="N49" s="256"/>
      <c r="O49" s="256"/>
      <c r="P49" s="256"/>
      <c r="Q49" s="256"/>
      <c r="R49" s="256"/>
      <c r="S49" s="255"/>
    </row>
    <row r="50" spans="1:22" s="24" customFormat="1" ht="17.25" customHeight="1" x14ac:dyDescent="0.25">
      <c r="A50" s="203">
        <v>2020</v>
      </c>
      <c r="B50" s="203" t="s">
        <v>52</v>
      </c>
      <c r="C50" s="255">
        <v>1022</v>
      </c>
      <c r="D50" s="255" t="s">
        <v>507</v>
      </c>
      <c r="E50" s="256">
        <v>553</v>
      </c>
      <c r="F50" s="256">
        <v>1</v>
      </c>
      <c r="G50" s="256">
        <v>0</v>
      </c>
      <c r="H50" s="255">
        <v>1576</v>
      </c>
      <c r="I50" s="256">
        <v>5</v>
      </c>
      <c r="J50" s="256">
        <v>13</v>
      </c>
      <c r="K50" s="256">
        <v>18</v>
      </c>
      <c r="L50" s="256">
        <v>75</v>
      </c>
      <c r="M50" s="256">
        <v>0</v>
      </c>
      <c r="N50" s="256">
        <v>0</v>
      </c>
      <c r="O50" s="256">
        <v>75</v>
      </c>
      <c r="P50" s="256">
        <v>0</v>
      </c>
      <c r="Q50" s="256">
        <v>2</v>
      </c>
      <c r="R50" s="256">
        <v>16</v>
      </c>
      <c r="S50" s="255">
        <v>1687</v>
      </c>
    </row>
    <row r="51" spans="1:22" s="24" customFormat="1" ht="17.25" customHeight="1" x14ac:dyDescent="0.25">
      <c r="A51" s="203">
        <v>2020</v>
      </c>
      <c r="B51" s="203" t="s">
        <v>53</v>
      </c>
      <c r="C51" s="255">
        <v>518</v>
      </c>
      <c r="D51" s="255" t="s">
        <v>507</v>
      </c>
      <c r="E51" s="256">
        <v>253</v>
      </c>
      <c r="F51" s="256">
        <v>0</v>
      </c>
      <c r="G51" s="256">
        <v>0</v>
      </c>
      <c r="H51" s="255">
        <v>771</v>
      </c>
      <c r="I51" s="256">
        <v>12</v>
      </c>
      <c r="J51" s="256">
        <v>1</v>
      </c>
      <c r="K51" s="256">
        <v>13</v>
      </c>
      <c r="L51" s="256">
        <v>28</v>
      </c>
      <c r="M51" s="256">
        <v>2</v>
      </c>
      <c r="N51" s="256">
        <v>0</v>
      </c>
      <c r="O51" s="256">
        <v>30</v>
      </c>
      <c r="P51" s="256">
        <v>0</v>
      </c>
      <c r="Q51" s="256">
        <v>0</v>
      </c>
      <c r="R51" s="256">
        <v>2</v>
      </c>
      <c r="S51" s="255">
        <v>816</v>
      </c>
    </row>
    <row r="52" spans="1:22" s="24" customFormat="1" ht="17.25" customHeight="1" x14ac:dyDescent="0.25">
      <c r="A52" s="203">
        <v>2020</v>
      </c>
      <c r="B52" s="203" t="s">
        <v>54</v>
      </c>
      <c r="C52" s="255">
        <v>2080</v>
      </c>
      <c r="D52" s="255" t="s">
        <v>507</v>
      </c>
      <c r="E52" s="256">
        <v>1807</v>
      </c>
      <c r="F52" s="256">
        <v>0</v>
      </c>
      <c r="G52" s="256">
        <v>0</v>
      </c>
      <c r="H52" s="255">
        <v>3887</v>
      </c>
      <c r="I52" s="256">
        <v>20</v>
      </c>
      <c r="J52" s="256">
        <v>12</v>
      </c>
      <c r="K52" s="256">
        <v>32</v>
      </c>
      <c r="L52" s="256">
        <v>103</v>
      </c>
      <c r="M52" s="256">
        <v>1</v>
      </c>
      <c r="N52" s="256">
        <v>0</v>
      </c>
      <c r="O52" s="256">
        <v>104</v>
      </c>
      <c r="P52" s="256">
        <v>0</v>
      </c>
      <c r="Q52" s="256">
        <v>6</v>
      </c>
      <c r="R52" s="256">
        <v>13</v>
      </c>
      <c r="S52" s="255">
        <v>4042</v>
      </c>
      <c r="U52" s="110"/>
      <c r="V52" s="222"/>
    </row>
    <row r="53" spans="1:22" s="24" customFormat="1" ht="7.5" customHeight="1" x14ac:dyDescent="0.25">
      <c r="A53" s="203"/>
      <c r="C53" s="253"/>
      <c r="D53" s="253"/>
      <c r="E53" s="254"/>
      <c r="F53" s="254"/>
      <c r="G53" s="254"/>
      <c r="H53" s="253"/>
      <c r="I53" s="254"/>
      <c r="J53" s="254"/>
      <c r="K53" s="254"/>
      <c r="L53" s="254"/>
      <c r="M53" s="254"/>
      <c r="N53" s="254"/>
      <c r="O53" s="254"/>
      <c r="P53" s="254"/>
      <c r="Q53" s="254"/>
      <c r="R53" s="254"/>
      <c r="S53" s="253"/>
    </row>
    <row r="54" spans="1:22" ht="18" hidden="1" x14ac:dyDescent="0.25">
      <c r="A54" s="203">
        <v>2011</v>
      </c>
      <c r="B54" s="203" t="s">
        <v>56</v>
      </c>
      <c r="C54" s="253">
        <v>70</v>
      </c>
      <c r="D54" s="253">
        <v>0</v>
      </c>
      <c r="E54" s="254">
        <v>30</v>
      </c>
      <c r="F54" s="254">
        <v>0</v>
      </c>
      <c r="G54" s="254">
        <v>0</v>
      </c>
      <c r="H54" s="253">
        <v>100</v>
      </c>
      <c r="I54" s="254">
        <v>0</v>
      </c>
      <c r="J54" s="254">
        <v>11</v>
      </c>
      <c r="K54" s="254">
        <v>11</v>
      </c>
      <c r="L54" s="254">
        <v>1</v>
      </c>
      <c r="M54" s="254">
        <v>29</v>
      </c>
      <c r="N54" s="254">
        <v>0</v>
      </c>
      <c r="O54" s="254">
        <v>30</v>
      </c>
      <c r="P54" s="254">
        <v>0</v>
      </c>
      <c r="Q54" s="254">
        <v>0</v>
      </c>
      <c r="R54" s="254">
        <v>8</v>
      </c>
      <c r="S54" s="253">
        <v>149</v>
      </c>
    </row>
    <row r="55" spans="1:22" s="24" customFormat="1" ht="18" hidden="1" x14ac:dyDescent="0.25">
      <c r="A55" s="203">
        <v>2012</v>
      </c>
      <c r="B55" s="203" t="s">
        <v>56</v>
      </c>
      <c r="C55" s="253">
        <v>97</v>
      </c>
      <c r="D55" s="253">
        <v>37</v>
      </c>
      <c r="E55" s="254">
        <v>4</v>
      </c>
      <c r="F55" s="254">
        <v>0</v>
      </c>
      <c r="G55" s="254">
        <v>15</v>
      </c>
      <c r="H55" s="253">
        <v>153</v>
      </c>
      <c r="I55" s="254">
        <v>0</v>
      </c>
      <c r="J55" s="254">
        <v>4</v>
      </c>
      <c r="K55" s="254">
        <v>4</v>
      </c>
      <c r="L55" s="254">
        <v>41</v>
      </c>
      <c r="M55" s="254">
        <v>14</v>
      </c>
      <c r="N55" s="254">
        <v>0</v>
      </c>
      <c r="O55" s="254">
        <v>55</v>
      </c>
      <c r="P55" s="254">
        <v>0</v>
      </c>
      <c r="Q55" s="254">
        <v>0</v>
      </c>
      <c r="R55" s="254">
        <v>12</v>
      </c>
      <c r="S55" s="253">
        <v>224</v>
      </c>
    </row>
    <row r="56" spans="1:22" s="24" customFormat="1" ht="18" x14ac:dyDescent="0.25">
      <c r="A56" s="203">
        <v>2013</v>
      </c>
      <c r="B56" s="203" t="s">
        <v>56</v>
      </c>
      <c r="C56" s="253">
        <v>144</v>
      </c>
      <c r="D56" s="253">
        <v>47</v>
      </c>
      <c r="E56" s="254">
        <v>4</v>
      </c>
      <c r="F56" s="254">
        <v>0</v>
      </c>
      <c r="G56" s="254">
        <v>1</v>
      </c>
      <c r="H56" s="253">
        <v>196</v>
      </c>
      <c r="I56" s="254">
        <v>0</v>
      </c>
      <c r="J56" s="254">
        <v>0</v>
      </c>
      <c r="K56" s="254">
        <v>0</v>
      </c>
      <c r="L56" s="254">
        <v>9</v>
      </c>
      <c r="M56" s="254">
        <v>3</v>
      </c>
      <c r="N56" s="254">
        <v>0</v>
      </c>
      <c r="O56" s="254">
        <v>12</v>
      </c>
      <c r="P56" s="254">
        <v>0</v>
      </c>
      <c r="Q56" s="254">
        <v>1</v>
      </c>
      <c r="R56" s="254">
        <v>5</v>
      </c>
      <c r="S56" s="253">
        <v>214</v>
      </c>
    </row>
    <row r="57" spans="1:22" s="24" customFormat="1" ht="18" x14ac:dyDescent="0.25">
      <c r="A57" s="203">
        <v>2014</v>
      </c>
      <c r="B57" s="203" t="s">
        <v>56</v>
      </c>
      <c r="C57" s="253">
        <v>533</v>
      </c>
      <c r="D57" s="253">
        <v>279</v>
      </c>
      <c r="E57" s="254">
        <v>23</v>
      </c>
      <c r="F57" s="254">
        <v>0</v>
      </c>
      <c r="G57" s="254">
        <v>3</v>
      </c>
      <c r="H57" s="253">
        <v>838</v>
      </c>
      <c r="I57" s="254">
        <v>3</v>
      </c>
      <c r="J57" s="254">
        <v>1</v>
      </c>
      <c r="K57" s="254">
        <v>4</v>
      </c>
      <c r="L57" s="254">
        <v>42</v>
      </c>
      <c r="M57" s="254">
        <v>5</v>
      </c>
      <c r="N57" s="254">
        <v>0</v>
      </c>
      <c r="O57" s="254">
        <v>47</v>
      </c>
      <c r="P57" s="254">
        <v>0</v>
      </c>
      <c r="Q57" s="254">
        <v>7</v>
      </c>
      <c r="R57" s="254">
        <v>4</v>
      </c>
      <c r="S57" s="253">
        <v>900</v>
      </c>
    </row>
    <row r="58" spans="1:22" s="24" customFormat="1" ht="15.75" customHeight="1" x14ac:dyDescent="0.25">
      <c r="A58" s="203">
        <v>2015</v>
      </c>
      <c r="B58" s="203" t="s">
        <v>56</v>
      </c>
      <c r="C58" s="253">
        <v>614</v>
      </c>
      <c r="D58" s="253">
        <v>637</v>
      </c>
      <c r="E58" s="254">
        <v>51</v>
      </c>
      <c r="F58" s="254">
        <v>1</v>
      </c>
      <c r="G58" s="254">
        <v>14</v>
      </c>
      <c r="H58" s="253">
        <v>1317</v>
      </c>
      <c r="I58" s="254">
        <v>0</v>
      </c>
      <c r="J58" s="254">
        <v>5</v>
      </c>
      <c r="K58" s="254">
        <v>5</v>
      </c>
      <c r="L58" s="254">
        <v>63</v>
      </c>
      <c r="M58" s="254">
        <v>7</v>
      </c>
      <c r="N58" s="254">
        <v>0</v>
      </c>
      <c r="O58" s="254">
        <v>70</v>
      </c>
      <c r="P58" s="254">
        <v>0</v>
      </c>
      <c r="Q58" s="254">
        <v>6</v>
      </c>
      <c r="R58" s="254">
        <v>1</v>
      </c>
      <c r="S58" s="253">
        <v>1399</v>
      </c>
    </row>
    <row r="59" spans="1:22" s="24" customFormat="1" ht="18" x14ac:dyDescent="0.25">
      <c r="A59" s="203">
        <v>2016</v>
      </c>
      <c r="B59" s="203" t="s">
        <v>56</v>
      </c>
      <c r="C59" s="253">
        <v>636</v>
      </c>
      <c r="D59" s="253">
        <v>699</v>
      </c>
      <c r="E59" s="254">
        <v>42</v>
      </c>
      <c r="F59" s="254">
        <v>58</v>
      </c>
      <c r="G59" s="254">
        <v>2</v>
      </c>
      <c r="H59" s="253">
        <v>1437</v>
      </c>
      <c r="I59" s="254">
        <v>0</v>
      </c>
      <c r="J59" s="254">
        <v>11</v>
      </c>
      <c r="K59" s="254">
        <v>11</v>
      </c>
      <c r="L59" s="254">
        <v>68</v>
      </c>
      <c r="M59" s="254">
        <v>2</v>
      </c>
      <c r="N59" s="254">
        <v>0</v>
      </c>
      <c r="O59" s="254">
        <v>70</v>
      </c>
      <c r="P59" s="254">
        <v>2</v>
      </c>
      <c r="Q59" s="254">
        <v>0</v>
      </c>
      <c r="R59" s="254">
        <v>3</v>
      </c>
      <c r="S59" s="253">
        <v>1523</v>
      </c>
    </row>
    <row r="60" spans="1:22" s="24" customFormat="1" ht="18" x14ac:dyDescent="0.25">
      <c r="A60" s="203">
        <v>2017</v>
      </c>
      <c r="B60" s="203" t="s">
        <v>56</v>
      </c>
      <c r="C60" s="253">
        <v>999</v>
      </c>
      <c r="D60" s="253">
        <v>1260</v>
      </c>
      <c r="E60" s="254">
        <v>66</v>
      </c>
      <c r="F60" s="254">
        <v>111</v>
      </c>
      <c r="G60" s="254">
        <v>1</v>
      </c>
      <c r="H60" s="253">
        <v>2437</v>
      </c>
      <c r="I60" s="254">
        <v>4</v>
      </c>
      <c r="J60" s="254">
        <v>17</v>
      </c>
      <c r="K60" s="254">
        <v>21</v>
      </c>
      <c r="L60" s="254">
        <v>70</v>
      </c>
      <c r="M60" s="254">
        <v>4</v>
      </c>
      <c r="N60" s="254">
        <v>0</v>
      </c>
      <c r="O60" s="254">
        <v>74</v>
      </c>
      <c r="P60" s="254">
        <v>0</v>
      </c>
      <c r="Q60" s="254">
        <v>6</v>
      </c>
      <c r="R60" s="254">
        <v>4</v>
      </c>
      <c r="S60" s="253">
        <v>2542</v>
      </c>
    </row>
    <row r="61" spans="1:22" s="24" customFormat="1" ht="18" x14ac:dyDescent="0.25">
      <c r="A61" s="227">
        <v>2018</v>
      </c>
      <c r="B61" s="227" t="s">
        <v>56</v>
      </c>
      <c r="C61" s="257">
        <v>1129</v>
      </c>
      <c r="D61" s="257">
        <v>1555</v>
      </c>
      <c r="E61" s="258">
        <v>673</v>
      </c>
      <c r="F61" s="258">
        <v>31</v>
      </c>
      <c r="G61" s="258">
        <v>2</v>
      </c>
      <c r="H61" s="257">
        <v>3390</v>
      </c>
      <c r="I61" s="258">
        <v>10</v>
      </c>
      <c r="J61" s="258">
        <v>19</v>
      </c>
      <c r="K61" s="258">
        <v>29</v>
      </c>
      <c r="L61" s="258">
        <v>81</v>
      </c>
      <c r="M61" s="258">
        <v>2</v>
      </c>
      <c r="N61" s="258">
        <v>0</v>
      </c>
      <c r="O61" s="258">
        <v>83</v>
      </c>
      <c r="P61" s="258">
        <v>0</v>
      </c>
      <c r="Q61" s="258">
        <v>1</v>
      </c>
      <c r="R61" s="258">
        <v>26</v>
      </c>
      <c r="S61" s="257">
        <v>3529</v>
      </c>
      <c r="V61" s="222"/>
    </row>
    <row r="62" spans="1:22" s="24" customFormat="1" ht="18" x14ac:dyDescent="0.25">
      <c r="A62" s="205">
        <v>2019</v>
      </c>
      <c r="B62" s="205" t="s">
        <v>56</v>
      </c>
      <c r="C62" s="259">
        <v>2619</v>
      </c>
      <c r="D62" s="259">
        <v>0</v>
      </c>
      <c r="E62" s="260">
        <v>2086</v>
      </c>
      <c r="F62" s="260">
        <v>0</v>
      </c>
      <c r="G62" s="260">
        <v>0</v>
      </c>
      <c r="H62" s="259">
        <v>4705</v>
      </c>
      <c r="I62" s="260">
        <v>35</v>
      </c>
      <c r="J62" s="260">
        <v>26</v>
      </c>
      <c r="K62" s="260">
        <v>61</v>
      </c>
      <c r="L62" s="260">
        <v>195</v>
      </c>
      <c r="M62" s="260">
        <v>8</v>
      </c>
      <c r="N62" s="260">
        <v>0</v>
      </c>
      <c r="O62" s="260">
        <v>203</v>
      </c>
      <c r="P62" s="260">
        <v>2</v>
      </c>
      <c r="Q62" s="260">
        <v>3</v>
      </c>
      <c r="R62" s="260">
        <v>92</v>
      </c>
      <c r="S62" s="259">
        <v>5066</v>
      </c>
      <c r="V62" s="222"/>
    </row>
    <row r="63" spans="1:22" s="24" customFormat="1" ht="15" customHeight="1" x14ac:dyDescent="0.2">
      <c r="A63" s="120" t="s">
        <v>335</v>
      </c>
      <c r="B63" s="115"/>
      <c r="C63" s="115"/>
      <c r="D63" s="116"/>
      <c r="E63" s="116"/>
      <c r="F63" s="116"/>
      <c r="G63" s="116"/>
      <c r="H63" s="116"/>
      <c r="I63" s="116"/>
      <c r="J63" s="116"/>
      <c r="K63" s="116"/>
      <c r="L63" s="116"/>
      <c r="M63" s="116"/>
      <c r="N63" s="116"/>
      <c r="O63" s="116"/>
      <c r="P63" s="116"/>
      <c r="Q63" s="116"/>
      <c r="R63" s="116"/>
      <c r="S63" s="116"/>
    </row>
    <row r="64" spans="1:22" s="24" customFormat="1" ht="61.5" customHeight="1" x14ac:dyDescent="0.2">
      <c r="A64" s="497" t="s">
        <v>509</v>
      </c>
      <c r="B64" s="497"/>
      <c r="C64" s="497"/>
      <c r="D64" s="497"/>
      <c r="E64" s="497"/>
      <c r="F64" s="497"/>
      <c r="G64" s="497"/>
      <c r="H64" s="497"/>
      <c r="I64" s="497"/>
      <c r="J64" s="497"/>
      <c r="K64" s="497"/>
      <c r="L64" s="117"/>
      <c r="M64" s="117"/>
      <c r="N64" s="117"/>
      <c r="O64" s="117"/>
      <c r="P64" s="117"/>
      <c r="Q64" s="117"/>
      <c r="R64" s="117"/>
      <c r="S64" s="118"/>
    </row>
    <row r="65" spans="1:19" s="24" customFormat="1" ht="54" customHeight="1" x14ac:dyDescent="0.2">
      <c r="A65" s="507" t="s">
        <v>510</v>
      </c>
      <c r="B65" s="507"/>
      <c r="C65" s="507"/>
      <c r="D65" s="507"/>
      <c r="E65" s="507"/>
      <c r="F65" s="507"/>
      <c r="G65" s="507"/>
      <c r="H65" s="507"/>
      <c r="I65" s="507"/>
      <c r="J65" s="507"/>
      <c r="K65" s="507"/>
      <c r="L65" s="119"/>
      <c r="M65" s="119"/>
      <c r="N65" s="119"/>
      <c r="O65" s="119"/>
      <c r="P65" s="119"/>
      <c r="Q65" s="119"/>
      <c r="R65" s="119"/>
      <c r="S65" s="118"/>
    </row>
    <row r="66" spans="1:19" s="24" customFormat="1" ht="18" customHeight="1" x14ac:dyDescent="0.2">
      <c r="A66" s="499" t="s">
        <v>342</v>
      </c>
      <c r="B66" s="499"/>
      <c r="C66" s="499"/>
      <c r="D66" s="499"/>
      <c r="E66" s="499"/>
      <c r="F66" s="499"/>
      <c r="G66" s="499"/>
      <c r="H66" s="267"/>
      <c r="I66" s="267"/>
      <c r="J66" s="267"/>
      <c r="K66" s="263"/>
      <c r="L66" s="117"/>
      <c r="M66" s="117"/>
      <c r="N66" s="117"/>
      <c r="O66" s="117"/>
      <c r="P66" s="117"/>
      <c r="Q66" s="117"/>
      <c r="R66" s="117"/>
      <c r="S66" s="118"/>
    </row>
    <row r="67" spans="1:19" s="24" customFormat="1" ht="45.75" customHeight="1" x14ac:dyDescent="0.2">
      <c r="A67" s="508" t="s">
        <v>511</v>
      </c>
      <c r="B67" s="508"/>
      <c r="C67" s="508"/>
      <c r="D67" s="508"/>
      <c r="E67" s="508"/>
      <c r="F67" s="508"/>
      <c r="G67" s="508"/>
      <c r="H67" s="508"/>
      <c r="I67" s="508"/>
      <c r="J67" s="508"/>
      <c r="K67" s="508"/>
      <c r="L67" s="117"/>
      <c r="M67" s="117"/>
      <c r="N67" s="117"/>
      <c r="O67" s="117"/>
      <c r="P67" s="117"/>
      <c r="Q67" s="117"/>
      <c r="R67" s="117"/>
      <c r="S67" s="118"/>
    </row>
    <row r="68" spans="1:19" s="24" customFormat="1" ht="14.25" customHeight="1" x14ac:dyDescent="0.2">
      <c r="A68" s="499" t="s">
        <v>343</v>
      </c>
      <c r="B68" s="499"/>
      <c r="C68" s="499"/>
      <c r="D68" s="499"/>
      <c r="E68" s="499"/>
      <c r="F68" s="499"/>
      <c r="G68" s="499"/>
      <c r="H68" s="499"/>
      <c r="I68" s="499"/>
      <c r="J68" s="499"/>
      <c r="K68" s="499"/>
      <c r="L68" s="117"/>
      <c r="M68" s="117"/>
      <c r="N68" s="117"/>
      <c r="O68" s="117"/>
      <c r="P68" s="117"/>
      <c r="Q68" s="117"/>
      <c r="R68" s="117"/>
      <c r="S68" s="118"/>
    </row>
    <row r="69" spans="1:19" s="24" customFormat="1" ht="14.25" x14ac:dyDescent="0.2">
      <c r="A69" s="499" t="s">
        <v>512</v>
      </c>
      <c r="B69" s="499"/>
      <c r="C69" s="499"/>
      <c r="D69" s="499"/>
      <c r="E69" s="499"/>
      <c r="F69" s="499"/>
      <c r="G69" s="499"/>
      <c r="H69" s="499"/>
      <c r="I69" s="499"/>
      <c r="J69" s="499"/>
      <c r="K69" s="499"/>
      <c r="L69" s="117"/>
      <c r="M69" s="117"/>
      <c r="N69" s="117"/>
      <c r="O69" s="117"/>
      <c r="P69" s="117"/>
      <c r="Q69" s="117"/>
      <c r="R69" s="117"/>
      <c r="S69" s="118"/>
    </row>
    <row r="70" spans="1:19" s="24" customFormat="1" ht="14.25" x14ac:dyDescent="0.2">
      <c r="A70" s="264" t="s">
        <v>344</v>
      </c>
      <c r="B70" s="267"/>
      <c r="C70" s="267"/>
      <c r="D70" s="267"/>
      <c r="E70" s="267"/>
      <c r="F70" s="267"/>
      <c r="G70" s="267"/>
      <c r="H70" s="267"/>
      <c r="I70" s="267"/>
      <c r="J70" s="267"/>
      <c r="K70" s="267"/>
      <c r="L70" s="117"/>
      <c r="M70" s="117"/>
      <c r="N70" s="117"/>
      <c r="O70" s="117"/>
      <c r="P70" s="117"/>
      <c r="Q70" s="117"/>
      <c r="R70" s="117"/>
      <c r="S70" s="118"/>
    </row>
    <row r="71" spans="1:19" s="24" customFormat="1" ht="14.25" x14ac:dyDescent="0.2">
      <c r="A71" s="265" t="s">
        <v>345</v>
      </c>
      <c r="B71" s="266"/>
      <c r="C71" s="266"/>
      <c r="D71" s="266"/>
      <c r="E71" s="266"/>
      <c r="F71" s="266"/>
      <c r="G71" s="266"/>
      <c r="H71" s="266"/>
      <c r="I71" s="266"/>
      <c r="J71" s="266"/>
      <c r="K71" s="266"/>
      <c r="L71" s="13"/>
    </row>
    <row r="72" spans="1:19" s="262" customFormat="1" x14ac:dyDescent="0.2">
      <c r="A72" s="14"/>
      <c r="B72" s="12"/>
      <c r="C72" s="12"/>
      <c r="D72" s="12"/>
      <c r="E72" s="12"/>
      <c r="F72" s="12"/>
      <c r="G72" s="12"/>
      <c r="H72" s="12"/>
      <c r="I72" s="12"/>
      <c r="J72" s="12"/>
      <c r="K72" s="13"/>
      <c r="L72" s="13"/>
    </row>
    <row r="73" spans="1:19" ht="23.25" x14ac:dyDescent="0.2">
      <c r="A73" s="103" t="s">
        <v>482</v>
      </c>
      <c r="B73" s="8"/>
      <c r="C73" s="8"/>
      <c r="D73" s="8"/>
      <c r="E73" s="7"/>
      <c r="F73" s="7"/>
      <c r="G73" s="7"/>
      <c r="H73" s="7"/>
      <c r="I73" s="7"/>
      <c r="J73" s="7"/>
      <c r="K73" s="7"/>
    </row>
    <row r="74" spans="1:19" ht="16.5" thickBot="1" x14ac:dyDescent="0.3">
      <c r="A74" s="9"/>
      <c r="B74" s="9"/>
      <c r="C74" s="9"/>
      <c r="D74" s="9"/>
      <c r="E74" s="9"/>
      <c r="F74" s="9"/>
      <c r="G74" s="9"/>
      <c r="H74" s="9"/>
      <c r="I74" s="9"/>
      <c r="J74" s="9"/>
      <c r="K74" s="9"/>
      <c r="L74" s="9"/>
      <c r="M74" s="9"/>
      <c r="N74" s="9"/>
      <c r="R74" s="10" t="s">
        <v>48</v>
      </c>
    </row>
    <row r="75" spans="1:19" ht="16.5" x14ac:dyDescent="0.25">
      <c r="A75" s="211"/>
      <c r="B75" s="509" t="s">
        <v>410</v>
      </c>
      <c r="C75" s="509"/>
      <c r="D75" s="500" t="s">
        <v>411</v>
      </c>
      <c r="E75" s="500" t="s">
        <v>336</v>
      </c>
      <c r="F75" s="500" t="s">
        <v>51</v>
      </c>
      <c r="G75" s="500" t="s">
        <v>337</v>
      </c>
      <c r="H75" s="500" t="s">
        <v>412</v>
      </c>
      <c r="I75" s="500" t="s">
        <v>413</v>
      </c>
      <c r="J75" s="500" t="s">
        <v>414</v>
      </c>
      <c r="K75" s="500" t="s">
        <v>415</v>
      </c>
      <c r="L75" s="500" t="s">
        <v>416</v>
      </c>
      <c r="M75" s="500" t="s">
        <v>338</v>
      </c>
      <c r="N75" s="500" t="s">
        <v>339</v>
      </c>
      <c r="O75" s="500" t="s">
        <v>175</v>
      </c>
      <c r="P75" s="500" t="s">
        <v>183</v>
      </c>
      <c r="Q75" s="500" t="s">
        <v>417</v>
      </c>
      <c r="R75" s="500" t="s">
        <v>33</v>
      </c>
    </row>
    <row r="76" spans="1:19" ht="99" customHeight="1" thickBot="1" x14ac:dyDescent="0.3">
      <c r="A76" s="212" t="s">
        <v>58</v>
      </c>
      <c r="B76" s="213" t="s">
        <v>340</v>
      </c>
      <c r="C76" s="213" t="s">
        <v>341</v>
      </c>
      <c r="D76" s="501"/>
      <c r="E76" s="501"/>
      <c r="F76" s="501"/>
      <c r="G76" s="501"/>
      <c r="H76" s="501"/>
      <c r="I76" s="501"/>
      <c r="J76" s="501"/>
      <c r="K76" s="501"/>
      <c r="L76" s="501"/>
      <c r="M76" s="501"/>
      <c r="N76" s="501"/>
      <c r="O76" s="501"/>
      <c r="P76" s="501"/>
      <c r="Q76" s="501"/>
      <c r="R76" s="501"/>
    </row>
    <row r="77" spans="1:19" ht="18" x14ac:dyDescent="0.25">
      <c r="A77" s="207" t="s">
        <v>63</v>
      </c>
      <c r="B77" s="208">
        <v>14</v>
      </c>
      <c r="C77" s="208">
        <v>0</v>
      </c>
      <c r="D77" s="208">
        <v>60</v>
      </c>
      <c r="E77" s="208">
        <v>0</v>
      </c>
      <c r="F77" s="208">
        <v>0</v>
      </c>
      <c r="G77" s="208">
        <v>74</v>
      </c>
      <c r="H77" s="208">
        <v>0</v>
      </c>
      <c r="I77" s="208">
        <v>72</v>
      </c>
      <c r="J77" s="208">
        <v>72</v>
      </c>
      <c r="K77" s="208">
        <v>0</v>
      </c>
      <c r="L77" s="208">
        <v>93</v>
      </c>
      <c r="M77" s="208">
        <v>0</v>
      </c>
      <c r="N77" s="208">
        <v>93</v>
      </c>
      <c r="O77" s="208">
        <v>8</v>
      </c>
      <c r="P77" s="208">
        <v>2</v>
      </c>
      <c r="Q77" s="208">
        <v>67</v>
      </c>
      <c r="R77" s="208">
        <v>316</v>
      </c>
    </row>
    <row r="78" spans="1:19" ht="18" x14ac:dyDescent="0.25">
      <c r="A78" s="207" t="s">
        <v>64</v>
      </c>
      <c r="B78" s="208">
        <v>51</v>
      </c>
      <c r="C78" s="208">
        <v>0</v>
      </c>
      <c r="D78" s="208">
        <v>61</v>
      </c>
      <c r="E78" s="208">
        <v>0</v>
      </c>
      <c r="F78" s="208">
        <v>0</v>
      </c>
      <c r="G78" s="208">
        <v>112</v>
      </c>
      <c r="H78" s="208">
        <v>0</v>
      </c>
      <c r="I78" s="208">
        <v>71</v>
      </c>
      <c r="J78" s="208">
        <v>71</v>
      </c>
      <c r="K78" s="208">
        <v>0</v>
      </c>
      <c r="L78" s="208">
        <v>96</v>
      </c>
      <c r="M78" s="208">
        <v>0</v>
      </c>
      <c r="N78" s="208">
        <v>96</v>
      </c>
      <c r="O78" s="208">
        <v>8</v>
      </c>
      <c r="P78" s="208">
        <v>1</v>
      </c>
      <c r="Q78" s="208">
        <v>67</v>
      </c>
      <c r="R78" s="208">
        <v>355</v>
      </c>
    </row>
    <row r="79" spans="1:19" ht="18" x14ac:dyDescent="0.25">
      <c r="A79" s="207" t="s">
        <v>65</v>
      </c>
      <c r="B79" s="208">
        <v>64</v>
      </c>
      <c r="C79" s="208">
        <v>0</v>
      </c>
      <c r="D79" s="208">
        <v>63</v>
      </c>
      <c r="E79" s="208">
        <v>0</v>
      </c>
      <c r="F79" s="208">
        <v>0</v>
      </c>
      <c r="G79" s="208">
        <v>127</v>
      </c>
      <c r="H79" s="208">
        <v>0</v>
      </c>
      <c r="I79" s="208">
        <v>67</v>
      </c>
      <c r="J79" s="208">
        <v>67</v>
      </c>
      <c r="K79" s="208">
        <v>0</v>
      </c>
      <c r="L79" s="208">
        <v>98</v>
      </c>
      <c r="M79" s="208">
        <v>0</v>
      </c>
      <c r="N79" s="208">
        <v>98</v>
      </c>
      <c r="O79" s="208">
        <v>9</v>
      </c>
      <c r="P79" s="208">
        <v>2</v>
      </c>
      <c r="Q79" s="208">
        <v>67</v>
      </c>
      <c r="R79" s="208">
        <v>370</v>
      </c>
    </row>
    <row r="80" spans="1:19" ht="17.25" customHeight="1" x14ac:dyDescent="0.25">
      <c r="A80" s="207" t="s">
        <v>66</v>
      </c>
      <c r="B80" s="208">
        <v>70</v>
      </c>
      <c r="C80" s="208">
        <v>0</v>
      </c>
      <c r="D80" s="208">
        <v>62</v>
      </c>
      <c r="E80" s="208">
        <v>0</v>
      </c>
      <c r="F80" s="208">
        <v>0</v>
      </c>
      <c r="G80" s="208">
        <v>132</v>
      </c>
      <c r="H80" s="208">
        <v>0</v>
      </c>
      <c r="I80" s="208">
        <v>62</v>
      </c>
      <c r="J80" s="208">
        <v>62</v>
      </c>
      <c r="K80" s="208">
        <v>1</v>
      </c>
      <c r="L80" s="208">
        <v>110</v>
      </c>
      <c r="M80" s="208">
        <v>0</v>
      </c>
      <c r="N80" s="208">
        <v>111</v>
      </c>
      <c r="O80" s="208">
        <v>8</v>
      </c>
      <c r="P80" s="208">
        <v>2</v>
      </c>
      <c r="Q80" s="208">
        <v>69</v>
      </c>
      <c r="R80" s="208">
        <v>384</v>
      </c>
    </row>
    <row r="81" spans="1:18" ht="24" customHeight="1" x14ac:dyDescent="0.25">
      <c r="A81" s="207" t="s">
        <v>67</v>
      </c>
      <c r="B81" s="208">
        <v>97</v>
      </c>
      <c r="C81" s="208">
        <v>0</v>
      </c>
      <c r="D81" s="208">
        <v>61</v>
      </c>
      <c r="E81" s="208">
        <v>0</v>
      </c>
      <c r="F81" s="208">
        <v>1</v>
      </c>
      <c r="G81" s="208">
        <v>159</v>
      </c>
      <c r="H81" s="208">
        <v>0</v>
      </c>
      <c r="I81" s="208">
        <v>66</v>
      </c>
      <c r="J81" s="208">
        <v>66</v>
      </c>
      <c r="K81" s="208">
        <v>1</v>
      </c>
      <c r="L81" s="208">
        <v>117</v>
      </c>
      <c r="M81" s="208">
        <v>0</v>
      </c>
      <c r="N81" s="208">
        <v>118</v>
      </c>
      <c r="O81" s="208">
        <v>8</v>
      </c>
      <c r="P81" s="208">
        <v>2</v>
      </c>
      <c r="Q81" s="208">
        <v>69</v>
      </c>
      <c r="R81" s="208">
        <v>422</v>
      </c>
    </row>
    <row r="82" spans="1:18" ht="18" x14ac:dyDescent="0.25">
      <c r="A82" s="207" t="s">
        <v>68</v>
      </c>
      <c r="B82" s="208">
        <v>119</v>
      </c>
      <c r="C82" s="208">
        <v>12</v>
      </c>
      <c r="D82" s="208">
        <v>63</v>
      </c>
      <c r="E82" s="208">
        <v>0</v>
      </c>
      <c r="F82" s="208">
        <v>14</v>
      </c>
      <c r="G82" s="208">
        <v>208</v>
      </c>
      <c r="H82" s="208">
        <v>0</v>
      </c>
      <c r="I82" s="208">
        <v>66</v>
      </c>
      <c r="J82" s="208">
        <v>66</v>
      </c>
      <c r="K82" s="208">
        <v>6</v>
      </c>
      <c r="L82" s="208">
        <v>119</v>
      </c>
      <c r="M82" s="208">
        <v>0</v>
      </c>
      <c r="N82" s="208">
        <v>125</v>
      </c>
      <c r="O82" s="208">
        <v>9</v>
      </c>
      <c r="P82" s="208">
        <v>2</v>
      </c>
      <c r="Q82" s="208">
        <v>79</v>
      </c>
      <c r="R82" s="208">
        <v>489</v>
      </c>
    </row>
    <row r="83" spans="1:18" ht="18" x14ac:dyDescent="0.25">
      <c r="A83" s="207" t="s">
        <v>69</v>
      </c>
      <c r="B83" s="208">
        <v>136</v>
      </c>
      <c r="C83" s="208">
        <v>31</v>
      </c>
      <c r="D83" s="208">
        <v>63</v>
      </c>
      <c r="E83" s="208">
        <v>0</v>
      </c>
      <c r="F83" s="208">
        <v>15</v>
      </c>
      <c r="G83" s="208">
        <v>245</v>
      </c>
      <c r="H83" s="208">
        <v>0</v>
      </c>
      <c r="I83" s="208">
        <v>59</v>
      </c>
      <c r="J83" s="208">
        <v>59</v>
      </c>
      <c r="K83" s="208">
        <v>31</v>
      </c>
      <c r="L83" s="208">
        <v>122</v>
      </c>
      <c r="M83" s="208">
        <v>0</v>
      </c>
      <c r="N83" s="208">
        <v>153</v>
      </c>
      <c r="O83" s="208">
        <v>9</v>
      </c>
      <c r="P83" s="208">
        <v>2</v>
      </c>
      <c r="Q83" s="208">
        <v>74</v>
      </c>
      <c r="R83" s="208">
        <v>542</v>
      </c>
    </row>
    <row r="84" spans="1:18" ht="18" x14ac:dyDescent="0.25">
      <c r="A84" s="209" t="s">
        <v>70</v>
      </c>
      <c r="B84" s="208">
        <v>168</v>
      </c>
      <c r="C84" s="208">
        <v>39</v>
      </c>
      <c r="D84" s="208">
        <v>64</v>
      </c>
      <c r="E84" s="208">
        <v>0</v>
      </c>
      <c r="F84" s="208">
        <v>16</v>
      </c>
      <c r="G84" s="208">
        <v>287</v>
      </c>
      <c r="H84" s="208">
        <v>0</v>
      </c>
      <c r="I84" s="208">
        <v>51</v>
      </c>
      <c r="J84" s="208">
        <v>51</v>
      </c>
      <c r="K84" s="208">
        <v>42</v>
      </c>
      <c r="L84" s="208">
        <v>121</v>
      </c>
      <c r="M84" s="208">
        <v>0</v>
      </c>
      <c r="N84" s="208">
        <v>163</v>
      </c>
      <c r="O84" s="208">
        <v>9</v>
      </c>
      <c r="P84" s="208">
        <v>3</v>
      </c>
      <c r="Q84" s="208">
        <v>71</v>
      </c>
      <c r="R84" s="208">
        <v>584</v>
      </c>
    </row>
    <row r="85" spans="1:18" ht="22.5" customHeight="1" x14ac:dyDescent="0.25">
      <c r="A85" s="207" t="s">
        <v>71</v>
      </c>
      <c r="B85" s="208">
        <v>187</v>
      </c>
      <c r="C85" s="208">
        <v>55</v>
      </c>
      <c r="D85" s="208">
        <v>63</v>
      </c>
      <c r="E85" s="208">
        <v>0</v>
      </c>
      <c r="F85" s="208">
        <v>16</v>
      </c>
      <c r="G85" s="208">
        <v>321</v>
      </c>
      <c r="H85" s="208">
        <v>0</v>
      </c>
      <c r="I85" s="208">
        <v>46</v>
      </c>
      <c r="J85" s="208">
        <v>46</v>
      </c>
      <c r="K85" s="208">
        <v>48</v>
      </c>
      <c r="L85" s="208">
        <v>121</v>
      </c>
      <c r="M85" s="208">
        <v>0</v>
      </c>
      <c r="N85" s="208">
        <v>169</v>
      </c>
      <c r="O85" s="208">
        <v>8</v>
      </c>
      <c r="P85" s="208">
        <v>3</v>
      </c>
      <c r="Q85" s="208">
        <v>71</v>
      </c>
      <c r="R85" s="208">
        <v>618</v>
      </c>
    </row>
    <row r="86" spans="1:18" ht="18" x14ac:dyDescent="0.25">
      <c r="A86" s="207" t="s">
        <v>72</v>
      </c>
      <c r="B86" s="208">
        <v>246</v>
      </c>
      <c r="C86" s="208">
        <v>68</v>
      </c>
      <c r="D86" s="208">
        <v>62</v>
      </c>
      <c r="E86" s="208">
        <v>0</v>
      </c>
      <c r="F86" s="208">
        <v>16</v>
      </c>
      <c r="G86" s="208">
        <v>392</v>
      </c>
      <c r="H86" s="208">
        <v>0</v>
      </c>
      <c r="I86" s="208">
        <v>46</v>
      </c>
      <c r="J86" s="208">
        <v>46</v>
      </c>
      <c r="K86" s="208">
        <v>48</v>
      </c>
      <c r="L86" s="208">
        <v>125</v>
      </c>
      <c r="M86" s="208">
        <v>0</v>
      </c>
      <c r="N86" s="208">
        <v>173</v>
      </c>
      <c r="O86" s="208">
        <v>7</v>
      </c>
      <c r="P86" s="208">
        <v>3</v>
      </c>
      <c r="Q86" s="208">
        <v>74</v>
      </c>
      <c r="R86" s="208">
        <v>695</v>
      </c>
    </row>
    <row r="87" spans="1:18" ht="18" x14ac:dyDescent="0.25">
      <c r="A87" s="209" t="s">
        <v>86</v>
      </c>
      <c r="B87" s="208">
        <v>290</v>
      </c>
      <c r="C87" s="208">
        <v>74</v>
      </c>
      <c r="D87" s="208">
        <v>66</v>
      </c>
      <c r="E87" s="208">
        <v>0</v>
      </c>
      <c r="F87" s="208">
        <v>15</v>
      </c>
      <c r="G87" s="208">
        <v>445</v>
      </c>
      <c r="H87" s="208">
        <v>0</v>
      </c>
      <c r="I87" s="208">
        <v>45</v>
      </c>
      <c r="J87" s="208">
        <v>45</v>
      </c>
      <c r="K87" s="208">
        <v>55</v>
      </c>
      <c r="L87" s="208">
        <v>120</v>
      </c>
      <c r="M87" s="208">
        <v>0</v>
      </c>
      <c r="N87" s="208">
        <v>175</v>
      </c>
      <c r="O87" s="208">
        <v>8</v>
      </c>
      <c r="P87" s="208">
        <v>4</v>
      </c>
      <c r="Q87" s="208">
        <v>74</v>
      </c>
      <c r="R87" s="208">
        <v>751</v>
      </c>
    </row>
    <row r="88" spans="1:18" ht="18" x14ac:dyDescent="0.25">
      <c r="A88" s="209" t="s">
        <v>169</v>
      </c>
      <c r="B88" s="208">
        <v>330</v>
      </c>
      <c r="C88" s="208">
        <v>85</v>
      </c>
      <c r="D88" s="208">
        <v>66</v>
      </c>
      <c r="E88" s="208">
        <v>0</v>
      </c>
      <c r="F88" s="208">
        <v>16</v>
      </c>
      <c r="G88" s="208">
        <v>497</v>
      </c>
      <c r="H88" s="208">
        <v>0</v>
      </c>
      <c r="I88" s="208">
        <v>43</v>
      </c>
      <c r="J88" s="208">
        <v>43</v>
      </c>
      <c r="K88" s="208">
        <v>58</v>
      </c>
      <c r="L88" s="208">
        <v>119</v>
      </c>
      <c r="M88" s="208">
        <v>0</v>
      </c>
      <c r="N88" s="208">
        <v>177</v>
      </c>
      <c r="O88" s="208">
        <v>8</v>
      </c>
      <c r="P88" s="208">
        <v>4</v>
      </c>
      <c r="Q88" s="208">
        <v>76</v>
      </c>
      <c r="R88" s="208">
        <v>805</v>
      </c>
    </row>
    <row r="89" spans="1:18" ht="21.75" customHeight="1" x14ac:dyDescent="0.25">
      <c r="A89" s="207" t="s">
        <v>170</v>
      </c>
      <c r="B89" s="208">
        <v>437</v>
      </c>
      <c r="C89" s="208">
        <v>104</v>
      </c>
      <c r="D89" s="208">
        <v>65</v>
      </c>
      <c r="E89" s="208">
        <v>0</v>
      </c>
      <c r="F89" s="208">
        <v>16</v>
      </c>
      <c r="G89" s="208">
        <v>622</v>
      </c>
      <c r="H89" s="208">
        <v>0</v>
      </c>
      <c r="I89" s="208">
        <v>41</v>
      </c>
      <c r="J89" s="208">
        <v>41</v>
      </c>
      <c r="K89" s="208">
        <v>70</v>
      </c>
      <c r="L89" s="208">
        <v>119</v>
      </c>
      <c r="M89" s="208">
        <v>0</v>
      </c>
      <c r="N89" s="208">
        <v>189</v>
      </c>
      <c r="O89" s="208">
        <v>7</v>
      </c>
      <c r="P89" s="208">
        <v>4</v>
      </c>
      <c r="Q89" s="208">
        <v>78</v>
      </c>
      <c r="R89" s="208">
        <v>941</v>
      </c>
    </row>
    <row r="90" spans="1:18" ht="18" customHeight="1" x14ac:dyDescent="0.25">
      <c r="A90" s="207" t="s">
        <v>171</v>
      </c>
      <c r="B90" s="208">
        <v>555</v>
      </c>
      <c r="C90" s="208">
        <v>152</v>
      </c>
      <c r="D90" s="208">
        <v>65</v>
      </c>
      <c r="E90" s="208">
        <v>0</v>
      </c>
      <c r="F90" s="208">
        <v>15</v>
      </c>
      <c r="G90" s="208">
        <v>787</v>
      </c>
      <c r="H90" s="208">
        <v>3</v>
      </c>
      <c r="I90" s="208">
        <v>38</v>
      </c>
      <c r="J90" s="208">
        <v>41</v>
      </c>
      <c r="K90" s="208">
        <v>80</v>
      </c>
      <c r="L90" s="208">
        <v>120</v>
      </c>
      <c r="M90" s="208">
        <v>0</v>
      </c>
      <c r="N90" s="208">
        <v>200</v>
      </c>
      <c r="O90" s="208">
        <v>8</v>
      </c>
      <c r="P90" s="208">
        <v>5</v>
      </c>
      <c r="Q90" s="208">
        <v>77</v>
      </c>
      <c r="R90" s="208">
        <v>1118</v>
      </c>
    </row>
    <row r="91" spans="1:18" ht="18" x14ac:dyDescent="0.25">
      <c r="A91" s="207" t="s">
        <v>172</v>
      </c>
      <c r="B91" s="208">
        <v>702</v>
      </c>
      <c r="C91" s="208">
        <v>273</v>
      </c>
      <c r="D91" s="208">
        <v>73</v>
      </c>
      <c r="E91" s="208">
        <v>0</v>
      </c>
      <c r="F91" s="208">
        <v>17</v>
      </c>
      <c r="G91" s="208">
        <v>1065</v>
      </c>
      <c r="H91" s="208">
        <v>3</v>
      </c>
      <c r="I91" s="208">
        <v>31</v>
      </c>
      <c r="J91" s="208">
        <v>34</v>
      </c>
      <c r="K91" s="208">
        <v>89</v>
      </c>
      <c r="L91" s="208">
        <v>120</v>
      </c>
      <c r="M91" s="208">
        <v>0</v>
      </c>
      <c r="N91" s="208">
        <v>209</v>
      </c>
      <c r="O91" s="208">
        <v>9</v>
      </c>
      <c r="P91" s="208">
        <v>12</v>
      </c>
      <c r="Q91" s="208">
        <v>78</v>
      </c>
      <c r="R91" s="208">
        <v>1407</v>
      </c>
    </row>
    <row r="92" spans="1:18" ht="18" x14ac:dyDescent="0.25">
      <c r="A92" s="207" t="s">
        <v>262</v>
      </c>
      <c r="B92" s="208">
        <v>862</v>
      </c>
      <c r="C92" s="208">
        <v>363</v>
      </c>
      <c r="D92" s="208">
        <v>83</v>
      </c>
      <c r="E92" s="208">
        <v>0</v>
      </c>
      <c r="F92" s="208">
        <v>18</v>
      </c>
      <c r="G92" s="208">
        <v>1326</v>
      </c>
      <c r="H92" s="208">
        <v>3</v>
      </c>
      <c r="I92" s="208">
        <v>28</v>
      </c>
      <c r="J92" s="208">
        <v>31</v>
      </c>
      <c r="K92" s="208">
        <v>96</v>
      </c>
      <c r="L92" s="208">
        <v>126</v>
      </c>
      <c r="M92" s="208">
        <v>0</v>
      </c>
      <c r="N92" s="208">
        <v>222</v>
      </c>
      <c r="O92" s="208">
        <v>9</v>
      </c>
      <c r="P92" s="208">
        <v>13</v>
      </c>
      <c r="Q92" s="208">
        <v>80</v>
      </c>
      <c r="R92" s="208">
        <v>1681</v>
      </c>
    </row>
    <row r="93" spans="1:18" ht="24" customHeight="1" x14ac:dyDescent="0.25">
      <c r="A93" s="207" t="s">
        <v>263</v>
      </c>
      <c r="B93" s="208">
        <v>1024</v>
      </c>
      <c r="C93" s="208">
        <v>541</v>
      </c>
      <c r="D93" s="208">
        <v>101</v>
      </c>
      <c r="E93" s="208">
        <v>0</v>
      </c>
      <c r="F93" s="208">
        <v>27</v>
      </c>
      <c r="G93" s="208">
        <v>1693</v>
      </c>
      <c r="H93" s="208">
        <v>3</v>
      </c>
      <c r="I93" s="208">
        <v>30</v>
      </c>
      <c r="J93" s="208">
        <v>33</v>
      </c>
      <c r="K93" s="208">
        <v>113</v>
      </c>
      <c r="L93" s="208">
        <v>126</v>
      </c>
      <c r="M93" s="208">
        <v>0</v>
      </c>
      <c r="N93" s="208">
        <v>239</v>
      </c>
      <c r="O93" s="208">
        <v>9</v>
      </c>
      <c r="P93" s="208">
        <v>21</v>
      </c>
      <c r="Q93" s="208">
        <v>78</v>
      </c>
      <c r="R93" s="208">
        <v>2073</v>
      </c>
    </row>
    <row r="94" spans="1:18" s="24" customFormat="1" ht="18" x14ac:dyDescent="0.25">
      <c r="A94" s="207" t="s">
        <v>261</v>
      </c>
      <c r="B94" s="208">
        <v>1149</v>
      </c>
      <c r="C94" s="208">
        <v>716</v>
      </c>
      <c r="D94" s="208">
        <v>111</v>
      </c>
      <c r="E94" s="208">
        <v>0</v>
      </c>
      <c r="F94" s="208">
        <v>29</v>
      </c>
      <c r="G94" s="208">
        <v>2005</v>
      </c>
      <c r="H94" s="208">
        <v>3</v>
      </c>
      <c r="I94" s="208">
        <v>29</v>
      </c>
      <c r="J94" s="208">
        <v>32</v>
      </c>
      <c r="K94" s="208">
        <v>133</v>
      </c>
      <c r="L94" s="208">
        <v>116</v>
      </c>
      <c r="M94" s="208">
        <v>0</v>
      </c>
      <c r="N94" s="208">
        <v>249</v>
      </c>
      <c r="O94" s="208">
        <v>9</v>
      </c>
      <c r="P94" s="208">
        <v>22</v>
      </c>
      <c r="Q94" s="208">
        <v>75</v>
      </c>
      <c r="R94" s="208">
        <v>2392</v>
      </c>
    </row>
    <row r="95" spans="1:18" s="24" customFormat="1" ht="15.75" customHeight="1" x14ac:dyDescent="0.25">
      <c r="A95" s="207" t="s">
        <v>264</v>
      </c>
      <c r="B95" s="208">
        <v>1262</v>
      </c>
      <c r="C95" s="208">
        <v>891</v>
      </c>
      <c r="D95" s="208">
        <v>100</v>
      </c>
      <c r="E95" s="208">
        <v>1</v>
      </c>
      <c r="F95" s="208">
        <v>29</v>
      </c>
      <c r="G95" s="208">
        <v>2283</v>
      </c>
      <c r="H95" s="208">
        <v>4</v>
      </c>
      <c r="I95" s="208">
        <v>26</v>
      </c>
      <c r="J95" s="208">
        <v>30</v>
      </c>
      <c r="K95" s="208">
        <v>150</v>
      </c>
      <c r="L95" s="208">
        <v>109</v>
      </c>
      <c r="M95" s="208">
        <v>0</v>
      </c>
      <c r="N95" s="208">
        <v>259</v>
      </c>
      <c r="O95" s="208">
        <v>8</v>
      </c>
      <c r="P95" s="208">
        <v>21</v>
      </c>
      <c r="Q95" s="208">
        <v>74</v>
      </c>
      <c r="R95" s="208">
        <v>2675</v>
      </c>
    </row>
    <row r="96" spans="1:18" s="24" customFormat="1" ht="18" x14ac:dyDescent="0.25">
      <c r="A96" s="207" t="s">
        <v>291</v>
      </c>
      <c r="B96" s="208">
        <v>1451</v>
      </c>
      <c r="C96" s="208">
        <v>1060</v>
      </c>
      <c r="D96" s="208">
        <v>102</v>
      </c>
      <c r="E96" s="208">
        <v>1</v>
      </c>
      <c r="F96" s="208">
        <v>32</v>
      </c>
      <c r="G96" s="208">
        <v>2646</v>
      </c>
      <c r="H96" s="208">
        <v>4</v>
      </c>
      <c r="I96" s="208">
        <v>28</v>
      </c>
      <c r="J96" s="208">
        <v>32</v>
      </c>
      <c r="K96" s="208">
        <v>152</v>
      </c>
      <c r="L96" s="208">
        <v>118</v>
      </c>
      <c r="M96" s="208">
        <v>0</v>
      </c>
      <c r="N96" s="208">
        <v>270</v>
      </c>
      <c r="O96" s="208">
        <v>8</v>
      </c>
      <c r="P96" s="208">
        <v>21</v>
      </c>
      <c r="Q96" s="208">
        <v>74</v>
      </c>
      <c r="R96" s="208">
        <v>3051</v>
      </c>
    </row>
    <row r="97" spans="1:22" s="24" customFormat="1" ht="25.5" customHeight="1" x14ac:dyDescent="0.25">
      <c r="A97" s="207" t="s">
        <v>288</v>
      </c>
      <c r="B97" s="208">
        <v>1633</v>
      </c>
      <c r="C97" s="208">
        <v>1334</v>
      </c>
      <c r="D97" s="208">
        <v>107</v>
      </c>
      <c r="E97" s="208">
        <v>5</v>
      </c>
      <c r="F97" s="208">
        <v>36</v>
      </c>
      <c r="G97" s="208">
        <v>3115</v>
      </c>
      <c r="H97" s="208">
        <v>4</v>
      </c>
      <c r="I97" s="208">
        <v>29</v>
      </c>
      <c r="J97" s="208">
        <v>33</v>
      </c>
      <c r="K97" s="208">
        <v>176</v>
      </c>
      <c r="L97" s="208">
        <v>115</v>
      </c>
      <c r="M97" s="208">
        <v>0</v>
      </c>
      <c r="N97" s="208">
        <v>291</v>
      </c>
      <c r="O97" s="208">
        <v>9</v>
      </c>
      <c r="P97" s="208">
        <v>21</v>
      </c>
      <c r="Q97" s="208">
        <v>72</v>
      </c>
      <c r="R97" s="208">
        <v>3541</v>
      </c>
    </row>
    <row r="98" spans="1:22" s="24" customFormat="1" ht="18" x14ac:dyDescent="0.25">
      <c r="A98" s="207" t="s">
        <v>289</v>
      </c>
      <c r="B98" s="208">
        <v>1768</v>
      </c>
      <c r="C98" s="208">
        <v>1512</v>
      </c>
      <c r="D98" s="208">
        <v>116</v>
      </c>
      <c r="E98" s="208">
        <v>26</v>
      </c>
      <c r="F98" s="208">
        <v>36</v>
      </c>
      <c r="G98" s="208">
        <v>3458</v>
      </c>
      <c r="H98" s="208">
        <v>4</v>
      </c>
      <c r="I98" s="208">
        <v>33</v>
      </c>
      <c r="J98" s="208">
        <v>37</v>
      </c>
      <c r="K98" s="208">
        <v>202</v>
      </c>
      <c r="L98" s="208">
        <v>114</v>
      </c>
      <c r="M98" s="208">
        <v>0</v>
      </c>
      <c r="N98" s="208">
        <v>316</v>
      </c>
      <c r="O98" s="208">
        <v>9</v>
      </c>
      <c r="P98" s="208">
        <v>21</v>
      </c>
      <c r="Q98" s="208">
        <v>72</v>
      </c>
      <c r="R98" s="208">
        <v>3913</v>
      </c>
    </row>
    <row r="99" spans="1:22" s="24" customFormat="1" ht="18" x14ac:dyDescent="0.25">
      <c r="A99" s="207" t="s">
        <v>290</v>
      </c>
      <c r="B99" s="208">
        <v>1961</v>
      </c>
      <c r="C99" s="208">
        <v>1761</v>
      </c>
      <c r="D99" s="208">
        <v>121</v>
      </c>
      <c r="E99" s="208">
        <v>40</v>
      </c>
      <c r="F99" s="208">
        <v>36</v>
      </c>
      <c r="G99" s="208">
        <v>3919</v>
      </c>
      <c r="H99" s="208">
        <v>4</v>
      </c>
      <c r="I99" s="208">
        <v>37</v>
      </c>
      <c r="J99" s="208">
        <v>41</v>
      </c>
      <c r="K99" s="208">
        <v>219</v>
      </c>
      <c r="L99" s="208">
        <v>113</v>
      </c>
      <c r="M99" s="208">
        <v>0</v>
      </c>
      <c r="N99" s="208">
        <v>332</v>
      </c>
      <c r="O99" s="208">
        <v>10</v>
      </c>
      <c r="P99" s="208">
        <v>21</v>
      </c>
      <c r="Q99" s="208">
        <v>64</v>
      </c>
      <c r="R99" s="208">
        <v>4387</v>
      </c>
    </row>
    <row r="100" spans="1:22" s="24" customFormat="1" ht="18" customHeight="1" x14ac:dyDescent="0.25">
      <c r="A100" s="207" t="s">
        <v>299</v>
      </c>
      <c r="B100" s="208">
        <v>2125</v>
      </c>
      <c r="C100" s="208">
        <v>1931</v>
      </c>
      <c r="D100" s="208">
        <v>127</v>
      </c>
      <c r="E100" s="208">
        <v>58</v>
      </c>
      <c r="F100" s="208">
        <v>37</v>
      </c>
      <c r="G100" s="208">
        <v>4278</v>
      </c>
      <c r="H100" s="208">
        <v>4</v>
      </c>
      <c r="I100" s="208">
        <v>31</v>
      </c>
      <c r="J100" s="208">
        <v>35</v>
      </c>
      <c r="K100" s="208">
        <v>229</v>
      </c>
      <c r="L100" s="208">
        <v>114</v>
      </c>
      <c r="M100" s="208">
        <v>0</v>
      </c>
      <c r="N100" s="208">
        <v>343</v>
      </c>
      <c r="O100" s="208">
        <v>9</v>
      </c>
      <c r="P100" s="208">
        <v>22</v>
      </c>
      <c r="Q100" s="208">
        <v>60</v>
      </c>
      <c r="R100" s="208">
        <v>4747</v>
      </c>
    </row>
    <row r="101" spans="1:22" s="24" customFormat="1" ht="25.5" customHeight="1" x14ac:dyDescent="0.25">
      <c r="A101" s="207" t="s">
        <v>300</v>
      </c>
      <c r="B101" s="208">
        <v>2419</v>
      </c>
      <c r="C101" s="208">
        <v>2220</v>
      </c>
      <c r="D101" s="208">
        <v>144</v>
      </c>
      <c r="E101" s="208">
        <v>81</v>
      </c>
      <c r="F101" s="208">
        <v>33</v>
      </c>
      <c r="G101" s="208">
        <v>4897</v>
      </c>
      <c r="H101" s="208">
        <v>4</v>
      </c>
      <c r="I101" s="208">
        <v>30</v>
      </c>
      <c r="J101" s="208">
        <v>34</v>
      </c>
      <c r="K101" s="208">
        <v>256</v>
      </c>
      <c r="L101" s="208">
        <v>117</v>
      </c>
      <c r="M101" s="208">
        <v>0</v>
      </c>
      <c r="N101" s="208">
        <v>373</v>
      </c>
      <c r="O101" s="208">
        <v>8</v>
      </c>
      <c r="P101" s="208">
        <v>23</v>
      </c>
      <c r="Q101" s="208">
        <v>60</v>
      </c>
      <c r="R101" s="208">
        <v>5395</v>
      </c>
    </row>
    <row r="102" spans="1:22" s="24" customFormat="1" ht="18" x14ac:dyDescent="0.25">
      <c r="A102" s="207" t="s">
        <v>298</v>
      </c>
      <c r="B102" s="208">
        <v>2670</v>
      </c>
      <c r="C102" s="208">
        <v>2479</v>
      </c>
      <c r="D102" s="208">
        <v>161</v>
      </c>
      <c r="E102" s="208">
        <v>114</v>
      </c>
      <c r="F102" s="208">
        <v>33</v>
      </c>
      <c r="G102" s="208">
        <v>5457</v>
      </c>
      <c r="H102" s="208">
        <v>4</v>
      </c>
      <c r="I102" s="208">
        <v>35</v>
      </c>
      <c r="J102" s="208">
        <v>39</v>
      </c>
      <c r="K102" s="208">
        <v>272</v>
      </c>
      <c r="L102" s="208">
        <v>114</v>
      </c>
      <c r="M102" s="208">
        <v>0</v>
      </c>
      <c r="N102" s="208">
        <v>386</v>
      </c>
      <c r="O102" s="208">
        <v>9</v>
      </c>
      <c r="P102" s="208">
        <v>23</v>
      </c>
      <c r="Q102" s="208">
        <v>59</v>
      </c>
      <c r="R102" s="208">
        <v>5973</v>
      </c>
    </row>
    <row r="103" spans="1:22" s="24" customFormat="1" ht="18" x14ac:dyDescent="0.25">
      <c r="A103" s="207" t="s">
        <v>301</v>
      </c>
      <c r="B103" s="208">
        <v>3002</v>
      </c>
      <c r="C103" s="208">
        <v>2899</v>
      </c>
      <c r="D103" s="208">
        <v>171</v>
      </c>
      <c r="E103" s="208">
        <v>137</v>
      </c>
      <c r="F103" s="208">
        <v>28</v>
      </c>
      <c r="G103" s="208">
        <v>6237</v>
      </c>
      <c r="H103" s="208">
        <v>3</v>
      </c>
      <c r="I103" s="208">
        <v>43</v>
      </c>
      <c r="J103" s="208">
        <v>46</v>
      </c>
      <c r="K103" s="208">
        <v>289</v>
      </c>
      <c r="L103" s="208">
        <v>113</v>
      </c>
      <c r="M103" s="208">
        <v>0</v>
      </c>
      <c r="N103" s="208">
        <v>402</v>
      </c>
      <c r="O103" s="208">
        <v>9</v>
      </c>
      <c r="P103" s="208">
        <v>28</v>
      </c>
      <c r="Q103" s="208">
        <v>60</v>
      </c>
      <c r="R103" s="208">
        <v>6782</v>
      </c>
    </row>
    <row r="104" spans="1:22" s="24" customFormat="1" ht="18" x14ac:dyDescent="0.25">
      <c r="A104" s="207" t="s">
        <v>315</v>
      </c>
      <c r="B104" s="208">
        <v>3245</v>
      </c>
      <c r="C104" s="208">
        <v>3237</v>
      </c>
      <c r="D104" s="208">
        <v>177</v>
      </c>
      <c r="E104" s="208">
        <v>168</v>
      </c>
      <c r="F104" s="208">
        <v>25</v>
      </c>
      <c r="G104" s="208">
        <v>6852</v>
      </c>
      <c r="H104" s="208">
        <v>5</v>
      </c>
      <c r="I104" s="208">
        <v>39</v>
      </c>
      <c r="J104" s="208">
        <v>44</v>
      </c>
      <c r="K104" s="208">
        <v>292</v>
      </c>
      <c r="L104" s="208">
        <v>113</v>
      </c>
      <c r="M104" s="208">
        <v>0</v>
      </c>
      <c r="N104" s="208">
        <v>405</v>
      </c>
      <c r="O104" s="208">
        <v>9</v>
      </c>
      <c r="P104" s="208">
        <v>28</v>
      </c>
      <c r="Q104" s="208">
        <v>60</v>
      </c>
      <c r="R104" s="208">
        <v>7398</v>
      </c>
    </row>
    <row r="105" spans="1:22" s="24" customFormat="1" ht="25.5" customHeight="1" x14ac:dyDescent="0.25">
      <c r="A105" s="207" t="s">
        <v>316</v>
      </c>
      <c r="B105" s="208">
        <v>3562</v>
      </c>
      <c r="C105" s="208">
        <v>3752</v>
      </c>
      <c r="D105" s="208">
        <v>194</v>
      </c>
      <c r="E105" s="208">
        <v>190</v>
      </c>
      <c r="F105" s="208">
        <v>23</v>
      </c>
      <c r="G105" s="208">
        <v>7721</v>
      </c>
      <c r="H105" s="208">
        <v>6</v>
      </c>
      <c r="I105" s="208">
        <v>38</v>
      </c>
      <c r="J105" s="208">
        <v>44</v>
      </c>
      <c r="K105" s="208">
        <v>318</v>
      </c>
      <c r="L105" s="208">
        <v>115</v>
      </c>
      <c r="M105" s="208">
        <v>0</v>
      </c>
      <c r="N105" s="208">
        <v>433</v>
      </c>
      <c r="O105" s="208">
        <v>9</v>
      </c>
      <c r="P105" s="208">
        <v>27</v>
      </c>
      <c r="Q105" s="208">
        <v>61</v>
      </c>
      <c r="R105" s="208">
        <v>8295</v>
      </c>
    </row>
    <row r="106" spans="1:22" s="24" customFormat="1" ht="18" x14ac:dyDescent="0.25">
      <c r="A106" s="207" t="s">
        <v>317</v>
      </c>
      <c r="B106" s="208">
        <v>3810</v>
      </c>
      <c r="C106" s="208">
        <v>4335</v>
      </c>
      <c r="D106" s="208">
        <v>255</v>
      </c>
      <c r="E106" s="208">
        <v>192</v>
      </c>
      <c r="F106" s="208">
        <v>26</v>
      </c>
      <c r="G106" s="208">
        <v>8618</v>
      </c>
      <c r="H106" s="208">
        <v>11</v>
      </c>
      <c r="I106" s="208">
        <v>43</v>
      </c>
      <c r="J106" s="208">
        <v>54</v>
      </c>
      <c r="K106" s="208">
        <v>336</v>
      </c>
      <c r="L106" s="208">
        <v>107</v>
      </c>
      <c r="M106" s="208">
        <v>0</v>
      </c>
      <c r="N106" s="208">
        <v>443</v>
      </c>
      <c r="O106" s="208">
        <v>8</v>
      </c>
      <c r="P106" s="208">
        <v>27</v>
      </c>
      <c r="Q106" s="208">
        <v>60</v>
      </c>
      <c r="R106" s="208">
        <v>9210</v>
      </c>
    </row>
    <row r="107" spans="1:22" s="24" customFormat="1" ht="18" x14ac:dyDescent="0.25">
      <c r="A107" s="207" t="s">
        <v>314</v>
      </c>
      <c r="B107" s="208">
        <v>4241</v>
      </c>
      <c r="C107" s="208">
        <v>4869</v>
      </c>
      <c r="D107" s="208">
        <v>287</v>
      </c>
      <c r="E107" s="208">
        <v>189</v>
      </c>
      <c r="F107" s="208">
        <v>27</v>
      </c>
      <c r="G107" s="208">
        <v>9613</v>
      </c>
      <c r="H107" s="208">
        <v>14</v>
      </c>
      <c r="I107" s="208">
        <v>49</v>
      </c>
      <c r="J107" s="208">
        <v>63</v>
      </c>
      <c r="K107" s="208">
        <v>362</v>
      </c>
      <c r="L107" s="208">
        <v>106</v>
      </c>
      <c r="M107" s="208">
        <v>0</v>
      </c>
      <c r="N107" s="208">
        <v>468</v>
      </c>
      <c r="O107" s="208">
        <v>8</v>
      </c>
      <c r="P107" s="208">
        <v>28</v>
      </c>
      <c r="Q107" s="208">
        <v>68</v>
      </c>
      <c r="R107" s="208">
        <v>10248</v>
      </c>
    </row>
    <row r="108" spans="1:22" s="24" customFormat="1" ht="18" x14ac:dyDescent="0.25">
      <c r="A108" s="207" t="s">
        <v>334</v>
      </c>
      <c r="B108" s="208">
        <v>4520</v>
      </c>
      <c r="C108" s="208">
        <v>5008</v>
      </c>
      <c r="D108" s="208">
        <v>814</v>
      </c>
      <c r="E108" s="208">
        <v>189</v>
      </c>
      <c r="F108" s="208">
        <v>30</v>
      </c>
      <c r="G108" s="208">
        <v>10561</v>
      </c>
      <c r="H108" s="208">
        <v>15</v>
      </c>
      <c r="I108" s="208">
        <v>53</v>
      </c>
      <c r="J108" s="208">
        <v>68</v>
      </c>
      <c r="K108" s="208">
        <v>383</v>
      </c>
      <c r="L108" s="208">
        <v>104</v>
      </c>
      <c r="M108" s="208">
        <v>0</v>
      </c>
      <c r="N108" s="208">
        <v>487</v>
      </c>
      <c r="O108" s="208">
        <v>9</v>
      </c>
      <c r="P108" s="208">
        <v>29</v>
      </c>
      <c r="Q108" s="208">
        <v>84</v>
      </c>
      <c r="R108" s="208">
        <v>11238</v>
      </c>
      <c r="V108" s="222"/>
    </row>
    <row r="109" spans="1:22" s="24" customFormat="1" ht="22.5" customHeight="1" x14ac:dyDescent="0.25">
      <c r="A109" s="207" t="s">
        <v>331</v>
      </c>
      <c r="B109" s="208">
        <v>5024</v>
      </c>
      <c r="C109" s="208">
        <v>5003</v>
      </c>
      <c r="D109" s="208">
        <v>1366</v>
      </c>
      <c r="E109" s="208">
        <v>184</v>
      </c>
      <c r="F109" s="208">
        <v>30</v>
      </c>
      <c r="G109" s="208">
        <v>11607</v>
      </c>
      <c r="H109" s="208">
        <v>15</v>
      </c>
      <c r="I109" s="208">
        <v>58</v>
      </c>
      <c r="J109" s="208">
        <v>73</v>
      </c>
      <c r="K109" s="208">
        <v>416</v>
      </c>
      <c r="L109" s="208">
        <v>103</v>
      </c>
      <c r="M109" s="208">
        <v>0</v>
      </c>
      <c r="N109" s="208">
        <v>519</v>
      </c>
      <c r="O109" s="208">
        <v>9</v>
      </c>
      <c r="P109" s="208">
        <v>26</v>
      </c>
      <c r="Q109" s="208">
        <v>105</v>
      </c>
      <c r="R109" s="208">
        <v>12339</v>
      </c>
    </row>
    <row r="110" spans="1:22" s="24" customFormat="1" ht="18" x14ac:dyDescent="0.25">
      <c r="A110" s="207" t="s">
        <v>332</v>
      </c>
      <c r="B110" s="208">
        <v>5414</v>
      </c>
      <c r="C110" s="208">
        <v>5003</v>
      </c>
      <c r="D110" s="208">
        <v>1835</v>
      </c>
      <c r="E110" s="208">
        <v>178</v>
      </c>
      <c r="F110" s="208">
        <v>29</v>
      </c>
      <c r="G110" s="208">
        <v>12459</v>
      </c>
      <c r="H110" s="208">
        <v>19</v>
      </c>
      <c r="I110" s="208">
        <v>66</v>
      </c>
      <c r="J110" s="208">
        <v>85</v>
      </c>
      <c r="K110" s="208">
        <v>468</v>
      </c>
      <c r="L110" s="208">
        <v>95</v>
      </c>
      <c r="M110" s="208">
        <v>0</v>
      </c>
      <c r="N110" s="208">
        <v>563</v>
      </c>
      <c r="O110" s="208">
        <v>10</v>
      </c>
      <c r="P110" s="208">
        <v>26</v>
      </c>
      <c r="Q110" s="208">
        <v>117</v>
      </c>
      <c r="R110" s="208">
        <v>13260</v>
      </c>
    </row>
    <row r="111" spans="1:22" s="24" customFormat="1" ht="18" x14ac:dyDescent="0.25">
      <c r="A111" s="207" t="s">
        <v>333</v>
      </c>
      <c r="B111" s="208">
        <v>6238</v>
      </c>
      <c r="C111" s="208">
        <v>5001</v>
      </c>
      <c r="D111" s="208">
        <v>2376</v>
      </c>
      <c r="E111" s="208">
        <v>176</v>
      </c>
      <c r="F111" s="208">
        <v>30</v>
      </c>
      <c r="G111" s="208">
        <v>13821</v>
      </c>
      <c r="H111" s="208">
        <v>32</v>
      </c>
      <c r="I111" s="208">
        <v>62</v>
      </c>
      <c r="J111" s="208">
        <v>94</v>
      </c>
      <c r="K111" s="208">
        <v>496</v>
      </c>
      <c r="L111" s="208">
        <v>100</v>
      </c>
      <c r="M111" s="208">
        <v>0</v>
      </c>
      <c r="N111" s="208">
        <v>596</v>
      </c>
      <c r="O111" s="208">
        <v>10</v>
      </c>
      <c r="P111" s="208">
        <v>30</v>
      </c>
      <c r="Q111" s="208">
        <v>130</v>
      </c>
      <c r="R111" s="208">
        <v>14681</v>
      </c>
      <c r="V111" s="222"/>
    </row>
    <row r="112" spans="1:22" s="24" customFormat="1" ht="18" x14ac:dyDescent="0.25">
      <c r="A112" s="207" t="s">
        <v>485</v>
      </c>
      <c r="B112" s="228">
        <v>7020</v>
      </c>
      <c r="C112" s="228">
        <v>5001</v>
      </c>
      <c r="D112" s="228">
        <v>2910</v>
      </c>
      <c r="E112" s="228">
        <v>165</v>
      </c>
      <c r="F112" s="228">
        <v>28</v>
      </c>
      <c r="G112" s="228">
        <v>15124</v>
      </c>
      <c r="H112" s="228">
        <v>46</v>
      </c>
      <c r="I112" s="228">
        <v>68</v>
      </c>
      <c r="J112" s="228">
        <v>114</v>
      </c>
      <c r="K112" s="228">
        <v>563</v>
      </c>
      <c r="L112" s="228">
        <v>100</v>
      </c>
      <c r="M112" s="228">
        <v>0</v>
      </c>
      <c r="N112" s="228">
        <v>663</v>
      </c>
      <c r="O112" s="228">
        <v>10</v>
      </c>
      <c r="P112" s="228">
        <v>30</v>
      </c>
      <c r="Q112" s="228">
        <v>163</v>
      </c>
      <c r="R112" s="228">
        <v>16104</v>
      </c>
      <c r="V112" s="222"/>
    </row>
    <row r="113" spans="1:22" s="24" customFormat="1" ht="22.5" customHeight="1" x14ac:dyDescent="0.25">
      <c r="A113" s="207" t="s">
        <v>478</v>
      </c>
      <c r="B113" s="228">
        <v>8114</v>
      </c>
      <c r="C113" s="228">
        <v>5021</v>
      </c>
      <c r="D113" s="228">
        <v>3454</v>
      </c>
      <c r="E113" s="228">
        <v>168</v>
      </c>
      <c r="F113" s="228">
        <v>30</v>
      </c>
      <c r="G113" s="228">
        <v>16787</v>
      </c>
      <c r="H113" s="228">
        <v>50</v>
      </c>
      <c r="I113" s="228">
        <v>81</v>
      </c>
      <c r="J113" s="228">
        <v>131</v>
      </c>
      <c r="K113" s="228">
        <v>632</v>
      </c>
      <c r="L113" s="228">
        <v>100</v>
      </c>
      <c r="M113" s="228" t="s">
        <v>508</v>
      </c>
      <c r="N113" s="228">
        <v>732</v>
      </c>
      <c r="O113" s="228">
        <v>9</v>
      </c>
      <c r="P113" s="228">
        <v>31</v>
      </c>
      <c r="Q113" s="228">
        <v>183</v>
      </c>
      <c r="R113" s="228">
        <v>17873</v>
      </c>
      <c r="V113" s="222"/>
    </row>
    <row r="114" spans="1:22" s="24" customFormat="1" ht="18" x14ac:dyDescent="0.25">
      <c r="A114" s="207" t="s">
        <v>479</v>
      </c>
      <c r="B114" s="228">
        <v>8428</v>
      </c>
      <c r="C114" s="228">
        <v>4890</v>
      </c>
      <c r="D114" s="228">
        <v>3677</v>
      </c>
      <c r="E114" s="228">
        <v>158</v>
      </c>
      <c r="F114" s="228">
        <v>28</v>
      </c>
      <c r="G114" s="228">
        <v>17181</v>
      </c>
      <c r="H114" s="228">
        <v>57</v>
      </c>
      <c r="I114" s="228">
        <v>82</v>
      </c>
      <c r="J114" s="228">
        <v>139</v>
      </c>
      <c r="K114" s="228">
        <v>647</v>
      </c>
      <c r="L114" s="228">
        <v>98</v>
      </c>
      <c r="M114" s="228" t="s">
        <v>508</v>
      </c>
      <c r="N114" s="228">
        <v>745</v>
      </c>
      <c r="O114" s="228">
        <v>8</v>
      </c>
      <c r="P114" s="228">
        <v>27</v>
      </c>
      <c r="Q114" s="228">
        <v>177</v>
      </c>
      <c r="R114" s="228">
        <v>18277</v>
      </c>
      <c r="V114" s="222"/>
    </row>
    <row r="115" spans="1:22" s="24" customFormat="1" ht="18" x14ac:dyDescent="0.25">
      <c r="A115" s="210" t="s">
        <v>480</v>
      </c>
      <c r="B115" s="229">
        <v>10398</v>
      </c>
      <c r="C115" s="229">
        <v>4758</v>
      </c>
      <c r="D115" s="229">
        <v>5522</v>
      </c>
      <c r="E115" s="229">
        <v>148</v>
      </c>
      <c r="F115" s="229">
        <v>29</v>
      </c>
      <c r="G115" s="229">
        <v>20855</v>
      </c>
      <c r="H115" s="229">
        <v>76</v>
      </c>
      <c r="I115" s="229">
        <v>96</v>
      </c>
      <c r="J115" s="229">
        <v>172</v>
      </c>
      <c r="K115" s="229">
        <v>745</v>
      </c>
      <c r="L115" s="229">
        <v>90</v>
      </c>
      <c r="M115" s="229" t="s">
        <v>508</v>
      </c>
      <c r="N115" s="229">
        <v>835</v>
      </c>
      <c r="O115" s="229">
        <v>8</v>
      </c>
      <c r="P115" s="229">
        <v>31</v>
      </c>
      <c r="Q115" s="229">
        <v>194</v>
      </c>
      <c r="R115" s="229">
        <v>22095</v>
      </c>
      <c r="S115" s="261"/>
      <c r="V115" s="222"/>
    </row>
    <row r="116" spans="1:22" s="24" customFormat="1" ht="8.25" customHeight="1" x14ac:dyDescent="0.2">
      <c r="A116" s="11"/>
      <c r="B116" s="38"/>
      <c r="C116" s="38"/>
      <c r="D116" s="38"/>
      <c r="E116" s="39"/>
      <c r="F116" s="39"/>
      <c r="G116" s="39"/>
      <c r="H116" s="39"/>
      <c r="I116" s="39"/>
      <c r="J116" s="39"/>
      <c r="K116" s="39"/>
      <c r="L116" s="39"/>
      <c r="M116" s="39"/>
      <c r="N116" s="39"/>
      <c r="O116" s="39"/>
    </row>
    <row r="117" spans="1:22" ht="56.25" customHeight="1" x14ac:dyDescent="0.2">
      <c r="A117" s="497" t="s">
        <v>509</v>
      </c>
      <c r="B117" s="497"/>
      <c r="C117" s="497"/>
      <c r="D117" s="497"/>
      <c r="E117" s="497"/>
      <c r="F117" s="497"/>
      <c r="G117" s="497"/>
      <c r="H117" s="497"/>
      <c r="I117" s="497"/>
      <c r="J117" s="497"/>
      <c r="K117" s="497"/>
    </row>
    <row r="118" spans="1:22" ht="44.25" customHeight="1" x14ac:dyDescent="0.2">
      <c r="A118" s="498" t="s">
        <v>510</v>
      </c>
      <c r="B118" s="498"/>
      <c r="C118" s="498"/>
      <c r="D118" s="498"/>
      <c r="E118" s="498"/>
      <c r="F118" s="498"/>
      <c r="G118" s="498"/>
      <c r="H118" s="498"/>
      <c r="I118" s="498"/>
      <c r="J118" s="498"/>
      <c r="K118" s="498"/>
    </row>
    <row r="119" spans="1:22" ht="14.25" customHeight="1" x14ac:dyDescent="0.2">
      <c r="A119" s="499" t="s">
        <v>342</v>
      </c>
      <c r="B119" s="499"/>
      <c r="C119" s="499"/>
      <c r="D119" s="499"/>
      <c r="E119" s="499"/>
      <c r="F119" s="499"/>
      <c r="G119" s="499"/>
      <c r="H119" s="269"/>
      <c r="I119" s="269"/>
      <c r="J119" s="269"/>
      <c r="K119" s="268"/>
    </row>
    <row r="120" spans="1:22" ht="42" customHeight="1" x14ac:dyDescent="0.2">
      <c r="A120" s="506" t="s">
        <v>511</v>
      </c>
      <c r="B120" s="506"/>
      <c r="C120" s="506"/>
      <c r="D120" s="506"/>
      <c r="E120" s="506"/>
      <c r="F120" s="506"/>
      <c r="G120" s="506"/>
      <c r="H120" s="506"/>
      <c r="I120" s="506"/>
      <c r="J120" s="506"/>
      <c r="K120" s="506"/>
    </row>
    <row r="121" spans="1:22" ht="14.25" customHeight="1" x14ac:dyDescent="0.2">
      <c r="A121" s="505" t="s">
        <v>343</v>
      </c>
      <c r="B121" s="505"/>
      <c r="C121" s="505"/>
      <c r="D121" s="505"/>
      <c r="E121" s="505"/>
      <c r="F121" s="505"/>
      <c r="G121" s="505"/>
      <c r="H121" s="505"/>
      <c r="I121" s="505"/>
      <c r="J121" s="505"/>
      <c r="K121" s="505"/>
    </row>
    <row r="122" spans="1:22" ht="14.25" x14ac:dyDescent="0.2">
      <c r="A122" s="505" t="s">
        <v>512</v>
      </c>
      <c r="B122" s="505"/>
      <c r="C122" s="505"/>
      <c r="D122" s="505"/>
      <c r="E122" s="505"/>
      <c r="F122" s="505"/>
      <c r="G122" s="505"/>
      <c r="H122" s="505"/>
      <c r="I122" s="505"/>
      <c r="J122" s="505"/>
      <c r="K122" s="505"/>
    </row>
    <row r="123" spans="1:22" ht="14.25" x14ac:dyDescent="0.2">
      <c r="A123" s="270" t="s">
        <v>344</v>
      </c>
      <c r="B123" s="271"/>
      <c r="C123" s="271"/>
      <c r="D123" s="271"/>
      <c r="E123" s="271"/>
      <c r="F123" s="271"/>
      <c r="G123" s="271"/>
      <c r="H123" s="271"/>
      <c r="I123" s="271"/>
      <c r="J123" s="271"/>
      <c r="K123" s="271"/>
    </row>
    <row r="124" spans="1:22" ht="14.25" x14ac:dyDescent="0.2">
      <c r="A124" s="272" t="s">
        <v>345</v>
      </c>
      <c r="B124" s="272"/>
      <c r="C124" s="272"/>
      <c r="D124" s="272"/>
      <c r="E124" s="272"/>
      <c r="F124" s="272"/>
      <c r="G124" s="272"/>
      <c r="H124" s="272"/>
      <c r="I124" s="272"/>
      <c r="J124" s="272"/>
      <c r="K124" s="272"/>
    </row>
  </sheetData>
  <mergeCells count="44">
    <mergeCell ref="A122:K122"/>
    <mergeCell ref="A120:K120"/>
    <mergeCell ref="A121:K121"/>
    <mergeCell ref="A65:K65"/>
    <mergeCell ref="A64:K64"/>
    <mergeCell ref="A66:G66"/>
    <mergeCell ref="A67:K67"/>
    <mergeCell ref="A68:K68"/>
    <mergeCell ref="A69:K69"/>
    <mergeCell ref="H75:H76"/>
    <mergeCell ref="I75:I76"/>
    <mergeCell ref="J75:J76"/>
    <mergeCell ref="K75:K76"/>
    <mergeCell ref="B75:C75"/>
    <mergeCell ref="D75:D76"/>
    <mergeCell ref="E75:E76"/>
    <mergeCell ref="R3:R4"/>
    <mergeCell ref="S3:S4"/>
    <mergeCell ref="C3:D3"/>
    <mergeCell ref="E3:E4"/>
    <mergeCell ref="F3:F4"/>
    <mergeCell ref="G3:G4"/>
    <mergeCell ref="H3:H4"/>
    <mergeCell ref="I3:I4"/>
    <mergeCell ref="J3:J4"/>
    <mergeCell ref="K3:K4"/>
    <mergeCell ref="L3:L4"/>
    <mergeCell ref="M3:M4"/>
    <mergeCell ref="N3:N4"/>
    <mergeCell ref="O3:O4"/>
    <mergeCell ref="P3:P4"/>
    <mergeCell ref="Q3:Q4"/>
    <mergeCell ref="A117:K117"/>
    <mergeCell ref="A118:K118"/>
    <mergeCell ref="A119:G119"/>
    <mergeCell ref="R75:R76"/>
    <mergeCell ref="L75:L76"/>
    <mergeCell ref="M75:M76"/>
    <mergeCell ref="N75:N76"/>
    <mergeCell ref="O75:O76"/>
    <mergeCell ref="P75:P76"/>
    <mergeCell ref="F75:F76"/>
    <mergeCell ref="G75:G76"/>
    <mergeCell ref="Q75:Q76"/>
  </mergeCells>
  <hyperlinks>
    <hyperlink ref="A66" r:id="rId1"/>
    <hyperlink ref="A71" r:id="rId2"/>
    <hyperlink ref="A68" r:id="rId3"/>
    <hyperlink ref="A69" r:id="rId4"/>
    <hyperlink ref="A119" r:id="rId5"/>
    <hyperlink ref="A124" r:id="rId6"/>
    <hyperlink ref="A121" r:id="rId7"/>
    <hyperlink ref="A122" r:id="rId8"/>
  </hyperlinks>
  <pageMargins left="0.70866141732283472" right="0.70866141732283472" top="0.74803149606299213" bottom="0.74803149606299213" header="0.31496062992125984" footer="0.31496062992125984"/>
  <pageSetup paperSize="9" scale="30" orientation="portrait"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3"/>
  <sheetViews>
    <sheetView zoomScale="85" zoomScaleNormal="85" workbookViewId="0"/>
  </sheetViews>
  <sheetFormatPr defaultRowHeight="12.75" x14ac:dyDescent="0.2"/>
  <cols>
    <col min="1" max="1" width="35.7109375" customWidth="1"/>
    <col min="2" max="2" width="12.5703125" customWidth="1"/>
    <col min="3" max="3" width="10.7109375" customWidth="1"/>
    <col min="4" max="4" width="8.85546875" customWidth="1"/>
    <col min="5" max="5" width="8" customWidth="1"/>
    <col min="6" max="6" width="7.85546875" customWidth="1"/>
    <col min="7" max="7" width="10" customWidth="1"/>
    <col min="8" max="8" width="9.85546875" customWidth="1"/>
    <col min="9" max="9" width="10.7109375" customWidth="1"/>
    <col min="10" max="10" width="8.85546875" customWidth="1"/>
    <col min="11" max="11" width="13.140625" customWidth="1"/>
    <col min="12" max="12" width="9.7109375" customWidth="1"/>
    <col min="13" max="13" width="8.28515625" style="20" customWidth="1"/>
    <col min="14" max="14" width="11.85546875" style="20" customWidth="1"/>
    <col min="15" max="15" width="9.140625" style="20"/>
  </cols>
  <sheetData>
    <row r="1" spans="13:15" s="24" customFormat="1" x14ac:dyDescent="0.2">
      <c r="M1" s="20"/>
      <c r="N1" s="20"/>
      <c r="O1" s="20"/>
    </row>
    <row r="2" spans="13:15" s="24" customFormat="1" x14ac:dyDescent="0.2">
      <c r="M2" s="20"/>
      <c r="N2" s="20"/>
      <c r="O2" s="20"/>
    </row>
    <row r="3" spans="13:15" s="24" customFormat="1" x14ac:dyDescent="0.2">
      <c r="M3" s="20"/>
      <c r="N3" s="20"/>
      <c r="O3" s="20"/>
    </row>
    <row r="4" spans="13:15" s="24" customFormat="1" x14ac:dyDescent="0.2">
      <c r="M4" s="20"/>
      <c r="N4" s="20"/>
      <c r="O4" s="20"/>
    </row>
    <row r="5" spans="13:15" s="24" customFormat="1" x14ac:dyDescent="0.2">
      <c r="M5" s="20"/>
      <c r="N5" s="20"/>
      <c r="O5" s="20"/>
    </row>
    <row r="6" spans="13:15" s="24" customFormat="1" x14ac:dyDescent="0.2">
      <c r="M6" s="20"/>
      <c r="N6" s="20"/>
      <c r="O6" s="20"/>
    </row>
    <row r="7" spans="13:15" s="24" customFormat="1" x14ac:dyDescent="0.2">
      <c r="M7" s="20"/>
      <c r="N7" s="20"/>
      <c r="O7" s="20"/>
    </row>
    <row r="8" spans="13:15" s="24" customFormat="1" x14ac:dyDescent="0.2">
      <c r="M8" s="20"/>
      <c r="N8" s="20"/>
      <c r="O8" s="20"/>
    </row>
    <row r="9" spans="13:15" s="24" customFormat="1" x14ac:dyDescent="0.2">
      <c r="M9" s="20"/>
      <c r="N9" s="20"/>
      <c r="O9" s="20"/>
    </row>
    <row r="10" spans="13:15" s="24" customFormat="1" x14ac:dyDescent="0.2">
      <c r="M10" s="20"/>
      <c r="N10" s="20"/>
      <c r="O10" s="20"/>
    </row>
    <row r="11" spans="13:15" s="24" customFormat="1" x14ac:dyDescent="0.2">
      <c r="M11" s="20"/>
      <c r="N11" s="20"/>
      <c r="O11" s="20"/>
    </row>
    <row r="12" spans="13:15" s="24" customFormat="1" x14ac:dyDescent="0.2">
      <c r="M12" s="20"/>
      <c r="N12" s="20"/>
      <c r="O12" s="20"/>
    </row>
    <row r="13" spans="13:15" s="24" customFormat="1" x14ac:dyDescent="0.2">
      <c r="M13" s="20"/>
      <c r="N13" s="20"/>
      <c r="O13" s="20"/>
    </row>
    <row r="14" spans="13:15" s="24" customFormat="1" x14ac:dyDescent="0.2">
      <c r="M14" s="20"/>
      <c r="N14" s="20"/>
      <c r="O14" s="20"/>
    </row>
    <row r="15" spans="13:15" s="24" customFormat="1" x14ac:dyDescent="0.2">
      <c r="M15" s="20"/>
      <c r="N15" s="20"/>
      <c r="O15" s="20"/>
    </row>
    <row r="16" spans="13:15" s="24" customFormat="1" x14ac:dyDescent="0.2">
      <c r="M16" s="20"/>
      <c r="N16" s="20"/>
      <c r="O16" s="20"/>
    </row>
    <row r="17" spans="13:15" s="24" customFormat="1" x14ac:dyDescent="0.2">
      <c r="M17" s="20"/>
      <c r="N17" s="20"/>
      <c r="O17" s="20"/>
    </row>
    <row r="18" spans="13:15" s="24" customFormat="1" x14ac:dyDescent="0.2">
      <c r="M18" s="20"/>
      <c r="N18" s="20"/>
      <c r="O18" s="20"/>
    </row>
    <row r="19" spans="13:15" s="24" customFormat="1" x14ac:dyDescent="0.2">
      <c r="M19" s="20"/>
      <c r="N19" s="20"/>
      <c r="O19" s="20"/>
    </row>
    <row r="20" spans="13:15" s="24" customFormat="1" x14ac:dyDescent="0.2">
      <c r="M20" s="20"/>
      <c r="N20" s="20"/>
      <c r="O20" s="20"/>
    </row>
    <row r="21" spans="13:15" s="24" customFormat="1" x14ac:dyDescent="0.2">
      <c r="M21" s="20"/>
      <c r="N21" s="20"/>
      <c r="O21" s="20"/>
    </row>
    <row r="22" spans="13:15" s="24" customFormat="1" x14ac:dyDescent="0.2">
      <c r="M22" s="20"/>
      <c r="N22" s="20"/>
      <c r="O22" s="20"/>
    </row>
    <row r="23" spans="13:15" s="24" customFormat="1" x14ac:dyDescent="0.2">
      <c r="M23" s="20"/>
      <c r="N23" s="20"/>
      <c r="O23" s="20"/>
    </row>
    <row r="24" spans="13:15" s="24" customFormat="1" x14ac:dyDescent="0.2">
      <c r="M24" s="20"/>
      <c r="N24" s="20"/>
      <c r="O24" s="20"/>
    </row>
    <row r="25" spans="13:15" s="24" customFormat="1" x14ac:dyDescent="0.2">
      <c r="M25" s="20"/>
      <c r="N25" s="20"/>
      <c r="O25" s="20"/>
    </row>
    <row r="26" spans="13:15" s="24" customFormat="1" x14ac:dyDescent="0.2">
      <c r="M26" s="20"/>
      <c r="N26" s="20"/>
      <c r="O26" s="20"/>
    </row>
    <row r="27" spans="13:15" s="24" customFormat="1" x14ac:dyDescent="0.2">
      <c r="M27" s="20"/>
      <c r="N27" s="20"/>
      <c r="O27" s="20"/>
    </row>
    <row r="28" spans="13:15" s="24" customFormat="1" x14ac:dyDescent="0.2">
      <c r="M28" s="20"/>
      <c r="N28" s="20"/>
      <c r="O28" s="20"/>
    </row>
    <row r="29" spans="13:15" s="24" customFormat="1" x14ac:dyDescent="0.2">
      <c r="M29" s="20"/>
      <c r="N29" s="20"/>
      <c r="O29" s="20"/>
    </row>
    <row r="30" spans="13:15" s="24" customFormat="1" x14ac:dyDescent="0.2">
      <c r="M30" s="20"/>
      <c r="N30" s="20"/>
      <c r="O30" s="20"/>
    </row>
    <row r="31" spans="13:15" s="24" customFormat="1" x14ac:dyDescent="0.2">
      <c r="M31" s="20"/>
      <c r="N31" s="20"/>
      <c r="O31" s="20"/>
    </row>
    <row r="32" spans="13:15" s="24" customFormat="1" x14ac:dyDescent="0.2">
      <c r="M32" s="20"/>
      <c r="N32" s="20"/>
      <c r="O32" s="20"/>
    </row>
    <row r="33" spans="1:15" s="24" customFormat="1" x14ac:dyDescent="0.2">
      <c r="M33" s="20"/>
      <c r="N33" s="20"/>
      <c r="O33" s="20"/>
    </row>
    <row r="34" spans="1:15" s="24" customFormat="1" x14ac:dyDescent="0.2">
      <c r="M34" s="20"/>
      <c r="N34" s="20"/>
      <c r="O34" s="20"/>
    </row>
    <row r="35" spans="1:15" s="24" customFormat="1" x14ac:dyDescent="0.2">
      <c r="M35" s="20"/>
      <c r="N35" s="20"/>
      <c r="O35" s="20"/>
    </row>
    <row r="36" spans="1:15" s="24" customFormat="1" x14ac:dyDescent="0.2">
      <c r="M36" s="20"/>
      <c r="N36" s="20"/>
      <c r="O36" s="20"/>
    </row>
    <row r="37" spans="1:15" ht="15.75" x14ac:dyDescent="0.25">
      <c r="A37" s="1" t="s">
        <v>483</v>
      </c>
      <c r="B37" s="29"/>
      <c r="C37" s="29"/>
      <c r="D37" s="29"/>
      <c r="E37" s="29"/>
      <c r="F37" s="29"/>
      <c r="G37" s="29"/>
      <c r="H37" s="29"/>
      <c r="I37" s="29"/>
      <c r="J37" s="29"/>
      <c r="K37" s="29"/>
      <c r="L37" s="29"/>
    </row>
    <row r="38" spans="1:15" ht="14.25" x14ac:dyDescent="0.2">
      <c r="A38" s="29"/>
      <c r="B38" s="29"/>
      <c r="C38" s="29"/>
      <c r="D38" s="29"/>
      <c r="E38" s="29"/>
      <c r="F38" s="29"/>
      <c r="G38" s="29"/>
      <c r="H38" s="29"/>
      <c r="I38" s="29"/>
      <c r="J38" s="29"/>
      <c r="K38" s="29"/>
      <c r="L38" s="29"/>
      <c r="M38" s="21"/>
      <c r="N38" s="21"/>
    </row>
    <row r="39" spans="1:15" ht="15.75" x14ac:dyDescent="0.25">
      <c r="A39" s="30"/>
      <c r="B39" s="510" t="s">
        <v>166</v>
      </c>
      <c r="C39" s="510"/>
      <c r="D39" s="510"/>
      <c r="E39" s="510"/>
      <c r="F39" s="510"/>
      <c r="G39" s="510"/>
      <c r="H39" s="510"/>
      <c r="I39" s="510"/>
      <c r="J39" s="510"/>
      <c r="K39" s="510"/>
      <c r="L39" s="510"/>
      <c r="M39" s="28"/>
      <c r="N39" s="75"/>
    </row>
    <row r="40" spans="1:15" ht="78" customHeight="1" x14ac:dyDescent="0.25">
      <c r="A40" s="35"/>
      <c r="B40" s="74" t="s">
        <v>156</v>
      </c>
      <c r="C40" s="74" t="s">
        <v>157</v>
      </c>
      <c r="D40" s="74" t="s">
        <v>158</v>
      </c>
      <c r="E40" s="74" t="s">
        <v>285</v>
      </c>
      <c r="F40" s="74" t="s">
        <v>159</v>
      </c>
      <c r="G40" s="74" t="s">
        <v>160</v>
      </c>
      <c r="H40" s="74" t="s">
        <v>286</v>
      </c>
      <c r="I40" s="74" t="s">
        <v>161</v>
      </c>
      <c r="J40" s="74" t="s">
        <v>287</v>
      </c>
      <c r="K40" s="74" t="s">
        <v>162</v>
      </c>
      <c r="L40" s="74" t="s">
        <v>163</v>
      </c>
      <c r="M40" s="74" t="s">
        <v>164</v>
      </c>
      <c r="N40" s="76" t="s">
        <v>47</v>
      </c>
    </row>
    <row r="41" spans="1:15" s="24" customFormat="1" ht="15.75" x14ac:dyDescent="0.25">
      <c r="A41" s="5" t="s">
        <v>74</v>
      </c>
      <c r="B41" s="36"/>
      <c r="C41" s="36"/>
      <c r="D41" s="36"/>
      <c r="E41" s="36"/>
      <c r="F41" s="36"/>
      <c r="G41" s="36"/>
      <c r="H41" s="36"/>
      <c r="I41" s="36"/>
      <c r="J41" s="36"/>
      <c r="K41" s="36"/>
      <c r="L41" s="36"/>
      <c r="M41" s="36"/>
      <c r="N41" s="101" t="s">
        <v>139</v>
      </c>
      <c r="O41" s="20"/>
    </row>
    <row r="42" spans="1:15" ht="15" x14ac:dyDescent="0.2">
      <c r="A42" s="106" t="s">
        <v>148</v>
      </c>
      <c r="B42" s="230">
        <v>2.3319999999999999</v>
      </c>
      <c r="C42" s="230">
        <v>0</v>
      </c>
      <c r="D42" s="230" t="s">
        <v>318</v>
      </c>
      <c r="E42" s="230">
        <v>0</v>
      </c>
      <c r="F42" s="230">
        <v>0</v>
      </c>
      <c r="G42" s="230">
        <v>0</v>
      </c>
      <c r="H42" s="230">
        <v>0</v>
      </c>
      <c r="I42" s="230">
        <v>0</v>
      </c>
      <c r="J42" s="230">
        <v>0</v>
      </c>
      <c r="K42" s="230">
        <v>0.82299999999999995</v>
      </c>
      <c r="L42" s="230">
        <v>0</v>
      </c>
      <c r="M42" s="230" t="s">
        <v>318</v>
      </c>
      <c r="N42" s="230">
        <v>3.1549999999999998</v>
      </c>
    </row>
    <row r="43" spans="1:15" ht="15" x14ac:dyDescent="0.2">
      <c r="A43" s="106" t="s">
        <v>141</v>
      </c>
      <c r="B43" s="230">
        <v>0.70499999999999996</v>
      </c>
      <c r="C43" s="230">
        <v>0</v>
      </c>
      <c r="D43" s="230" t="s">
        <v>318</v>
      </c>
      <c r="E43" s="230">
        <v>0</v>
      </c>
      <c r="F43" s="230">
        <v>0</v>
      </c>
      <c r="G43" s="230">
        <v>0</v>
      </c>
      <c r="H43" s="230">
        <v>0</v>
      </c>
      <c r="I43" s="230">
        <v>0</v>
      </c>
      <c r="J43" s="230">
        <v>0</v>
      </c>
      <c r="K43" s="230" t="s">
        <v>318</v>
      </c>
      <c r="L43" s="230">
        <v>0</v>
      </c>
      <c r="M43" s="230">
        <v>0</v>
      </c>
      <c r="N43" s="230">
        <v>0.70499999999999996</v>
      </c>
    </row>
    <row r="44" spans="1:15" ht="15" x14ac:dyDescent="0.2">
      <c r="A44" s="106" t="s">
        <v>28</v>
      </c>
      <c r="B44" s="230">
        <v>45.826999999999998</v>
      </c>
      <c r="C44" s="230">
        <v>0.113</v>
      </c>
      <c r="D44" s="230">
        <v>2.6139999999999999</v>
      </c>
      <c r="E44" s="230">
        <v>0</v>
      </c>
      <c r="F44" s="230">
        <v>0</v>
      </c>
      <c r="G44" s="230" t="s">
        <v>318</v>
      </c>
      <c r="H44" s="230">
        <v>0</v>
      </c>
      <c r="I44" s="230">
        <v>9.2140000000000004</v>
      </c>
      <c r="J44" s="230">
        <v>0</v>
      </c>
      <c r="K44" s="230">
        <v>119.976</v>
      </c>
      <c r="L44" s="230">
        <v>0</v>
      </c>
      <c r="M44" s="230">
        <v>0</v>
      </c>
      <c r="N44" s="230">
        <v>177.744</v>
      </c>
    </row>
    <row r="45" spans="1:15" ht="15" x14ac:dyDescent="0.2">
      <c r="A45" s="106" t="s">
        <v>149</v>
      </c>
      <c r="B45" s="230">
        <v>3.8860000000000001</v>
      </c>
      <c r="C45" s="230">
        <v>0</v>
      </c>
      <c r="D45" s="230" t="s">
        <v>318</v>
      </c>
      <c r="E45" s="230">
        <v>0</v>
      </c>
      <c r="F45" s="230">
        <v>4.9000000000000002E-2</v>
      </c>
      <c r="G45" s="230">
        <v>0</v>
      </c>
      <c r="H45" s="230">
        <v>0</v>
      </c>
      <c r="I45" s="230">
        <v>0</v>
      </c>
      <c r="J45" s="230">
        <v>0</v>
      </c>
      <c r="K45" s="230" t="s">
        <v>318</v>
      </c>
      <c r="L45" s="230">
        <v>0</v>
      </c>
      <c r="M45" s="230">
        <v>0</v>
      </c>
      <c r="N45" s="230">
        <v>3.9350000000000001</v>
      </c>
    </row>
    <row r="46" spans="1:15" ht="15" x14ac:dyDescent="0.2">
      <c r="A46" s="106" t="s">
        <v>150</v>
      </c>
      <c r="B46" s="230">
        <v>24.667999999999999</v>
      </c>
      <c r="C46" s="230">
        <v>0</v>
      </c>
      <c r="D46" s="230">
        <v>0.192</v>
      </c>
      <c r="E46" s="230">
        <v>0</v>
      </c>
      <c r="F46" s="230">
        <v>0</v>
      </c>
      <c r="G46" s="230" t="s">
        <v>318</v>
      </c>
      <c r="H46" s="230">
        <v>0</v>
      </c>
      <c r="I46" s="230">
        <v>1.6E-2</v>
      </c>
      <c r="J46" s="230">
        <v>0</v>
      </c>
      <c r="K46" s="230">
        <v>0.34799999999999998</v>
      </c>
      <c r="L46" s="230">
        <v>0</v>
      </c>
      <c r="M46" s="230">
        <v>0</v>
      </c>
      <c r="N46" s="230">
        <v>25.223999999999997</v>
      </c>
    </row>
    <row r="47" spans="1:15" ht="15" x14ac:dyDescent="0.2">
      <c r="A47" s="106" t="s">
        <v>151</v>
      </c>
      <c r="B47" s="230">
        <v>0</v>
      </c>
      <c r="C47" s="230">
        <v>0</v>
      </c>
      <c r="D47" s="230">
        <v>6.0999999999999999E-2</v>
      </c>
      <c r="E47" s="230">
        <v>0</v>
      </c>
      <c r="F47" s="230">
        <v>0</v>
      </c>
      <c r="G47" s="230">
        <v>0</v>
      </c>
      <c r="H47" s="230">
        <v>0</v>
      </c>
      <c r="I47" s="230">
        <v>0</v>
      </c>
      <c r="J47" s="230">
        <v>0</v>
      </c>
      <c r="K47" s="230">
        <v>6.484</v>
      </c>
      <c r="L47" s="230">
        <v>0</v>
      </c>
      <c r="M47" s="230" t="s">
        <v>318</v>
      </c>
      <c r="N47" s="230">
        <v>6.5449999999999999</v>
      </c>
    </row>
    <row r="48" spans="1:15" ht="18" x14ac:dyDescent="0.2">
      <c r="A48" s="106" t="s">
        <v>304</v>
      </c>
      <c r="B48" s="230">
        <v>2.282</v>
      </c>
      <c r="C48" s="230">
        <v>0</v>
      </c>
      <c r="D48" s="230">
        <v>0.54200000000000004</v>
      </c>
      <c r="E48" s="230">
        <v>0</v>
      </c>
      <c r="F48" s="230">
        <v>0.01</v>
      </c>
      <c r="G48" s="230">
        <v>0</v>
      </c>
      <c r="H48" s="230" t="s">
        <v>318</v>
      </c>
      <c r="I48" s="230">
        <v>0</v>
      </c>
      <c r="J48" s="230" t="s">
        <v>318</v>
      </c>
      <c r="K48" s="230">
        <v>5.0999999999999997E-2</v>
      </c>
      <c r="L48" s="230">
        <v>0</v>
      </c>
      <c r="M48" s="230">
        <v>0</v>
      </c>
      <c r="N48" s="230">
        <v>2.8849999999999998</v>
      </c>
    </row>
    <row r="49" spans="1:17" s="24" customFormat="1" ht="15" x14ac:dyDescent="0.2">
      <c r="A49" s="106" t="s">
        <v>346</v>
      </c>
      <c r="B49" s="230">
        <v>1.9E-2</v>
      </c>
      <c r="C49" s="230">
        <v>0</v>
      </c>
      <c r="D49" s="230">
        <v>0</v>
      </c>
      <c r="E49" s="230">
        <v>0</v>
      </c>
      <c r="F49" s="230">
        <v>0</v>
      </c>
      <c r="G49" s="230">
        <v>0</v>
      </c>
      <c r="H49" s="230">
        <v>0</v>
      </c>
      <c r="I49" s="230">
        <v>0</v>
      </c>
      <c r="J49" s="230">
        <v>0</v>
      </c>
      <c r="K49" s="230">
        <v>0</v>
      </c>
      <c r="L49" s="230">
        <v>0</v>
      </c>
      <c r="M49" s="230">
        <v>0</v>
      </c>
      <c r="N49" s="230">
        <v>1.9E-2</v>
      </c>
      <c r="O49" s="20"/>
    </row>
    <row r="50" spans="1:17" ht="15" x14ac:dyDescent="0.2">
      <c r="A50" s="106" t="s">
        <v>154</v>
      </c>
      <c r="B50" s="230">
        <v>0.38400000000000001</v>
      </c>
      <c r="C50" s="230">
        <v>0</v>
      </c>
      <c r="D50" s="230">
        <v>0</v>
      </c>
      <c r="E50" s="230">
        <v>0</v>
      </c>
      <c r="F50" s="230">
        <v>0</v>
      </c>
      <c r="G50" s="230">
        <v>0</v>
      </c>
      <c r="H50" s="230">
        <v>0</v>
      </c>
      <c r="I50" s="230">
        <v>9.0999999999999998E-2</v>
      </c>
      <c r="J50" s="230">
        <v>0</v>
      </c>
      <c r="K50" s="230">
        <v>0</v>
      </c>
      <c r="L50" s="230">
        <v>0</v>
      </c>
      <c r="M50" s="230">
        <v>0</v>
      </c>
      <c r="N50" s="230">
        <v>0.47499999999999998</v>
      </c>
    </row>
    <row r="51" spans="1:17" ht="15" x14ac:dyDescent="0.2">
      <c r="A51" s="106" t="s">
        <v>155</v>
      </c>
      <c r="B51" s="230" t="s">
        <v>318</v>
      </c>
      <c r="C51" s="230">
        <v>0</v>
      </c>
      <c r="D51" s="230">
        <v>0</v>
      </c>
      <c r="E51" s="230">
        <v>0</v>
      </c>
      <c r="F51" s="230">
        <v>0</v>
      </c>
      <c r="G51" s="230">
        <v>0</v>
      </c>
      <c r="H51" s="230">
        <v>0</v>
      </c>
      <c r="I51" s="230">
        <v>0</v>
      </c>
      <c r="J51" s="230">
        <v>0</v>
      </c>
      <c r="K51" s="230">
        <v>3.7999999999999999E-2</v>
      </c>
      <c r="L51" s="230">
        <v>0</v>
      </c>
      <c r="M51" s="230">
        <v>0</v>
      </c>
      <c r="N51" s="230">
        <v>3.7999999999999999E-2</v>
      </c>
      <c r="O51" s="122"/>
    </row>
    <row r="52" spans="1:17" ht="16.5" thickBot="1" x14ac:dyDescent="0.3">
      <c r="A52" s="107" t="s">
        <v>47</v>
      </c>
      <c r="B52" s="231">
        <v>80.103000000000009</v>
      </c>
      <c r="C52" s="231">
        <v>0.113</v>
      </c>
      <c r="D52" s="231">
        <v>3.4089999999999998</v>
      </c>
      <c r="E52" s="231">
        <v>0</v>
      </c>
      <c r="F52" s="231">
        <v>5.9000000000000004E-2</v>
      </c>
      <c r="G52" s="231">
        <v>0</v>
      </c>
      <c r="H52" s="231">
        <v>0</v>
      </c>
      <c r="I52" s="231">
        <v>9.3209999999999997</v>
      </c>
      <c r="J52" s="231">
        <v>0</v>
      </c>
      <c r="K52" s="231">
        <v>127.71999999999998</v>
      </c>
      <c r="L52" s="231">
        <v>0</v>
      </c>
      <c r="M52" s="231">
        <v>0</v>
      </c>
      <c r="N52" s="231">
        <v>220.72499999999999</v>
      </c>
    </row>
    <row r="53" spans="1:17" s="24" customFormat="1" ht="15.75" x14ac:dyDescent="0.25">
      <c r="A53" s="112" t="s">
        <v>335</v>
      </c>
      <c r="B53" s="121"/>
      <c r="C53" s="121"/>
      <c r="D53" s="121"/>
      <c r="E53" s="121"/>
      <c r="F53" s="121"/>
      <c r="G53" s="121"/>
      <c r="H53" s="121"/>
      <c r="I53" s="121"/>
      <c r="J53" s="121"/>
      <c r="K53" s="121"/>
      <c r="L53" s="121"/>
      <c r="M53" s="121"/>
      <c r="N53" s="121"/>
      <c r="O53" s="20"/>
    </row>
    <row r="54" spans="1:17" s="24" customFormat="1" ht="15.75" x14ac:dyDescent="0.25">
      <c r="A54" s="109" t="s">
        <v>319</v>
      </c>
      <c r="B54" s="108"/>
      <c r="C54" s="108"/>
      <c r="D54" s="108"/>
      <c r="E54" s="108"/>
      <c r="F54" s="108"/>
      <c r="G54" s="108"/>
      <c r="H54" s="108"/>
      <c r="I54" s="108"/>
      <c r="J54" s="108"/>
      <c r="K54" s="108"/>
      <c r="L54" s="108"/>
      <c r="M54" s="108"/>
      <c r="N54" s="108"/>
      <c r="O54" s="20"/>
    </row>
    <row r="55" spans="1:17" ht="14.25" x14ac:dyDescent="0.2">
      <c r="A55" s="31" t="s">
        <v>257</v>
      </c>
      <c r="B55" s="77"/>
      <c r="C55" s="77"/>
      <c r="D55" s="77"/>
      <c r="E55" s="77"/>
      <c r="F55" s="77"/>
      <c r="G55" s="77"/>
      <c r="H55" s="77"/>
      <c r="I55" s="77"/>
      <c r="J55" s="77"/>
      <c r="K55" s="77"/>
      <c r="L55" s="77"/>
      <c r="M55" s="3"/>
      <c r="N55" s="3"/>
    </row>
    <row r="56" spans="1:17" ht="16.5" customHeight="1" x14ac:dyDescent="0.2">
      <c r="A56" s="104" t="s">
        <v>305</v>
      </c>
      <c r="B56" s="77"/>
      <c r="C56" s="77"/>
      <c r="D56" s="77"/>
      <c r="E56" s="77"/>
      <c r="F56" s="77"/>
      <c r="G56" s="77"/>
      <c r="H56" s="77"/>
      <c r="I56" s="77"/>
      <c r="J56" s="77"/>
      <c r="K56" s="77"/>
      <c r="L56" s="77"/>
      <c r="M56" s="3"/>
      <c r="N56" s="3"/>
    </row>
    <row r="57" spans="1:17" ht="13.15" customHeight="1" x14ac:dyDescent="0.2">
      <c r="A57" s="104" t="s">
        <v>306</v>
      </c>
      <c r="B57" s="77"/>
      <c r="C57" s="77"/>
      <c r="D57" s="77"/>
      <c r="E57" s="77"/>
      <c r="F57" s="77"/>
      <c r="G57" s="77"/>
      <c r="H57" s="77"/>
      <c r="I57" s="77"/>
      <c r="J57" s="77"/>
      <c r="K57" s="77"/>
      <c r="L57" s="77"/>
      <c r="M57" s="3"/>
      <c r="N57" s="3"/>
    </row>
    <row r="58" spans="1:17" ht="12.75" hidden="1" customHeight="1" x14ac:dyDescent="0.25">
      <c r="A58" s="90" t="s">
        <v>302</v>
      </c>
      <c r="B58" s="77"/>
      <c r="C58" s="77"/>
      <c r="D58" s="77"/>
      <c r="E58" s="77"/>
      <c r="F58" s="77"/>
      <c r="G58" s="77"/>
      <c r="H58" s="77"/>
      <c r="I58" s="77"/>
      <c r="J58" s="77"/>
      <c r="K58" s="77"/>
      <c r="L58" s="77"/>
      <c r="M58" s="3"/>
      <c r="N58" s="3"/>
    </row>
    <row r="59" spans="1:17" ht="12.75" hidden="1" customHeight="1" x14ac:dyDescent="0.2">
      <c r="A59" s="29"/>
      <c r="B59" s="77"/>
      <c r="C59" s="77"/>
      <c r="D59" s="77"/>
      <c r="E59" s="77"/>
      <c r="F59" s="77"/>
      <c r="G59" s="77"/>
      <c r="H59" s="77"/>
      <c r="I59" s="77"/>
      <c r="J59" s="77"/>
      <c r="K59" s="77"/>
      <c r="L59" s="77"/>
      <c r="M59" s="3"/>
      <c r="N59" s="3"/>
    </row>
    <row r="60" spans="1:17" ht="12.75" hidden="1" customHeight="1" x14ac:dyDescent="0.2">
      <c r="A60" s="81" t="s">
        <v>73</v>
      </c>
      <c r="B60" s="82" t="s">
        <v>34</v>
      </c>
      <c r="C60" s="83"/>
      <c r="D60" s="83"/>
      <c r="E60" s="83"/>
      <c r="F60" s="83"/>
      <c r="G60" s="83"/>
      <c r="H60" s="83"/>
      <c r="I60" s="83"/>
      <c r="J60" s="83"/>
      <c r="K60" s="83"/>
      <c r="L60" s="83"/>
      <c r="M60" s="84"/>
      <c r="N60" s="84"/>
    </row>
    <row r="61" spans="1:17" ht="12.75" hidden="1" customHeight="1" x14ac:dyDescent="0.2">
      <c r="A61" s="81" t="s">
        <v>74</v>
      </c>
      <c r="B61" s="85" t="s">
        <v>35</v>
      </c>
      <c r="C61" s="86" t="s">
        <v>36</v>
      </c>
      <c r="D61" s="86" t="s">
        <v>37</v>
      </c>
      <c r="E61" s="86" t="s">
        <v>38</v>
      </c>
      <c r="F61" s="86" t="s">
        <v>39</v>
      </c>
      <c r="G61" s="86" t="s">
        <v>40</v>
      </c>
      <c r="H61" s="86" t="s">
        <v>41</v>
      </c>
      <c r="I61" s="86" t="s">
        <v>42</v>
      </c>
      <c r="J61" s="86" t="s">
        <v>43</v>
      </c>
      <c r="K61" s="86" t="s">
        <v>44</v>
      </c>
      <c r="L61" s="86" t="s">
        <v>45</v>
      </c>
      <c r="M61" s="87" t="s">
        <v>46</v>
      </c>
      <c r="N61" s="88" t="s">
        <v>47</v>
      </c>
    </row>
    <row r="62" spans="1:17" ht="12.75" hidden="1" customHeight="1" x14ac:dyDescent="0.2">
      <c r="A62" s="80" t="s">
        <v>75</v>
      </c>
      <c r="B62" s="80">
        <v>2145</v>
      </c>
      <c r="C62" s="80">
        <v>0</v>
      </c>
      <c r="D62" s="80">
        <v>3</v>
      </c>
      <c r="E62" s="80">
        <v>0</v>
      </c>
      <c r="F62" s="80">
        <v>1</v>
      </c>
      <c r="G62" s="80">
        <v>0</v>
      </c>
      <c r="H62" s="80">
        <v>0</v>
      </c>
      <c r="I62" s="80">
        <v>0</v>
      </c>
      <c r="J62" s="80">
        <v>0</v>
      </c>
      <c r="K62" s="80">
        <v>624</v>
      </c>
      <c r="L62" s="80">
        <v>0</v>
      </c>
      <c r="M62" s="80">
        <v>1</v>
      </c>
      <c r="N62" s="80">
        <v>2774</v>
      </c>
      <c r="O62" s="27"/>
    </row>
    <row r="63" spans="1:17" ht="12.75" hidden="1" customHeight="1" x14ac:dyDescent="0.2">
      <c r="A63" s="80" t="s">
        <v>76</v>
      </c>
      <c r="B63" s="80">
        <v>874</v>
      </c>
      <c r="C63" s="80">
        <v>0</v>
      </c>
      <c r="D63" s="80">
        <v>0</v>
      </c>
      <c r="E63" s="80">
        <v>0</v>
      </c>
      <c r="F63" s="80">
        <v>0</v>
      </c>
      <c r="G63" s="80">
        <v>0</v>
      </c>
      <c r="H63" s="80">
        <v>0</v>
      </c>
      <c r="I63" s="80">
        <v>0</v>
      </c>
      <c r="J63" s="80">
        <v>0</v>
      </c>
      <c r="K63" s="80">
        <v>2</v>
      </c>
      <c r="L63" s="80">
        <v>1</v>
      </c>
      <c r="M63" s="80">
        <v>0</v>
      </c>
      <c r="N63" s="80">
        <v>877</v>
      </c>
      <c r="O63" s="27"/>
    </row>
    <row r="64" spans="1:17" ht="12.75" hidden="1" customHeight="1" x14ac:dyDescent="0.2">
      <c r="A64" s="80" t="s">
        <v>77</v>
      </c>
      <c r="B64" s="80">
        <v>97959</v>
      </c>
      <c r="C64" s="80">
        <v>63</v>
      </c>
      <c r="D64" s="80">
        <v>617</v>
      </c>
      <c r="E64" s="80">
        <v>1</v>
      </c>
      <c r="F64" s="80">
        <v>0</v>
      </c>
      <c r="G64" s="80">
        <v>3</v>
      </c>
      <c r="H64" s="80">
        <v>0</v>
      </c>
      <c r="I64" s="80">
        <v>3217</v>
      </c>
      <c r="J64" s="80">
        <v>0</v>
      </c>
      <c r="K64" s="80">
        <v>120249</v>
      </c>
      <c r="L64" s="80">
        <v>0</v>
      </c>
      <c r="M64" s="80">
        <v>0</v>
      </c>
      <c r="N64" s="80">
        <v>222109</v>
      </c>
      <c r="O64" s="27"/>
      <c r="P64" s="22"/>
      <c r="Q64" s="22"/>
    </row>
    <row r="65" spans="1:15" ht="12.75" hidden="1" customHeight="1" x14ac:dyDescent="0.2">
      <c r="A65" s="80" t="s">
        <v>78</v>
      </c>
      <c r="B65" s="80">
        <v>4888</v>
      </c>
      <c r="C65" s="80">
        <v>0</v>
      </c>
      <c r="D65" s="80">
        <v>2</v>
      </c>
      <c r="E65" s="80">
        <v>0</v>
      </c>
      <c r="F65" s="80">
        <v>0</v>
      </c>
      <c r="G65" s="80">
        <v>0</v>
      </c>
      <c r="H65" s="80">
        <v>1</v>
      </c>
      <c r="I65" s="80">
        <v>0</v>
      </c>
      <c r="J65" s="80">
        <v>0</v>
      </c>
      <c r="K65" s="80">
        <v>3</v>
      </c>
      <c r="L65" s="80">
        <v>0</v>
      </c>
      <c r="M65" s="80">
        <v>0</v>
      </c>
      <c r="N65" s="80">
        <v>4894</v>
      </c>
      <c r="O65" s="27"/>
    </row>
    <row r="66" spans="1:15" ht="12.75" hidden="1" customHeight="1" x14ac:dyDescent="0.2">
      <c r="A66" s="80" t="s">
        <v>79</v>
      </c>
      <c r="B66" s="80">
        <v>28912</v>
      </c>
      <c r="C66" s="80">
        <v>0</v>
      </c>
      <c r="D66" s="80">
        <v>70</v>
      </c>
      <c r="E66" s="80">
        <v>0</v>
      </c>
      <c r="F66" s="80">
        <v>0</v>
      </c>
      <c r="G66" s="80">
        <v>2</v>
      </c>
      <c r="H66" s="80">
        <v>0</v>
      </c>
      <c r="I66" s="80">
        <v>7</v>
      </c>
      <c r="J66" s="80">
        <v>0</v>
      </c>
      <c r="K66" s="80">
        <v>391</v>
      </c>
      <c r="L66" s="80">
        <v>0</v>
      </c>
      <c r="M66" s="80">
        <v>0</v>
      </c>
      <c r="N66" s="80">
        <v>29382</v>
      </c>
      <c r="O66" s="27"/>
    </row>
    <row r="67" spans="1:15" ht="12.75" hidden="1" customHeight="1" x14ac:dyDescent="0.2">
      <c r="A67" s="80" t="s">
        <v>80</v>
      </c>
      <c r="B67" s="80">
        <v>1</v>
      </c>
      <c r="C67" s="80">
        <v>0</v>
      </c>
      <c r="D67" s="80">
        <v>11</v>
      </c>
      <c r="E67" s="80">
        <v>0</v>
      </c>
      <c r="F67" s="80">
        <v>0</v>
      </c>
      <c r="G67" s="80">
        <v>0</v>
      </c>
      <c r="H67" s="80">
        <v>0</v>
      </c>
      <c r="I67" s="80">
        <v>0</v>
      </c>
      <c r="J67" s="80">
        <v>0</v>
      </c>
      <c r="K67" s="80">
        <v>6934</v>
      </c>
      <c r="L67" s="80">
        <v>0</v>
      </c>
      <c r="M67" s="80">
        <v>0</v>
      </c>
      <c r="N67" s="80">
        <v>6946</v>
      </c>
      <c r="O67" s="27"/>
    </row>
    <row r="68" spans="1:15" ht="12.75" hidden="1" customHeight="1" x14ac:dyDescent="0.2">
      <c r="A68" s="80" t="s">
        <v>81</v>
      </c>
      <c r="B68" s="80">
        <v>1792</v>
      </c>
      <c r="C68" s="80">
        <v>0</v>
      </c>
      <c r="D68" s="80">
        <v>786</v>
      </c>
      <c r="E68" s="80">
        <v>0</v>
      </c>
      <c r="F68" s="80">
        <v>20</v>
      </c>
      <c r="G68" s="80">
        <v>3</v>
      </c>
      <c r="H68" s="80">
        <v>0</v>
      </c>
      <c r="I68" s="80">
        <v>3</v>
      </c>
      <c r="J68" s="80">
        <v>0</v>
      </c>
      <c r="K68" s="80">
        <v>78</v>
      </c>
      <c r="L68" s="80">
        <v>0</v>
      </c>
      <c r="M68" s="80">
        <v>0</v>
      </c>
      <c r="N68" s="80">
        <v>2682</v>
      </c>
      <c r="O68" s="27"/>
    </row>
    <row r="69" spans="1:15" ht="12.75" hidden="1" customHeight="1" x14ac:dyDescent="0.2">
      <c r="A69" s="80" t="s">
        <v>82</v>
      </c>
      <c r="B69" s="80">
        <v>7</v>
      </c>
      <c r="C69" s="80">
        <v>0</v>
      </c>
      <c r="D69" s="80">
        <v>0</v>
      </c>
      <c r="E69" s="80">
        <v>0</v>
      </c>
      <c r="F69" s="80">
        <v>0</v>
      </c>
      <c r="G69" s="80">
        <v>0</v>
      </c>
      <c r="H69" s="80">
        <v>0</v>
      </c>
      <c r="I69" s="80">
        <v>0</v>
      </c>
      <c r="J69" s="80">
        <v>0</v>
      </c>
      <c r="K69" s="80">
        <v>1</v>
      </c>
      <c r="L69" s="80">
        <v>0</v>
      </c>
      <c r="M69" s="80">
        <v>0</v>
      </c>
      <c r="N69" s="80">
        <v>8</v>
      </c>
      <c r="O69" s="27"/>
    </row>
    <row r="70" spans="1:15" ht="12.75" hidden="1" customHeight="1" x14ac:dyDescent="0.2">
      <c r="A70" s="80" t="s">
        <v>83</v>
      </c>
      <c r="B70" s="80">
        <v>444</v>
      </c>
      <c r="C70" s="80">
        <v>0</v>
      </c>
      <c r="D70" s="80">
        <v>0</v>
      </c>
      <c r="E70" s="80">
        <v>0</v>
      </c>
      <c r="F70" s="80">
        <v>0</v>
      </c>
      <c r="G70" s="80">
        <v>0</v>
      </c>
      <c r="H70" s="80">
        <v>0</v>
      </c>
      <c r="I70" s="80">
        <v>0</v>
      </c>
      <c r="J70" s="80">
        <v>0</v>
      </c>
      <c r="K70" s="80">
        <v>0</v>
      </c>
      <c r="L70" s="80">
        <v>0</v>
      </c>
      <c r="M70" s="80">
        <v>0</v>
      </c>
      <c r="N70" s="80">
        <v>444</v>
      </c>
      <c r="O70" s="27"/>
    </row>
    <row r="71" spans="1:15" ht="12.75" hidden="1" customHeight="1" x14ac:dyDescent="0.2">
      <c r="A71" s="80" t="s">
        <v>84</v>
      </c>
      <c r="B71" s="80">
        <v>1</v>
      </c>
      <c r="C71" s="80">
        <v>0</v>
      </c>
      <c r="D71" s="80">
        <v>0</v>
      </c>
      <c r="E71" s="80">
        <v>0</v>
      </c>
      <c r="F71" s="80">
        <v>0</v>
      </c>
      <c r="G71" s="80">
        <v>0</v>
      </c>
      <c r="H71" s="80">
        <v>0</v>
      </c>
      <c r="I71" s="80">
        <v>0</v>
      </c>
      <c r="J71" s="80">
        <v>0</v>
      </c>
      <c r="K71" s="80">
        <v>48</v>
      </c>
      <c r="L71" s="80">
        <v>0</v>
      </c>
      <c r="M71" s="80">
        <v>0</v>
      </c>
      <c r="N71" s="80">
        <v>49</v>
      </c>
      <c r="O71" s="27"/>
    </row>
    <row r="72" spans="1:15" ht="12.75" hidden="1" customHeight="1" x14ac:dyDescent="0.2">
      <c r="A72" s="89" t="s">
        <v>47</v>
      </c>
      <c r="B72" s="79">
        <f t="shared" ref="B72:N72" si="0">SUM(B62:B71)</f>
        <v>137023</v>
      </c>
      <c r="C72" s="79">
        <f t="shared" si="0"/>
        <v>63</v>
      </c>
      <c r="D72" s="79">
        <f t="shared" si="0"/>
        <v>1489</v>
      </c>
      <c r="E72" s="79">
        <f t="shared" si="0"/>
        <v>1</v>
      </c>
      <c r="F72" s="79">
        <f t="shared" si="0"/>
        <v>21</v>
      </c>
      <c r="G72" s="79">
        <f t="shared" si="0"/>
        <v>8</v>
      </c>
      <c r="H72" s="79">
        <f t="shared" si="0"/>
        <v>1</v>
      </c>
      <c r="I72" s="79">
        <f t="shared" si="0"/>
        <v>3227</v>
      </c>
      <c r="J72" s="79">
        <f t="shared" si="0"/>
        <v>0</v>
      </c>
      <c r="K72" s="79">
        <f t="shared" si="0"/>
        <v>128330</v>
      </c>
      <c r="L72" s="79">
        <f t="shared" si="0"/>
        <v>1</v>
      </c>
      <c r="M72" s="78">
        <f t="shared" si="0"/>
        <v>1</v>
      </c>
      <c r="N72" s="78">
        <f t="shared" si="0"/>
        <v>270165</v>
      </c>
      <c r="O72" s="27"/>
    </row>
    <row r="73" spans="1:15" ht="13.15" customHeight="1" x14ac:dyDescent="0.2">
      <c r="A73" s="29"/>
      <c r="B73" s="77"/>
      <c r="C73" s="77"/>
      <c r="D73" s="77"/>
      <c r="E73" s="77"/>
      <c r="F73" s="77"/>
      <c r="G73" s="77"/>
      <c r="H73" s="77"/>
      <c r="I73" s="77"/>
      <c r="J73" s="77"/>
      <c r="K73" s="77"/>
      <c r="L73" s="77"/>
      <c r="M73" s="3"/>
      <c r="N73" s="3"/>
    </row>
    <row r="74" spans="1:15" ht="15.75" x14ac:dyDescent="0.25">
      <c r="A74" s="1" t="s">
        <v>484</v>
      </c>
      <c r="B74" s="77"/>
      <c r="C74" s="77"/>
      <c r="D74" s="77"/>
      <c r="E74" s="77"/>
      <c r="F74" s="77"/>
      <c r="G74" s="77"/>
      <c r="H74" s="77"/>
      <c r="I74" s="77"/>
      <c r="J74" s="77"/>
      <c r="K74" s="77"/>
      <c r="L74" s="77"/>
      <c r="M74" s="3"/>
      <c r="N74" s="3"/>
    </row>
    <row r="75" spans="1:15" ht="14.25" x14ac:dyDescent="0.2">
      <c r="A75" s="32"/>
      <c r="B75" s="33"/>
      <c r="C75" s="33"/>
      <c r="D75" s="33"/>
      <c r="E75" s="33"/>
      <c r="F75" s="33"/>
      <c r="G75" s="33"/>
      <c r="H75" s="33"/>
      <c r="I75" s="33"/>
      <c r="J75" s="33"/>
      <c r="K75" s="33"/>
      <c r="L75" s="33"/>
      <c r="M75" s="6"/>
      <c r="N75" s="6"/>
    </row>
    <row r="76" spans="1:15" ht="15.75" x14ac:dyDescent="0.25">
      <c r="A76" s="33"/>
      <c r="B76" s="511" t="s">
        <v>166</v>
      </c>
      <c r="C76" s="511"/>
      <c r="D76" s="511"/>
      <c r="E76" s="511"/>
      <c r="F76" s="511"/>
      <c r="G76" s="511"/>
      <c r="H76" s="511"/>
      <c r="I76" s="511"/>
      <c r="J76" s="511"/>
      <c r="K76" s="511"/>
      <c r="L76" s="511"/>
      <c r="M76" s="28"/>
      <c r="N76" s="25"/>
    </row>
    <row r="77" spans="1:15" ht="75" customHeight="1" x14ac:dyDescent="0.25">
      <c r="A77" s="37"/>
      <c r="B77" s="74" t="s">
        <v>156</v>
      </c>
      <c r="C77" s="74" t="s">
        <v>157</v>
      </c>
      <c r="D77" s="74" t="s">
        <v>158</v>
      </c>
      <c r="E77" s="74" t="s">
        <v>285</v>
      </c>
      <c r="F77" s="74" t="s">
        <v>159</v>
      </c>
      <c r="G77" s="74" t="s">
        <v>160</v>
      </c>
      <c r="H77" s="74" t="s">
        <v>286</v>
      </c>
      <c r="I77" s="74" t="s">
        <v>161</v>
      </c>
      <c r="J77" s="74" t="s">
        <v>287</v>
      </c>
      <c r="K77" s="74" t="s">
        <v>162</v>
      </c>
      <c r="L77" s="74" t="s">
        <v>163</v>
      </c>
      <c r="M77" s="74" t="s">
        <v>164</v>
      </c>
      <c r="N77" s="76" t="s">
        <v>165</v>
      </c>
    </row>
    <row r="78" spans="1:15" s="24" customFormat="1" ht="15.75" x14ac:dyDescent="0.25">
      <c r="A78" s="5" t="s">
        <v>74</v>
      </c>
      <c r="B78" s="4"/>
      <c r="C78" s="4"/>
      <c r="D78" s="4"/>
      <c r="E78" s="4"/>
      <c r="F78" s="4"/>
      <c r="G78" s="4"/>
      <c r="H78" s="4"/>
      <c r="I78" s="4"/>
      <c r="J78" s="4"/>
      <c r="K78" s="4"/>
      <c r="L78" s="4"/>
      <c r="M78" s="4"/>
      <c r="N78" s="102" t="s">
        <v>139</v>
      </c>
      <c r="O78" s="20"/>
    </row>
    <row r="79" spans="1:15" ht="15" x14ac:dyDescent="0.2">
      <c r="A79" s="106" t="s">
        <v>148</v>
      </c>
      <c r="B79" s="232">
        <v>50.069000000000003</v>
      </c>
      <c r="C79" s="232">
        <v>0</v>
      </c>
      <c r="D79" s="232">
        <v>1.4999999999999999E-2</v>
      </c>
      <c r="E79" s="232">
        <v>0</v>
      </c>
      <c r="F79" s="232">
        <v>1.2E-2</v>
      </c>
      <c r="G79" s="232">
        <v>0</v>
      </c>
      <c r="H79" s="232">
        <v>0</v>
      </c>
      <c r="I79" s="232">
        <v>0</v>
      </c>
      <c r="J79" s="232">
        <v>0</v>
      </c>
      <c r="K79" s="232">
        <v>5.12</v>
      </c>
      <c r="L79" s="232">
        <v>1.7000000000000001E-2</v>
      </c>
      <c r="M79" s="232">
        <v>3.2000000000000001E-2</v>
      </c>
      <c r="N79" s="232">
        <v>55.265000000000001</v>
      </c>
    </row>
    <row r="80" spans="1:15" ht="15" x14ac:dyDescent="0.2">
      <c r="A80" s="106" t="s">
        <v>141</v>
      </c>
      <c r="B80" s="232">
        <v>13.956</v>
      </c>
      <c r="C80" s="232">
        <v>0</v>
      </c>
      <c r="D80" s="232">
        <v>0.03</v>
      </c>
      <c r="E80" s="232">
        <v>0</v>
      </c>
      <c r="F80" s="232">
        <v>0</v>
      </c>
      <c r="G80" s="232" t="s">
        <v>318</v>
      </c>
      <c r="H80" s="232" t="s">
        <v>318</v>
      </c>
      <c r="I80" s="232">
        <v>0</v>
      </c>
      <c r="J80" s="232">
        <v>0</v>
      </c>
      <c r="K80" s="232">
        <v>0.16200000000000001</v>
      </c>
      <c r="L80" s="232" t="s">
        <v>318</v>
      </c>
      <c r="M80" s="232">
        <v>0</v>
      </c>
      <c r="N80" s="232">
        <v>14.154</v>
      </c>
    </row>
    <row r="81" spans="1:17" ht="15" x14ac:dyDescent="0.2">
      <c r="A81" s="106" t="s">
        <v>28</v>
      </c>
      <c r="B81" s="232">
        <v>1034.3230000000001</v>
      </c>
      <c r="C81" s="232">
        <v>0.53</v>
      </c>
      <c r="D81" s="232">
        <v>6.9210000000000003</v>
      </c>
      <c r="E81" s="232" t="s">
        <v>318</v>
      </c>
      <c r="F81" s="232">
        <v>1.4E-2</v>
      </c>
      <c r="G81" s="232">
        <v>0.58699999999999997</v>
      </c>
      <c r="H81" s="232">
        <v>8.9999999999999993E-3</v>
      </c>
      <c r="I81" s="232">
        <v>34.268000000000001</v>
      </c>
      <c r="J81" s="232">
        <v>2.1000000000000001E-2</v>
      </c>
      <c r="K81" s="232">
        <v>1447.306</v>
      </c>
      <c r="L81" s="232">
        <v>0.49299999999999999</v>
      </c>
      <c r="M81" s="232" t="s">
        <v>318</v>
      </c>
      <c r="N81" s="232">
        <v>2524.4769999999999</v>
      </c>
    </row>
    <row r="82" spans="1:17" ht="15" x14ac:dyDescent="0.2">
      <c r="A82" s="106" t="s">
        <v>149</v>
      </c>
      <c r="B82" s="232">
        <v>36.692</v>
      </c>
      <c r="C82" s="232">
        <v>0</v>
      </c>
      <c r="D82" s="232">
        <v>1.0999999999999999E-2</v>
      </c>
      <c r="E82" s="232">
        <v>0</v>
      </c>
      <c r="F82" s="232">
        <v>5.3999999999999999E-2</v>
      </c>
      <c r="G82" s="232" t="s">
        <v>318</v>
      </c>
      <c r="H82" s="232" t="s">
        <v>318</v>
      </c>
      <c r="I82" s="232">
        <v>0</v>
      </c>
      <c r="J82" s="232">
        <v>0</v>
      </c>
      <c r="K82" s="232">
        <v>7.0000000000000007E-2</v>
      </c>
      <c r="L82" s="232">
        <v>5.0000000000000001E-3</v>
      </c>
      <c r="M82" s="232" t="s">
        <v>318</v>
      </c>
      <c r="N82" s="232">
        <v>36.837000000000003</v>
      </c>
      <c r="Q82" s="24"/>
    </row>
    <row r="83" spans="1:17" ht="15" x14ac:dyDescent="0.2">
      <c r="A83" s="106" t="s">
        <v>150</v>
      </c>
      <c r="B83" s="232">
        <v>300.12799999999999</v>
      </c>
      <c r="C83" s="232">
        <v>0</v>
      </c>
      <c r="D83" s="232">
        <v>0.629</v>
      </c>
      <c r="E83" s="232">
        <v>0</v>
      </c>
      <c r="F83" s="232">
        <v>5.0000000000000001E-3</v>
      </c>
      <c r="G83" s="232">
        <v>0.17199999999999999</v>
      </c>
      <c r="H83" s="232">
        <v>0</v>
      </c>
      <c r="I83" s="232">
        <v>6.2E-2</v>
      </c>
      <c r="J83" s="232">
        <v>5.0000000000000001E-3</v>
      </c>
      <c r="K83" s="232">
        <v>6.4720000000000004</v>
      </c>
      <c r="L83" s="232">
        <v>6.3E-2</v>
      </c>
      <c r="M83" s="232">
        <v>3.1E-2</v>
      </c>
      <c r="N83" s="232">
        <v>307.56700000000001</v>
      </c>
      <c r="Q83" s="24"/>
    </row>
    <row r="84" spans="1:17" ht="15" x14ac:dyDescent="0.2">
      <c r="A84" s="106" t="s">
        <v>151</v>
      </c>
      <c r="B84" s="232">
        <v>4.3999999999999997E-2</v>
      </c>
      <c r="C84" s="232">
        <v>0</v>
      </c>
      <c r="D84" s="232">
        <v>0.114</v>
      </c>
      <c r="E84" s="232">
        <v>0</v>
      </c>
      <c r="F84" s="232" t="s">
        <v>318</v>
      </c>
      <c r="G84" s="232">
        <v>0</v>
      </c>
      <c r="H84" s="232">
        <v>0</v>
      </c>
      <c r="I84" s="232">
        <v>0</v>
      </c>
      <c r="J84" s="232">
        <v>0</v>
      </c>
      <c r="K84" s="232">
        <v>71.504000000000005</v>
      </c>
      <c r="L84" s="232" t="s">
        <v>318</v>
      </c>
      <c r="M84" s="232" t="s">
        <v>318</v>
      </c>
      <c r="N84" s="232">
        <v>71.665999999999997</v>
      </c>
    </row>
    <row r="85" spans="1:17" ht="15" x14ac:dyDescent="0.2">
      <c r="A85" s="106" t="s">
        <v>152</v>
      </c>
      <c r="B85" s="232">
        <v>0.247</v>
      </c>
      <c r="C85" s="232">
        <v>0</v>
      </c>
      <c r="D85" s="232">
        <v>7.0000000000000001E-3</v>
      </c>
      <c r="E85" s="232">
        <v>0</v>
      </c>
      <c r="F85" s="232">
        <v>0</v>
      </c>
      <c r="G85" s="232">
        <v>0</v>
      </c>
      <c r="H85" s="232">
        <v>0</v>
      </c>
      <c r="I85" s="232">
        <v>0</v>
      </c>
      <c r="J85" s="232">
        <v>0</v>
      </c>
      <c r="K85" s="232">
        <v>6.4000000000000001E-2</v>
      </c>
      <c r="L85" s="232">
        <v>0</v>
      </c>
      <c r="M85" s="232" t="s">
        <v>318</v>
      </c>
      <c r="N85" s="232">
        <v>0.31900000000000001</v>
      </c>
    </row>
    <row r="86" spans="1:17" ht="18" x14ac:dyDescent="0.2">
      <c r="A86" s="106" t="s">
        <v>304</v>
      </c>
      <c r="B86" s="232">
        <v>20.344999999999999</v>
      </c>
      <c r="C86" s="232">
        <v>0</v>
      </c>
      <c r="D86" s="232">
        <v>4.3280000000000003</v>
      </c>
      <c r="E86" s="232">
        <v>0</v>
      </c>
      <c r="F86" s="232">
        <v>9.6000000000000002E-2</v>
      </c>
      <c r="G86" s="232">
        <v>2.1999999999999999E-2</v>
      </c>
      <c r="H86" s="232">
        <v>8.9999999999999993E-3</v>
      </c>
      <c r="I86" s="232" t="s">
        <v>318</v>
      </c>
      <c r="J86" s="232" t="s">
        <v>318</v>
      </c>
      <c r="K86" s="232">
        <v>0.99199999999999999</v>
      </c>
      <c r="L86" s="232">
        <v>1.4E-2</v>
      </c>
      <c r="M86" s="232">
        <v>2.9000000000000001E-2</v>
      </c>
      <c r="N86" s="232">
        <v>25.837</v>
      </c>
    </row>
    <row r="87" spans="1:17" ht="15" x14ac:dyDescent="0.2">
      <c r="A87" s="106" t="s">
        <v>153</v>
      </c>
      <c r="B87" s="232">
        <v>0.25600000000000001</v>
      </c>
      <c r="C87" s="232">
        <v>0</v>
      </c>
      <c r="D87" s="232">
        <v>7.0000000000000001E-3</v>
      </c>
      <c r="E87" s="232">
        <v>0</v>
      </c>
      <c r="F87" s="232">
        <v>0</v>
      </c>
      <c r="G87" s="232">
        <v>0</v>
      </c>
      <c r="H87" s="232">
        <v>0</v>
      </c>
      <c r="I87" s="232">
        <v>0</v>
      </c>
      <c r="J87" s="232">
        <v>0</v>
      </c>
      <c r="K87" s="232">
        <v>2.8000000000000001E-2</v>
      </c>
      <c r="L87" s="232" t="s">
        <v>318</v>
      </c>
      <c r="M87" s="232">
        <v>5.0000000000000001E-3</v>
      </c>
      <c r="N87" s="232">
        <v>0.29699999999999999</v>
      </c>
    </row>
    <row r="88" spans="1:17" ht="15" x14ac:dyDescent="0.2">
      <c r="A88" s="106" t="s">
        <v>154</v>
      </c>
      <c r="B88" s="232">
        <v>3.2290000000000001</v>
      </c>
      <c r="C88" s="232">
        <v>0</v>
      </c>
      <c r="D88" s="232">
        <v>0</v>
      </c>
      <c r="E88" s="232">
        <v>0</v>
      </c>
      <c r="F88" s="232">
        <v>0</v>
      </c>
      <c r="G88" s="232">
        <v>8.9999999999999993E-3</v>
      </c>
      <c r="H88" s="232">
        <v>0</v>
      </c>
      <c r="I88" s="232">
        <v>0.112</v>
      </c>
      <c r="J88" s="232">
        <v>0</v>
      </c>
      <c r="K88" s="232">
        <v>5.0000000000000001E-3</v>
      </c>
      <c r="L88" s="232">
        <v>0</v>
      </c>
      <c r="M88" s="232">
        <v>0</v>
      </c>
      <c r="N88" s="232">
        <v>3.355</v>
      </c>
    </row>
    <row r="89" spans="1:17" ht="15" x14ac:dyDescent="0.2">
      <c r="A89" s="106" t="s">
        <v>155</v>
      </c>
      <c r="B89" s="232">
        <v>8.0000000000000002E-3</v>
      </c>
      <c r="C89" s="232">
        <v>0</v>
      </c>
      <c r="D89" s="232" t="s">
        <v>318</v>
      </c>
      <c r="E89" s="232">
        <v>0</v>
      </c>
      <c r="F89" s="232" t="s">
        <v>318</v>
      </c>
      <c r="G89" s="232">
        <v>0</v>
      </c>
      <c r="H89" s="232">
        <v>0</v>
      </c>
      <c r="I89" s="232">
        <v>0</v>
      </c>
      <c r="J89" s="232">
        <v>0</v>
      </c>
      <c r="K89" s="232">
        <v>0.99299999999999999</v>
      </c>
      <c r="L89" s="232" t="s">
        <v>318</v>
      </c>
      <c r="M89" s="232">
        <v>0</v>
      </c>
      <c r="N89" s="232">
        <v>1.0049999999999999</v>
      </c>
    </row>
    <row r="90" spans="1:17" ht="16.5" thickBot="1" x14ac:dyDescent="0.3">
      <c r="A90" s="107" t="s">
        <v>47</v>
      </c>
      <c r="B90" s="233">
        <v>1459.2970000000005</v>
      </c>
      <c r="C90" s="233">
        <v>0.53</v>
      </c>
      <c r="D90" s="233">
        <v>12.061999999999999</v>
      </c>
      <c r="E90" s="233">
        <v>0</v>
      </c>
      <c r="F90" s="233">
        <v>0.18099999999999999</v>
      </c>
      <c r="G90" s="233">
        <v>0.78999999999999992</v>
      </c>
      <c r="H90" s="233">
        <v>1.7999999999999999E-2</v>
      </c>
      <c r="I90" s="233">
        <v>34.442</v>
      </c>
      <c r="J90" s="233">
        <v>2.6000000000000002E-2</v>
      </c>
      <c r="K90" s="233">
        <v>1532.7159999999999</v>
      </c>
      <c r="L90" s="233">
        <v>0.59200000000000008</v>
      </c>
      <c r="M90" s="233">
        <v>9.7000000000000003E-2</v>
      </c>
      <c r="N90" s="233">
        <v>3040.779</v>
      </c>
    </row>
    <row r="91" spans="1:17" s="24" customFormat="1" ht="15.75" x14ac:dyDescent="0.25">
      <c r="A91" s="112" t="s">
        <v>335</v>
      </c>
      <c r="B91" s="121"/>
      <c r="C91" s="121"/>
      <c r="D91" s="121"/>
      <c r="E91" s="121"/>
      <c r="F91" s="121"/>
      <c r="G91" s="121"/>
      <c r="H91" s="121"/>
      <c r="I91" s="121"/>
      <c r="J91" s="121"/>
      <c r="K91" s="121"/>
      <c r="L91" s="121"/>
      <c r="M91" s="121"/>
      <c r="N91" s="121"/>
      <c r="O91" s="20"/>
    </row>
    <row r="92" spans="1:17" s="24" customFormat="1" ht="15.75" x14ac:dyDescent="0.25">
      <c r="A92" s="109" t="s">
        <v>319</v>
      </c>
      <c r="B92" s="108"/>
      <c r="C92" s="108"/>
      <c r="D92" s="108"/>
      <c r="E92" s="108"/>
      <c r="F92" s="108"/>
      <c r="G92" s="108"/>
      <c r="H92" s="108"/>
      <c r="I92" s="108"/>
      <c r="J92" s="108"/>
      <c r="K92" s="108"/>
      <c r="L92" s="108"/>
      <c r="M92" s="108"/>
      <c r="N92" s="108"/>
      <c r="O92" s="20"/>
    </row>
    <row r="93" spans="1:17" x14ac:dyDescent="0.2">
      <c r="A93" s="3" t="s">
        <v>257</v>
      </c>
    </row>
    <row r="94" spans="1:17" ht="18.75" customHeight="1" x14ac:dyDescent="0.2">
      <c r="A94" s="104" t="s">
        <v>305</v>
      </c>
      <c r="L94" s="34"/>
    </row>
    <row r="95" spans="1:17" ht="13.15" customHeight="1" x14ac:dyDescent="0.2">
      <c r="A95" s="104" t="s">
        <v>306</v>
      </c>
    </row>
    <row r="96" spans="1:17" ht="12.75" hidden="1" customHeight="1" x14ac:dyDescent="0.25">
      <c r="A96" s="100" t="s">
        <v>303</v>
      </c>
    </row>
    <row r="97" spans="1:15" ht="12.75" hidden="1" customHeight="1" x14ac:dyDescent="0.2"/>
    <row r="98" spans="1:15" ht="12.75" hidden="1" customHeight="1" x14ac:dyDescent="0.2">
      <c r="A98" s="91" t="s">
        <v>73</v>
      </c>
      <c r="B98" s="91" t="s">
        <v>34</v>
      </c>
      <c r="C98" s="92"/>
      <c r="D98" s="92"/>
      <c r="E98" s="92"/>
      <c r="F98" s="92"/>
      <c r="G98" s="92"/>
      <c r="H98" s="92"/>
      <c r="I98" s="92"/>
      <c r="J98" s="92"/>
      <c r="K98" s="92"/>
      <c r="L98" s="92"/>
      <c r="M98" s="93"/>
      <c r="N98" s="93"/>
    </row>
    <row r="99" spans="1:15" ht="12.75" hidden="1" customHeight="1" x14ac:dyDescent="0.2">
      <c r="A99" s="91" t="s">
        <v>74</v>
      </c>
      <c r="B99" s="94" t="s">
        <v>35</v>
      </c>
      <c r="C99" s="95" t="s">
        <v>36</v>
      </c>
      <c r="D99" s="95" t="s">
        <v>37</v>
      </c>
      <c r="E99" s="95" t="s">
        <v>38</v>
      </c>
      <c r="F99" s="95" t="s">
        <v>39</v>
      </c>
      <c r="G99" s="95" t="s">
        <v>40</v>
      </c>
      <c r="H99" s="95" t="s">
        <v>41</v>
      </c>
      <c r="I99" s="95" t="s">
        <v>42</v>
      </c>
      <c r="J99" s="95" t="s">
        <v>43</v>
      </c>
      <c r="K99" s="95" t="s">
        <v>44</v>
      </c>
      <c r="L99" s="95" t="s">
        <v>45</v>
      </c>
      <c r="M99" s="96" t="s">
        <v>46</v>
      </c>
      <c r="N99" s="97" t="s">
        <v>47</v>
      </c>
    </row>
    <row r="100" spans="1:15" ht="12.75" hidden="1" customHeight="1" x14ac:dyDescent="0.2">
      <c r="A100" s="91" t="s">
        <v>75</v>
      </c>
      <c r="B100" s="15">
        <v>46339</v>
      </c>
      <c r="C100" s="16">
        <v>0</v>
      </c>
      <c r="D100" s="16">
        <v>15</v>
      </c>
      <c r="E100" s="16">
        <v>0</v>
      </c>
      <c r="F100" s="16">
        <v>13</v>
      </c>
      <c r="G100" s="16">
        <v>0</v>
      </c>
      <c r="H100" s="16">
        <v>0</v>
      </c>
      <c r="I100" s="16">
        <v>0</v>
      </c>
      <c r="J100" s="16">
        <v>0</v>
      </c>
      <c r="K100" s="16">
        <v>3979</v>
      </c>
      <c r="L100" s="16">
        <v>17</v>
      </c>
      <c r="M100" s="26">
        <v>27</v>
      </c>
      <c r="N100" s="26">
        <v>50390</v>
      </c>
      <c r="O100" s="27"/>
    </row>
    <row r="101" spans="1:15" ht="12.75" hidden="1" customHeight="1" x14ac:dyDescent="0.2">
      <c r="A101" s="98" t="s">
        <v>76</v>
      </c>
      <c r="B101" s="17">
        <v>14703</v>
      </c>
      <c r="C101" s="18">
        <v>0</v>
      </c>
      <c r="D101" s="18">
        <v>23</v>
      </c>
      <c r="E101" s="18">
        <v>0</v>
      </c>
      <c r="F101" s="18">
        <v>0</v>
      </c>
      <c r="G101" s="18">
        <v>5</v>
      </c>
      <c r="H101" s="18">
        <v>1</v>
      </c>
      <c r="I101" s="18">
        <v>0</v>
      </c>
      <c r="J101" s="18">
        <v>0</v>
      </c>
      <c r="K101" s="18">
        <v>182</v>
      </c>
      <c r="L101" s="18">
        <v>4</v>
      </c>
      <c r="M101" s="26">
        <v>0</v>
      </c>
      <c r="N101" s="26">
        <v>14918</v>
      </c>
      <c r="O101" s="27"/>
    </row>
    <row r="102" spans="1:15" ht="12.75" hidden="1" customHeight="1" x14ac:dyDescent="0.2">
      <c r="A102" s="98" t="s">
        <v>77</v>
      </c>
      <c r="B102" s="17">
        <v>987948</v>
      </c>
      <c r="C102" s="18">
        <v>437</v>
      </c>
      <c r="D102" s="18">
        <v>2320</v>
      </c>
      <c r="E102" s="18">
        <v>0</v>
      </c>
      <c r="F102" s="18">
        <v>16</v>
      </c>
      <c r="G102" s="18">
        <v>920</v>
      </c>
      <c r="H102" s="18">
        <v>5</v>
      </c>
      <c r="I102" s="18">
        <v>13718</v>
      </c>
      <c r="J102" s="18">
        <v>26</v>
      </c>
      <c r="K102" s="18">
        <v>1427063</v>
      </c>
      <c r="L102" s="18">
        <v>639</v>
      </c>
      <c r="M102" s="26">
        <v>4</v>
      </c>
      <c r="N102" s="26">
        <v>2433096</v>
      </c>
      <c r="O102" s="27"/>
    </row>
    <row r="103" spans="1:15" ht="12.75" hidden="1" customHeight="1" x14ac:dyDescent="0.2">
      <c r="A103" s="98" t="s">
        <v>78</v>
      </c>
      <c r="B103" s="17">
        <v>37947</v>
      </c>
      <c r="C103" s="18">
        <v>0</v>
      </c>
      <c r="D103" s="18">
        <v>10</v>
      </c>
      <c r="E103" s="18">
        <v>0</v>
      </c>
      <c r="F103" s="18">
        <v>2</v>
      </c>
      <c r="G103" s="18">
        <v>1</v>
      </c>
      <c r="H103" s="18">
        <v>4</v>
      </c>
      <c r="I103" s="18">
        <v>0</v>
      </c>
      <c r="J103" s="18">
        <v>0</v>
      </c>
      <c r="K103" s="18">
        <v>74</v>
      </c>
      <c r="L103" s="18">
        <v>7</v>
      </c>
      <c r="M103" s="26">
        <v>5</v>
      </c>
      <c r="N103" s="26">
        <v>38050</v>
      </c>
      <c r="O103" s="27"/>
    </row>
    <row r="104" spans="1:15" ht="12.75" hidden="1" customHeight="1" x14ac:dyDescent="0.2">
      <c r="A104" s="98" t="s">
        <v>79</v>
      </c>
      <c r="B104" s="17">
        <v>275914</v>
      </c>
      <c r="C104" s="18">
        <v>1</v>
      </c>
      <c r="D104" s="18">
        <v>342</v>
      </c>
      <c r="E104" s="18">
        <v>0</v>
      </c>
      <c r="F104" s="18">
        <v>6</v>
      </c>
      <c r="G104" s="18">
        <v>246</v>
      </c>
      <c r="H104" s="18">
        <v>0</v>
      </c>
      <c r="I104" s="18">
        <v>11</v>
      </c>
      <c r="J104" s="18">
        <v>6</v>
      </c>
      <c r="K104" s="18">
        <v>5975</v>
      </c>
      <c r="L104" s="18">
        <v>55</v>
      </c>
      <c r="M104" s="26">
        <v>33</v>
      </c>
      <c r="N104" s="26">
        <v>282589</v>
      </c>
      <c r="O104" s="27"/>
    </row>
    <row r="105" spans="1:15" ht="12.75" hidden="1" customHeight="1" x14ac:dyDescent="0.2">
      <c r="A105" s="98" t="s">
        <v>80</v>
      </c>
      <c r="B105" s="17">
        <v>49</v>
      </c>
      <c r="C105" s="18">
        <v>0</v>
      </c>
      <c r="D105" s="18">
        <v>35</v>
      </c>
      <c r="E105" s="18">
        <v>0</v>
      </c>
      <c r="F105" s="18">
        <v>6</v>
      </c>
      <c r="G105" s="18">
        <v>0</v>
      </c>
      <c r="H105" s="18">
        <v>0</v>
      </c>
      <c r="I105" s="18">
        <v>0</v>
      </c>
      <c r="J105" s="18">
        <v>0</v>
      </c>
      <c r="K105" s="18">
        <v>69658</v>
      </c>
      <c r="L105" s="18">
        <v>2</v>
      </c>
      <c r="M105" s="26">
        <v>0</v>
      </c>
      <c r="N105" s="26">
        <v>69750</v>
      </c>
      <c r="O105" s="27"/>
    </row>
    <row r="106" spans="1:15" ht="12.75" hidden="1" customHeight="1" x14ac:dyDescent="0.2">
      <c r="A106" s="98" t="s">
        <v>85</v>
      </c>
      <c r="B106" s="17">
        <v>307</v>
      </c>
      <c r="C106" s="18">
        <v>0</v>
      </c>
      <c r="D106" s="18">
        <v>8</v>
      </c>
      <c r="E106" s="18">
        <v>0</v>
      </c>
      <c r="F106" s="18">
        <v>0</v>
      </c>
      <c r="G106" s="18">
        <v>0</v>
      </c>
      <c r="H106" s="18">
        <v>0</v>
      </c>
      <c r="I106" s="18">
        <v>0</v>
      </c>
      <c r="J106" s="18">
        <v>0</v>
      </c>
      <c r="K106" s="18">
        <v>63</v>
      </c>
      <c r="L106" s="18">
        <v>0</v>
      </c>
      <c r="M106" s="26">
        <v>1</v>
      </c>
      <c r="N106" s="26">
        <v>379</v>
      </c>
      <c r="O106" s="27"/>
    </row>
    <row r="107" spans="1:15" ht="12.75" hidden="1" customHeight="1" x14ac:dyDescent="0.2">
      <c r="A107" s="98" t="s">
        <v>81</v>
      </c>
      <c r="B107" s="17">
        <v>18950</v>
      </c>
      <c r="C107" s="18">
        <v>0</v>
      </c>
      <c r="D107" s="18">
        <v>4462</v>
      </c>
      <c r="E107" s="18">
        <v>0</v>
      </c>
      <c r="F107" s="18">
        <v>108</v>
      </c>
      <c r="G107" s="18">
        <v>30</v>
      </c>
      <c r="H107" s="18">
        <v>9</v>
      </c>
      <c r="I107" s="18">
        <v>3</v>
      </c>
      <c r="J107" s="18">
        <v>1</v>
      </c>
      <c r="K107" s="18">
        <v>1090</v>
      </c>
      <c r="L107" s="18">
        <v>17</v>
      </c>
      <c r="M107" s="26">
        <v>28</v>
      </c>
      <c r="N107" s="26">
        <v>24698</v>
      </c>
      <c r="O107" s="27"/>
    </row>
    <row r="108" spans="1:15" ht="12.75" hidden="1" customHeight="1" x14ac:dyDescent="0.2">
      <c r="A108" s="98" t="s">
        <v>82</v>
      </c>
      <c r="B108" s="17">
        <v>298</v>
      </c>
      <c r="C108" s="18">
        <v>0</v>
      </c>
      <c r="D108" s="18">
        <v>9</v>
      </c>
      <c r="E108" s="18">
        <v>0</v>
      </c>
      <c r="F108" s="18">
        <v>0</v>
      </c>
      <c r="G108" s="18">
        <v>0</v>
      </c>
      <c r="H108" s="18">
        <v>0</v>
      </c>
      <c r="I108" s="18">
        <v>0</v>
      </c>
      <c r="J108" s="18">
        <v>0</v>
      </c>
      <c r="K108" s="18">
        <v>44</v>
      </c>
      <c r="L108" s="18">
        <v>3</v>
      </c>
      <c r="M108" s="26">
        <v>5</v>
      </c>
      <c r="N108" s="26">
        <v>359</v>
      </c>
      <c r="O108" s="27"/>
    </row>
    <row r="109" spans="1:15" ht="12.75" hidden="1" customHeight="1" x14ac:dyDescent="0.2">
      <c r="A109" s="98" t="s">
        <v>83</v>
      </c>
      <c r="B109" s="17">
        <v>3723</v>
      </c>
      <c r="C109" s="18">
        <v>0</v>
      </c>
      <c r="D109" s="18">
        <v>0</v>
      </c>
      <c r="E109" s="18">
        <v>0</v>
      </c>
      <c r="F109" s="18">
        <v>0</v>
      </c>
      <c r="G109" s="18">
        <v>1</v>
      </c>
      <c r="H109" s="18">
        <v>0</v>
      </c>
      <c r="I109" s="18">
        <v>0</v>
      </c>
      <c r="J109" s="18">
        <v>0</v>
      </c>
      <c r="K109" s="18">
        <v>5</v>
      </c>
      <c r="L109" s="18">
        <v>0</v>
      </c>
      <c r="M109" s="26">
        <v>0</v>
      </c>
      <c r="N109" s="26">
        <v>3729</v>
      </c>
      <c r="O109" s="27"/>
    </row>
    <row r="110" spans="1:15" ht="12.75" hidden="1" customHeight="1" x14ac:dyDescent="0.2">
      <c r="A110" s="98" t="s">
        <v>84</v>
      </c>
      <c r="B110" s="17">
        <v>8</v>
      </c>
      <c r="C110" s="18">
        <v>0</v>
      </c>
      <c r="D110" s="18">
        <v>1</v>
      </c>
      <c r="E110" s="18">
        <v>0</v>
      </c>
      <c r="F110" s="18">
        <v>0</v>
      </c>
      <c r="G110" s="18">
        <v>0</v>
      </c>
      <c r="H110" s="18">
        <v>0</v>
      </c>
      <c r="I110" s="18">
        <v>0</v>
      </c>
      <c r="J110" s="18">
        <v>0</v>
      </c>
      <c r="K110" s="18">
        <v>883</v>
      </c>
      <c r="L110" s="18">
        <v>1</v>
      </c>
      <c r="M110" s="26">
        <v>0</v>
      </c>
      <c r="N110" s="26">
        <v>893</v>
      </c>
      <c r="O110" s="27"/>
    </row>
    <row r="111" spans="1:15" ht="12.75" hidden="1" customHeight="1" x14ac:dyDescent="0.2">
      <c r="A111" s="99" t="s">
        <v>47</v>
      </c>
      <c r="B111" s="19">
        <f>SUM(B100:B110)</f>
        <v>1386186</v>
      </c>
      <c r="C111" s="19">
        <f>SUM(C100:C110)</f>
        <v>438</v>
      </c>
      <c r="D111" s="19">
        <f t="shared" ref="D111:N111" si="1">SUM(D100:D110)</f>
        <v>7225</v>
      </c>
      <c r="E111" s="19">
        <f t="shared" si="1"/>
        <v>0</v>
      </c>
      <c r="F111" s="19">
        <f t="shared" si="1"/>
        <v>151</v>
      </c>
      <c r="G111" s="19">
        <f t="shared" si="1"/>
        <v>1203</v>
      </c>
      <c r="H111" s="19">
        <f t="shared" si="1"/>
        <v>19</v>
      </c>
      <c r="I111" s="19">
        <f t="shared" si="1"/>
        <v>13732</v>
      </c>
      <c r="J111" s="19">
        <f t="shared" si="1"/>
        <v>33</v>
      </c>
      <c r="K111" s="19">
        <f t="shared" si="1"/>
        <v>1509016</v>
      </c>
      <c r="L111" s="19">
        <f t="shared" si="1"/>
        <v>745</v>
      </c>
      <c r="M111" s="26">
        <f t="shared" si="1"/>
        <v>103</v>
      </c>
      <c r="N111" s="26">
        <f t="shared" si="1"/>
        <v>2918851</v>
      </c>
      <c r="O111" s="27"/>
    </row>
    <row r="112" spans="1:15" ht="13.15" customHeight="1" x14ac:dyDescent="0.2"/>
    <row r="113" ht="13.15" customHeight="1" x14ac:dyDescent="0.2"/>
  </sheetData>
  <mergeCells count="2">
    <mergeCell ref="B39:L39"/>
    <mergeCell ref="B76:L76"/>
  </mergeCells>
  <pageMargins left="0.70866141732283472" right="0.70866141732283472" top="0.74803149606299213" bottom="0.74803149606299213" header="0.31496062992125984" footer="0.31496062992125984"/>
  <pageSetup paperSize="9" scale="48" orientation="portrait" r:id="rId1"/>
  <headerFooter>
    <oddHeader>&amp;R&amp;"Arial,Bold"&amp;14ENVIRONMENT AND EMISSIONS</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93" zoomScaleNormal="93" workbookViewId="0"/>
  </sheetViews>
  <sheetFormatPr defaultRowHeight="12.75" x14ac:dyDescent="0.2"/>
  <cols>
    <col min="1" max="1" width="37" customWidth="1"/>
    <col min="2" max="5" width="18.42578125" customWidth="1"/>
    <col min="8" max="8" width="18.140625" customWidth="1"/>
  </cols>
  <sheetData>
    <row r="1" spans="1:7" ht="15.75" x14ac:dyDescent="0.25">
      <c r="A1" s="1" t="s">
        <v>454</v>
      </c>
      <c r="B1" s="24"/>
      <c r="C1" s="24"/>
      <c r="D1" s="24"/>
      <c r="E1" s="24"/>
      <c r="F1" s="24"/>
      <c r="G1" s="24"/>
    </row>
    <row r="2" spans="1:7" x14ac:dyDescent="0.2">
      <c r="A2" s="24"/>
      <c r="B2" s="24"/>
      <c r="C2" s="24"/>
      <c r="D2" s="24"/>
      <c r="E2" s="24"/>
      <c r="F2" s="24"/>
      <c r="G2" s="24"/>
    </row>
    <row r="3" spans="1:7" ht="24" customHeight="1" x14ac:dyDescent="0.25">
      <c r="A3" s="218"/>
      <c r="B3" s="219">
        <v>2017</v>
      </c>
      <c r="C3" s="219">
        <v>2018</v>
      </c>
      <c r="D3" s="219">
        <v>2019</v>
      </c>
      <c r="E3" s="219">
        <v>2020</v>
      </c>
      <c r="F3" s="24"/>
      <c r="G3" s="24"/>
    </row>
    <row r="4" spans="1:7" ht="24" customHeight="1" x14ac:dyDescent="0.25">
      <c r="A4" s="203" t="s">
        <v>422</v>
      </c>
      <c r="B4" s="203">
        <v>43</v>
      </c>
      <c r="C4" s="203">
        <v>46</v>
      </c>
      <c r="D4" s="203">
        <v>50</v>
      </c>
      <c r="E4" s="203">
        <v>63</v>
      </c>
      <c r="F4" s="24"/>
      <c r="G4" s="24"/>
    </row>
    <row r="5" spans="1:7" ht="24" customHeight="1" x14ac:dyDescent="0.25">
      <c r="A5" s="203" t="s">
        <v>423</v>
      </c>
      <c r="B5" s="203">
        <v>19</v>
      </c>
      <c r="C5" s="203">
        <v>32</v>
      </c>
      <c r="D5" s="203">
        <v>48</v>
      </c>
      <c r="E5" s="203">
        <v>69</v>
      </c>
      <c r="F5" s="24"/>
      <c r="G5" s="262"/>
    </row>
    <row r="6" spans="1:7" ht="24" customHeight="1" x14ac:dyDescent="0.25">
      <c r="A6" s="203" t="s">
        <v>424</v>
      </c>
      <c r="B6" s="203">
        <v>16</v>
      </c>
      <c r="C6" s="203">
        <v>25</v>
      </c>
      <c r="D6" s="203">
        <v>42</v>
      </c>
      <c r="E6" s="203">
        <v>49</v>
      </c>
      <c r="F6" s="24"/>
      <c r="G6" s="262"/>
    </row>
    <row r="7" spans="1:7" ht="24" customHeight="1" x14ac:dyDescent="0.25">
      <c r="A7" s="203" t="s">
        <v>425</v>
      </c>
      <c r="B7" s="203">
        <v>24</v>
      </c>
      <c r="C7" s="203">
        <v>29</v>
      </c>
      <c r="D7" s="203">
        <v>40</v>
      </c>
      <c r="E7" s="203">
        <v>58</v>
      </c>
      <c r="F7" s="24"/>
      <c r="G7" s="262"/>
    </row>
    <row r="8" spans="1:7" ht="24" customHeight="1" x14ac:dyDescent="0.25">
      <c r="A8" s="203" t="s">
        <v>426</v>
      </c>
      <c r="B8" s="203">
        <v>44</v>
      </c>
      <c r="C8" s="203">
        <v>56</v>
      </c>
      <c r="D8" s="203">
        <v>69</v>
      </c>
      <c r="E8" s="203">
        <v>70</v>
      </c>
      <c r="F8" s="24"/>
      <c r="G8" s="262"/>
    </row>
    <row r="9" spans="1:7" ht="24" customHeight="1" x14ac:dyDescent="0.25">
      <c r="A9" s="203" t="s">
        <v>427</v>
      </c>
      <c r="B9" s="203">
        <v>12</v>
      </c>
      <c r="C9" s="203">
        <v>13</v>
      </c>
      <c r="D9" s="203">
        <v>15</v>
      </c>
      <c r="E9" s="203">
        <v>20</v>
      </c>
      <c r="F9" s="24"/>
      <c r="G9" s="262"/>
    </row>
    <row r="10" spans="1:7" ht="24" customHeight="1" x14ac:dyDescent="0.25">
      <c r="A10" s="203" t="s">
        <v>428</v>
      </c>
      <c r="B10" s="203">
        <v>19</v>
      </c>
      <c r="C10" s="203">
        <v>19</v>
      </c>
      <c r="D10" s="203">
        <v>22</v>
      </c>
      <c r="E10" s="203">
        <v>23</v>
      </c>
      <c r="F10" s="24"/>
      <c r="G10" s="262"/>
    </row>
    <row r="11" spans="1:7" ht="24" customHeight="1" x14ac:dyDescent="0.25">
      <c r="A11" s="203" t="s">
        <v>429</v>
      </c>
      <c r="B11" s="203">
        <v>17</v>
      </c>
      <c r="C11" s="203">
        <v>20</v>
      </c>
      <c r="D11" s="203">
        <v>26</v>
      </c>
      <c r="E11" s="203">
        <v>40</v>
      </c>
      <c r="F11" s="24"/>
      <c r="G11" s="262"/>
    </row>
    <row r="12" spans="1:7" ht="24" customHeight="1" x14ac:dyDescent="0.25">
      <c r="A12" s="203" t="s">
        <v>430</v>
      </c>
      <c r="B12" s="203">
        <v>34</v>
      </c>
      <c r="C12" s="203">
        <v>62</v>
      </c>
      <c r="D12" s="203">
        <v>73</v>
      </c>
      <c r="E12" s="203">
        <v>83</v>
      </c>
      <c r="F12" s="24"/>
      <c r="G12" s="262"/>
    </row>
    <row r="13" spans="1:7" ht="24" customHeight="1" x14ac:dyDescent="0.25">
      <c r="A13" s="203" t="s">
        <v>431</v>
      </c>
      <c r="B13" s="203">
        <v>10</v>
      </c>
      <c r="C13" s="203">
        <v>14</v>
      </c>
      <c r="D13" s="203">
        <v>34</v>
      </c>
      <c r="E13" s="203">
        <v>49</v>
      </c>
      <c r="F13" s="24"/>
      <c r="G13" s="262"/>
    </row>
    <row r="14" spans="1:7" ht="24" customHeight="1" x14ac:dyDescent="0.25">
      <c r="A14" s="203" t="s">
        <v>432</v>
      </c>
      <c r="B14" s="203">
        <v>6</v>
      </c>
      <c r="C14" s="203">
        <v>6</v>
      </c>
      <c r="D14" s="203">
        <v>15</v>
      </c>
      <c r="E14" s="203">
        <v>18</v>
      </c>
      <c r="F14" s="24"/>
      <c r="G14" s="262"/>
    </row>
    <row r="15" spans="1:7" ht="24" customHeight="1" x14ac:dyDescent="0.25">
      <c r="A15" s="203" t="s">
        <v>433</v>
      </c>
      <c r="B15" s="203">
        <v>12</v>
      </c>
      <c r="C15" s="203">
        <v>34</v>
      </c>
      <c r="D15" s="203">
        <v>53</v>
      </c>
      <c r="E15" s="203">
        <v>96</v>
      </c>
      <c r="F15" s="24"/>
      <c r="G15" s="262"/>
    </row>
    <row r="16" spans="1:7" ht="24" customHeight="1" x14ac:dyDescent="0.25">
      <c r="A16" s="203" t="s">
        <v>434</v>
      </c>
      <c r="B16" s="203">
        <v>8</v>
      </c>
      <c r="C16" s="203">
        <v>9</v>
      </c>
      <c r="D16" s="203">
        <v>13</v>
      </c>
      <c r="E16" s="203">
        <v>13</v>
      </c>
      <c r="F16" s="24"/>
      <c r="G16" s="262"/>
    </row>
    <row r="17" spans="1:7" ht="24" customHeight="1" x14ac:dyDescent="0.25">
      <c r="A17" s="203" t="s">
        <v>435</v>
      </c>
      <c r="B17" s="203">
        <v>12</v>
      </c>
      <c r="C17" s="203">
        <v>14</v>
      </c>
      <c r="D17" s="203">
        <v>20</v>
      </c>
      <c r="E17" s="203">
        <v>38</v>
      </c>
      <c r="F17" s="24"/>
      <c r="G17" s="262"/>
    </row>
    <row r="18" spans="1:7" ht="24" customHeight="1" x14ac:dyDescent="0.25">
      <c r="A18" s="203" t="s">
        <v>436</v>
      </c>
      <c r="B18" s="203">
        <v>43</v>
      </c>
      <c r="C18" s="203">
        <v>50</v>
      </c>
      <c r="D18" s="203">
        <v>67</v>
      </c>
      <c r="E18" s="203">
        <v>75</v>
      </c>
      <c r="F18" s="24"/>
      <c r="G18" s="262"/>
    </row>
    <row r="19" spans="1:7" ht="24" customHeight="1" x14ac:dyDescent="0.25">
      <c r="A19" s="203" t="s">
        <v>437</v>
      </c>
      <c r="B19" s="203">
        <v>73</v>
      </c>
      <c r="C19" s="203">
        <v>80</v>
      </c>
      <c r="D19" s="203">
        <v>119</v>
      </c>
      <c r="E19" s="203">
        <v>137</v>
      </c>
      <c r="F19" s="24"/>
      <c r="G19" s="262"/>
    </row>
    <row r="20" spans="1:7" ht="24" customHeight="1" x14ac:dyDescent="0.25">
      <c r="A20" s="203" t="s">
        <v>438</v>
      </c>
      <c r="B20" s="203">
        <v>40</v>
      </c>
      <c r="C20" s="203">
        <v>54</v>
      </c>
      <c r="D20" s="203">
        <v>78</v>
      </c>
      <c r="E20" s="203">
        <v>126</v>
      </c>
      <c r="F20" s="24"/>
      <c r="G20" s="262"/>
    </row>
    <row r="21" spans="1:7" ht="24" customHeight="1" x14ac:dyDescent="0.25">
      <c r="A21" s="203" t="s">
        <v>439</v>
      </c>
      <c r="B21" s="203">
        <v>13</v>
      </c>
      <c r="C21" s="203">
        <v>13</v>
      </c>
      <c r="D21" s="203">
        <v>17</v>
      </c>
      <c r="E21" s="203">
        <v>21</v>
      </c>
      <c r="F21" s="24"/>
      <c r="G21" s="262"/>
    </row>
    <row r="22" spans="1:7" ht="24" customHeight="1" x14ac:dyDescent="0.25">
      <c r="A22" s="203" t="s">
        <v>440</v>
      </c>
      <c r="B22" s="203">
        <v>21</v>
      </c>
      <c r="C22" s="203">
        <v>22</v>
      </c>
      <c r="D22" s="203">
        <v>25</v>
      </c>
      <c r="E22" s="203">
        <v>33</v>
      </c>
      <c r="F22" s="24"/>
      <c r="G22" s="262"/>
    </row>
    <row r="23" spans="1:7" ht="24" customHeight="1" x14ac:dyDescent="0.25">
      <c r="A23" s="203" t="s">
        <v>441</v>
      </c>
      <c r="B23" s="203">
        <v>11</v>
      </c>
      <c r="C23" s="203">
        <v>13</v>
      </c>
      <c r="D23" s="203">
        <v>21</v>
      </c>
      <c r="E23" s="203">
        <v>23</v>
      </c>
      <c r="F23" s="24"/>
      <c r="G23" s="262"/>
    </row>
    <row r="24" spans="1:7" ht="24" customHeight="1" x14ac:dyDescent="0.25">
      <c r="A24" s="203" t="s">
        <v>442</v>
      </c>
      <c r="B24" s="203">
        <v>16</v>
      </c>
      <c r="C24" s="203">
        <v>24</v>
      </c>
      <c r="D24" s="203">
        <v>31</v>
      </c>
      <c r="E24" s="203">
        <v>36</v>
      </c>
      <c r="F24" s="24"/>
      <c r="G24" s="262"/>
    </row>
    <row r="25" spans="1:7" ht="24" customHeight="1" x14ac:dyDescent="0.25">
      <c r="A25" s="203" t="s">
        <v>443</v>
      </c>
      <c r="B25" s="203">
        <v>23</v>
      </c>
      <c r="C25" s="203">
        <v>30</v>
      </c>
      <c r="D25" s="203">
        <v>37</v>
      </c>
      <c r="E25" s="203">
        <v>63</v>
      </c>
      <c r="F25" s="24"/>
      <c r="G25" s="262"/>
    </row>
    <row r="26" spans="1:7" ht="24" customHeight="1" x14ac:dyDescent="0.25">
      <c r="A26" s="203" t="s">
        <v>444</v>
      </c>
      <c r="B26" s="203">
        <v>14</v>
      </c>
      <c r="C26" s="203">
        <v>14</v>
      </c>
      <c r="D26" s="203">
        <v>23</v>
      </c>
      <c r="E26" s="203">
        <v>26</v>
      </c>
      <c r="F26" s="24"/>
      <c r="G26" s="262"/>
    </row>
    <row r="27" spans="1:7" ht="24" customHeight="1" x14ac:dyDescent="0.25">
      <c r="A27" s="203" t="s">
        <v>445</v>
      </c>
      <c r="B27" s="203">
        <v>41</v>
      </c>
      <c r="C27" s="203">
        <v>47</v>
      </c>
      <c r="D27" s="203">
        <v>53</v>
      </c>
      <c r="E27" s="203">
        <v>50</v>
      </c>
      <c r="F27" s="24"/>
      <c r="G27" s="262"/>
    </row>
    <row r="28" spans="1:7" ht="24" customHeight="1" x14ac:dyDescent="0.25">
      <c r="A28" s="203" t="s">
        <v>446</v>
      </c>
      <c r="B28" s="203">
        <v>20</v>
      </c>
      <c r="C28" s="203">
        <v>23</v>
      </c>
      <c r="D28" s="203">
        <v>31</v>
      </c>
      <c r="E28" s="203">
        <v>47</v>
      </c>
      <c r="F28" s="24"/>
      <c r="G28" s="262"/>
    </row>
    <row r="29" spans="1:7" ht="24" customHeight="1" x14ac:dyDescent="0.25">
      <c r="A29" s="203" t="s">
        <v>447</v>
      </c>
      <c r="B29" s="203">
        <v>23</v>
      </c>
      <c r="C29" s="203">
        <v>24</v>
      </c>
      <c r="D29" s="203">
        <v>32</v>
      </c>
      <c r="E29" s="203">
        <v>37</v>
      </c>
      <c r="F29" s="24"/>
      <c r="G29" s="262"/>
    </row>
    <row r="30" spans="1:7" ht="24" customHeight="1" x14ac:dyDescent="0.25">
      <c r="A30" s="203" t="s">
        <v>448</v>
      </c>
      <c r="B30" s="203">
        <v>12</v>
      </c>
      <c r="C30" s="203">
        <v>13</v>
      </c>
      <c r="D30" s="203">
        <v>13</v>
      </c>
      <c r="E30" s="203">
        <v>19</v>
      </c>
      <c r="F30" s="24"/>
      <c r="G30" s="262"/>
    </row>
    <row r="31" spans="1:7" ht="24" customHeight="1" x14ac:dyDescent="0.25">
      <c r="A31" s="203" t="s">
        <v>449</v>
      </c>
      <c r="B31" s="203">
        <v>9</v>
      </c>
      <c r="C31" s="203">
        <v>13</v>
      </c>
      <c r="D31" s="203">
        <v>24</v>
      </c>
      <c r="E31" s="203">
        <v>35</v>
      </c>
      <c r="F31" s="24"/>
      <c r="G31" s="262"/>
    </row>
    <row r="32" spans="1:7" ht="24" customHeight="1" x14ac:dyDescent="0.25">
      <c r="A32" s="203" t="s">
        <v>450</v>
      </c>
      <c r="B32" s="203">
        <v>14</v>
      </c>
      <c r="C32" s="203">
        <v>15</v>
      </c>
      <c r="D32" s="203">
        <v>50</v>
      </c>
      <c r="E32" s="203">
        <v>74</v>
      </c>
      <c r="F32" s="24"/>
      <c r="G32" s="262"/>
    </row>
    <row r="33" spans="1:7" ht="24" customHeight="1" x14ac:dyDescent="0.25">
      <c r="A33" s="203" t="s">
        <v>451</v>
      </c>
      <c r="B33" s="203">
        <v>22</v>
      </c>
      <c r="C33" s="203">
        <v>22</v>
      </c>
      <c r="D33" s="203">
        <v>42</v>
      </c>
      <c r="E33" s="203">
        <v>47</v>
      </c>
      <c r="F33" s="24"/>
      <c r="G33" s="262"/>
    </row>
    <row r="34" spans="1:7" ht="24" customHeight="1" x14ac:dyDescent="0.25">
      <c r="A34" s="203" t="s">
        <v>452</v>
      </c>
      <c r="B34" s="203">
        <v>12</v>
      </c>
      <c r="C34" s="203">
        <v>15</v>
      </c>
      <c r="D34" s="203">
        <v>18</v>
      </c>
      <c r="E34" s="203">
        <v>18</v>
      </c>
      <c r="F34" s="24"/>
      <c r="G34" s="262"/>
    </row>
    <row r="35" spans="1:7" ht="24" customHeight="1" x14ac:dyDescent="0.25">
      <c r="A35" s="203" t="s">
        <v>453</v>
      </c>
      <c r="B35" s="203">
        <v>19</v>
      </c>
      <c r="C35" s="203">
        <v>25</v>
      </c>
      <c r="D35" s="203">
        <v>25</v>
      </c>
      <c r="E35" s="203">
        <v>36</v>
      </c>
      <c r="F35" s="24"/>
      <c r="G35" s="262"/>
    </row>
    <row r="36" spans="1:7" ht="24" customHeight="1" thickBot="1" x14ac:dyDescent="0.3">
      <c r="A36" s="220" t="s">
        <v>33</v>
      </c>
      <c r="B36" s="220">
        <v>702</v>
      </c>
      <c r="C36" s="220">
        <v>876</v>
      </c>
      <c r="D36" s="221">
        <v>1226</v>
      </c>
      <c r="E36" s="221">
        <v>1592</v>
      </c>
      <c r="F36" s="24"/>
      <c r="G36" s="273"/>
    </row>
  </sheetData>
  <pageMargins left="0.70866141732283472" right="0.70866141732283472" top="0.74803149606299213" bottom="0.74803149606299213" header="0.31496062992125984" footer="0.31496062992125984"/>
  <pageSetup paperSize="9" scale="60" orientation="portrait" r:id="rId1"/>
  <headerFooter>
    <oddHeader>&amp;R&amp;"Arial,Bold"&amp;12ENVIRONMENT AND EMISSIONS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zoomScaleNormal="100" workbookViewId="0"/>
  </sheetViews>
  <sheetFormatPr defaultColWidth="8.85546875" defaultRowHeight="12.75" x14ac:dyDescent="0.2"/>
  <cols>
    <col min="1" max="1" width="17.5703125" style="275" customWidth="1"/>
    <col min="2" max="2" width="14.85546875" style="275" customWidth="1"/>
    <col min="3" max="3" width="18.85546875" style="275" customWidth="1"/>
    <col min="4" max="16384" width="8.85546875" style="275"/>
  </cols>
  <sheetData>
    <row r="1" spans="1:4" ht="15.75" x14ac:dyDescent="0.25">
      <c r="A1" s="217" t="s">
        <v>526</v>
      </c>
      <c r="B1" s="479"/>
      <c r="C1" s="479"/>
    </row>
    <row r="2" spans="1:4" x14ac:dyDescent="0.2">
      <c r="A2" s="274"/>
      <c r="B2" s="321"/>
      <c r="C2" s="321"/>
      <c r="D2" s="274"/>
    </row>
    <row r="3" spans="1:4" ht="15.75" x14ac:dyDescent="0.25">
      <c r="A3" s="480"/>
      <c r="B3" s="481"/>
      <c r="C3" s="481"/>
      <c r="D3" s="482"/>
    </row>
    <row r="4" spans="1:4" ht="44.25" customHeight="1" x14ac:dyDescent="0.3">
      <c r="A4" s="483" t="s">
        <v>513</v>
      </c>
      <c r="B4" s="484" t="s">
        <v>455</v>
      </c>
      <c r="C4" s="484" t="s">
        <v>456</v>
      </c>
      <c r="D4" s="485"/>
    </row>
    <row r="5" spans="1:4" ht="20.25" x14ac:dyDescent="0.3">
      <c r="A5" s="486" t="s">
        <v>514</v>
      </c>
      <c r="B5" s="487">
        <v>83403</v>
      </c>
      <c r="C5" s="487">
        <v>1004889.307</v>
      </c>
      <c r="D5" s="488"/>
    </row>
    <row r="6" spans="1:4" ht="20.25" x14ac:dyDescent="0.3">
      <c r="A6" s="486" t="s">
        <v>515</v>
      </c>
      <c r="B6" s="487">
        <v>82000</v>
      </c>
      <c r="C6" s="487">
        <v>1015874.083</v>
      </c>
      <c r="D6" s="488"/>
    </row>
    <row r="7" spans="1:4" ht="20.25" x14ac:dyDescent="0.3">
      <c r="A7" s="486" t="s">
        <v>516</v>
      </c>
      <c r="B7" s="487">
        <v>65313</v>
      </c>
      <c r="C7" s="487">
        <v>820098.26199999999</v>
      </c>
      <c r="D7" s="488"/>
    </row>
    <row r="8" spans="1:4" ht="20.25" x14ac:dyDescent="0.3">
      <c r="A8" s="486" t="s">
        <v>517</v>
      </c>
      <c r="B8" s="487">
        <v>25109</v>
      </c>
      <c r="C8" s="487">
        <v>327231.33100000001</v>
      </c>
      <c r="D8" s="488"/>
    </row>
    <row r="9" spans="1:4" ht="20.25" x14ac:dyDescent="0.3">
      <c r="A9" s="486" t="s">
        <v>518</v>
      </c>
      <c r="B9" s="487">
        <v>32604</v>
      </c>
      <c r="C9" s="487">
        <v>427126.26299999998</v>
      </c>
      <c r="D9" s="488"/>
    </row>
    <row r="10" spans="1:4" ht="20.25" x14ac:dyDescent="0.3">
      <c r="A10" s="486" t="s">
        <v>519</v>
      </c>
      <c r="B10" s="487">
        <v>40764</v>
      </c>
      <c r="C10" s="487">
        <v>549829.19200000004</v>
      </c>
      <c r="D10" s="480"/>
    </row>
    <row r="11" spans="1:4" ht="20.25" x14ac:dyDescent="0.3">
      <c r="A11" s="486" t="s">
        <v>520</v>
      </c>
      <c r="B11" s="487">
        <v>59790</v>
      </c>
      <c r="C11" s="487">
        <v>789532.25699999998</v>
      </c>
      <c r="D11" s="488"/>
    </row>
    <row r="12" spans="1:4" ht="20.25" x14ac:dyDescent="0.3">
      <c r="A12" s="486" t="s">
        <v>521</v>
      </c>
      <c r="B12" s="487">
        <v>72291</v>
      </c>
      <c r="C12" s="487">
        <v>959875.60199999996</v>
      </c>
      <c r="D12" s="488"/>
    </row>
    <row r="13" spans="1:4" ht="20.25" x14ac:dyDescent="0.3">
      <c r="A13" s="486" t="s">
        <v>522</v>
      </c>
      <c r="B13" s="487">
        <v>77256</v>
      </c>
      <c r="C13" s="487">
        <v>1036676.398</v>
      </c>
      <c r="D13" s="488"/>
    </row>
    <row r="14" spans="1:4" ht="20.25" x14ac:dyDescent="0.3">
      <c r="A14" s="486" t="s">
        <v>523</v>
      </c>
      <c r="B14" s="487">
        <v>83622</v>
      </c>
      <c r="C14" s="487">
        <v>1209613.817</v>
      </c>
      <c r="D14" s="488"/>
    </row>
    <row r="15" spans="1:4" ht="20.25" x14ac:dyDescent="0.3">
      <c r="A15" s="486" t="s">
        <v>524</v>
      </c>
      <c r="B15" s="487">
        <v>79839</v>
      </c>
      <c r="C15" s="487">
        <v>1143415.449</v>
      </c>
      <c r="D15" s="488"/>
    </row>
    <row r="16" spans="1:4" ht="20.25" x14ac:dyDescent="0.3">
      <c r="A16" s="486" t="s">
        <v>525</v>
      </c>
      <c r="B16" s="487">
        <v>80953</v>
      </c>
      <c r="C16" s="487">
        <v>1193273.7309999999</v>
      </c>
      <c r="D16" s="488"/>
    </row>
    <row r="17" spans="1:4" ht="20.25" x14ac:dyDescent="0.3">
      <c r="A17" s="483" t="s">
        <v>33</v>
      </c>
      <c r="B17" s="489">
        <f>SUM(B5:B16)</f>
        <v>782944</v>
      </c>
      <c r="C17" s="489">
        <f>SUM(C5:C16)</f>
        <v>10477435.692</v>
      </c>
      <c r="D17" s="490"/>
    </row>
    <row r="18" spans="1:4" x14ac:dyDescent="0.2">
      <c r="B18" s="479"/>
      <c r="C18" s="479"/>
    </row>
    <row r="19" spans="1:4" x14ac:dyDescent="0.2">
      <c r="A19" s="275" t="s">
        <v>457</v>
      </c>
      <c r="B19" s="479"/>
      <c r="C19" s="479"/>
    </row>
    <row r="20" spans="1:4" x14ac:dyDescent="0.2">
      <c r="A20" s="275" t="s">
        <v>458</v>
      </c>
      <c r="B20" s="479"/>
      <c r="C20" s="479"/>
    </row>
    <row r="21" spans="1:4" x14ac:dyDescent="0.2">
      <c r="A21" s="275" t="s">
        <v>459</v>
      </c>
      <c r="B21" s="479"/>
      <c r="C21" s="479"/>
    </row>
    <row r="22" spans="1:4" x14ac:dyDescent="0.2">
      <c r="A22" s="275" t="s">
        <v>460</v>
      </c>
      <c r="B22" s="479"/>
      <c r="C22" s="479"/>
    </row>
    <row r="23" spans="1:4" x14ac:dyDescent="0.2">
      <c r="A23" s="275" t="s">
        <v>461</v>
      </c>
      <c r="B23" s="479"/>
      <c r="C23" s="479"/>
    </row>
    <row r="24" spans="1:4" x14ac:dyDescent="0.2">
      <c r="A24" s="275" t="s">
        <v>462</v>
      </c>
      <c r="B24" s="479"/>
      <c r="C24" s="479"/>
    </row>
    <row r="25" spans="1:4" x14ac:dyDescent="0.2">
      <c r="B25" s="479"/>
      <c r="C25" s="479"/>
    </row>
  </sheetData>
  <pageMargins left="0.7" right="0.7" top="0.75" bottom="0.75" header="0.3" footer="0.3"/>
  <pageSetup paperSize="9" scale="6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71"/>
  <sheetViews>
    <sheetView zoomScaleNormal="100" workbookViewId="0"/>
  </sheetViews>
  <sheetFormatPr defaultColWidth="9.140625" defaultRowHeight="12.75" x14ac:dyDescent="0.2"/>
  <cols>
    <col min="1" max="1" width="2.5703125" style="275" customWidth="1"/>
    <col min="2" max="2" width="3.140625" style="275" customWidth="1"/>
    <col min="3" max="3" width="10" style="275" customWidth="1"/>
    <col min="4" max="4" width="10.42578125" style="275" customWidth="1"/>
    <col min="5" max="5" width="25.140625" style="275" customWidth="1"/>
    <col min="6" max="6" width="6.7109375" style="275" bestFit="1" customWidth="1"/>
    <col min="7" max="10" width="9.140625" style="275" hidden="1" customWidth="1"/>
    <col min="11" max="16" width="6.140625" style="275" hidden="1" customWidth="1"/>
    <col min="17" max="19" width="6.140625" style="275" bestFit="1" customWidth="1"/>
    <col min="20" max="20" width="5.85546875" style="275" bestFit="1" customWidth="1"/>
    <col min="21" max="21" width="6.140625" style="275" bestFit="1" customWidth="1"/>
    <col min="22" max="23" width="6.28515625" style="275" customWidth="1"/>
    <col min="24" max="24" width="6.5703125" style="275" customWidth="1"/>
    <col min="25" max="26" width="6.85546875" style="275" customWidth="1"/>
    <col min="27" max="28" width="7.28515625" style="275" customWidth="1"/>
    <col min="29" max="16384" width="9.140625" style="275"/>
  </cols>
  <sheetData>
    <row r="1" spans="1:53" ht="15" x14ac:dyDescent="0.25">
      <c r="A1" s="61" t="s">
        <v>259</v>
      </c>
      <c r="B1" s="41"/>
      <c r="C1" s="274"/>
      <c r="D1" s="274"/>
      <c r="E1" s="274"/>
      <c r="F1" s="42"/>
      <c r="G1" s="42"/>
      <c r="H1" s="42"/>
      <c r="I1" s="42"/>
      <c r="J1" s="42"/>
      <c r="K1" s="42"/>
      <c r="L1" s="42"/>
      <c r="M1" s="42"/>
      <c r="N1" s="42"/>
      <c r="O1" s="42"/>
      <c r="P1" s="42"/>
      <c r="Q1" s="42"/>
      <c r="R1" s="42"/>
      <c r="S1" s="42"/>
      <c r="T1" s="42"/>
      <c r="U1" s="42"/>
      <c r="V1" s="42"/>
    </row>
    <row r="2" spans="1:53" x14ac:dyDescent="0.2">
      <c r="A2" s="276"/>
      <c r="B2" s="276"/>
      <c r="C2" s="276"/>
      <c r="D2" s="276"/>
      <c r="E2" s="276"/>
      <c r="F2" s="63">
        <v>1990</v>
      </c>
      <c r="G2" s="63">
        <v>1995</v>
      </c>
      <c r="H2" s="63">
        <v>1998</v>
      </c>
      <c r="I2" s="63">
        <v>1999</v>
      </c>
      <c r="J2" s="63">
        <v>2000</v>
      </c>
      <c r="K2" s="63">
        <v>2001</v>
      </c>
      <c r="L2" s="64">
        <v>2002</v>
      </c>
      <c r="M2" s="63">
        <v>2003</v>
      </c>
      <c r="N2" s="63">
        <v>2004</v>
      </c>
      <c r="O2" s="63">
        <v>2005</v>
      </c>
      <c r="P2" s="63">
        <v>2006</v>
      </c>
      <c r="Q2" s="63">
        <v>2007</v>
      </c>
      <c r="R2" s="63">
        <v>2008</v>
      </c>
      <c r="S2" s="63">
        <v>2009</v>
      </c>
      <c r="T2" s="63">
        <v>2010</v>
      </c>
      <c r="U2" s="63">
        <v>2011</v>
      </c>
      <c r="V2" s="63">
        <v>2012</v>
      </c>
      <c r="W2" s="63">
        <v>2013</v>
      </c>
      <c r="X2" s="63">
        <v>2014</v>
      </c>
      <c r="Y2" s="63">
        <v>2015</v>
      </c>
      <c r="Z2" s="63">
        <v>2016</v>
      </c>
      <c r="AA2" s="63">
        <v>2017</v>
      </c>
      <c r="AB2" s="63">
        <v>2018</v>
      </c>
    </row>
    <row r="3" spans="1:53" ht="15" x14ac:dyDescent="0.25">
      <c r="A3" s="274"/>
      <c r="B3" s="274"/>
      <c r="C3" s="274"/>
      <c r="D3" s="274"/>
      <c r="E3" s="274"/>
      <c r="F3" s="44"/>
      <c r="G3" s="44"/>
      <c r="H3" s="44"/>
      <c r="I3" s="44"/>
      <c r="J3" s="44"/>
      <c r="K3" s="44"/>
      <c r="L3" s="41"/>
      <c r="M3" s="44"/>
      <c r="N3" s="44"/>
      <c r="O3" s="44"/>
      <c r="P3" s="44"/>
      <c r="R3" s="45"/>
      <c r="S3" s="44"/>
      <c r="T3" s="44"/>
      <c r="U3" s="44"/>
      <c r="AB3" s="46" t="s">
        <v>180</v>
      </c>
    </row>
    <row r="4" spans="1:53" x14ac:dyDescent="0.2">
      <c r="B4" s="59" t="s">
        <v>181</v>
      </c>
      <c r="C4" s="274"/>
      <c r="D4" s="274"/>
      <c r="E4" s="274"/>
      <c r="F4" s="274"/>
      <c r="G4" s="274"/>
      <c r="H4" s="274"/>
      <c r="I4" s="274"/>
      <c r="J4" s="274"/>
      <c r="K4" s="274"/>
      <c r="L4" s="274"/>
      <c r="M4" s="274"/>
      <c r="N4" s="274"/>
      <c r="O4" s="274"/>
      <c r="P4" s="274"/>
      <c r="Q4" s="274"/>
      <c r="R4" s="274"/>
      <c r="S4" s="274"/>
      <c r="T4" s="274"/>
      <c r="U4" s="274"/>
      <c r="V4" s="274"/>
    </row>
    <row r="5" spans="1:53" ht="15" x14ac:dyDescent="0.25">
      <c r="B5" s="41"/>
      <c r="C5" s="274" t="s">
        <v>182</v>
      </c>
      <c r="D5" s="274"/>
      <c r="E5" s="274"/>
      <c r="F5" s="277">
        <v>105.56837065702939</v>
      </c>
      <c r="G5" s="277">
        <v>85.885187786063341</v>
      </c>
      <c r="H5" s="277">
        <v>72.247608699189882</v>
      </c>
      <c r="I5" s="277">
        <v>67.294919485180628</v>
      </c>
      <c r="J5" s="277">
        <v>61.23320332530519</v>
      </c>
      <c r="K5" s="277">
        <v>58.284070536945421</v>
      </c>
      <c r="L5" s="277">
        <v>55.477528476872479</v>
      </c>
      <c r="M5" s="277">
        <v>52.893019657727493</v>
      </c>
      <c r="N5" s="277">
        <v>50.497970117739285</v>
      </c>
      <c r="O5" s="277">
        <v>48.426745794731197</v>
      </c>
      <c r="P5" s="277">
        <v>47.500425357232253</v>
      </c>
      <c r="Q5" s="277">
        <v>46.165210716240907</v>
      </c>
      <c r="R5" s="277">
        <v>43.556379390939988</v>
      </c>
      <c r="S5" s="277">
        <v>35.847688267617414</v>
      </c>
      <c r="T5" s="277">
        <v>33.914637878581537</v>
      </c>
      <c r="U5" s="277">
        <v>31.87972152909704</v>
      </c>
      <c r="V5" s="277">
        <v>30.713278594515607</v>
      </c>
      <c r="W5" s="278">
        <v>29.734397206567234</v>
      </c>
      <c r="X5" s="278">
        <v>28.813961003091862</v>
      </c>
      <c r="Y5" s="278">
        <v>27.734977212125809</v>
      </c>
      <c r="Z5" s="278">
        <v>26.591569038317594</v>
      </c>
      <c r="AA5" s="278">
        <v>26.179229565038099</v>
      </c>
      <c r="AB5" s="278">
        <v>24.049458613272748</v>
      </c>
      <c r="AE5" s="279"/>
      <c r="AF5" s="279"/>
      <c r="AG5" s="279"/>
      <c r="AH5" s="279"/>
      <c r="AI5" s="279"/>
      <c r="AJ5" s="279"/>
      <c r="AK5" s="279"/>
      <c r="AL5" s="279"/>
      <c r="AM5" s="279"/>
      <c r="AN5" s="279"/>
      <c r="AO5" s="279"/>
      <c r="AP5" s="279"/>
      <c r="AQ5" s="279"/>
      <c r="AR5" s="279"/>
      <c r="AS5" s="279"/>
      <c r="AT5" s="279"/>
      <c r="AU5" s="279"/>
      <c r="AV5" s="279"/>
      <c r="AW5" s="279"/>
      <c r="AX5" s="279"/>
      <c r="AY5" s="279"/>
      <c r="AZ5" s="279"/>
      <c r="BA5" s="279"/>
    </row>
    <row r="6" spans="1:53" ht="15" x14ac:dyDescent="0.25">
      <c r="B6" s="41"/>
      <c r="C6" s="62" t="s">
        <v>32</v>
      </c>
      <c r="D6" s="274" t="s">
        <v>183</v>
      </c>
      <c r="F6" s="277">
        <v>6.424511734741019</v>
      </c>
      <c r="G6" s="277">
        <v>6.2560454317115699</v>
      </c>
      <c r="H6" s="277">
        <v>5.9958329897687417</v>
      </c>
      <c r="I6" s="277">
        <v>5.9133325475205476</v>
      </c>
      <c r="J6" s="277">
        <v>5.5392146367716606</v>
      </c>
      <c r="K6" s="277">
        <v>5.4167072800617397</v>
      </c>
      <c r="L6" s="277">
        <v>5.3801294591775637</v>
      </c>
      <c r="M6" s="277">
        <v>5.3740273496820006</v>
      </c>
      <c r="N6" s="277">
        <v>4.8470323578676888</v>
      </c>
      <c r="O6" s="277">
        <v>4.692514987669627</v>
      </c>
      <c r="P6" s="277">
        <v>4.695738776158044</v>
      </c>
      <c r="Q6" s="277">
        <v>4.7548097533157243</v>
      </c>
      <c r="R6" s="277">
        <v>4.3466524567317375</v>
      </c>
      <c r="S6" s="277">
        <v>4.1610693531401797</v>
      </c>
      <c r="T6" s="277">
        <v>4.091582224633763</v>
      </c>
      <c r="U6" s="277">
        <v>3.6309906932035991</v>
      </c>
      <c r="V6" s="277">
        <v>3.2854228083078381</v>
      </c>
      <c r="W6" s="278">
        <v>3.1435955114314824</v>
      </c>
      <c r="X6" s="278">
        <v>2.8071757612906989</v>
      </c>
      <c r="Y6" s="278">
        <v>2.3459972193148322</v>
      </c>
      <c r="Z6" s="278">
        <v>1.8760824654727082</v>
      </c>
      <c r="AA6" s="278">
        <v>1.7399238619422448</v>
      </c>
      <c r="AB6" s="278">
        <v>1.3973845640337581</v>
      </c>
    </row>
    <row r="7" spans="1:53" ht="15" x14ac:dyDescent="0.25">
      <c r="B7" s="41"/>
      <c r="C7" s="274"/>
      <c r="D7" s="274" t="s">
        <v>142</v>
      </c>
      <c r="F7" s="277">
        <v>70.544828121126699</v>
      </c>
      <c r="G7" s="277">
        <v>53.936308399337534</v>
      </c>
      <c r="H7" s="277">
        <v>41.514190276833915</v>
      </c>
      <c r="I7" s="277">
        <v>37.402587643021803</v>
      </c>
      <c r="J7" s="277">
        <v>32.846611157526006</v>
      </c>
      <c r="K7" s="277">
        <v>30.705339056728402</v>
      </c>
      <c r="L7" s="277">
        <v>28.693603856976356</v>
      </c>
      <c r="M7" s="277">
        <v>26.132581466207888</v>
      </c>
      <c r="N7" s="277">
        <v>24.293740494920698</v>
      </c>
      <c r="O7" s="277">
        <v>22.642989512981643</v>
      </c>
      <c r="P7" s="277">
        <v>21.731877066601271</v>
      </c>
      <c r="Q7" s="277">
        <v>20.047322701467522</v>
      </c>
      <c r="R7" s="277">
        <v>19.383124491146965</v>
      </c>
      <c r="S7" s="277">
        <v>14.87637929587148</v>
      </c>
      <c r="T7" s="277">
        <v>13.7721374931456</v>
      </c>
      <c r="U7" s="277">
        <v>13.201643649426835</v>
      </c>
      <c r="V7" s="277">
        <v>12.908943776291716</v>
      </c>
      <c r="W7" s="278">
        <v>12.63403107305369</v>
      </c>
      <c r="X7" s="278">
        <v>12.558340023532089</v>
      </c>
      <c r="Y7" s="278">
        <v>12.399417456545558</v>
      </c>
      <c r="Z7" s="278">
        <v>12.205667912984481</v>
      </c>
      <c r="AA7" s="278">
        <v>12.097158992179427</v>
      </c>
      <c r="AB7" s="278">
        <v>11.711593602210016</v>
      </c>
    </row>
    <row r="8" spans="1:53" ht="15" x14ac:dyDescent="0.25">
      <c r="C8" s="41"/>
      <c r="D8" s="62" t="s">
        <v>32</v>
      </c>
      <c r="E8" s="275" t="s">
        <v>156</v>
      </c>
      <c r="F8" s="277">
        <v>0.89817926372905577</v>
      </c>
      <c r="G8" s="277">
        <v>2.7311839565171012</v>
      </c>
      <c r="H8" s="277">
        <v>3.582621562726727</v>
      </c>
      <c r="I8" s="277">
        <v>3.9419603350359571</v>
      </c>
      <c r="J8" s="277">
        <v>4.1701212118937239</v>
      </c>
      <c r="K8" s="277">
        <v>4.5557138107933639</v>
      </c>
      <c r="L8" s="277">
        <v>5.1837440445043654</v>
      </c>
      <c r="M8" s="277">
        <v>5.7488318031801793</v>
      </c>
      <c r="N8" s="277">
        <v>6.4402524609461977</v>
      </c>
      <c r="O8" s="277">
        <v>7.1054784979477024</v>
      </c>
      <c r="P8" s="277">
        <v>7.6093421044931908</v>
      </c>
      <c r="Q8" s="277">
        <v>7.8884484041994689</v>
      </c>
      <c r="R8" s="277">
        <v>8.5084361002580149</v>
      </c>
      <c r="S8" s="277">
        <v>8.6142437110321346</v>
      </c>
      <c r="T8" s="277">
        <v>8.6831237994462853</v>
      </c>
      <c r="U8" s="277">
        <v>9.0037066844248752</v>
      </c>
      <c r="V8" s="277">
        <v>9.5312107477510963</v>
      </c>
      <c r="W8" s="278">
        <v>9.9674054120654141</v>
      </c>
      <c r="X8" s="278">
        <v>10.326236052420718</v>
      </c>
      <c r="Y8" s="278">
        <v>10.515196951772788</v>
      </c>
      <c r="Z8" s="278">
        <v>10.593284321122402</v>
      </c>
      <c r="AA8" s="278">
        <v>10.652496409575409</v>
      </c>
      <c r="AB8" s="278">
        <v>10.393801431083922</v>
      </c>
    </row>
    <row r="9" spans="1:53" ht="15" x14ac:dyDescent="0.25">
      <c r="B9" s="41"/>
      <c r="C9" s="274"/>
      <c r="D9" s="274"/>
      <c r="E9" s="275" t="s">
        <v>162</v>
      </c>
      <c r="F9" s="277">
        <v>69.646648857397651</v>
      </c>
      <c r="G9" s="277">
        <v>51.205124442820441</v>
      </c>
      <c r="H9" s="277">
        <v>37.931568714107186</v>
      </c>
      <c r="I9" s="277">
        <v>33.460627307985838</v>
      </c>
      <c r="J9" s="277">
        <v>28.67648994563228</v>
      </c>
      <c r="K9" s="277">
        <v>26.149625245935042</v>
      </c>
      <c r="L9" s="277">
        <v>23.509859812471987</v>
      </c>
      <c r="M9" s="277">
        <v>20.383749663027707</v>
      </c>
      <c r="N9" s="277">
        <v>17.8534880339745</v>
      </c>
      <c r="O9" s="277">
        <v>15.537511015033939</v>
      </c>
      <c r="P9" s="277">
        <v>14.12253496210808</v>
      </c>
      <c r="Q9" s="277">
        <v>12.158874297268051</v>
      </c>
      <c r="R9" s="277">
        <v>10.874688390888949</v>
      </c>
      <c r="S9" s="277">
        <v>6.2621355848393474</v>
      </c>
      <c r="T9" s="277">
        <v>5.0890136936993144</v>
      </c>
      <c r="U9" s="277">
        <v>4.1979369650019605</v>
      </c>
      <c r="V9" s="277">
        <v>3.3777330285406202</v>
      </c>
      <c r="W9" s="278">
        <v>2.666625660988275</v>
      </c>
      <c r="X9" s="278">
        <v>2.2321039711113722</v>
      </c>
      <c r="Y9" s="278">
        <v>1.88422050477277</v>
      </c>
      <c r="Z9" s="278">
        <v>1.612383591862079</v>
      </c>
      <c r="AA9" s="278">
        <v>1.4446625826040189</v>
      </c>
      <c r="AB9" s="278">
        <v>1.3177921711260927</v>
      </c>
    </row>
    <row r="10" spans="1:53" ht="15" x14ac:dyDescent="0.25">
      <c r="B10" s="41"/>
      <c r="C10" s="274"/>
      <c r="D10" s="274" t="s">
        <v>29</v>
      </c>
      <c r="F10" s="277">
        <v>19.392824919166792</v>
      </c>
      <c r="G10" s="277">
        <v>17.316141071124328</v>
      </c>
      <c r="H10" s="277">
        <v>16.468195090852848</v>
      </c>
      <c r="I10" s="277">
        <v>16.184198783138218</v>
      </c>
      <c r="J10" s="277">
        <v>15.621647595723864</v>
      </c>
      <c r="K10" s="277">
        <v>15.203584769866703</v>
      </c>
      <c r="L10" s="277">
        <v>14.755121343088357</v>
      </c>
      <c r="M10" s="277">
        <v>14.882463380242896</v>
      </c>
      <c r="N10" s="277">
        <v>14.997157135485788</v>
      </c>
      <c r="O10" s="277">
        <v>14.84915469895753</v>
      </c>
      <c r="P10" s="277">
        <v>14.894953716352843</v>
      </c>
      <c r="Q10" s="277">
        <v>15.163213362087125</v>
      </c>
      <c r="R10" s="277">
        <v>13.878453390107151</v>
      </c>
      <c r="S10" s="277">
        <v>11.188289247957108</v>
      </c>
      <c r="T10" s="277">
        <v>10.48757652202211</v>
      </c>
      <c r="U10" s="277">
        <v>9.3020021819323588</v>
      </c>
      <c r="V10" s="277">
        <v>8.3384079237795667</v>
      </c>
      <c r="W10" s="278">
        <v>7.1235075886276169</v>
      </c>
      <c r="X10" s="278">
        <v>5.9033790090616698</v>
      </c>
      <c r="Y10" s="278">
        <v>4.6886997521634122</v>
      </c>
      <c r="Z10" s="278">
        <v>3.6054931682417477</v>
      </c>
      <c r="AA10" s="278">
        <v>2.8294041790005098</v>
      </c>
      <c r="AB10" s="278">
        <v>2.1630085820377056</v>
      </c>
    </row>
    <row r="11" spans="1:53" ht="15" x14ac:dyDescent="0.25">
      <c r="B11" s="41"/>
      <c r="C11" s="274"/>
      <c r="D11" s="274" t="s">
        <v>184</v>
      </c>
      <c r="F11" s="277">
        <v>9.1075313408766903</v>
      </c>
      <c r="G11" s="277">
        <v>8.3022031325516394</v>
      </c>
      <c r="H11" s="277">
        <v>8.1919339794080184</v>
      </c>
      <c r="I11" s="277">
        <v>7.708939705949664</v>
      </c>
      <c r="J11" s="277">
        <v>7.1362828696724883</v>
      </c>
      <c r="K11" s="277">
        <v>6.8652435910004224</v>
      </c>
      <c r="L11" s="277">
        <v>6.5443289104389937</v>
      </c>
      <c r="M11" s="277">
        <v>6.3875023277925695</v>
      </c>
      <c r="N11" s="277">
        <v>6.2516736788815637</v>
      </c>
      <c r="O11" s="277">
        <v>6.1391117600065606</v>
      </c>
      <c r="P11" s="277">
        <v>6.0823599745242412</v>
      </c>
      <c r="Q11" s="277">
        <v>6.1066795520675603</v>
      </c>
      <c r="R11" s="277">
        <v>5.8631637450200902</v>
      </c>
      <c r="S11" s="277">
        <v>5.5408800258873852</v>
      </c>
      <c r="T11" s="277">
        <v>5.4936263629671771</v>
      </c>
      <c r="U11" s="277">
        <v>5.678203180382936</v>
      </c>
      <c r="V11" s="277">
        <v>6.1190349611703425</v>
      </c>
      <c r="W11" s="278">
        <v>6.7756859950800319</v>
      </c>
      <c r="X11" s="278">
        <v>7.4894414781466896</v>
      </c>
      <c r="Y11" s="278">
        <v>8.2505826300362042</v>
      </c>
      <c r="Z11" s="278">
        <v>8.8598670884261672</v>
      </c>
      <c r="AA11" s="278">
        <v>9.4720001177172399</v>
      </c>
      <c r="AB11" s="278">
        <v>8.7414835251250391</v>
      </c>
    </row>
    <row r="12" spans="1:53" ht="15" x14ac:dyDescent="0.25">
      <c r="C12" s="41"/>
      <c r="D12" s="62" t="s">
        <v>32</v>
      </c>
      <c r="E12" s="275" t="s">
        <v>156</v>
      </c>
      <c r="F12" s="277">
        <v>1.7343253189269383</v>
      </c>
      <c r="G12" s="277">
        <v>3.0755129065223032</v>
      </c>
      <c r="H12" s="277">
        <v>4.078703226786657</v>
      </c>
      <c r="I12" s="277">
        <v>4.4118008579989336</v>
      </c>
      <c r="J12" s="277">
        <v>4.572218270787082</v>
      </c>
      <c r="K12" s="277">
        <v>4.8093748067420528</v>
      </c>
      <c r="L12" s="277">
        <v>4.9395961428288118</v>
      </c>
      <c r="M12" s="277">
        <v>5.1682850806005902</v>
      </c>
      <c r="N12" s="277">
        <v>5.3356377226768217</v>
      </c>
      <c r="O12" s="277">
        <v>5.4720849509817224</v>
      </c>
      <c r="P12" s="277">
        <v>5.4932974633059324</v>
      </c>
      <c r="Q12" s="277">
        <v>5.6334663805834406</v>
      </c>
      <c r="R12" s="277">
        <v>5.4949597788924311</v>
      </c>
      <c r="S12" s="277">
        <v>5.3142692530373985</v>
      </c>
      <c r="T12" s="277">
        <v>5.3314291341522164</v>
      </c>
      <c r="U12" s="277">
        <v>5.5572936130046529</v>
      </c>
      <c r="V12" s="277">
        <v>6.0280977061715619</v>
      </c>
      <c r="W12" s="278">
        <v>6.705921159681913</v>
      </c>
      <c r="X12" s="278">
        <v>7.4346515538120403</v>
      </c>
      <c r="Y12" s="278">
        <v>8.2079296861911768</v>
      </c>
      <c r="Z12" s="278">
        <v>8.8256389174760344</v>
      </c>
      <c r="AA12" s="278">
        <v>9.4447884122660533</v>
      </c>
      <c r="AB12" s="278">
        <v>8.7183856830108866</v>
      </c>
    </row>
    <row r="13" spans="1:53" ht="15" x14ac:dyDescent="0.25">
      <c r="B13" s="41"/>
      <c r="C13" s="274"/>
      <c r="D13" s="274"/>
      <c r="E13" s="275" t="s">
        <v>162</v>
      </c>
      <c r="F13" s="277">
        <v>7.3732060219497528</v>
      </c>
      <c r="G13" s="277">
        <v>5.226690226029338</v>
      </c>
      <c r="H13" s="277">
        <v>4.1132307526213605</v>
      </c>
      <c r="I13" s="277">
        <v>3.29713884795073</v>
      </c>
      <c r="J13" s="277">
        <v>2.5640645988854063</v>
      </c>
      <c r="K13" s="277">
        <v>2.0558687842583692</v>
      </c>
      <c r="L13" s="277">
        <v>1.6047327676101815</v>
      </c>
      <c r="M13" s="277">
        <v>1.2192172471919793</v>
      </c>
      <c r="N13" s="277">
        <v>0.91603595620474276</v>
      </c>
      <c r="O13" s="277">
        <v>0.66702680902483924</v>
      </c>
      <c r="P13" s="277">
        <v>0.58906251121830899</v>
      </c>
      <c r="Q13" s="277">
        <v>0.47321317148411929</v>
      </c>
      <c r="R13" s="277">
        <v>0.36820396612765899</v>
      </c>
      <c r="S13" s="277">
        <v>0.22661077284998687</v>
      </c>
      <c r="T13" s="277">
        <v>0.16219722881496001</v>
      </c>
      <c r="U13" s="277">
        <v>0.12090956737828409</v>
      </c>
      <c r="V13" s="277">
        <v>9.0937254998781109E-2</v>
      </c>
      <c r="W13" s="278">
        <v>6.9764835398119243E-2</v>
      </c>
      <c r="X13" s="278">
        <v>5.478992433464986E-2</v>
      </c>
      <c r="Y13" s="278">
        <v>4.2652943845027151E-2</v>
      </c>
      <c r="Z13" s="278">
        <v>3.4228170950133557E-2</v>
      </c>
      <c r="AA13" s="278">
        <v>2.721170545118656E-2</v>
      </c>
      <c r="AB13" s="278">
        <v>2.30978421141525E-2</v>
      </c>
    </row>
    <row r="14" spans="1:53" ht="15" x14ac:dyDescent="0.25">
      <c r="B14" s="41"/>
      <c r="C14" s="274"/>
      <c r="D14" s="274" t="s">
        <v>185</v>
      </c>
      <c r="F14" s="277">
        <v>9.8674541118216899E-2</v>
      </c>
      <c r="G14" s="277">
        <v>7.448975133825525E-2</v>
      </c>
      <c r="H14" s="277">
        <v>7.7456362326366546E-2</v>
      </c>
      <c r="I14" s="277">
        <v>8.5860805550390287E-2</v>
      </c>
      <c r="J14" s="277">
        <v>8.944706561117842E-2</v>
      </c>
      <c r="K14" s="277">
        <v>9.3195839288153101E-2</v>
      </c>
      <c r="L14" s="277">
        <v>0.10434490719121728</v>
      </c>
      <c r="M14" s="277">
        <v>0.116445133802143</v>
      </c>
      <c r="N14" s="277">
        <v>0.10836645058355496</v>
      </c>
      <c r="O14" s="277">
        <v>0.10297483511583272</v>
      </c>
      <c r="P14" s="277">
        <v>9.5495823595859744E-2</v>
      </c>
      <c r="Q14" s="277">
        <v>9.3185347302979643E-2</v>
      </c>
      <c r="R14" s="277">
        <v>8.4985307934047835E-2</v>
      </c>
      <c r="S14" s="277">
        <v>8.1070344761257712E-2</v>
      </c>
      <c r="T14" s="277">
        <v>6.9715275812884267E-2</v>
      </c>
      <c r="U14" s="277">
        <v>6.6881824151313926E-2</v>
      </c>
      <c r="V14" s="277">
        <v>6.1469124966142104E-2</v>
      </c>
      <c r="W14" s="278">
        <v>5.7577038374416703E-2</v>
      </c>
      <c r="X14" s="278">
        <v>5.5624731060714104E-2</v>
      </c>
      <c r="Y14" s="278">
        <v>5.0280154065805542E-2</v>
      </c>
      <c r="Z14" s="278">
        <v>4.4458403192492391E-2</v>
      </c>
      <c r="AA14" s="278">
        <v>4.0742414198675844E-2</v>
      </c>
      <c r="AB14" s="278">
        <v>3.5988339866228049E-2</v>
      </c>
    </row>
    <row r="15" spans="1:53" x14ac:dyDescent="0.2">
      <c r="B15" s="274"/>
      <c r="C15" s="274" t="s">
        <v>16</v>
      </c>
      <c r="D15" s="274"/>
      <c r="E15" s="274"/>
      <c r="F15" s="277">
        <v>1.462066065865117</v>
      </c>
      <c r="G15" s="277">
        <v>1.362418566010513</v>
      </c>
      <c r="H15" s="277">
        <v>1.506958017613401</v>
      </c>
      <c r="I15" s="277">
        <v>1.5082966822980479</v>
      </c>
      <c r="J15" s="277">
        <v>1.5333598081577171</v>
      </c>
      <c r="K15" s="277">
        <v>1.3416855397196989</v>
      </c>
      <c r="L15" s="277">
        <v>1.2682325077777861</v>
      </c>
      <c r="M15" s="277">
        <v>1.240213056467323</v>
      </c>
      <c r="N15" s="277">
        <v>1.2567610135764651</v>
      </c>
      <c r="O15" s="277">
        <v>1.241517452666048</v>
      </c>
      <c r="P15" s="277">
        <v>1.2694571224884097</v>
      </c>
      <c r="Q15" s="277">
        <v>1.2334352099981756</v>
      </c>
      <c r="R15" s="277">
        <v>1.2559902028656895</v>
      </c>
      <c r="S15" s="277">
        <v>1.2618128644291455</v>
      </c>
      <c r="T15" s="277">
        <v>1.2583875581353685</v>
      </c>
      <c r="U15" s="277">
        <v>1.3162882151916957</v>
      </c>
      <c r="V15" s="277">
        <v>1.3171057927797269</v>
      </c>
      <c r="W15" s="278">
        <v>1.3336897207527303</v>
      </c>
      <c r="X15" s="278">
        <v>1.3382764716089142</v>
      </c>
      <c r="Y15" s="278">
        <v>1.2657483865269663</v>
      </c>
      <c r="Z15" s="278">
        <v>1.2587095127618197</v>
      </c>
      <c r="AA15" s="278">
        <v>1.2507382737914168</v>
      </c>
      <c r="AB15" s="278">
        <v>1.2636610095405787</v>
      </c>
    </row>
    <row r="16" spans="1:53" x14ac:dyDescent="0.2">
      <c r="B16" s="274"/>
      <c r="C16" s="274" t="s">
        <v>31</v>
      </c>
      <c r="D16" s="274"/>
      <c r="E16" s="274"/>
      <c r="F16" s="277">
        <v>0.67243820543515198</v>
      </c>
      <c r="G16" s="277">
        <v>0.72152672248748906</v>
      </c>
      <c r="H16" s="277">
        <v>0.89721268756999784</v>
      </c>
      <c r="I16" s="277">
        <v>0.96721381232528703</v>
      </c>
      <c r="J16" s="277">
        <v>0.92323461665044348</v>
      </c>
      <c r="K16" s="277">
        <v>0.96920294861175704</v>
      </c>
      <c r="L16" s="277">
        <v>0.94333014174755792</v>
      </c>
      <c r="M16" s="277">
        <v>0.98956866218513695</v>
      </c>
      <c r="N16" s="277">
        <v>1.0510148407459989</v>
      </c>
      <c r="O16" s="277">
        <v>1.131106267404288</v>
      </c>
      <c r="P16" s="277">
        <v>1.1057383705720616</v>
      </c>
      <c r="Q16" s="277">
        <v>1.1189953985834824</v>
      </c>
      <c r="R16" s="277">
        <v>1.0477439907939687</v>
      </c>
      <c r="S16" s="277">
        <v>0.94644095475686063</v>
      </c>
      <c r="T16" s="277">
        <v>0.89272277829217317</v>
      </c>
      <c r="U16" s="277">
        <v>0.91507545356933284</v>
      </c>
      <c r="V16" s="277">
        <v>0.91149480188360354</v>
      </c>
      <c r="W16" s="278">
        <v>0.97434151427051496</v>
      </c>
      <c r="X16" s="278">
        <v>0.91472745829769786</v>
      </c>
      <c r="Y16" s="278">
        <v>0.94806288192068144</v>
      </c>
      <c r="Z16" s="278">
        <v>0.93213320856629545</v>
      </c>
      <c r="AA16" s="278">
        <v>1.0080825198715762</v>
      </c>
      <c r="AB16" s="278">
        <v>0.98929619566185201</v>
      </c>
    </row>
    <row r="17" spans="2:28" ht="14.25" x14ac:dyDescent="0.2">
      <c r="B17" s="274"/>
      <c r="C17" s="274" t="s">
        <v>528</v>
      </c>
      <c r="D17" s="274"/>
      <c r="E17" s="274"/>
      <c r="F17" s="277">
        <v>38.69314496508062</v>
      </c>
      <c r="G17" s="277">
        <v>45.42821449587062</v>
      </c>
      <c r="H17" s="277">
        <v>42.267016416554114</v>
      </c>
      <c r="I17" s="277">
        <v>41.977796055808525</v>
      </c>
      <c r="J17" s="277">
        <v>38.392493440483769</v>
      </c>
      <c r="K17" s="277">
        <v>34.352130658830148</v>
      </c>
      <c r="L17" s="277">
        <v>36.707671275998365</v>
      </c>
      <c r="M17" s="277">
        <v>35.572234900556495</v>
      </c>
      <c r="N17" s="277">
        <v>34.959083828679425</v>
      </c>
      <c r="O17" s="277">
        <v>36.1426684219376</v>
      </c>
      <c r="P17" s="277">
        <v>31.301444161985131</v>
      </c>
      <c r="Q17" s="277">
        <v>32.302414518381703</v>
      </c>
      <c r="R17" s="277">
        <v>30.525245557892138</v>
      </c>
      <c r="S17" s="277">
        <v>28.763583915526048</v>
      </c>
      <c r="T17" s="277">
        <v>27.149750403791828</v>
      </c>
      <c r="U17" s="277">
        <v>24.002573572029601</v>
      </c>
      <c r="V17" s="277">
        <v>23.446069954451968</v>
      </c>
      <c r="W17" s="278">
        <v>22.096354834853535</v>
      </c>
      <c r="X17" s="278">
        <v>22.778892047843708</v>
      </c>
      <c r="Y17" s="278">
        <v>22.508580679058745</v>
      </c>
      <c r="Z17" s="278">
        <v>22.814423030950607</v>
      </c>
      <c r="AA17" s="278">
        <v>25.06871786339611</v>
      </c>
      <c r="AB17" s="278">
        <v>21.739515993973026</v>
      </c>
    </row>
    <row r="18" spans="2:28" x14ac:dyDescent="0.2">
      <c r="B18" s="274"/>
      <c r="C18" s="274" t="s">
        <v>186</v>
      </c>
      <c r="D18" s="274"/>
      <c r="E18" s="274"/>
      <c r="F18" s="277">
        <v>4.1122904193568477</v>
      </c>
      <c r="G18" s="277">
        <v>3.4501379322261738</v>
      </c>
      <c r="H18" s="277">
        <v>2.8575109656238689</v>
      </c>
      <c r="I18" s="277">
        <v>2.8816609453229929</v>
      </c>
      <c r="J18" s="277">
        <v>2.7300839283845102</v>
      </c>
      <c r="K18" s="277">
        <v>2.6755699594660065</v>
      </c>
      <c r="L18" s="277">
        <v>2.5966802165617029</v>
      </c>
      <c r="M18" s="277">
        <v>2.71435327637059</v>
      </c>
      <c r="N18" s="277">
        <v>2.8315761877994188</v>
      </c>
      <c r="O18" s="277">
        <v>2.6401159884691472</v>
      </c>
      <c r="P18" s="277">
        <v>2.7606046913459137</v>
      </c>
      <c r="Q18" s="277">
        <v>2.969678216310808</v>
      </c>
      <c r="R18" s="277">
        <v>2.779656539071464</v>
      </c>
      <c r="S18" s="277">
        <v>2.6508916798728386</v>
      </c>
      <c r="T18" s="277">
        <v>2.5330354979020111</v>
      </c>
      <c r="U18" s="277">
        <v>2.3699342620722099</v>
      </c>
      <c r="V18" s="277">
        <v>2.1724813670696159</v>
      </c>
      <c r="W18" s="278">
        <v>1.9949053408988138</v>
      </c>
      <c r="X18" s="278">
        <v>1.739753841428382</v>
      </c>
      <c r="Y18" s="278">
        <v>1.412804049486267</v>
      </c>
      <c r="Z18" s="278">
        <v>1.30531332759073</v>
      </c>
      <c r="AA18" s="278">
        <v>1.3039476456731571</v>
      </c>
      <c r="AB18" s="278">
        <v>1.3133525983791361</v>
      </c>
    </row>
    <row r="19" spans="2:28" ht="15" x14ac:dyDescent="0.25">
      <c r="B19" s="274"/>
      <c r="C19" s="41" t="s">
        <v>187</v>
      </c>
      <c r="D19" s="41"/>
      <c r="E19" s="274"/>
      <c r="F19" s="65">
        <v>150.50831031276721</v>
      </c>
      <c r="G19" s="65">
        <v>136.84748550265815</v>
      </c>
      <c r="H19" s="65">
        <v>119.77630678655123</v>
      </c>
      <c r="I19" s="65">
        <v>114.62988698093548</v>
      </c>
      <c r="J19" s="65">
        <v>104.81237511898165</v>
      </c>
      <c r="K19" s="65">
        <v>97.622659643573087</v>
      </c>
      <c r="L19" s="65">
        <v>96.993442618957886</v>
      </c>
      <c r="M19" s="65">
        <v>93.409389553307022</v>
      </c>
      <c r="N19" s="65">
        <v>90.59640598854061</v>
      </c>
      <c r="O19" s="65">
        <v>89.582153925208289</v>
      </c>
      <c r="P19" s="65">
        <v>83.93766970362374</v>
      </c>
      <c r="Q19" s="65">
        <v>83.789734059515098</v>
      </c>
      <c r="R19" s="65">
        <v>79.165015681563261</v>
      </c>
      <c r="S19" s="65">
        <v>69.47041768220231</v>
      </c>
      <c r="T19" s="65">
        <v>65.748534116702899</v>
      </c>
      <c r="U19" s="65">
        <v>60.483593031959877</v>
      </c>
      <c r="V19" s="65">
        <v>58.560430510700535</v>
      </c>
      <c r="W19" s="280">
        <v>56.13368861734282</v>
      </c>
      <c r="X19" s="280">
        <v>55.585610822270567</v>
      </c>
      <c r="Y19" s="280">
        <v>53.87017320911847</v>
      </c>
      <c r="Z19" s="65">
        <v>52.902148118187057</v>
      </c>
      <c r="AA19" s="65">
        <v>54.810715867770362</v>
      </c>
      <c r="AB19" s="65">
        <v>49.355284410827338</v>
      </c>
    </row>
    <row r="20" spans="2:28" x14ac:dyDescent="0.2">
      <c r="B20" s="59" t="s">
        <v>188</v>
      </c>
      <c r="C20" s="274"/>
      <c r="D20" s="274"/>
      <c r="E20" s="274"/>
      <c r="F20" s="65">
        <v>187.0401014000837</v>
      </c>
      <c r="G20" s="65">
        <v>144.16799378784825</v>
      </c>
      <c r="H20" s="65">
        <v>126.97634578080024</v>
      </c>
      <c r="I20" s="65">
        <v>119.04787125743823</v>
      </c>
      <c r="J20" s="65">
        <v>122.0291445572761</v>
      </c>
      <c r="K20" s="65">
        <v>119.26401065713449</v>
      </c>
      <c r="L20" s="65">
        <v>108.12631034707613</v>
      </c>
      <c r="M20" s="65">
        <v>101.60494594109616</v>
      </c>
      <c r="N20" s="65">
        <v>99.86894601036515</v>
      </c>
      <c r="O20" s="65">
        <v>98.048068961338103</v>
      </c>
      <c r="P20" s="65">
        <v>107.05290154879138</v>
      </c>
      <c r="Q20" s="65">
        <v>98.456927355293089</v>
      </c>
      <c r="R20" s="65">
        <v>90.337135126309533</v>
      </c>
      <c r="S20" s="65">
        <v>79.902638376991661</v>
      </c>
      <c r="T20" s="65">
        <v>78.011959297800502</v>
      </c>
      <c r="U20" s="65">
        <v>67.42640269624718</v>
      </c>
      <c r="V20" s="65">
        <v>66.270053273900942</v>
      </c>
      <c r="W20" s="280">
        <v>63.188091581647136</v>
      </c>
      <c r="X20" s="280">
        <v>59.832548224391573</v>
      </c>
      <c r="Y20" s="280">
        <v>57.480285060823824</v>
      </c>
      <c r="Z20" s="65">
        <v>47.627198296707505</v>
      </c>
      <c r="AA20" s="65">
        <v>44.500331835079628</v>
      </c>
      <c r="AB20" s="65">
        <v>42.494474941012285</v>
      </c>
    </row>
    <row r="21" spans="2:28" x14ac:dyDescent="0.2">
      <c r="B21" s="59" t="s">
        <v>189</v>
      </c>
      <c r="C21" s="274"/>
      <c r="D21" s="274"/>
      <c r="E21" s="274"/>
      <c r="F21" s="65">
        <v>337.54841171285091</v>
      </c>
      <c r="G21" s="65">
        <v>281.01547929050639</v>
      </c>
      <c r="H21" s="65">
        <v>246.75265256735148</v>
      </c>
      <c r="I21" s="65">
        <v>233.67775823837371</v>
      </c>
      <c r="J21" s="65">
        <v>226.84151967625775</v>
      </c>
      <c r="K21" s="65">
        <v>216.88667030070758</v>
      </c>
      <c r="L21" s="65">
        <v>205.11975296603401</v>
      </c>
      <c r="M21" s="65">
        <v>195.01433549440318</v>
      </c>
      <c r="N21" s="65">
        <v>190.46535199890576</v>
      </c>
      <c r="O21" s="65">
        <v>187.63022288654639</v>
      </c>
      <c r="P21" s="65">
        <v>190.99057125241512</v>
      </c>
      <c r="Q21" s="65">
        <v>182.24666141480819</v>
      </c>
      <c r="R21" s="65">
        <v>169.50215080787279</v>
      </c>
      <c r="S21" s="65">
        <v>149.37305605919397</v>
      </c>
      <c r="T21" s="65">
        <v>143.7604934145034</v>
      </c>
      <c r="U21" s="65">
        <v>127.90999572820706</v>
      </c>
      <c r="V21" s="65">
        <v>124.83048378460148</v>
      </c>
      <c r="W21" s="280">
        <v>119.32178019898996</v>
      </c>
      <c r="X21" s="280">
        <v>115.41815904666214</v>
      </c>
      <c r="Y21" s="280">
        <v>111.35045826994229</v>
      </c>
      <c r="Z21" s="65">
        <v>100.52934641489456</v>
      </c>
      <c r="AA21" s="65">
        <v>99.31104770284999</v>
      </c>
      <c r="AB21" s="65">
        <v>91.849759351839623</v>
      </c>
    </row>
    <row r="22" spans="2:28" ht="15" x14ac:dyDescent="0.25">
      <c r="B22" s="274"/>
      <c r="C22" s="274"/>
      <c r="D22" s="274"/>
      <c r="E22" s="47"/>
      <c r="F22" s="47"/>
      <c r="G22" s="47"/>
      <c r="H22" s="47"/>
      <c r="I22" s="47"/>
      <c r="J22" s="47"/>
      <c r="K22" s="47"/>
      <c r="L22" s="47"/>
      <c r="M22" s="47"/>
      <c r="N22" s="47"/>
      <c r="O22" s="47"/>
      <c r="P22" s="47"/>
      <c r="Q22" s="47"/>
      <c r="R22" s="47"/>
      <c r="S22" s="47"/>
      <c r="T22" s="47"/>
      <c r="U22" s="47"/>
      <c r="V22" s="47"/>
      <c r="W22" s="71"/>
    </row>
    <row r="23" spans="2:28" x14ac:dyDescent="0.2">
      <c r="B23" s="60" t="s">
        <v>190</v>
      </c>
      <c r="C23" s="281"/>
      <c r="D23" s="281"/>
      <c r="E23" s="281"/>
      <c r="F23" s="282">
        <f t="shared" ref="F23:AB23" si="0">F19/F21</f>
        <v>0.44588659016059345</v>
      </c>
      <c r="G23" s="282">
        <f t="shared" si="0"/>
        <v>0.48697490205224186</v>
      </c>
      <c r="H23" s="282">
        <f t="shared" si="0"/>
        <v>0.48541041216915842</v>
      </c>
      <c r="I23" s="282">
        <f t="shared" si="0"/>
        <v>0.49054684470227589</v>
      </c>
      <c r="J23" s="282">
        <f t="shared" si="0"/>
        <v>0.46205110629027313</v>
      </c>
      <c r="K23" s="282">
        <f t="shared" si="0"/>
        <v>0.45010908004729788</v>
      </c>
      <c r="L23" s="282">
        <f t="shared" si="0"/>
        <v>0.4728625167319655</v>
      </c>
      <c r="M23" s="282">
        <f t="shared" si="0"/>
        <v>0.47898729760811776</v>
      </c>
      <c r="N23" s="282">
        <f t="shared" si="0"/>
        <v>0.47565819734531611</v>
      </c>
      <c r="O23" s="282">
        <f t="shared" si="0"/>
        <v>0.47743989506091228</v>
      </c>
      <c r="P23" s="282">
        <f t="shared" si="0"/>
        <v>0.43948593458412583</v>
      </c>
      <c r="Q23" s="282">
        <f t="shared" si="0"/>
        <v>0.4597600494244603</v>
      </c>
      <c r="R23" s="282">
        <f t="shared" si="0"/>
        <v>0.46704431362228072</v>
      </c>
      <c r="S23" s="282">
        <f t="shared" si="0"/>
        <v>0.46507997837757553</v>
      </c>
      <c r="T23" s="282">
        <f t="shared" si="0"/>
        <v>0.45734772158252623</v>
      </c>
      <c r="U23" s="282">
        <f t="shared" si="0"/>
        <v>0.47286056642891333</v>
      </c>
      <c r="V23" s="282">
        <f t="shared" si="0"/>
        <v>0.46911963116115296</v>
      </c>
      <c r="W23" s="282">
        <f t="shared" si="0"/>
        <v>0.47043958381889767</v>
      </c>
      <c r="X23" s="282">
        <f t="shared" si="0"/>
        <v>0.48160195311898873</v>
      </c>
      <c r="Y23" s="282">
        <f t="shared" si="0"/>
        <v>0.48378941628172956</v>
      </c>
      <c r="Z23" s="282">
        <f t="shared" si="0"/>
        <v>0.52623587046766085</v>
      </c>
      <c r="AA23" s="282">
        <f t="shared" si="0"/>
        <v>0.55190955221588534</v>
      </c>
      <c r="AB23" s="282">
        <f t="shared" si="0"/>
        <v>0.53734799915770082</v>
      </c>
    </row>
    <row r="25" spans="2:28" ht="14.25" x14ac:dyDescent="0.25">
      <c r="B25" s="59" t="s">
        <v>258</v>
      </c>
      <c r="C25" s="274"/>
      <c r="D25" s="274"/>
      <c r="E25" s="274"/>
      <c r="F25" s="274"/>
      <c r="G25" s="274"/>
      <c r="H25" s="274"/>
      <c r="I25" s="274"/>
      <c r="J25" s="274"/>
      <c r="K25" s="274"/>
      <c r="L25" s="274"/>
      <c r="M25" s="274"/>
      <c r="N25" s="274"/>
      <c r="O25" s="274"/>
      <c r="P25" s="274"/>
      <c r="Q25" s="274"/>
      <c r="R25" s="274"/>
      <c r="S25" s="274"/>
      <c r="T25" s="274"/>
      <c r="U25" s="274"/>
      <c r="V25" s="274"/>
    </row>
    <row r="26" spans="2:28" ht="17.25" x14ac:dyDescent="0.25">
      <c r="B26" s="41"/>
      <c r="C26" s="274" t="s">
        <v>191</v>
      </c>
      <c r="D26" s="274"/>
      <c r="E26" s="274"/>
      <c r="F26" s="283">
        <v>3.0069846979189565</v>
      </c>
      <c r="G26" s="283">
        <v>3.4486591300781493</v>
      </c>
      <c r="H26" s="283">
        <v>3.3318317262993218</v>
      </c>
      <c r="I26" s="283">
        <v>3.2704350891849958</v>
      </c>
      <c r="J26" s="283">
        <v>2.8879088159220525</v>
      </c>
      <c r="K26" s="283">
        <v>2.8191068932795895</v>
      </c>
      <c r="L26" s="283">
        <v>2.7431410987464409</v>
      </c>
      <c r="M26" s="283">
        <v>2.6993978112000976</v>
      </c>
      <c r="N26" s="283">
        <v>2.6440600407048751</v>
      </c>
      <c r="O26" s="283">
        <v>2.5888237460794841</v>
      </c>
      <c r="P26" s="283">
        <v>2.560278604821812</v>
      </c>
      <c r="Q26" s="283">
        <v>2.5078367404021265</v>
      </c>
      <c r="R26" s="283">
        <v>2.4061917665572272</v>
      </c>
      <c r="S26" s="283">
        <v>2.3067501433634048</v>
      </c>
      <c r="T26" s="283">
        <v>2.2437919818708294</v>
      </c>
      <c r="U26" s="283">
        <v>2.0846381800815363</v>
      </c>
      <c r="V26" s="283">
        <v>2.0086079950456206</v>
      </c>
      <c r="W26" s="284">
        <v>1.9201220567122821</v>
      </c>
      <c r="X26" s="284">
        <v>1.8486182449911224</v>
      </c>
      <c r="Y26" s="284">
        <v>1.7950361011722531</v>
      </c>
      <c r="Z26" s="284">
        <v>1.746283741574308</v>
      </c>
      <c r="AA26" s="284">
        <v>1.7598862292483735</v>
      </c>
      <c r="AB26" s="284">
        <v>1.6887418126620188</v>
      </c>
    </row>
    <row r="27" spans="2:28" ht="15" x14ac:dyDescent="0.25">
      <c r="B27" s="41"/>
      <c r="C27" s="62" t="s">
        <v>307</v>
      </c>
      <c r="D27" s="285" t="s">
        <v>308</v>
      </c>
      <c r="E27" s="274" t="s">
        <v>183</v>
      </c>
      <c r="F27" s="283">
        <v>0.28655909006923158</v>
      </c>
      <c r="G27" s="283">
        <v>0.27851731915147437</v>
      </c>
      <c r="H27" s="283">
        <v>0.21452905841536624</v>
      </c>
      <c r="I27" s="283">
        <v>0.189373282177695</v>
      </c>
      <c r="J27" s="283">
        <v>0.15037711055854375</v>
      </c>
      <c r="K27" s="283">
        <v>0.13449259920841031</v>
      </c>
      <c r="L27" s="283">
        <v>0.12335731844399203</v>
      </c>
      <c r="M27" s="283">
        <v>0.11434130810054695</v>
      </c>
      <c r="N27" s="283">
        <v>9.5018749584034071E-2</v>
      </c>
      <c r="O27" s="283">
        <v>8.6342776217606054E-2</v>
      </c>
      <c r="P27" s="283">
        <v>8.2562796363430474E-2</v>
      </c>
      <c r="Q27" s="283">
        <v>7.7980354577169467E-2</v>
      </c>
      <c r="R27" s="283">
        <v>6.447107664194654E-2</v>
      </c>
      <c r="S27" s="283">
        <v>5.916825274779302E-2</v>
      </c>
      <c r="T27" s="283">
        <v>5.6072002770049242E-2</v>
      </c>
      <c r="U27" s="283">
        <v>4.8034181889772556E-2</v>
      </c>
      <c r="V27" s="283">
        <v>4.2706235537406149E-2</v>
      </c>
      <c r="W27" s="283">
        <v>4.0350287579226304E-2</v>
      </c>
      <c r="X27" s="283">
        <v>3.5406795028172497E-2</v>
      </c>
      <c r="Y27" s="283">
        <v>2.8990167743259007E-2</v>
      </c>
      <c r="Z27" s="283">
        <v>2.347211295023046E-2</v>
      </c>
      <c r="AA27" s="283">
        <v>2.0691878028561719E-2</v>
      </c>
      <c r="AB27" s="283">
        <v>1.6075381236220009E-2</v>
      </c>
    </row>
    <row r="28" spans="2:28" ht="15" x14ac:dyDescent="0.25">
      <c r="B28" s="41"/>
      <c r="D28" s="285" t="s">
        <v>309</v>
      </c>
      <c r="E28" s="274" t="s">
        <v>142</v>
      </c>
      <c r="F28" s="283">
        <v>0.48925663084203697</v>
      </c>
      <c r="G28" s="283">
        <v>0.75069633885162634</v>
      </c>
      <c r="H28" s="283">
        <v>0.72589223012972059</v>
      </c>
      <c r="I28" s="283">
        <v>0.71968581001711851</v>
      </c>
      <c r="J28" s="283">
        <v>0.5898254566614487</v>
      </c>
      <c r="K28" s="283">
        <v>0.56886216247309362</v>
      </c>
      <c r="L28" s="283">
        <v>0.54526871247186892</v>
      </c>
      <c r="M28" s="283">
        <v>0.52493765580095131</v>
      </c>
      <c r="N28" s="283">
        <v>0.51136858080650094</v>
      </c>
      <c r="O28" s="283">
        <v>0.5027899404639975</v>
      </c>
      <c r="P28" s="283">
        <v>0.496985516273036</v>
      </c>
      <c r="Q28" s="283">
        <v>0.47886027682334725</v>
      </c>
      <c r="R28" s="283">
        <v>0.48947706681062819</v>
      </c>
      <c r="S28" s="283">
        <v>0.48392209005648362</v>
      </c>
      <c r="T28" s="283">
        <v>0.45292506843270242</v>
      </c>
      <c r="U28" s="283">
        <v>0.38206500098996765</v>
      </c>
      <c r="V28" s="283">
        <v>0.3654697376695949</v>
      </c>
      <c r="W28" s="283">
        <v>0.33193620576008265</v>
      </c>
      <c r="X28" s="283">
        <v>0.29532345255798326</v>
      </c>
      <c r="Y28" s="283">
        <v>0.27697606673885222</v>
      </c>
      <c r="Z28" s="283">
        <v>0.24896370155273903</v>
      </c>
      <c r="AA28" s="283">
        <v>0.22926424664451722</v>
      </c>
      <c r="AB28" s="283">
        <v>0.20225793657427021</v>
      </c>
    </row>
    <row r="29" spans="2:28" ht="15" x14ac:dyDescent="0.25">
      <c r="B29" s="41"/>
      <c r="D29" s="285" t="s">
        <v>310</v>
      </c>
      <c r="E29" s="274" t="s">
        <v>29</v>
      </c>
      <c r="F29" s="283">
        <v>0.74522440364737785</v>
      </c>
      <c r="G29" s="283">
        <v>0.64945062400052811</v>
      </c>
      <c r="H29" s="283">
        <v>0.54072226526760248</v>
      </c>
      <c r="I29" s="283">
        <v>0.49781539851067724</v>
      </c>
      <c r="J29" s="283">
        <v>0.42939955198990198</v>
      </c>
      <c r="K29" s="283">
        <v>0.3942253434902529</v>
      </c>
      <c r="L29" s="283">
        <v>0.36196665697180069</v>
      </c>
      <c r="M29" s="283">
        <v>0.34535103765154213</v>
      </c>
      <c r="N29" s="283">
        <v>0.33078076748976371</v>
      </c>
      <c r="O29" s="283">
        <v>0.3125735908589915</v>
      </c>
      <c r="P29" s="283">
        <v>0.29876283271661597</v>
      </c>
      <c r="Q29" s="283">
        <v>0.27674076712285062</v>
      </c>
      <c r="R29" s="283">
        <v>0.22931176360150379</v>
      </c>
      <c r="S29" s="283">
        <v>0.18595694123720677</v>
      </c>
      <c r="T29" s="283">
        <v>0.17151182442089716</v>
      </c>
      <c r="U29" s="283">
        <v>0.15033191245281297</v>
      </c>
      <c r="V29" s="283">
        <v>0.13329916967461286</v>
      </c>
      <c r="W29" s="283">
        <v>0.11390244114370934</v>
      </c>
      <c r="X29" s="283">
        <v>9.446457530207468E-2</v>
      </c>
      <c r="Y29" s="283">
        <v>7.5193088600202684E-2</v>
      </c>
      <c r="Z29" s="283">
        <v>5.7261384415020447E-2</v>
      </c>
      <c r="AA29" s="283">
        <v>4.406676531734028E-2</v>
      </c>
      <c r="AB29" s="283">
        <v>3.3619600378794731E-2</v>
      </c>
    </row>
    <row r="30" spans="2:28" ht="15" x14ac:dyDescent="0.25">
      <c r="B30" s="41"/>
      <c r="E30" s="274" t="s">
        <v>184</v>
      </c>
      <c r="F30" s="283">
        <v>0.48815077401934492</v>
      </c>
      <c r="G30" s="283">
        <v>0.73481203812550722</v>
      </c>
      <c r="H30" s="283">
        <v>0.74784510529673387</v>
      </c>
      <c r="I30" s="283">
        <v>0.74445671251300782</v>
      </c>
      <c r="J30" s="283">
        <v>0.60722774310805017</v>
      </c>
      <c r="K30" s="283">
        <v>0.60286889586869574</v>
      </c>
      <c r="L30" s="283">
        <v>0.55867027959303928</v>
      </c>
      <c r="M30" s="283">
        <v>0.54032566141618144</v>
      </c>
      <c r="N30" s="283">
        <v>0.51468026264852784</v>
      </c>
      <c r="O30" s="283">
        <v>0.49252592732292128</v>
      </c>
      <c r="P30" s="283">
        <v>0.45264024657824603</v>
      </c>
      <c r="Q30" s="283">
        <v>0.42485077348861017</v>
      </c>
      <c r="R30" s="283">
        <v>0.38329840876573551</v>
      </c>
      <c r="S30" s="283">
        <v>0.35876550331539497</v>
      </c>
      <c r="T30" s="283">
        <v>0.35941168458857425</v>
      </c>
      <c r="U30" s="283">
        <v>0.31131943827328334</v>
      </c>
      <c r="V30" s="283">
        <v>0.27877247379051184</v>
      </c>
      <c r="W30" s="283">
        <v>0.23791384635962912</v>
      </c>
      <c r="X30" s="283">
        <v>0.20473773682277679</v>
      </c>
      <c r="Y30" s="283">
        <v>0.18125032663463639</v>
      </c>
      <c r="Z30" s="283">
        <v>0.15729098389391721</v>
      </c>
      <c r="AA30" s="283">
        <v>0.13634952267358558</v>
      </c>
      <c r="AB30" s="283">
        <v>0.10731998362154277</v>
      </c>
    </row>
    <row r="31" spans="2:28" ht="15" x14ac:dyDescent="0.25">
      <c r="B31" s="41"/>
      <c r="C31" s="274"/>
      <c r="E31" s="274" t="s">
        <v>185</v>
      </c>
      <c r="F31" s="283">
        <v>9.2141473115142456E-3</v>
      </c>
      <c r="G31" s="283">
        <v>5.8959631374544417E-3</v>
      </c>
      <c r="H31" s="283">
        <v>5.9833637278366054E-3</v>
      </c>
      <c r="I31" s="283">
        <v>6.6268504195873858E-3</v>
      </c>
      <c r="J31" s="283">
        <v>6.4488795614262191E-3</v>
      </c>
      <c r="K31" s="283">
        <v>6.4825981979048141E-3</v>
      </c>
      <c r="L31" s="283">
        <v>6.9063585278049773E-3</v>
      </c>
      <c r="M31" s="283">
        <v>7.6202824368688622E-3</v>
      </c>
      <c r="N31" s="283">
        <v>6.7015298056867251E-3</v>
      </c>
      <c r="O31" s="283">
        <v>6.1752903681774416E-3</v>
      </c>
      <c r="P31" s="283">
        <v>5.3714763300028931E-3</v>
      </c>
      <c r="Q31" s="283">
        <v>5.2955227093762561E-3</v>
      </c>
      <c r="R31" s="283">
        <v>4.6443655729856191E-3</v>
      </c>
      <c r="S31" s="283">
        <v>4.4427232099984396E-3</v>
      </c>
      <c r="T31" s="283">
        <v>3.7692513445283815E-3</v>
      </c>
      <c r="U31" s="283">
        <v>3.6023584786811186E-3</v>
      </c>
      <c r="V31" s="283">
        <v>3.328782152483503E-3</v>
      </c>
      <c r="W31" s="283">
        <v>3.0690804446423408E-3</v>
      </c>
      <c r="X31" s="283">
        <v>2.9641522030121369E-3</v>
      </c>
      <c r="Y31" s="283">
        <v>2.7047426024367103E-3</v>
      </c>
      <c r="Z31" s="283">
        <v>2.4449949998093653E-3</v>
      </c>
      <c r="AA31" s="283">
        <v>2.3929266822025337E-3</v>
      </c>
      <c r="AB31" s="283">
        <v>2.1995107219367873E-3</v>
      </c>
    </row>
    <row r="32" spans="2:28" x14ac:dyDescent="0.2">
      <c r="B32" s="274"/>
      <c r="D32" s="286" t="s">
        <v>311</v>
      </c>
      <c r="F32" s="283">
        <v>0.34557412123634729</v>
      </c>
      <c r="G32" s="283">
        <v>0.35895811599881922</v>
      </c>
      <c r="H32" s="283">
        <v>0.38337614007931681</v>
      </c>
      <c r="I32" s="283">
        <v>0.38869205036019894</v>
      </c>
      <c r="J32" s="283">
        <v>0.38681292874718676</v>
      </c>
      <c r="K32" s="283">
        <v>0.38957268919708166</v>
      </c>
      <c r="L32" s="283">
        <v>0.40153617135322783</v>
      </c>
      <c r="M32" s="283">
        <v>0.40879666062547115</v>
      </c>
      <c r="N32" s="283">
        <v>0.41557193703794393</v>
      </c>
      <c r="O32" s="283">
        <v>0.41644494688909617</v>
      </c>
      <c r="P32" s="283">
        <v>0.42971302896218588</v>
      </c>
      <c r="Q32" s="283">
        <v>0.43696444047457739</v>
      </c>
      <c r="R32" s="283">
        <v>0.43377052461336629</v>
      </c>
      <c r="S32" s="283">
        <v>0.42597318566558001</v>
      </c>
      <c r="T32" s="283">
        <v>0.42079889175688823</v>
      </c>
      <c r="U32" s="283">
        <v>0.41662979405242528</v>
      </c>
      <c r="V32" s="283">
        <v>0.41659008898861116</v>
      </c>
      <c r="W32" s="284">
        <v>0.41996521902045802</v>
      </c>
      <c r="X32" s="284">
        <v>0.42676658444883842</v>
      </c>
      <c r="Y32" s="284">
        <v>0.43127628718905647</v>
      </c>
      <c r="Z32" s="284">
        <v>0.44021792694427453</v>
      </c>
      <c r="AA32" s="284">
        <v>0.4539827995548017</v>
      </c>
      <c r="AB32" s="284">
        <v>0.45440253859970869</v>
      </c>
    </row>
    <row r="33" spans="2:28" x14ac:dyDescent="0.2">
      <c r="B33" s="274"/>
      <c r="D33" s="286" t="s">
        <v>312</v>
      </c>
      <c r="F33" s="283">
        <v>0.64300553079310385</v>
      </c>
      <c r="G33" s="283">
        <v>0.67032873081274003</v>
      </c>
      <c r="H33" s="283">
        <v>0.71348356338274499</v>
      </c>
      <c r="I33" s="283">
        <v>0.72378498518671075</v>
      </c>
      <c r="J33" s="283">
        <v>0.71781714529549512</v>
      </c>
      <c r="K33" s="283">
        <v>0.72260260484415006</v>
      </c>
      <c r="L33" s="283">
        <v>0.74543560138470721</v>
      </c>
      <c r="M33" s="283">
        <v>0.75802520516853578</v>
      </c>
      <c r="N33" s="283">
        <v>0.76993821333241752</v>
      </c>
      <c r="O33" s="283">
        <v>0.77197127395869414</v>
      </c>
      <c r="P33" s="283">
        <v>0.79424270759829474</v>
      </c>
      <c r="Q33" s="283">
        <v>0.80714460520619502</v>
      </c>
      <c r="R33" s="283">
        <v>0.801218560551061</v>
      </c>
      <c r="S33" s="283">
        <v>0.78852144713094796</v>
      </c>
      <c r="T33" s="283">
        <v>0.77930325855718974</v>
      </c>
      <c r="U33" s="283">
        <v>0.77265549394459376</v>
      </c>
      <c r="V33" s="283">
        <v>0.76844150723240023</v>
      </c>
      <c r="W33" s="284">
        <v>0.77298497640453423</v>
      </c>
      <c r="X33" s="284">
        <v>0.78895494862826443</v>
      </c>
      <c r="Y33" s="284">
        <v>0.79864542166380947</v>
      </c>
      <c r="Z33" s="284">
        <v>0.81663263681831699</v>
      </c>
      <c r="AA33" s="284">
        <v>0.87313809034736445</v>
      </c>
      <c r="AB33" s="284">
        <v>0.87286686152954562</v>
      </c>
    </row>
    <row r="34" spans="2:28" x14ac:dyDescent="0.2">
      <c r="B34" s="274"/>
      <c r="C34" s="274" t="s">
        <v>16</v>
      </c>
      <c r="D34" s="274"/>
      <c r="E34" s="274"/>
      <c r="F34" s="283">
        <v>8.5333322326126892E-2</v>
      </c>
      <c r="G34" s="283">
        <v>9.1330475940575709E-2</v>
      </c>
      <c r="H34" s="283">
        <v>0.1013594227390229</v>
      </c>
      <c r="I34" s="283">
        <v>0.1032211855808301</v>
      </c>
      <c r="J34" s="283">
        <v>0.10455808743323036</v>
      </c>
      <c r="K34" s="283">
        <v>9.6531273624989214E-2</v>
      </c>
      <c r="L34" s="283">
        <v>8.6450698157442329E-2</v>
      </c>
      <c r="M34" s="283">
        <v>8.2387995095498184E-2</v>
      </c>
      <c r="N34" s="283">
        <v>7.7881146653726099E-2</v>
      </c>
      <c r="O34" s="283">
        <v>7.9583086967894512E-2</v>
      </c>
      <c r="P34" s="283">
        <v>8.2822108429173438E-2</v>
      </c>
      <c r="Q34" s="283">
        <v>7.8080266776060267E-2</v>
      </c>
      <c r="R34" s="283">
        <v>8.0053702909668775E-2</v>
      </c>
      <c r="S34" s="283">
        <v>3.9660033367302193E-2</v>
      </c>
      <c r="T34" s="283">
        <v>3.9526890761389988E-2</v>
      </c>
      <c r="U34" s="283">
        <v>3.9507858205959839E-2</v>
      </c>
      <c r="V34" s="283">
        <v>3.9828022301531929E-2</v>
      </c>
      <c r="W34" s="284">
        <v>3.9277022249399385E-2</v>
      </c>
      <c r="X34" s="284">
        <v>3.9510362833704446E-2</v>
      </c>
      <c r="Y34" s="284">
        <v>3.6902805455568427E-2</v>
      </c>
      <c r="Z34" s="284">
        <v>3.7444075128242202E-2</v>
      </c>
      <c r="AA34" s="284">
        <v>3.7297245180258162E-2</v>
      </c>
      <c r="AB34" s="284">
        <v>3.9103580483623737E-2</v>
      </c>
    </row>
    <row r="35" spans="2:28" ht="17.25" x14ac:dyDescent="0.25">
      <c r="B35" s="274"/>
      <c r="C35" s="274" t="s">
        <v>192</v>
      </c>
      <c r="D35" s="274"/>
      <c r="E35" s="274"/>
      <c r="F35" s="283">
        <v>1.4093427032130641E-2</v>
      </c>
      <c r="G35" s="283">
        <v>1.1366764322064325E-2</v>
      </c>
      <c r="H35" s="283">
        <v>1.37408415691543E-2</v>
      </c>
      <c r="I35" s="283">
        <v>1.4373160331721905E-2</v>
      </c>
      <c r="J35" s="283">
        <v>1.4262930252366243E-2</v>
      </c>
      <c r="K35" s="283">
        <v>1.3810803771378753E-2</v>
      </c>
      <c r="L35" s="283">
        <v>1.348683331277771E-2</v>
      </c>
      <c r="M35" s="283">
        <v>1.3459835924055998E-2</v>
      </c>
      <c r="N35" s="283">
        <v>1.3148968642102379E-2</v>
      </c>
      <c r="O35" s="283">
        <v>1.3787571797529994E-2</v>
      </c>
      <c r="P35" s="283">
        <v>1.3526021425717105E-2</v>
      </c>
      <c r="Q35" s="283">
        <v>1.3020084092822076E-2</v>
      </c>
      <c r="R35" s="283">
        <v>1.216164711467925E-2</v>
      </c>
      <c r="S35" s="283">
        <v>1.0642683048774169E-2</v>
      </c>
      <c r="T35" s="283">
        <v>1.0093015543787243E-2</v>
      </c>
      <c r="U35" s="283">
        <v>1.0411594415515882E-2</v>
      </c>
      <c r="V35" s="283">
        <v>1.0195893139778164E-2</v>
      </c>
      <c r="W35" s="284">
        <v>1.0068590782433984E-2</v>
      </c>
      <c r="X35" s="284">
        <v>9.8510505775999367E-3</v>
      </c>
      <c r="Y35" s="284">
        <v>9.5016471541232717E-3</v>
      </c>
      <c r="Z35" s="284">
        <v>9.2828408305563517E-3</v>
      </c>
      <c r="AA35" s="284">
        <v>9.9679708761611918E-3</v>
      </c>
      <c r="AB35" s="284">
        <v>9.5741914096833594E-3</v>
      </c>
    </row>
    <row r="36" spans="2:28" ht="17.25" x14ac:dyDescent="0.25">
      <c r="B36" s="274"/>
      <c r="C36" s="274" t="s">
        <v>330</v>
      </c>
      <c r="D36" s="274"/>
      <c r="E36" s="274"/>
      <c r="F36" s="283">
        <v>3.7586714620554025</v>
      </c>
      <c r="G36" s="283">
        <v>3.4305308390660016</v>
      </c>
      <c r="H36" s="283">
        <v>3.1118804330636514</v>
      </c>
      <c r="I36" s="283">
        <v>3.0480519466455394</v>
      </c>
      <c r="J36" s="283">
        <v>2.708896844063422</v>
      </c>
      <c r="K36" s="283">
        <v>2.4045164508516721</v>
      </c>
      <c r="L36" s="283">
        <v>2.5938609472150458</v>
      </c>
      <c r="M36" s="283">
        <v>2.4856140612766691</v>
      </c>
      <c r="N36" s="283">
        <v>2.3905005829460158</v>
      </c>
      <c r="O36" s="283">
        <v>2.4841616123158685</v>
      </c>
      <c r="P36" s="283">
        <v>2.1687538720149879</v>
      </c>
      <c r="Q36" s="283">
        <v>1.7249173695928992</v>
      </c>
      <c r="R36" s="283">
        <v>1.4672053287440026</v>
      </c>
      <c r="S36" s="283">
        <v>1.3170367584344627</v>
      </c>
      <c r="T36" s="283">
        <v>1.116061824988311</v>
      </c>
      <c r="U36" s="283">
        <v>0.89192956612706964</v>
      </c>
      <c r="V36" s="283">
        <v>0.81780510280758567</v>
      </c>
      <c r="W36" s="284">
        <v>0.72481948075498026</v>
      </c>
      <c r="X36" s="284">
        <v>0.7106701552249699</v>
      </c>
      <c r="Y36" s="284">
        <v>0.68894475376465358</v>
      </c>
      <c r="Z36" s="284">
        <v>0.71484014306782573</v>
      </c>
      <c r="AA36" s="284">
        <v>0.72731807786782487</v>
      </c>
      <c r="AB36" s="284">
        <v>0.70831550074963257</v>
      </c>
    </row>
    <row r="37" spans="2:28" ht="17.25" x14ac:dyDescent="0.25">
      <c r="C37" s="274" t="s">
        <v>193</v>
      </c>
      <c r="D37" s="274"/>
      <c r="E37" s="274"/>
      <c r="F37" s="283">
        <v>0.17148724716103825</v>
      </c>
      <c r="G37" s="283">
        <v>0.14938996180963787</v>
      </c>
      <c r="H37" s="283">
        <v>0.13860756482740025</v>
      </c>
      <c r="I37" s="283">
        <v>0.13777914113501175</v>
      </c>
      <c r="J37" s="283">
        <v>0.1337770487696103</v>
      </c>
      <c r="K37" s="283">
        <v>0.13499111733183736</v>
      </c>
      <c r="L37" s="283">
        <v>0.13300073366168447</v>
      </c>
      <c r="M37" s="283">
        <v>0.13414856092105315</v>
      </c>
      <c r="N37" s="283">
        <v>0.13685768994424732</v>
      </c>
      <c r="O37" s="283">
        <v>0.13016174449752133</v>
      </c>
      <c r="P37" s="283">
        <v>0.13350560987062732</v>
      </c>
      <c r="Q37" s="283">
        <v>0.1315041201006128</v>
      </c>
      <c r="R37" s="283">
        <v>0.1190397561491949</v>
      </c>
      <c r="S37" s="283">
        <v>0.10775300209103629</v>
      </c>
      <c r="T37" s="283">
        <v>9.9139754944017708E-2</v>
      </c>
      <c r="U37" s="283">
        <v>9.1720689582595299E-2</v>
      </c>
      <c r="V37" s="283">
        <v>8.1931275710099019E-2</v>
      </c>
      <c r="W37" s="284">
        <v>7.1453666923905437E-2</v>
      </c>
      <c r="X37" s="284">
        <v>6.0685282615521523E-2</v>
      </c>
      <c r="Y37" s="284">
        <v>4.5080057039940863E-2</v>
      </c>
      <c r="Z37" s="284">
        <v>3.9405300130167201E-2</v>
      </c>
      <c r="AA37" s="284">
        <v>3.4936545913449107E-2</v>
      </c>
      <c r="AB37" s="284">
        <v>3.262415613799604E-2</v>
      </c>
    </row>
    <row r="38" spans="2:28" x14ac:dyDescent="0.2">
      <c r="C38" s="59" t="s">
        <v>187</v>
      </c>
      <c r="D38" s="59"/>
      <c r="E38" s="287"/>
      <c r="F38" s="66">
        <v>7.0365701564936547</v>
      </c>
      <c r="G38" s="66">
        <v>7.1312771712164285</v>
      </c>
      <c r="H38" s="66">
        <v>6.6974199884985506</v>
      </c>
      <c r="I38" s="66">
        <v>6.5738605228780989</v>
      </c>
      <c r="J38" s="66">
        <v>5.8494037264406815</v>
      </c>
      <c r="K38" s="66">
        <v>5.4689565388594676</v>
      </c>
      <c r="L38" s="66">
        <v>5.5699403110933909</v>
      </c>
      <c r="M38" s="66">
        <v>5.4150082644173736</v>
      </c>
      <c r="N38" s="66">
        <v>5.2624484288909663</v>
      </c>
      <c r="O38" s="66">
        <v>5.2965177616582988</v>
      </c>
      <c r="P38" s="66">
        <v>4.958886216562318</v>
      </c>
      <c r="Q38" s="66">
        <v>4.4553585809645213</v>
      </c>
      <c r="R38" s="66">
        <v>4.084652201474773</v>
      </c>
      <c r="S38" s="66">
        <v>3.78184262030498</v>
      </c>
      <c r="T38" s="66">
        <v>3.5086134681083352</v>
      </c>
      <c r="U38" s="66">
        <v>3.1182078884126767</v>
      </c>
      <c r="V38" s="66">
        <v>2.9583682890046155</v>
      </c>
      <c r="W38" s="288">
        <v>2.7657408174230014</v>
      </c>
      <c r="X38" s="288">
        <v>2.6693350962429183</v>
      </c>
      <c r="Y38" s="288">
        <v>2.5754653645865391</v>
      </c>
      <c r="Z38" s="66">
        <v>2.5472561007310994</v>
      </c>
      <c r="AA38" s="66">
        <v>2.5694060690860665</v>
      </c>
      <c r="AB38" s="66">
        <v>2.4783592414429547</v>
      </c>
    </row>
    <row r="39" spans="2:28" x14ac:dyDescent="0.2">
      <c r="B39" s="59" t="s">
        <v>188</v>
      </c>
      <c r="C39" s="274"/>
      <c r="D39" s="274"/>
      <c r="E39" s="274"/>
      <c r="F39" s="66">
        <v>35.011005580642966</v>
      </c>
      <c r="G39" s="66">
        <v>24.266350061609621</v>
      </c>
      <c r="H39" s="66">
        <v>21.120537736204511</v>
      </c>
      <c r="I39" s="66">
        <v>20.253329208370417</v>
      </c>
      <c r="J39" s="66">
        <v>19.649671602989518</v>
      </c>
      <c r="K39" s="66">
        <v>20.965884814606113</v>
      </c>
      <c r="L39" s="66">
        <v>17.399002085435175</v>
      </c>
      <c r="M39" s="66">
        <v>17.119572363182105</v>
      </c>
      <c r="N39" s="66">
        <v>16.648836220114799</v>
      </c>
      <c r="O39" s="66">
        <v>16.227434991283168</v>
      </c>
      <c r="P39" s="66">
        <v>16.510749276361501</v>
      </c>
      <c r="Q39" s="66">
        <v>15.666968301783498</v>
      </c>
      <c r="R39" s="66">
        <v>14.361854095274103</v>
      </c>
      <c r="S39" s="66">
        <v>13.237024149083846</v>
      </c>
      <c r="T39" s="66">
        <v>14.749410922901367</v>
      </c>
      <c r="U39" s="66">
        <v>13.27853766484289</v>
      </c>
      <c r="V39" s="66">
        <v>12.528496797850579</v>
      </c>
      <c r="W39" s="288">
        <v>12.861167806381001</v>
      </c>
      <c r="X39" s="288">
        <v>12.537104047522899</v>
      </c>
      <c r="Y39" s="288">
        <v>12.054000865630034</v>
      </c>
      <c r="Z39" s="66">
        <v>12.389572129821554</v>
      </c>
      <c r="AA39" s="66">
        <v>12.682415739305309</v>
      </c>
      <c r="AB39" s="66">
        <v>12.831921627924331</v>
      </c>
    </row>
    <row r="40" spans="2:28" ht="15" x14ac:dyDescent="0.25">
      <c r="B40" s="59" t="s">
        <v>189</v>
      </c>
      <c r="C40" s="274"/>
      <c r="D40" s="274"/>
      <c r="E40" s="274"/>
      <c r="F40" s="49">
        <v>42.047575737136619</v>
      </c>
      <c r="G40" s="49">
        <v>31.39762723282605</v>
      </c>
      <c r="H40" s="49">
        <v>27.81795772470306</v>
      </c>
      <c r="I40" s="49">
        <v>26.827189731248517</v>
      </c>
      <c r="J40" s="49">
        <v>25.499075329430198</v>
      </c>
      <c r="K40" s="49">
        <v>26.434841353465583</v>
      </c>
      <c r="L40" s="49">
        <v>22.968942396528565</v>
      </c>
      <c r="M40" s="49">
        <v>22.534580627599478</v>
      </c>
      <c r="N40" s="49">
        <v>21.911284649005765</v>
      </c>
      <c r="O40" s="49">
        <v>21.523952752941469</v>
      </c>
      <c r="P40" s="49">
        <v>21.469635492923818</v>
      </c>
      <c r="Q40" s="49">
        <v>20.12232688274802</v>
      </c>
      <c r="R40" s="49">
        <v>18.446506296748876</v>
      </c>
      <c r="S40" s="49">
        <v>17.018866769388826</v>
      </c>
      <c r="T40" s="49">
        <v>18.258024391009702</v>
      </c>
      <c r="U40" s="49">
        <v>16.396745553255567</v>
      </c>
      <c r="V40" s="66">
        <v>15.486865086855195</v>
      </c>
      <c r="W40" s="288">
        <v>15.626908623804002</v>
      </c>
      <c r="X40" s="288">
        <v>15.206439143765817</v>
      </c>
      <c r="Y40" s="288">
        <v>14.629466230216574</v>
      </c>
      <c r="Z40" s="66">
        <v>14.936828230552653</v>
      </c>
      <c r="AA40" s="66">
        <v>15.251821808391377</v>
      </c>
      <c r="AB40" s="66">
        <v>15.310280869367284</v>
      </c>
    </row>
    <row r="41" spans="2:28" ht="14.25" x14ac:dyDescent="0.25">
      <c r="B41" s="60" t="s">
        <v>260</v>
      </c>
      <c r="C41" s="281"/>
      <c r="D41" s="281"/>
      <c r="E41" s="281"/>
      <c r="F41" s="282">
        <f>F38/F40</f>
        <v>0.16734782048989622</v>
      </c>
      <c r="G41" s="282">
        <f t="shared" ref="G41:AB41" si="1">G38/G40</f>
        <v>0.22712790104599739</v>
      </c>
      <c r="H41" s="282">
        <f t="shared" si="1"/>
        <v>0.24075886715979405</v>
      </c>
      <c r="I41" s="282">
        <f t="shared" si="1"/>
        <v>0.24504469490596012</v>
      </c>
      <c r="J41" s="282">
        <f t="shared" si="1"/>
        <v>0.22939669971834198</v>
      </c>
      <c r="K41" s="282">
        <f t="shared" si="1"/>
        <v>0.20688440931923704</v>
      </c>
      <c r="L41" s="282">
        <f t="shared" si="1"/>
        <v>0.24249877138162049</v>
      </c>
      <c r="M41" s="282">
        <f t="shared" si="1"/>
        <v>0.2402977163810753</v>
      </c>
      <c r="N41" s="282">
        <f t="shared" si="1"/>
        <v>0.24017069346638023</v>
      </c>
      <c r="O41" s="282">
        <f t="shared" si="1"/>
        <v>0.24607551514600287</v>
      </c>
      <c r="P41" s="282">
        <f t="shared" si="1"/>
        <v>0.23097207300965675</v>
      </c>
      <c r="Q41" s="282">
        <f t="shared" si="1"/>
        <v>0.22141368674337289</v>
      </c>
      <c r="R41" s="282">
        <f t="shared" si="1"/>
        <v>0.22143229377774787</v>
      </c>
      <c r="S41" s="282">
        <f t="shared" si="1"/>
        <v>0.22221471450186292</v>
      </c>
      <c r="T41" s="282">
        <f t="shared" si="1"/>
        <v>0.19216829778341107</v>
      </c>
      <c r="U41" s="282">
        <f t="shared" si="1"/>
        <v>0.19017236550295544</v>
      </c>
      <c r="V41" s="282">
        <f t="shared" si="1"/>
        <v>0.19102434691676839</v>
      </c>
      <c r="W41" s="282">
        <f t="shared" si="1"/>
        <v>0.17698579316001317</v>
      </c>
      <c r="X41" s="282">
        <f t="shared" si="1"/>
        <v>0.17553978752068761</v>
      </c>
      <c r="Y41" s="282">
        <f t="shared" si="1"/>
        <v>0.17604643423469676</v>
      </c>
      <c r="Z41" s="282">
        <f t="shared" si="1"/>
        <v>0.17053527438447705</v>
      </c>
      <c r="AA41" s="282">
        <f t="shared" si="1"/>
        <v>0.1684655185043146</v>
      </c>
      <c r="AB41" s="282">
        <f t="shared" si="1"/>
        <v>0.16187549154644448</v>
      </c>
    </row>
    <row r="42" spans="2:28" x14ac:dyDescent="0.2">
      <c r="B42" s="59"/>
      <c r="C42" s="274"/>
      <c r="D42" s="274"/>
      <c r="E42" s="274"/>
      <c r="F42" s="289"/>
      <c r="G42" s="289"/>
      <c r="H42" s="289"/>
      <c r="I42" s="289"/>
      <c r="J42" s="289"/>
      <c r="K42" s="289"/>
      <c r="L42" s="289"/>
      <c r="M42" s="289"/>
      <c r="N42" s="289"/>
      <c r="O42" s="289"/>
      <c r="P42" s="289"/>
      <c r="Q42" s="289"/>
      <c r="R42" s="289"/>
      <c r="S42" s="289"/>
      <c r="T42" s="289"/>
      <c r="U42" s="289"/>
      <c r="V42" s="289"/>
      <c r="W42" s="289"/>
      <c r="X42" s="289"/>
      <c r="Y42" s="289"/>
      <c r="Z42" s="289"/>
    </row>
    <row r="43" spans="2:28" ht="14.25" x14ac:dyDescent="0.25">
      <c r="B43" s="59" t="s">
        <v>328</v>
      </c>
      <c r="C43" s="274"/>
      <c r="D43" s="274"/>
      <c r="E43" s="274"/>
      <c r="F43" s="274"/>
      <c r="G43" s="274"/>
      <c r="H43" s="274"/>
      <c r="I43" s="274"/>
      <c r="J43" s="274"/>
      <c r="K43" s="274"/>
      <c r="L43" s="274"/>
      <c r="M43" s="274"/>
      <c r="N43" s="274"/>
      <c r="O43" s="274"/>
      <c r="P43" s="274"/>
      <c r="Q43" s="274"/>
      <c r="R43" s="274"/>
      <c r="S43" s="274"/>
      <c r="T43" s="274"/>
      <c r="U43" s="274"/>
      <c r="V43" s="274"/>
    </row>
    <row r="44" spans="2:28" ht="17.25" x14ac:dyDescent="0.25">
      <c r="B44" s="41"/>
      <c r="C44" s="274" t="s">
        <v>191</v>
      </c>
      <c r="D44" s="274"/>
      <c r="E44" s="274"/>
      <c r="F44" s="283">
        <v>2.5570632644089892</v>
      </c>
      <c r="G44" s="283">
        <v>2.9809110099758458</v>
      </c>
      <c r="H44" s="283">
        <v>2.8340669248359016</v>
      </c>
      <c r="I44" s="283">
        <v>2.7655703384049048</v>
      </c>
      <c r="J44" s="283">
        <v>2.3867710179684005</v>
      </c>
      <c r="K44" s="283">
        <v>2.3146911158451342</v>
      </c>
      <c r="L44" s="283">
        <v>2.22296686218592</v>
      </c>
      <c r="M44" s="283">
        <v>2.1701919481164271</v>
      </c>
      <c r="N44" s="283">
        <v>2.1066185192370366</v>
      </c>
      <c r="O44" s="283">
        <v>2.0501234646440443</v>
      </c>
      <c r="P44" s="283">
        <v>2.0057934806581059</v>
      </c>
      <c r="Q44" s="283">
        <v>1.9443594896499841</v>
      </c>
      <c r="R44" s="283">
        <v>1.8470820195817346</v>
      </c>
      <c r="S44" s="283">
        <v>1.7569855257225044</v>
      </c>
      <c r="T44" s="283">
        <v>1.7004934037338766</v>
      </c>
      <c r="U44" s="283">
        <v>1.5464822302690724</v>
      </c>
      <c r="V44" s="283">
        <v>1.4730048324214962</v>
      </c>
      <c r="W44" s="284">
        <v>1.3811451977094849</v>
      </c>
      <c r="X44" s="284">
        <v>1.2994260536387101</v>
      </c>
      <c r="Y44" s="284">
        <v>1.2396580204564451</v>
      </c>
      <c r="Z44" s="284">
        <v>1.1791243737278922</v>
      </c>
      <c r="AA44" s="284">
        <v>1.1590736665961019</v>
      </c>
      <c r="AB44" s="284">
        <v>1.088233127401558</v>
      </c>
    </row>
    <row r="45" spans="2:28" ht="15" x14ac:dyDescent="0.25">
      <c r="B45" s="41"/>
      <c r="C45" s="62" t="s">
        <v>307</v>
      </c>
      <c r="D45" s="285" t="s">
        <v>308</v>
      </c>
      <c r="E45" s="274" t="s">
        <v>183</v>
      </c>
      <c r="F45" s="283">
        <v>0.28655909006923169</v>
      </c>
      <c r="G45" s="283">
        <v>0.27851731915147426</v>
      </c>
      <c r="H45" s="283">
        <v>0.21452905841536524</v>
      </c>
      <c r="I45" s="283">
        <v>0.18937328217769481</v>
      </c>
      <c r="J45" s="283">
        <v>0.15037711055854355</v>
      </c>
      <c r="K45" s="283">
        <v>0.13449259920841039</v>
      </c>
      <c r="L45" s="283">
        <v>0.12335731844399211</v>
      </c>
      <c r="M45" s="283">
        <v>0.11434130810054693</v>
      </c>
      <c r="N45" s="283">
        <v>9.5018749584033974E-2</v>
      </c>
      <c r="O45" s="283">
        <v>8.6342776217606262E-2</v>
      </c>
      <c r="P45" s="283">
        <v>8.256279636343028E-2</v>
      </c>
      <c r="Q45" s="283">
        <v>7.7980354577169259E-2</v>
      </c>
      <c r="R45" s="283">
        <v>6.447107664194654E-2</v>
      </c>
      <c r="S45" s="283">
        <v>5.916825274779302E-2</v>
      </c>
      <c r="T45" s="283">
        <v>5.6072002770049242E-2</v>
      </c>
      <c r="U45" s="283">
        <v>4.8034181889772556E-2</v>
      </c>
      <c r="V45" s="283">
        <v>4.2706235537406149E-2</v>
      </c>
      <c r="W45" s="283">
        <v>4.0350287579226304E-2</v>
      </c>
      <c r="X45" s="283">
        <v>3.5406795028172497E-2</v>
      </c>
      <c r="Y45" s="283">
        <v>2.8990167743259021E-2</v>
      </c>
      <c r="Z45" s="283">
        <v>2.347211295023045E-2</v>
      </c>
      <c r="AA45" s="283">
        <v>2.0691878028561709E-2</v>
      </c>
      <c r="AB45" s="283">
        <v>1.6075381236220009E-2</v>
      </c>
    </row>
    <row r="46" spans="2:28" ht="15" x14ac:dyDescent="0.25">
      <c r="B46" s="41"/>
      <c r="D46" s="285" t="s">
        <v>309</v>
      </c>
      <c r="E46" s="274" t="s">
        <v>142</v>
      </c>
      <c r="F46" s="283">
        <v>0.4892566308420373</v>
      </c>
      <c r="G46" s="283">
        <v>0.75069633885162657</v>
      </c>
      <c r="H46" s="283">
        <v>0.72589223012972059</v>
      </c>
      <c r="I46" s="283">
        <v>0.71968581001711751</v>
      </c>
      <c r="J46" s="283">
        <v>0.5898254566614487</v>
      </c>
      <c r="K46" s="283">
        <v>0.5688621624730934</v>
      </c>
      <c r="L46" s="283">
        <v>0.54526871247186892</v>
      </c>
      <c r="M46" s="283">
        <v>0.52493765580095131</v>
      </c>
      <c r="N46" s="283">
        <v>0.51136858080650083</v>
      </c>
      <c r="O46" s="283">
        <v>0.50278994046399716</v>
      </c>
      <c r="P46" s="283">
        <v>0.49698551627303561</v>
      </c>
      <c r="Q46" s="283">
        <v>0.47886027682334642</v>
      </c>
      <c r="R46" s="283">
        <v>0.48947706681062719</v>
      </c>
      <c r="S46" s="283">
        <v>0.48392209005648168</v>
      </c>
      <c r="T46" s="283">
        <v>0.45292506843270258</v>
      </c>
      <c r="U46" s="283">
        <v>0.38206500098996765</v>
      </c>
      <c r="V46" s="283">
        <v>0.3654697376695944</v>
      </c>
      <c r="W46" s="283">
        <v>0.33193620576008298</v>
      </c>
      <c r="X46" s="283">
        <v>0.2953234525579832</v>
      </c>
      <c r="Y46" s="283">
        <v>0.27697606673885222</v>
      </c>
      <c r="Z46" s="283">
        <v>0.24896370155273903</v>
      </c>
      <c r="AA46" s="283">
        <v>0.22926424664451722</v>
      </c>
      <c r="AB46" s="283">
        <v>0.20225793657427019</v>
      </c>
    </row>
    <row r="47" spans="2:28" ht="15" x14ac:dyDescent="0.25">
      <c r="B47" s="41"/>
      <c r="D47" s="285" t="s">
        <v>310</v>
      </c>
      <c r="E47" s="274" t="s">
        <v>29</v>
      </c>
      <c r="F47" s="283">
        <v>0.74522440364737863</v>
      </c>
      <c r="G47" s="283">
        <v>0.649450624000528</v>
      </c>
      <c r="H47" s="283">
        <v>0.54072226526760248</v>
      </c>
      <c r="I47" s="283">
        <v>0.49781539851067813</v>
      </c>
      <c r="J47" s="283">
        <v>0.42939955198990215</v>
      </c>
      <c r="K47" s="283">
        <v>0.39422534349025279</v>
      </c>
      <c r="L47" s="283">
        <v>0.3619666569718003</v>
      </c>
      <c r="M47" s="283">
        <v>0.3453510376515419</v>
      </c>
      <c r="N47" s="283">
        <v>0.33078076748976359</v>
      </c>
      <c r="O47" s="283">
        <v>0.31257359085899172</v>
      </c>
      <c r="P47" s="283">
        <v>0.29876283271661569</v>
      </c>
      <c r="Q47" s="283">
        <v>0.27674076712285051</v>
      </c>
      <c r="R47" s="283">
        <v>0.2293117636015041</v>
      </c>
      <c r="S47" s="283">
        <v>0.18595694123720674</v>
      </c>
      <c r="T47" s="283">
        <v>0.17151182442089716</v>
      </c>
      <c r="U47" s="283">
        <v>0.1503319124528131</v>
      </c>
      <c r="V47" s="283">
        <v>0.13329916967461297</v>
      </c>
      <c r="W47" s="283">
        <v>0.11390244114370944</v>
      </c>
      <c r="X47" s="283">
        <v>9.4464575302074583E-2</v>
      </c>
      <c r="Y47" s="283">
        <v>7.519308860020267E-2</v>
      </c>
      <c r="Z47" s="283">
        <v>5.7261384415020433E-2</v>
      </c>
      <c r="AA47" s="283">
        <v>4.4066765317340294E-2</v>
      </c>
      <c r="AB47" s="283">
        <v>3.3619600378794724E-2</v>
      </c>
    </row>
    <row r="48" spans="2:28" ht="15" x14ac:dyDescent="0.25">
      <c r="B48" s="41"/>
      <c r="E48" s="274" t="s">
        <v>184</v>
      </c>
      <c r="F48" s="283">
        <v>0.48815077401934492</v>
      </c>
      <c r="G48" s="283">
        <v>0.73481203812550722</v>
      </c>
      <c r="H48" s="283">
        <v>0.74784510529673387</v>
      </c>
      <c r="I48" s="283">
        <v>0.74445671251300782</v>
      </c>
      <c r="J48" s="283">
        <v>0.60722774310804917</v>
      </c>
      <c r="K48" s="283">
        <v>0.60286889586869585</v>
      </c>
      <c r="L48" s="283">
        <v>0.55867027959303917</v>
      </c>
      <c r="M48" s="283">
        <v>0.54032566141618121</v>
      </c>
      <c r="N48" s="283">
        <v>0.51468026264852795</v>
      </c>
      <c r="O48" s="283">
        <v>0.49252592732292216</v>
      </c>
      <c r="P48" s="283">
        <v>0.45264024657824492</v>
      </c>
      <c r="Q48" s="283">
        <v>0.42485077348860989</v>
      </c>
      <c r="R48" s="283">
        <v>0.38329840876573518</v>
      </c>
      <c r="S48" s="283">
        <v>0.35876550331539503</v>
      </c>
      <c r="T48" s="283">
        <v>0.35941168458857331</v>
      </c>
      <c r="U48" s="283">
        <v>0.31131943827328329</v>
      </c>
      <c r="V48" s="283">
        <v>0.27877247379051273</v>
      </c>
      <c r="W48" s="283">
        <v>0.2379138463596292</v>
      </c>
      <c r="X48" s="283">
        <v>0.20473773682277691</v>
      </c>
      <c r="Y48" s="283">
        <v>0.18125032663463636</v>
      </c>
      <c r="Z48" s="283">
        <v>0.15729098389391732</v>
      </c>
      <c r="AA48" s="283">
        <v>0.13634952267358558</v>
      </c>
      <c r="AB48" s="283">
        <v>0.10731998362154277</v>
      </c>
    </row>
    <row r="49" spans="1:28" ht="15" x14ac:dyDescent="0.25">
      <c r="B49" s="41"/>
      <c r="C49" s="274"/>
      <c r="E49" s="274" t="s">
        <v>185</v>
      </c>
      <c r="F49" s="283">
        <v>9.2141473115142387E-3</v>
      </c>
      <c r="G49" s="283">
        <v>5.8959631374544564E-3</v>
      </c>
      <c r="H49" s="283">
        <v>5.9833637278365968E-3</v>
      </c>
      <c r="I49" s="283">
        <v>6.6268504195873762E-3</v>
      </c>
      <c r="J49" s="283">
        <v>6.4488795614262278E-3</v>
      </c>
      <c r="K49" s="283">
        <v>6.4825981979048227E-3</v>
      </c>
      <c r="L49" s="283">
        <v>6.9063585278049669E-3</v>
      </c>
      <c r="M49" s="283">
        <v>7.6202824368688821E-3</v>
      </c>
      <c r="N49" s="283">
        <v>6.7015298056867147E-3</v>
      </c>
      <c r="O49" s="283">
        <v>6.1752903681774312E-3</v>
      </c>
      <c r="P49" s="283">
        <v>5.3714763300028931E-3</v>
      </c>
      <c r="Q49" s="283">
        <v>5.2955227093762561E-3</v>
      </c>
      <c r="R49" s="283">
        <v>4.64436557298562E-3</v>
      </c>
      <c r="S49" s="283">
        <v>4.4427232099984396E-3</v>
      </c>
      <c r="T49" s="283">
        <v>3.7692513445283802E-3</v>
      </c>
      <c r="U49" s="283">
        <v>3.6023584786811194E-3</v>
      </c>
      <c r="V49" s="283">
        <v>3.328782152483503E-3</v>
      </c>
      <c r="W49" s="283">
        <v>3.0690804446423408E-3</v>
      </c>
      <c r="X49" s="283">
        <v>2.9641522030121369E-3</v>
      </c>
      <c r="Y49" s="283">
        <v>2.7047426024367108E-3</v>
      </c>
      <c r="Z49" s="283">
        <v>2.4449949998093653E-3</v>
      </c>
      <c r="AA49" s="283">
        <v>2.3929266822025242E-3</v>
      </c>
      <c r="AB49" s="283">
        <v>2.1995107219367873E-3</v>
      </c>
    </row>
    <row r="50" spans="1:28" x14ac:dyDescent="0.2">
      <c r="B50" s="274"/>
      <c r="D50" s="286" t="s">
        <v>311</v>
      </c>
      <c r="F50" s="283">
        <v>0.18661002546762742</v>
      </c>
      <c r="G50" s="283">
        <v>0.19383738263936232</v>
      </c>
      <c r="H50" s="283">
        <v>0.20702311564283107</v>
      </c>
      <c r="I50" s="283">
        <v>0.20989370719450753</v>
      </c>
      <c r="J50" s="283">
        <v>0.20887898152348061</v>
      </c>
      <c r="K50" s="283">
        <v>0.21036925216642399</v>
      </c>
      <c r="L50" s="283">
        <v>0.21682953253074322</v>
      </c>
      <c r="M50" s="283">
        <v>0.22075019673775431</v>
      </c>
      <c r="N50" s="283">
        <v>0.22440884600048952</v>
      </c>
      <c r="O50" s="283">
        <v>0.22488027132011229</v>
      </c>
      <c r="P50" s="283">
        <v>0.23204503563958054</v>
      </c>
      <c r="Q50" s="283">
        <v>0.23596079785627169</v>
      </c>
      <c r="R50" s="283">
        <v>0.23423608329121781</v>
      </c>
      <c r="S50" s="283">
        <v>0.2300255202594132</v>
      </c>
      <c r="T50" s="283">
        <v>0.22723140154871979</v>
      </c>
      <c r="U50" s="283">
        <v>0.22498008878830972</v>
      </c>
      <c r="V50" s="283">
        <v>0.2249586480538498</v>
      </c>
      <c r="W50" s="284">
        <v>0.22678121827104733</v>
      </c>
      <c r="X50" s="284">
        <v>0.23045395560237286</v>
      </c>
      <c r="Y50" s="284">
        <v>0.23288919508209047</v>
      </c>
      <c r="Z50" s="284">
        <v>0.23771768054990836</v>
      </c>
      <c r="AA50" s="284">
        <v>0.24515071175959263</v>
      </c>
      <c r="AB50" s="284">
        <v>0.24537737084384287</v>
      </c>
    </row>
    <row r="51" spans="1:28" x14ac:dyDescent="0.2">
      <c r="B51" s="274"/>
      <c r="D51" s="286" t="s">
        <v>312</v>
      </c>
      <c r="F51" s="283">
        <v>0.35204819305185459</v>
      </c>
      <c r="G51" s="283">
        <v>0.36770134406989319</v>
      </c>
      <c r="H51" s="283">
        <v>0.39207178635581158</v>
      </c>
      <c r="I51" s="283">
        <v>0.39771857757231155</v>
      </c>
      <c r="J51" s="283">
        <v>0.39461329456555017</v>
      </c>
      <c r="K51" s="283">
        <v>0.39739026444035236</v>
      </c>
      <c r="L51" s="283">
        <v>0.40996800364667146</v>
      </c>
      <c r="M51" s="283">
        <v>0.41686580597258283</v>
      </c>
      <c r="N51" s="283">
        <v>0.42365978290203382</v>
      </c>
      <c r="O51" s="283">
        <v>0.42483566809223761</v>
      </c>
      <c r="P51" s="283">
        <v>0.43742557675719607</v>
      </c>
      <c r="Q51" s="283">
        <v>0.4446709970723598</v>
      </c>
      <c r="R51" s="283">
        <v>0.44164325489771816</v>
      </c>
      <c r="S51" s="283">
        <v>0.43470449489621626</v>
      </c>
      <c r="T51" s="283">
        <v>0.42957217062840636</v>
      </c>
      <c r="U51" s="283">
        <v>0.42614924939624499</v>
      </c>
      <c r="V51" s="283">
        <v>0.42446978554303672</v>
      </c>
      <c r="W51" s="284">
        <v>0.42719211815114716</v>
      </c>
      <c r="X51" s="284">
        <v>0.43607538612231794</v>
      </c>
      <c r="Y51" s="284">
        <v>0.44165443305496765</v>
      </c>
      <c r="Z51" s="284">
        <v>0.4519735153662674</v>
      </c>
      <c r="AA51" s="284">
        <v>0.48115761549030184</v>
      </c>
      <c r="AB51" s="284">
        <v>0.4813833440249507</v>
      </c>
    </row>
    <row r="52" spans="1:28" x14ac:dyDescent="0.2">
      <c r="B52" s="274"/>
      <c r="C52" s="274" t="s">
        <v>16</v>
      </c>
      <c r="D52" s="274"/>
      <c r="E52" s="274"/>
      <c r="F52" s="283">
        <v>8.1066656209820703E-2</v>
      </c>
      <c r="G52" s="283">
        <v>8.6763952143546874E-2</v>
      </c>
      <c r="H52" s="283">
        <v>9.6291451602071892E-2</v>
      </c>
      <c r="I52" s="283">
        <v>9.8060126301788647E-2</v>
      </c>
      <c r="J52" s="283">
        <v>9.933018306156878E-2</v>
      </c>
      <c r="K52" s="283">
        <v>9.1704709943739957E-2</v>
      </c>
      <c r="L52" s="283">
        <v>8.2128163249570313E-2</v>
      </c>
      <c r="M52" s="283">
        <v>7.8268595340723252E-2</v>
      </c>
      <c r="N52" s="283">
        <v>7.3987089321039742E-2</v>
      </c>
      <c r="O52" s="283">
        <v>7.4748739442836373E-2</v>
      </c>
      <c r="P52" s="283">
        <v>7.4661595077396753E-2</v>
      </c>
      <c r="Q52" s="283">
        <v>7.0156845506939292E-2</v>
      </c>
      <c r="R52" s="283">
        <v>7.2031609833867222E-2</v>
      </c>
      <c r="S52" s="283">
        <v>3.3657623768618916E-2</v>
      </c>
      <c r="T52" s="283">
        <v>3.3531138293002444E-2</v>
      </c>
      <c r="U52" s="283">
        <v>3.4263489377865941E-2</v>
      </c>
      <c r="V52" s="283">
        <v>3.4392330667443509E-2</v>
      </c>
      <c r="W52" s="284">
        <v>3.4381996523915499E-2</v>
      </c>
      <c r="X52" s="284">
        <v>3.4755466867863148E-2</v>
      </c>
      <c r="Y52" s="284">
        <v>3.2278287358633959E-2</v>
      </c>
      <c r="Z52" s="284">
        <v>3.2364896959342346E-2</v>
      </c>
      <c r="AA52" s="284">
        <v>3.2225408508757512E-2</v>
      </c>
      <c r="AB52" s="284">
        <v>3.3941427046954784E-2</v>
      </c>
    </row>
    <row r="53" spans="1:28" ht="17.25" x14ac:dyDescent="0.25">
      <c r="B53" s="274"/>
      <c r="C53" s="274" t="s">
        <v>192</v>
      </c>
      <c r="D53" s="274"/>
      <c r="E53" s="274"/>
      <c r="F53" s="283">
        <v>1.409342703213062E-2</v>
      </c>
      <c r="G53" s="283">
        <v>1.1366764322064314E-2</v>
      </c>
      <c r="H53" s="283">
        <v>1.37408415691543E-2</v>
      </c>
      <c r="I53" s="283">
        <v>1.4373160331721924E-2</v>
      </c>
      <c r="J53" s="283">
        <v>1.4262930252366243E-2</v>
      </c>
      <c r="K53" s="283">
        <v>1.3810803771378753E-2</v>
      </c>
      <c r="L53" s="283">
        <v>1.3486833312777701E-2</v>
      </c>
      <c r="M53" s="283">
        <v>1.3459835924055997E-2</v>
      </c>
      <c r="N53" s="283">
        <v>1.3148968642102379E-2</v>
      </c>
      <c r="O53" s="283">
        <v>1.3787571797529994E-2</v>
      </c>
      <c r="P53" s="283">
        <v>1.3526021425717114E-2</v>
      </c>
      <c r="Q53" s="283">
        <v>1.3020084092822076E-2</v>
      </c>
      <c r="R53" s="283">
        <v>1.2161647114679271E-2</v>
      </c>
      <c r="S53" s="283">
        <v>1.0642683048774169E-2</v>
      </c>
      <c r="T53" s="283">
        <v>1.0093015543787243E-2</v>
      </c>
      <c r="U53" s="283">
        <v>1.0411594415515892E-2</v>
      </c>
      <c r="V53" s="283">
        <v>1.0195893139778166E-2</v>
      </c>
      <c r="W53" s="284">
        <v>1.0068590782434002E-2</v>
      </c>
      <c r="X53" s="284">
        <v>9.8510505775999471E-3</v>
      </c>
      <c r="Y53" s="284">
        <v>9.5016471541232717E-3</v>
      </c>
      <c r="Z53" s="284">
        <v>9.2828408305563517E-3</v>
      </c>
      <c r="AA53" s="284">
        <v>9.9679708761611831E-3</v>
      </c>
      <c r="AB53" s="284">
        <v>9.5741914096833507E-3</v>
      </c>
    </row>
    <row r="54" spans="1:28" ht="17.25" x14ac:dyDescent="0.25">
      <c r="B54" s="274"/>
      <c r="C54" s="274" t="s">
        <v>330</v>
      </c>
      <c r="D54" s="274"/>
      <c r="E54" s="274"/>
      <c r="F54" s="283">
        <v>3.5621646323558092</v>
      </c>
      <c r="G54" s="283">
        <v>3.2515483262381148</v>
      </c>
      <c r="H54" s="283">
        <v>2.9497552134994782</v>
      </c>
      <c r="I54" s="283">
        <v>2.8893298515349377</v>
      </c>
      <c r="J54" s="283">
        <v>2.568053015366111</v>
      </c>
      <c r="K54" s="283">
        <v>2.279712648265356</v>
      </c>
      <c r="L54" s="283">
        <v>2.4592162548057472</v>
      </c>
      <c r="M54" s="283">
        <v>2.3567422708786587</v>
      </c>
      <c r="N54" s="283">
        <v>2.2667054242900884</v>
      </c>
      <c r="O54" s="283">
        <v>2.3555229219238139</v>
      </c>
      <c r="P54" s="283">
        <v>2.0568029858105339</v>
      </c>
      <c r="Q54" s="283">
        <v>1.6364028452261836</v>
      </c>
      <c r="R54" s="283">
        <v>1.3923407694148466</v>
      </c>
      <c r="S54" s="283">
        <v>1.2501733806718986</v>
      </c>
      <c r="T54" s="283">
        <v>1.059810021317251</v>
      </c>
      <c r="U54" s="283">
        <v>0.84747104994637645</v>
      </c>
      <c r="V54" s="283">
        <v>0.77726007878323733</v>
      </c>
      <c r="W54" s="284">
        <v>0.68922546199924584</v>
      </c>
      <c r="X54" s="284">
        <v>0.67589393333465764</v>
      </c>
      <c r="Y54" s="284">
        <v>0.65537529548291584</v>
      </c>
      <c r="Z54" s="284">
        <v>0.68004805555981407</v>
      </c>
      <c r="AA54" s="284">
        <v>0.69197343107287779</v>
      </c>
      <c r="AB54" s="284">
        <v>0.67403172175592818</v>
      </c>
    </row>
    <row r="55" spans="1:28" ht="17.25" x14ac:dyDescent="0.25">
      <c r="C55" s="274" t="s">
        <v>193</v>
      </c>
      <c r="D55" s="274"/>
      <c r="E55" s="274"/>
      <c r="F55" s="283">
        <v>0.16712477388497826</v>
      </c>
      <c r="G55" s="283">
        <v>0.14603050406582091</v>
      </c>
      <c r="H55" s="283">
        <v>0.13628782660736785</v>
      </c>
      <c r="I55" s="283">
        <v>0.13536523591314015</v>
      </c>
      <c r="J55" s="283">
        <v>0.13152518004312672</v>
      </c>
      <c r="K55" s="283">
        <v>0.13287846535263195</v>
      </c>
      <c r="L55" s="283">
        <v>0.13104899105837908</v>
      </c>
      <c r="M55" s="283">
        <v>0.13197118372171118</v>
      </c>
      <c r="N55" s="283">
        <v>0.13442602129185299</v>
      </c>
      <c r="O55" s="283">
        <v>0.12813535624712444</v>
      </c>
      <c r="P55" s="283">
        <v>0.1314936419754309</v>
      </c>
      <c r="Q55" s="283">
        <v>0.1294273483250718</v>
      </c>
      <c r="R55" s="283">
        <v>0.1170948183977614</v>
      </c>
      <c r="S55" s="283">
        <v>0.1058511009824567</v>
      </c>
      <c r="T55" s="283">
        <v>9.7335361019305816E-2</v>
      </c>
      <c r="U55" s="283">
        <v>9.0122826143620383E-2</v>
      </c>
      <c r="V55" s="283">
        <v>8.0525692093708315E-2</v>
      </c>
      <c r="W55" s="284">
        <v>7.0202233078682147E-2</v>
      </c>
      <c r="X55" s="284">
        <v>5.9645944801668127E-2</v>
      </c>
      <c r="Y55" s="284">
        <v>4.4481503218186273E-2</v>
      </c>
      <c r="Z55" s="284">
        <v>3.8836190794039688E-2</v>
      </c>
      <c r="AA55" s="284">
        <v>3.4331279146041213E-2</v>
      </c>
      <c r="AB55" s="284">
        <v>3.1987578410071438E-2</v>
      </c>
    </row>
    <row r="56" spans="1:28" x14ac:dyDescent="0.2">
      <c r="C56" s="59" t="s">
        <v>187</v>
      </c>
      <c r="D56" s="59"/>
      <c r="E56" s="287"/>
      <c r="F56" s="66">
        <v>6.3815127538917285</v>
      </c>
      <c r="G56" s="66">
        <v>6.4766205567453925</v>
      </c>
      <c r="H56" s="66">
        <v>6.0301422581139743</v>
      </c>
      <c r="I56" s="66">
        <v>5.9026987124864938</v>
      </c>
      <c r="J56" s="66">
        <v>5.1999423266915734</v>
      </c>
      <c r="K56" s="66">
        <v>4.832797743178241</v>
      </c>
      <c r="L56" s="66">
        <v>4.9088471046123949</v>
      </c>
      <c r="M56" s="66">
        <v>4.7506338339815759</v>
      </c>
      <c r="N56" s="66">
        <v>4.59488602278212</v>
      </c>
      <c r="O56" s="66">
        <v>4.6223180540553486</v>
      </c>
      <c r="P56" s="66">
        <v>4.2822777249471846</v>
      </c>
      <c r="Q56" s="66">
        <v>3.7933666128010008</v>
      </c>
      <c r="R56" s="66">
        <v>3.440710864342889</v>
      </c>
      <c r="S56" s="66">
        <v>3.1573103141942527</v>
      </c>
      <c r="T56" s="66">
        <v>2.9012629399072232</v>
      </c>
      <c r="U56" s="66">
        <v>2.5287511901524509</v>
      </c>
      <c r="V56" s="66">
        <v>2.3753788271056635</v>
      </c>
      <c r="W56" s="66">
        <v>2.1850234800937622</v>
      </c>
      <c r="X56" s="66">
        <v>2.0795724492204988</v>
      </c>
      <c r="Y56" s="66">
        <v>1.9812947536703045</v>
      </c>
      <c r="Z56" s="66">
        <v>1.9396563578716446</v>
      </c>
      <c r="AA56" s="66">
        <v>1.9275717561999395</v>
      </c>
      <c r="AB56" s="66">
        <v>1.8377680460241956</v>
      </c>
    </row>
    <row r="57" spans="1:28" x14ac:dyDescent="0.2">
      <c r="B57" s="59" t="s">
        <v>188</v>
      </c>
      <c r="C57" s="274"/>
      <c r="D57" s="274"/>
      <c r="E57" s="274"/>
      <c r="F57" s="65">
        <v>21.079764914577581</v>
      </c>
      <c r="G57" s="65">
        <v>13.98940228095487</v>
      </c>
      <c r="H57" s="65">
        <v>12.244719312385156</v>
      </c>
      <c r="I57" s="65">
        <v>11.775349719379101</v>
      </c>
      <c r="J57" s="65">
        <v>10.800985280866975</v>
      </c>
      <c r="K57" s="65">
        <v>11.310912417864522</v>
      </c>
      <c r="L57" s="65">
        <v>9.164173811111926</v>
      </c>
      <c r="M57" s="65">
        <v>8.5406602229087216</v>
      </c>
      <c r="N57" s="65">
        <v>8.5786145542556618</v>
      </c>
      <c r="O57" s="65">
        <v>8.5886815538672767</v>
      </c>
      <c r="P57" s="65">
        <v>8.8822433611633222</v>
      </c>
      <c r="Q57" s="65">
        <v>8.4176673035566232</v>
      </c>
      <c r="R57" s="65">
        <v>8.0083303491938516</v>
      </c>
      <c r="S57" s="65">
        <v>7.4029599334894156</v>
      </c>
      <c r="T57" s="65">
        <v>8.0462775609498749</v>
      </c>
      <c r="U57" s="65">
        <v>7.1258399745829388</v>
      </c>
      <c r="V57" s="65">
        <v>7.0634258409170378</v>
      </c>
      <c r="W57" s="65">
        <v>6.9599817530381367</v>
      </c>
      <c r="X57" s="65">
        <v>6.6534009985559299</v>
      </c>
      <c r="Y57" s="65">
        <v>6.597683676054622</v>
      </c>
      <c r="Z57" s="65">
        <v>6.6492886058485521</v>
      </c>
      <c r="AA57" s="65">
        <v>6.5687383030467208</v>
      </c>
      <c r="AB57" s="65">
        <v>6.7262597548975878</v>
      </c>
    </row>
    <row r="58" spans="1:28" x14ac:dyDescent="0.2">
      <c r="B58" s="59" t="s">
        <v>189</v>
      </c>
      <c r="C58" s="274"/>
      <c r="D58" s="274"/>
      <c r="E58" s="274"/>
      <c r="F58" s="65">
        <v>27.461277668469311</v>
      </c>
      <c r="G58" s="65">
        <v>20.466022837700262</v>
      </c>
      <c r="H58" s="65">
        <v>18.27486157049913</v>
      </c>
      <c r="I58" s="65">
        <v>17.678048431865594</v>
      </c>
      <c r="J58" s="65">
        <v>16.000927607558548</v>
      </c>
      <c r="K58" s="65">
        <v>16.143710161042762</v>
      </c>
      <c r="L58" s="65">
        <v>14.073020915724321</v>
      </c>
      <c r="M58" s="65">
        <v>13.291294056890298</v>
      </c>
      <c r="N58" s="65">
        <v>13.173500577037782</v>
      </c>
      <c r="O58" s="65">
        <v>13.210999607922625</v>
      </c>
      <c r="P58" s="65">
        <v>13.164521086110508</v>
      </c>
      <c r="Q58" s="65">
        <v>12.211033916357623</v>
      </c>
      <c r="R58" s="65">
        <v>11.449041213536741</v>
      </c>
      <c r="S58" s="65">
        <v>10.560270247683668</v>
      </c>
      <c r="T58" s="65">
        <v>10.947540500857098</v>
      </c>
      <c r="U58" s="65">
        <v>9.6545911647353897</v>
      </c>
      <c r="V58" s="65">
        <v>9.4388046680227013</v>
      </c>
      <c r="W58" s="65">
        <v>9.1450052331318989</v>
      </c>
      <c r="X58" s="65">
        <v>8.7329734477764287</v>
      </c>
      <c r="Y58" s="65">
        <v>8.578978429724927</v>
      </c>
      <c r="Z58" s="65">
        <v>8.5889449637201967</v>
      </c>
      <c r="AA58" s="65">
        <v>8.4963100592466603</v>
      </c>
      <c r="AB58" s="65">
        <v>8.5640278009217834</v>
      </c>
    </row>
    <row r="59" spans="1:28" ht="14.25" x14ac:dyDescent="0.25">
      <c r="B59" s="60" t="s">
        <v>329</v>
      </c>
      <c r="C59" s="281"/>
      <c r="D59" s="281"/>
      <c r="E59" s="281"/>
      <c r="F59" s="282">
        <f>F56/F58</f>
        <v>0.23238222310460449</v>
      </c>
      <c r="G59" s="282">
        <f t="shared" ref="G59:AB59" si="2">G56/G58</f>
        <v>0.31645721340713412</v>
      </c>
      <c r="H59" s="282">
        <f t="shared" si="2"/>
        <v>0.32996924408162709</v>
      </c>
      <c r="I59" s="282">
        <f t="shared" si="2"/>
        <v>0.33389990615969661</v>
      </c>
      <c r="J59" s="282">
        <f t="shared" si="2"/>
        <v>0.32497755469096773</v>
      </c>
      <c r="K59" s="282">
        <f t="shared" si="2"/>
        <v>0.29936103256118413</v>
      </c>
      <c r="L59" s="282">
        <f t="shared" si="2"/>
        <v>0.34881260633440497</v>
      </c>
      <c r="M59" s="282">
        <f t="shared" si="2"/>
        <v>0.35742447752999751</v>
      </c>
      <c r="N59" s="282">
        <f t="shared" si="2"/>
        <v>0.34879764842393429</v>
      </c>
      <c r="O59" s="282">
        <f t="shared" si="2"/>
        <v>0.34988405050616672</v>
      </c>
      <c r="P59" s="282">
        <f t="shared" si="2"/>
        <v>0.32528929058158351</v>
      </c>
      <c r="Q59" s="282">
        <f t="shared" si="2"/>
        <v>0.3106507310342897</v>
      </c>
      <c r="R59" s="282">
        <f t="shared" si="2"/>
        <v>0.30052393035975572</v>
      </c>
      <c r="S59" s="282">
        <f t="shared" si="2"/>
        <v>0.29898006775790514</v>
      </c>
      <c r="T59" s="282">
        <f t="shared" si="2"/>
        <v>0.26501504513092045</v>
      </c>
      <c r="U59" s="282">
        <f t="shared" si="2"/>
        <v>0.26192214118698603</v>
      </c>
      <c r="V59" s="282">
        <f t="shared" si="2"/>
        <v>0.2516609793984933</v>
      </c>
      <c r="W59" s="282">
        <f t="shared" si="2"/>
        <v>0.23893080696963748</v>
      </c>
      <c r="X59" s="282">
        <f t="shared" si="2"/>
        <v>0.23812879561084604</v>
      </c>
      <c r="Y59" s="282">
        <f t="shared" si="2"/>
        <v>0.23094763204036078</v>
      </c>
      <c r="Z59" s="282">
        <f t="shared" si="2"/>
        <v>0.22583173673422935</v>
      </c>
      <c r="AA59" s="282">
        <f t="shared" si="2"/>
        <v>0.22687163518734049</v>
      </c>
      <c r="AB59" s="282">
        <f t="shared" si="2"/>
        <v>0.21459155536912067</v>
      </c>
    </row>
    <row r="60" spans="1:28" ht="19.5" customHeight="1" x14ac:dyDescent="0.25">
      <c r="A60" s="62" t="s">
        <v>313</v>
      </c>
      <c r="B60" s="41"/>
      <c r="C60" s="274"/>
      <c r="D60" s="274"/>
      <c r="E60" s="274"/>
      <c r="F60" s="42"/>
      <c r="G60" s="42"/>
      <c r="H60" s="42"/>
      <c r="I60" s="42"/>
      <c r="J60" s="42"/>
      <c r="K60" s="42"/>
      <c r="L60" s="42"/>
      <c r="M60" s="42"/>
      <c r="N60" s="42"/>
      <c r="O60" s="42"/>
      <c r="P60" s="42"/>
      <c r="Q60" s="42"/>
      <c r="R60" s="42"/>
      <c r="S60" s="42"/>
      <c r="T60" s="42"/>
      <c r="U60" s="42"/>
      <c r="V60" s="42"/>
    </row>
    <row r="61" spans="1:28" ht="15" x14ac:dyDescent="0.25">
      <c r="A61" s="246" t="s">
        <v>194</v>
      </c>
      <c r="B61" s="290" t="s">
        <v>495</v>
      </c>
      <c r="C61" s="286"/>
      <c r="D61" s="286"/>
      <c r="E61" s="286"/>
      <c r="F61" s="247"/>
      <c r="G61" s="247"/>
      <c r="H61" s="247"/>
      <c r="I61" s="247"/>
      <c r="J61" s="247"/>
      <c r="K61" s="247"/>
      <c r="L61" s="247"/>
      <c r="M61" s="247"/>
      <c r="N61" s="247"/>
      <c r="O61" s="247"/>
      <c r="P61" s="247"/>
      <c r="Q61" s="247"/>
      <c r="R61" s="247"/>
      <c r="S61" s="247"/>
      <c r="T61" s="247"/>
      <c r="U61" s="42"/>
      <c r="V61" s="50"/>
    </row>
    <row r="62" spans="1:28" x14ac:dyDescent="0.2">
      <c r="A62" s="291"/>
      <c r="B62" s="57" t="s">
        <v>195</v>
      </c>
    </row>
    <row r="63" spans="1:28" x14ac:dyDescent="0.2">
      <c r="A63" s="56" t="s">
        <v>196</v>
      </c>
      <c r="B63" s="57" t="s">
        <v>197</v>
      </c>
    </row>
    <row r="64" spans="1:28" x14ac:dyDescent="0.2">
      <c r="B64" s="57" t="s">
        <v>198</v>
      </c>
    </row>
    <row r="65" spans="1:2" x14ac:dyDescent="0.2">
      <c r="B65" s="57" t="s">
        <v>199</v>
      </c>
    </row>
    <row r="66" spans="1:2" x14ac:dyDescent="0.2">
      <c r="B66" s="57" t="s">
        <v>200</v>
      </c>
    </row>
    <row r="67" spans="1:2" x14ac:dyDescent="0.2">
      <c r="A67" s="56" t="s">
        <v>201</v>
      </c>
      <c r="B67" s="58" t="s">
        <v>202</v>
      </c>
    </row>
    <row r="68" spans="1:2" x14ac:dyDescent="0.2">
      <c r="A68" s="56" t="s">
        <v>203</v>
      </c>
      <c r="B68" s="58" t="s">
        <v>204</v>
      </c>
    </row>
    <row r="69" spans="1:2" x14ac:dyDescent="0.2">
      <c r="B69" s="58" t="s">
        <v>205</v>
      </c>
    </row>
    <row r="70" spans="1:2" x14ac:dyDescent="0.2">
      <c r="A70" s="56" t="s">
        <v>206</v>
      </c>
      <c r="B70" s="58" t="s">
        <v>207</v>
      </c>
    </row>
    <row r="71" spans="1:2" x14ac:dyDescent="0.2">
      <c r="A71" s="56" t="s">
        <v>327</v>
      </c>
      <c r="B71" s="58" t="s">
        <v>326</v>
      </c>
    </row>
  </sheetData>
  <hyperlinks>
    <hyperlink ref="B61" r:id="rId1" display="From the Air Quality Pollutant Inventories for England, Scotland, Wales and Northern Ireland: 1990 - 2017."/>
  </hyperlinks>
  <pageMargins left="0.70866141732283472" right="0.70866141732283472" top="0.74803149606299213" bottom="0.74803149606299213" header="0.31496062992125984" footer="0.31496062992125984"/>
  <pageSetup paperSize="9" scale="65" orientation="portrait" r:id="rId2"/>
  <headerFooter>
    <oddHeader>&amp;RENVIRIONMENT AND EMISSIONS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8"/>
  <sheetViews>
    <sheetView zoomScale="75" zoomScaleNormal="75" workbookViewId="0"/>
  </sheetViews>
  <sheetFormatPr defaultColWidth="9.140625" defaultRowHeight="12.75" x14ac:dyDescent="0.2"/>
  <cols>
    <col min="1" max="1" width="38.28515625" style="297" customWidth="1"/>
    <col min="2" max="2" width="24" style="297" customWidth="1"/>
    <col min="3" max="8" width="7.7109375" style="297" hidden="1" customWidth="1"/>
    <col min="9" max="9" width="7.7109375" style="297" customWidth="1"/>
    <col min="10" max="10" width="7.7109375" style="311" customWidth="1"/>
    <col min="11" max="11" width="7.7109375" style="297" customWidth="1"/>
    <col min="12" max="16384" width="9.140625" style="297"/>
  </cols>
  <sheetData>
    <row r="1" spans="1:19" s="293" customFormat="1" ht="18.75" x14ac:dyDescent="0.25">
      <c r="A1" s="292" t="s">
        <v>529</v>
      </c>
      <c r="J1" s="294"/>
    </row>
    <row r="2" spans="1:19" ht="12" customHeight="1" x14ac:dyDescent="0.25">
      <c r="A2" s="295"/>
      <c r="B2" s="286"/>
      <c r="C2" s="286"/>
      <c r="D2" s="286"/>
      <c r="E2" s="286"/>
      <c r="F2" s="286"/>
      <c r="G2" s="286"/>
      <c r="H2" s="286"/>
      <c r="I2" s="296"/>
      <c r="J2" s="297"/>
      <c r="K2" s="298"/>
      <c r="M2" s="298"/>
      <c r="O2" s="298"/>
      <c r="Q2" s="298"/>
      <c r="S2" s="298"/>
    </row>
    <row r="3" spans="1:19" ht="15.75" x14ac:dyDescent="0.25">
      <c r="A3" s="299" t="s">
        <v>12</v>
      </c>
      <c r="B3" s="299" t="s">
        <v>208</v>
      </c>
      <c r="C3" s="299"/>
      <c r="D3" s="299"/>
      <c r="E3" s="299"/>
      <c r="F3" s="299"/>
      <c r="G3" s="299"/>
      <c r="H3" s="299"/>
      <c r="I3" s="300"/>
      <c r="J3" s="300"/>
      <c r="L3" s="300"/>
      <c r="N3" s="300"/>
      <c r="P3" s="300"/>
      <c r="R3" s="300"/>
    </row>
    <row r="4" spans="1:19" s="304" customFormat="1" ht="18.75" x14ac:dyDescent="0.25">
      <c r="A4" s="301" t="s">
        <v>530</v>
      </c>
      <c r="B4" s="301" t="s">
        <v>209</v>
      </c>
      <c r="C4" s="302">
        <v>2003</v>
      </c>
      <c r="D4" s="303">
        <v>2004</v>
      </c>
      <c r="E4" s="303">
        <v>2005</v>
      </c>
      <c r="F4" s="303">
        <v>2006</v>
      </c>
      <c r="G4" s="303">
        <v>2007</v>
      </c>
      <c r="H4" s="303">
        <v>2008</v>
      </c>
      <c r="I4" s="303">
        <v>2009</v>
      </c>
      <c r="J4" s="303">
        <v>2010</v>
      </c>
      <c r="K4" s="303">
        <v>2011</v>
      </c>
      <c r="L4" s="303">
        <v>2012</v>
      </c>
      <c r="M4" s="303">
        <v>2013</v>
      </c>
      <c r="N4" s="303">
        <v>2014</v>
      </c>
      <c r="O4" s="303">
        <v>2015</v>
      </c>
      <c r="P4" s="303">
        <v>2016</v>
      </c>
      <c r="Q4" s="303">
        <v>2017</v>
      </c>
      <c r="R4" s="303">
        <v>2018</v>
      </c>
      <c r="S4" s="303">
        <v>2019</v>
      </c>
    </row>
    <row r="5" spans="1:19" s="304" customFormat="1" ht="8.25" customHeight="1" x14ac:dyDescent="0.25">
      <c r="A5" s="305"/>
      <c r="F5" s="306"/>
    </row>
    <row r="6" spans="1:19" s="304" customFormat="1" ht="18" hidden="1" customHeight="1" x14ac:dyDescent="0.25">
      <c r="A6" s="307" t="s">
        <v>531</v>
      </c>
      <c r="C6" s="308"/>
      <c r="D6" s="308"/>
      <c r="E6" s="308"/>
      <c r="G6" s="308"/>
      <c r="H6" s="308"/>
      <c r="I6" s="308"/>
      <c r="J6" s="308"/>
      <c r="K6" s="308"/>
      <c r="L6" s="308" t="s">
        <v>6</v>
      </c>
    </row>
    <row r="7" spans="1:19" s="304" customFormat="1" ht="18" hidden="1" customHeight="1" x14ac:dyDescent="0.25">
      <c r="A7" s="309" t="s">
        <v>11</v>
      </c>
      <c r="B7" s="310"/>
      <c r="C7" s="310" t="s">
        <v>2</v>
      </c>
      <c r="D7" s="310" t="s">
        <v>2</v>
      </c>
      <c r="E7" s="310" t="s">
        <v>2</v>
      </c>
      <c r="F7" s="310" t="s">
        <v>2</v>
      </c>
      <c r="G7" s="310" t="s">
        <v>2</v>
      </c>
      <c r="H7" s="310" t="s">
        <v>2</v>
      </c>
      <c r="I7" s="310" t="s">
        <v>2</v>
      </c>
      <c r="J7" s="310" t="s">
        <v>2</v>
      </c>
      <c r="K7" s="310" t="s">
        <v>2</v>
      </c>
      <c r="L7" s="310" t="s">
        <v>2</v>
      </c>
    </row>
    <row r="8" spans="1:19" ht="7.5" hidden="1" customHeight="1" x14ac:dyDescent="0.2">
      <c r="A8" s="309"/>
      <c r="F8" s="311"/>
      <c r="G8" s="297" t="s">
        <v>10</v>
      </c>
      <c r="H8" s="297" t="s">
        <v>10</v>
      </c>
      <c r="I8" s="297" t="s">
        <v>10</v>
      </c>
      <c r="J8" s="297" t="s">
        <v>10</v>
      </c>
    </row>
    <row r="9" spans="1:19" ht="18" customHeight="1" x14ac:dyDescent="0.2">
      <c r="A9" s="312" t="s">
        <v>532</v>
      </c>
      <c r="B9" s="293"/>
      <c r="C9" s="308"/>
      <c r="D9" s="308"/>
      <c r="E9" s="308"/>
      <c r="G9" s="308"/>
      <c r="H9" s="308"/>
      <c r="I9" s="308"/>
      <c r="J9" s="308"/>
      <c r="K9" s="308"/>
      <c r="S9" s="308" t="s">
        <v>6</v>
      </c>
    </row>
    <row r="10" spans="1:19" ht="18" customHeight="1" x14ac:dyDescent="0.25">
      <c r="A10" s="312"/>
      <c r="B10" s="293"/>
      <c r="C10" s="308"/>
      <c r="D10" s="308"/>
      <c r="E10" s="308"/>
      <c r="G10" s="308"/>
      <c r="H10" s="308"/>
      <c r="I10" s="308"/>
      <c r="J10" s="308"/>
      <c r="K10" s="308"/>
      <c r="M10" s="308"/>
      <c r="O10" s="313"/>
    </row>
    <row r="11" spans="1:19" ht="18" customHeight="1" x14ac:dyDescent="0.2">
      <c r="A11" s="309" t="s">
        <v>3</v>
      </c>
      <c r="B11" s="309" t="s">
        <v>210</v>
      </c>
      <c r="C11" s="293">
        <v>31</v>
      </c>
      <c r="D11" s="293">
        <v>26</v>
      </c>
      <c r="E11" s="293">
        <v>24</v>
      </c>
      <c r="F11" s="293">
        <v>27</v>
      </c>
      <c r="G11" s="293">
        <v>24</v>
      </c>
      <c r="H11" s="293">
        <v>25</v>
      </c>
      <c r="I11" s="293">
        <v>26</v>
      </c>
      <c r="J11" s="294" t="s">
        <v>4</v>
      </c>
      <c r="K11" s="294">
        <v>23</v>
      </c>
      <c r="L11" s="294">
        <v>21</v>
      </c>
      <c r="M11" s="294" t="s">
        <v>4</v>
      </c>
      <c r="N11" s="293">
        <v>22</v>
      </c>
      <c r="O11" s="293">
        <v>23</v>
      </c>
      <c r="P11" s="314">
        <v>20.8</v>
      </c>
      <c r="Q11" s="314">
        <v>22</v>
      </c>
      <c r="R11" s="314">
        <v>20.3</v>
      </c>
      <c r="S11" s="314">
        <v>16.7</v>
      </c>
    </row>
    <row r="12" spans="1:19" ht="18" customHeight="1" x14ac:dyDescent="0.2">
      <c r="A12" s="309" t="s">
        <v>211</v>
      </c>
      <c r="B12" s="309" t="s">
        <v>212</v>
      </c>
      <c r="C12" s="315" t="s">
        <v>2</v>
      </c>
      <c r="D12" s="315" t="s">
        <v>2</v>
      </c>
      <c r="E12" s="294">
        <v>64</v>
      </c>
      <c r="F12" s="294">
        <v>49</v>
      </c>
      <c r="G12" s="294">
        <v>53</v>
      </c>
      <c r="H12" s="294">
        <v>55</v>
      </c>
      <c r="I12" s="294" t="s">
        <v>4</v>
      </c>
      <c r="J12" s="294">
        <v>59</v>
      </c>
      <c r="K12" s="294">
        <v>44</v>
      </c>
      <c r="L12" s="294">
        <v>53</v>
      </c>
      <c r="M12" s="294">
        <v>48</v>
      </c>
      <c r="N12" s="293">
        <v>47</v>
      </c>
      <c r="O12" s="293">
        <v>46</v>
      </c>
      <c r="P12" s="314">
        <v>43</v>
      </c>
      <c r="Q12" s="314">
        <v>40</v>
      </c>
      <c r="R12" s="314">
        <v>38.200000000000003</v>
      </c>
      <c r="S12" s="314">
        <v>35.5</v>
      </c>
    </row>
    <row r="13" spans="1:19" ht="18" customHeight="1" x14ac:dyDescent="0.2">
      <c r="A13" s="309" t="s">
        <v>213</v>
      </c>
      <c r="B13" s="309" t="s">
        <v>212</v>
      </c>
      <c r="C13" s="294" t="s">
        <v>4</v>
      </c>
      <c r="D13" s="293">
        <v>35</v>
      </c>
      <c r="E13" s="294" t="s">
        <v>4</v>
      </c>
      <c r="F13" s="293">
        <v>33</v>
      </c>
      <c r="G13" s="293">
        <v>32</v>
      </c>
      <c r="H13" s="293">
        <v>33</v>
      </c>
      <c r="I13" s="293">
        <v>33</v>
      </c>
      <c r="J13" s="293">
        <v>33</v>
      </c>
      <c r="K13" s="294" t="s">
        <v>4</v>
      </c>
      <c r="L13" s="293">
        <v>30</v>
      </c>
      <c r="M13" s="293">
        <v>31</v>
      </c>
      <c r="N13" s="293">
        <v>29</v>
      </c>
      <c r="O13" s="293">
        <v>27</v>
      </c>
      <c r="P13" s="314">
        <v>28.6</v>
      </c>
      <c r="Q13" s="314">
        <v>27</v>
      </c>
      <c r="R13" s="314">
        <v>27</v>
      </c>
      <c r="S13" s="314">
        <v>26.2</v>
      </c>
    </row>
    <row r="14" spans="1:19" ht="18" customHeight="1" x14ac:dyDescent="0.2">
      <c r="A14" s="309" t="s">
        <v>214</v>
      </c>
      <c r="B14" s="309" t="s">
        <v>212</v>
      </c>
      <c r="C14" s="293">
        <v>38</v>
      </c>
      <c r="D14" s="293">
        <v>37</v>
      </c>
      <c r="E14" s="293">
        <v>36</v>
      </c>
      <c r="F14" s="293">
        <v>37</v>
      </c>
      <c r="G14" s="293">
        <v>38</v>
      </c>
      <c r="H14" s="293">
        <v>37</v>
      </c>
      <c r="I14" s="293">
        <v>35</v>
      </c>
      <c r="J14" s="293">
        <v>40</v>
      </c>
      <c r="K14" s="294">
        <v>32</v>
      </c>
      <c r="L14" s="294">
        <v>33</v>
      </c>
      <c r="M14" s="293">
        <v>30</v>
      </c>
      <c r="N14" s="293">
        <v>30</v>
      </c>
      <c r="O14" s="293">
        <v>30</v>
      </c>
      <c r="P14" s="314">
        <v>30.9</v>
      </c>
      <c r="Q14" s="314">
        <v>30</v>
      </c>
      <c r="R14" s="314">
        <v>29.5</v>
      </c>
      <c r="S14" s="314">
        <v>31.1</v>
      </c>
    </row>
    <row r="15" spans="1:19" ht="18" customHeight="1" x14ac:dyDescent="0.2">
      <c r="A15" s="309" t="s">
        <v>215</v>
      </c>
      <c r="B15" s="309" t="s">
        <v>212</v>
      </c>
      <c r="C15" s="315" t="s">
        <v>2</v>
      </c>
      <c r="D15" s="315" t="s">
        <v>2</v>
      </c>
      <c r="E15" s="315" t="s">
        <v>2</v>
      </c>
      <c r="F15" s="294" t="s">
        <v>4</v>
      </c>
      <c r="G15" s="294">
        <v>53</v>
      </c>
      <c r="H15" s="294">
        <v>53</v>
      </c>
      <c r="I15" s="294">
        <v>54</v>
      </c>
      <c r="J15" s="294">
        <v>55</v>
      </c>
      <c r="K15" s="294" t="s">
        <v>4</v>
      </c>
      <c r="L15" s="294">
        <v>53</v>
      </c>
      <c r="M15" s="294">
        <v>52</v>
      </c>
      <c r="N15" s="293">
        <v>46</v>
      </c>
      <c r="O15" s="293">
        <v>48</v>
      </c>
      <c r="P15" s="314">
        <v>44.9</v>
      </c>
      <c r="Q15" s="314">
        <v>44</v>
      </c>
      <c r="R15" s="314">
        <v>43.4</v>
      </c>
      <c r="S15" s="314">
        <v>43</v>
      </c>
    </row>
    <row r="16" spans="1:19" ht="18" customHeight="1" x14ac:dyDescent="0.2">
      <c r="A16" s="309" t="s">
        <v>216</v>
      </c>
      <c r="B16" s="309" t="s">
        <v>217</v>
      </c>
      <c r="C16" s="315" t="s">
        <v>2</v>
      </c>
      <c r="D16" s="315" t="s">
        <v>2</v>
      </c>
      <c r="E16" s="315" t="s">
        <v>2</v>
      </c>
      <c r="F16" s="294" t="s">
        <v>4</v>
      </c>
      <c r="G16" s="294">
        <v>36</v>
      </c>
      <c r="H16" s="294">
        <v>43</v>
      </c>
      <c r="I16" s="294">
        <v>45</v>
      </c>
      <c r="J16" s="294">
        <v>40</v>
      </c>
      <c r="K16" s="294">
        <v>36</v>
      </c>
      <c r="L16" s="294">
        <v>32</v>
      </c>
      <c r="M16" s="294">
        <v>31</v>
      </c>
      <c r="N16" s="293">
        <v>29</v>
      </c>
      <c r="O16" s="293">
        <v>28</v>
      </c>
      <c r="P16" s="314">
        <v>10.3</v>
      </c>
      <c r="Q16" s="316" t="s">
        <v>2</v>
      </c>
      <c r="R16" s="316" t="s">
        <v>2</v>
      </c>
      <c r="S16" s="316" t="s">
        <v>2</v>
      </c>
    </row>
    <row r="17" spans="1:19" ht="18" customHeight="1" x14ac:dyDescent="0.2">
      <c r="A17" s="309" t="s">
        <v>8</v>
      </c>
      <c r="B17" s="293" t="s">
        <v>30</v>
      </c>
      <c r="C17" s="315" t="s">
        <v>2</v>
      </c>
      <c r="D17" s="315" t="s">
        <v>2</v>
      </c>
      <c r="E17" s="293">
        <v>4</v>
      </c>
      <c r="F17" s="293">
        <v>4</v>
      </c>
      <c r="G17" s="293">
        <v>5</v>
      </c>
      <c r="H17" s="293">
        <v>5</v>
      </c>
      <c r="I17" s="293">
        <v>4</v>
      </c>
      <c r="J17" s="293">
        <v>3</v>
      </c>
      <c r="K17" s="293">
        <v>3</v>
      </c>
      <c r="L17" s="293">
        <v>3</v>
      </c>
      <c r="M17" s="293">
        <v>3</v>
      </c>
      <c r="N17" s="293">
        <v>2</v>
      </c>
      <c r="O17" s="293">
        <v>2</v>
      </c>
      <c r="P17" s="314">
        <v>2</v>
      </c>
      <c r="Q17" s="314">
        <v>2</v>
      </c>
      <c r="R17" s="314">
        <v>1.9</v>
      </c>
      <c r="S17" s="314">
        <v>1.9</v>
      </c>
    </row>
    <row r="18" spans="1:19" ht="18" customHeight="1" x14ac:dyDescent="0.2">
      <c r="A18" s="309" t="s">
        <v>218</v>
      </c>
      <c r="B18" s="309" t="s">
        <v>212</v>
      </c>
      <c r="C18" s="315" t="s">
        <v>2</v>
      </c>
      <c r="D18" s="315" t="s">
        <v>2</v>
      </c>
      <c r="E18" s="294">
        <v>34</v>
      </c>
      <c r="F18" s="294" t="s">
        <v>2</v>
      </c>
      <c r="G18" s="294">
        <v>41</v>
      </c>
      <c r="H18" s="294">
        <v>42</v>
      </c>
      <c r="I18" s="294">
        <v>38</v>
      </c>
      <c r="J18" s="294">
        <v>41</v>
      </c>
      <c r="K18" s="294">
        <v>37</v>
      </c>
      <c r="L18" s="294">
        <v>39</v>
      </c>
      <c r="M18" s="294">
        <v>38</v>
      </c>
      <c r="N18" s="293">
        <v>34</v>
      </c>
      <c r="O18" s="293">
        <v>32</v>
      </c>
      <c r="P18" s="314">
        <v>32.9</v>
      </c>
      <c r="Q18" s="314">
        <v>30</v>
      </c>
      <c r="R18" s="314">
        <v>27.9</v>
      </c>
      <c r="S18" s="314">
        <v>27</v>
      </c>
    </row>
    <row r="19" spans="1:19" ht="18" customHeight="1" x14ac:dyDescent="0.2">
      <c r="A19" s="309" t="s">
        <v>5</v>
      </c>
      <c r="B19" s="309" t="s">
        <v>210</v>
      </c>
      <c r="C19" s="315" t="s">
        <v>2</v>
      </c>
      <c r="D19" s="294">
        <v>25</v>
      </c>
      <c r="E19" s="294">
        <v>25</v>
      </c>
      <c r="F19" s="294">
        <v>27</v>
      </c>
      <c r="G19" s="294">
        <v>27</v>
      </c>
      <c r="H19" s="294">
        <v>31</v>
      </c>
      <c r="I19" s="294">
        <v>24</v>
      </c>
      <c r="J19" s="294">
        <v>31</v>
      </c>
      <c r="K19" s="294">
        <v>25</v>
      </c>
      <c r="L19" s="294">
        <v>24</v>
      </c>
      <c r="M19" s="294">
        <v>22</v>
      </c>
      <c r="N19" s="294" t="s">
        <v>4</v>
      </c>
      <c r="O19" s="294" t="s">
        <v>4</v>
      </c>
      <c r="P19" s="316">
        <v>20.100000000000001</v>
      </c>
      <c r="Q19" s="316">
        <v>20</v>
      </c>
      <c r="R19" s="316">
        <v>17.899999999999999</v>
      </c>
      <c r="S19" s="316">
        <v>20.8</v>
      </c>
    </row>
    <row r="20" spans="1:19" ht="18" customHeight="1" x14ac:dyDescent="0.2">
      <c r="A20" s="309" t="s">
        <v>219</v>
      </c>
      <c r="B20" s="309" t="s">
        <v>220</v>
      </c>
      <c r="C20" s="294" t="s">
        <v>4</v>
      </c>
      <c r="D20" s="293">
        <v>36</v>
      </c>
      <c r="E20" s="293">
        <v>33</v>
      </c>
      <c r="F20" s="293">
        <v>31</v>
      </c>
      <c r="G20" s="293">
        <v>31</v>
      </c>
      <c r="H20" s="293">
        <v>35</v>
      </c>
      <c r="I20" s="293">
        <v>42</v>
      </c>
      <c r="J20" s="293">
        <v>44</v>
      </c>
      <c r="K20" s="294">
        <v>34</v>
      </c>
      <c r="L20" s="294" t="s">
        <v>4</v>
      </c>
      <c r="M20" s="294" t="s">
        <v>2</v>
      </c>
      <c r="N20" s="294" t="s">
        <v>2</v>
      </c>
      <c r="O20" s="294" t="s">
        <v>2</v>
      </c>
      <c r="P20" s="316" t="s">
        <v>2</v>
      </c>
      <c r="Q20" s="316" t="s">
        <v>2</v>
      </c>
      <c r="R20" s="316" t="s">
        <v>2</v>
      </c>
      <c r="S20" s="316" t="s">
        <v>2</v>
      </c>
    </row>
    <row r="21" spans="1:19" ht="18" hidden="1" customHeight="1" x14ac:dyDescent="0.2">
      <c r="A21" s="309" t="s">
        <v>7</v>
      </c>
      <c r="B21" s="309"/>
      <c r="C21" s="315" t="s">
        <v>2</v>
      </c>
      <c r="D21" s="315" t="s">
        <v>2</v>
      </c>
      <c r="E21" s="315" t="s">
        <v>2</v>
      </c>
      <c r="F21" s="315" t="s">
        <v>2</v>
      </c>
      <c r="G21" s="315" t="s">
        <v>2</v>
      </c>
      <c r="H21" s="315" t="s">
        <v>2</v>
      </c>
      <c r="I21" s="315" t="s">
        <v>2</v>
      </c>
      <c r="J21" s="315" t="s">
        <v>2</v>
      </c>
      <c r="K21" s="294" t="s">
        <v>2</v>
      </c>
      <c r="L21" s="294" t="s">
        <v>2</v>
      </c>
      <c r="M21" s="315" t="s">
        <v>2</v>
      </c>
      <c r="N21" s="294" t="s">
        <v>2</v>
      </c>
      <c r="O21" s="294"/>
      <c r="P21" s="316"/>
      <c r="Q21" s="316"/>
      <c r="R21" s="316"/>
      <c r="S21" s="316"/>
    </row>
    <row r="22" spans="1:19" ht="18" customHeight="1" x14ac:dyDescent="0.2">
      <c r="A22" s="309" t="s">
        <v>221</v>
      </c>
      <c r="B22" s="309" t="s">
        <v>217</v>
      </c>
      <c r="C22" s="293">
        <v>75</v>
      </c>
      <c r="D22" s="293">
        <v>68</v>
      </c>
      <c r="E22" s="293">
        <v>62</v>
      </c>
      <c r="F22" s="293">
        <v>68</v>
      </c>
      <c r="G22" s="293">
        <v>70</v>
      </c>
      <c r="H22" s="293">
        <v>82</v>
      </c>
      <c r="I22" s="293">
        <v>78</v>
      </c>
      <c r="J22" s="293">
        <v>84</v>
      </c>
      <c r="K22" s="294">
        <v>72</v>
      </c>
      <c r="L22" s="294">
        <v>72</v>
      </c>
      <c r="M22" s="293">
        <v>67</v>
      </c>
      <c r="N22" s="293">
        <v>68</v>
      </c>
      <c r="O22" s="293">
        <v>60</v>
      </c>
      <c r="P22" s="314">
        <v>64.900000000000006</v>
      </c>
      <c r="Q22" s="314">
        <v>59</v>
      </c>
      <c r="R22" s="314">
        <v>60.6</v>
      </c>
      <c r="S22" s="314">
        <v>55.7</v>
      </c>
    </row>
    <row r="23" spans="1:19" ht="18" customHeight="1" x14ac:dyDescent="0.2">
      <c r="A23" s="309" t="s">
        <v>222</v>
      </c>
      <c r="B23" s="309" t="s">
        <v>212</v>
      </c>
      <c r="C23" s="315" t="s">
        <v>2</v>
      </c>
      <c r="D23" s="315" t="s">
        <v>2</v>
      </c>
      <c r="E23" s="294">
        <v>38</v>
      </c>
      <c r="F23" s="294">
        <v>41</v>
      </c>
      <c r="G23" s="294">
        <v>40</v>
      </c>
      <c r="H23" s="294">
        <v>43</v>
      </c>
      <c r="I23" s="294">
        <v>40</v>
      </c>
      <c r="J23" s="294">
        <v>47</v>
      </c>
      <c r="K23" s="294" t="s">
        <v>4</v>
      </c>
      <c r="L23" s="294">
        <v>39</v>
      </c>
      <c r="M23" s="294">
        <v>44</v>
      </c>
      <c r="N23" s="294" t="s">
        <v>4</v>
      </c>
      <c r="O23" s="294">
        <v>38</v>
      </c>
      <c r="P23" s="316">
        <v>37.6</v>
      </c>
      <c r="Q23" s="316">
        <v>37</v>
      </c>
      <c r="R23" s="316">
        <v>33.9</v>
      </c>
      <c r="S23" s="316">
        <v>34.700000000000003</v>
      </c>
    </row>
    <row r="24" spans="1:19" ht="18" customHeight="1" x14ac:dyDescent="0.2">
      <c r="A24" s="309" t="s">
        <v>9</v>
      </c>
      <c r="B24" s="309" t="s">
        <v>210</v>
      </c>
      <c r="C24" s="317">
        <v>50</v>
      </c>
      <c r="D24" s="294">
        <v>49</v>
      </c>
      <c r="E24" s="293">
        <v>46</v>
      </c>
      <c r="F24" s="293">
        <v>47</v>
      </c>
      <c r="G24" s="293">
        <v>47</v>
      </c>
      <c r="H24" s="293">
        <v>48</v>
      </c>
      <c r="I24" s="293">
        <v>46</v>
      </c>
      <c r="J24" s="293">
        <v>49</v>
      </c>
      <c r="K24" s="294" t="s">
        <v>4</v>
      </c>
      <c r="L24" s="294" t="s">
        <v>2</v>
      </c>
      <c r="M24" s="294" t="s">
        <v>2</v>
      </c>
      <c r="N24" s="294" t="s">
        <v>2</v>
      </c>
      <c r="O24" s="294" t="s">
        <v>2</v>
      </c>
      <c r="P24" s="316" t="s">
        <v>2</v>
      </c>
      <c r="Q24" s="316" t="s">
        <v>2</v>
      </c>
      <c r="R24" s="316" t="s">
        <v>2</v>
      </c>
      <c r="S24" s="316" t="s">
        <v>2</v>
      </c>
    </row>
    <row r="25" spans="1:19" ht="18" customHeight="1" x14ac:dyDescent="0.2">
      <c r="A25" s="309" t="s">
        <v>223</v>
      </c>
      <c r="B25" s="309" t="s">
        <v>212</v>
      </c>
      <c r="C25" s="293">
        <v>23</v>
      </c>
      <c r="D25" s="293">
        <v>23</v>
      </c>
      <c r="E25" s="293">
        <v>21</v>
      </c>
      <c r="F25" s="293">
        <v>21</v>
      </c>
      <c r="G25" s="293">
        <v>22</v>
      </c>
      <c r="H25" s="293">
        <v>21</v>
      </c>
      <c r="I25" s="293">
        <v>21</v>
      </c>
      <c r="J25" s="293">
        <v>24</v>
      </c>
      <c r="K25" s="294">
        <v>27</v>
      </c>
      <c r="L25" s="294">
        <v>29</v>
      </c>
      <c r="M25" s="293">
        <v>21</v>
      </c>
      <c r="N25" s="293">
        <v>21</v>
      </c>
      <c r="O25" s="294" t="s">
        <v>4</v>
      </c>
      <c r="P25" s="316">
        <v>23.9</v>
      </c>
      <c r="Q25" s="316" t="s">
        <v>2</v>
      </c>
      <c r="R25" s="316" t="s">
        <v>2</v>
      </c>
      <c r="S25" s="316" t="s">
        <v>2</v>
      </c>
    </row>
    <row r="26" spans="1:19" ht="18" customHeight="1" x14ac:dyDescent="0.2">
      <c r="A26" s="309" t="s">
        <v>224</v>
      </c>
      <c r="B26" s="309" t="s">
        <v>212</v>
      </c>
      <c r="C26" s="315" t="s">
        <v>4</v>
      </c>
      <c r="D26" s="294">
        <v>28</v>
      </c>
      <c r="E26" s="294">
        <v>28</v>
      </c>
      <c r="F26" s="294">
        <v>28</v>
      </c>
      <c r="G26" s="294">
        <v>29</v>
      </c>
      <c r="H26" s="294">
        <v>27</v>
      </c>
      <c r="I26" s="294">
        <v>25</v>
      </c>
      <c r="J26" s="294">
        <v>30</v>
      </c>
      <c r="K26" s="294">
        <v>27</v>
      </c>
      <c r="L26" s="294">
        <v>26</v>
      </c>
      <c r="M26" s="294">
        <v>22</v>
      </c>
      <c r="N26" s="293">
        <v>22</v>
      </c>
      <c r="O26" s="293">
        <v>22</v>
      </c>
      <c r="P26" s="314">
        <v>23.2</v>
      </c>
      <c r="Q26" s="314">
        <v>22</v>
      </c>
      <c r="R26" s="314">
        <v>20.5</v>
      </c>
      <c r="S26" s="314">
        <v>24.8</v>
      </c>
    </row>
    <row r="27" spans="1:19" ht="6.75" customHeight="1" x14ac:dyDescent="0.25">
      <c r="A27" s="309"/>
      <c r="B27" s="293"/>
      <c r="C27" s="293"/>
      <c r="D27" s="293"/>
      <c r="E27" s="293"/>
      <c r="F27" s="294"/>
      <c r="J27" s="297"/>
      <c r="O27" s="313"/>
    </row>
    <row r="28" spans="1:19" ht="18" customHeight="1" x14ac:dyDescent="0.2">
      <c r="A28" s="318" t="s">
        <v>533</v>
      </c>
      <c r="B28" s="293"/>
      <c r="C28" s="308"/>
      <c r="D28" s="308"/>
      <c r="E28" s="308"/>
      <c r="G28" s="308"/>
      <c r="H28" s="308"/>
      <c r="I28" s="308"/>
      <c r="J28" s="308"/>
      <c r="K28" s="308"/>
      <c r="S28" s="308" t="s">
        <v>6</v>
      </c>
    </row>
    <row r="29" spans="1:19" ht="14.25" customHeight="1" x14ac:dyDescent="0.25">
      <c r="A29" s="309"/>
      <c r="B29" s="293"/>
      <c r="C29" s="293"/>
      <c r="D29" s="294"/>
      <c r="E29" s="294"/>
      <c r="F29" s="294"/>
      <c r="G29" s="294"/>
      <c r="H29" s="294"/>
      <c r="I29" s="294"/>
      <c r="J29" s="294"/>
      <c r="K29" s="294"/>
      <c r="L29" s="311"/>
      <c r="O29" s="313"/>
    </row>
    <row r="30" spans="1:19" ht="18" customHeight="1" x14ac:dyDescent="0.2">
      <c r="A30" s="309" t="s">
        <v>5</v>
      </c>
      <c r="B30" s="309" t="s">
        <v>210</v>
      </c>
      <c r="C30" s="315" t="s">
        <v>2</v>
      </c>
      <c r="D30" s="294">
        <v>53</v>
      </c>
      <c r="E30" s="294">
        <v>53</v>
      </c>
      <c r="F30" s="294">
        <v>52</v>
      </c>
      <c r="G30" s="294">
        <v>48</v>
      </c>
      <c r="H30" s="294">
        <v>49</v>
      </c>
      <c r="I30" s="294">
        <v>52</v>
      </c>
      <c r="J30" s="294">
        <v>33</v>
      </c>
      <c r="K30" s="294">
        <v>40</v>
      </c>
      <c r="L30" s="294">
        <v>49</v>
      </c>
      <c r="M30" s="294">
        <v>49</v>
      </c>
      <c r="N30" s="294" t="s">
        <v>4</v>
      </c>
      <c r="O30" s="293">
        <v>45</v>
      </c>
      <c r="P30" s="314">
        <v>45.2</v>
      </c>
      <c r="Q30" s="314">
        <v>46</v>
      </c>
      <c r="R30" s="314">
        <v>51.4</v>
      </c>
      <c r="S30" s="314">
        <v>48.2</v>
      </c>
    </row>
    <row r="31" spans="1:19" ht="18" customHeight="1" x14ac:dyDescent="0.2">
      <c r="A31" s="309" t="s">
        <v>8</v>
      </c>
      <c r="B31" s="293" t="s">
        <v>30</v>
      </c>
      <c r="C31" s="293">
        <v>51</v>
      </c>
      <c r="D31" s="294">
        <v>53</v>
      </c>
      <c r="E31" s="293">
        <v>51</v>
      </c>
      <c r="F31" s="293">
        <v>58</v>
      </c>
      <c r="G31" s="293">
        <v>54</v>
      </c>
      <c r="H31" s="293">
        <v>57</v>
      </c>
      <c r="I31" s="293">
        <v>56</v>
      </c>
      <c r="J31" s="293">
        <v>55</v>
      </c>
      <c r="K31" s="294">
        <v>53</v>
      </c>
      <c r="L31" s="294">
        <v>51</v>
      </c>
      <c r="M31" s="293">
        <v>60</v>
      </c>
      <c r="N31" s="293">
        <v>58</v>
      </c>
      <c r="O31" s="293">
        <v>57</v>
      </c>
      <c r="P31" s="314">
        <v>54.2</v>
      </c>
      <c r="Q31" s="314">
        <v>57</v>
      </c>
      <c r="R31" s="314">
        <v>58.2</v>
      </c>
      <c r="S31" s="314">
        <v>60</v>
      </c>
    </row>
    <row r="32" spans="1:19" ht="18" customHeight="1" x14ac:dyDescent="0.2">
      <c r="A32" s="309" t="s">
        <v>7</v>
      </c>
      <c r="B32" s="293" t="s">
        <v>30</v>
      </c>
      <c r="C32" s="293">
        <v>73</v>
      </c>
      <c r="D32" s="294">
        <v>76</v>
      </c>
      <c r="E32" s="293">
        <v>67</v>
      </c>
      <c r="F32" s="293">
        <v>72</v>
      </c>
      <c r="G32" s="293">
        <v>68</v>
      </c>
      <c r="H32" s="293">
        <v>73</v>
      </c>
      <c r="I32" s="293">
        <v>67</v>
      </c>
      <c r="J32" s="293">
        <v>61</v>
      </c>
      <c r="K32" s="294">
        <v>64</v>
      </c>
      <c r="L32" s="294">
        <v>67</v>
      </c>
      <c r="M32" s="293">
        <v>70</v>
      </c>
      <c r="N32" s="293">
        <v>69</v>
      </c>
      <c r="O32" s="293">
        <v>70</v>
      </c>
      <c r="P32" s="314">
        <v>67.900000000000006</v>
      </c>
      <c r="Q32" s="314">
        <v>68</v>
      </c>
      <c r="R32" s="314">
        <v>66.3</v>
      </c>
      <c r="S32" s="314">
        <v>67.5</v>
      </c>
    </row>
    <row r="33" spans="1:19" ht="12" customHeight="1" x14ac:dyDescent="0.25">
      <c r="A33" s="309"/>
      <c r="B33" s="293"/>
      <c r="C33" s="319"/>
      <c r="D33" s="319"/>
      <c r="J33" s="297"/>
      <c r="N33" s="293"/>
      <c r="O33" s="313"/>
    </row>
    <row r="34" spans="1:19" ht="18" customHeight="1" x14ac:dyDescent="0.2">
      <c r="A34" s="309"/>
      <c r="B34" s="320"/>
      <c r="C34" s="321"/>
      <c r="D34" s="321"/>
      <c r="E34" s="319"/>
      <c r="G34" s="319"/>
      <c r="H34" s="319"/>
      <c r="I34" s="319"/>
      <c r="J34" s="319"/>
      <c r="K34" s="319"/>
      <c r="S34" s="319" t="s">
        <v>225</v>
      </c>
    </row>
    <row r="35" spans="1:19" ht="18" customHeight="1" x14ac:dyDescent="0.2">
      <c r="A35" s="309" t="s">
        <v>5</v>
      </c>
      <c r="B35" s="309" t="s">
        <v>210</v>
      </c>
      <c r="C35" s="294" t="s">
        <v>2</v>
      </c>
      <c r="D35" s="294">
        <v>12</v>
      </c>
      <c r="E35" s="294">
        <v>13</v>
      </c>
      <c r="F35" s="294">
        <v>16</v>
      </c>
      <c r="G35" s="294">
        <v>9</v>
      </c>
      <c r="H35" s="294">
        <v>14</v>
      </c>
      <c r="I35" s="294">
        <v>3</v>
      </c>
      <c r="J35" s="294">
        <v>0</v>
      </c>
      <c r="K35" s="294">
        <v>0</v>
      </c>
      <c r="L35" s="294">
        <v>4</v>
      </c>
      <c r="M35" s="294">
        <v>2</v>
      </c>
      <c r="N35" s="294" t="s">
        <v>4</v>
      </c>
      <c r="O35" s="293">
        <v>3</v>
      </c>
      <c r="P35" s="293">
        <v>3</v>
      </c>
      <c r="Q35" s="293">
        <v>2</v>
      </c>
      <c r="R35" s="314">
        <v>13</v>
      </c>
      <c r="S35" s="314">
        <v>5</v>
      </c>
    </row>
    <row r="36" spans="1:19" ht="18" customHeight="1" x14ac:dyDescent="0.2">
      <c r="A36" s="309" t="s">
        <v>8</v>
      </c>
      <c r="B36" s="293" t="s">
        <v>30</v>
      </c>
      <c r="C36" s="293">
        <v>18</v>
      </c>
      <c r="D36" s="294">
        <v>5</v>
      </c>
      <c r="E36" s="293">
        <v>1</v>
      </c>
      <c r="F36" s="293">
        <v>23</v>
      </c>
      <c r="G36" s="293">
        <v>11</v>
      </c>
      <c r="H36" s="293">
        <v>16</v>
      </c>
      <c r="I36" s="293">
        <v>20</v>
      </c>
      <c r="J36" s="293">
        <v>2</v>
      </c>
      <c r="K36" s="294">
        <v>10</v>
      </c>
      <c r="L36" s="294">
        <v>7</v>
      </c>
      <c r="M36" s="293">
        <v>14</v>
      </c>
      <c r="N36" s="293">
        <v>7</v>
      </c>
      <c r="O36" s="293">
        <v>9</v>
      </c>
      <c r="P36" s="293">
        <v>8</v>
      </c>
      <c r="Q36" s="293">
        <v>3</v>
      </c>
      <c r="R36" s="314">
        <v>16</v>
      </c>
      <c r="S36" s="314">
        <v>16</v>
      </c>
    </row>
    <row r="37" spans="1:19" ht="18" customHeight="1" x14ac:dyDescent="0.2">
      <c r="A37" s="309" t="s">
        <v>7</v>
      </c>
      <c r="B37" s="293" t="s">
        <v>30</v>
      </c>
      <c r="C37" s="293">
        <v>48</v>
      </c>
      <c r="D37" s="294">
        <v>29</v>
      </c>
      <c r="E37" s="293">
        <v>18</v>
      </c>
      <c r="F37" s="293">
        <v>47</v>
      </c>
      <c r="G37" s="293">
        <v>17</v>
      </c>
      <c r="H37" s="293">
        <v>65</v>
      </c>
      <c r="I37" s="293">
        <v>4</v>
      </c>
      <c r="J37" s="293">
        <v>4</v>
      </c>
      <c r="K37" s="294">
        <v>14</v>
      </c>
      <c r="L37" s="294">
        <v>12</v>
      </c>
      <c r="M37" s="293">
        <v>23</v>
      </c>
      <c r="N37" s="293">
        <v>17</v>
      </c>
      <c r="O37" s="293">
        <v>10</v>
      </c>
      <c r="P37" s="293">
        <v>10</v>
      </c>
      <c r="Q37" s="293">
        <v>6</v>
      </c>
      <c r="R37" s="314">
        <v>12</v>
      </c>
      <c r="S37" s="314">
        <v>26</v>
      </c>
    </row>
    <row r="38" spans="1:19" ht="9" customHeight="1" x14ac:dyDescent="0.25">
      <c r="A38" s="322"/>
      <c r="B38" s="293"/>
      <c r="C38" s="293"/>
      <c r="D38" s="293"/>
      <c r="E38" s="293"/>
      <c r="F38" s="294"/>
      <c r="J38" s="297"/>
      <c r="N38" s="293"/>
      <c r="O38" s="313"/>
    </row>
    <row r="39" spans="1:19" ht="18" customHeight="1" x14ac:dyDescent="0.2">
      <c r="A39" s="307" t="s">
        <v>534</v>
      </c>
      <c r="B39" s="293"/>
      <c r="C39" s="308"/>
      <c r="D39" s="308"/>
      <c r="E39" s="308"/>
      <c r="G39" s="308"/>
      <c r="H39" s="308"/>
      <c r="I39" s="308"/>
      <c r="J39" s="308"/>
      <c r="K39" s="308"/>
      <c r="S39" s="308" t="s">
        <v>6</v>
      </c>
    </row>
    <row r="40" spans="1:19" ht="12" customHeight="1" x14ac:dyDescent="0.25">
      <c r="A40" s="307"/>
      <c r="B40" s="293"/>
      <c r="C40" s="308"/>
      <c r="D40" s="308"/>
      <c r="E40" s="308"/>
      <c r="G40" s="308"/>
      <c r="H40" s="308"/>
      <c r="I40" s="308"/>
      <c r="J40" s="308"/>
      <c r="K40" s="308"/>
      <c r="M40" s="308"/>
      <c r="N40" s="293"/>
      <c r="O40" s="313"/>
    </row>
    <row r="41" spans="1:19" ht="18" customHeight="1" x14ac:dyDescent="0.2">
      <c r="A41" s="309" t="s">
        <v>3</v>
      </c>
      <c r="B41" s="309" t="s">
        <v>210</v>
      </c>
      <c r="C41" s="293">
        <v>22</v>
      </c>
      <c r="D41" s="294">
        <v>19</v>
      </c>
      <c r="E41" s="293">
        <v>19</v>
      </c>
      <c r="F41" s="293">
        <v>20</v>
      </c>
      <c r="G41" s="293">
        <v>17</v>
      </c>
      <c r="H41" s="293">
        <v>16</v>
      </c>
      <c r="I41" s="293">
        <v>15</v>
      </c>
      <c r="J41" s="293">
        <v>13</v>
      </c>
      <c r="K41" s="294">
        <v>14</v>
      </c>
      <c r="L41" s="294">
        <v>12</v>
      </c>
      <c r="M41" s="293">
        <v>13</v>
      </c>
      <c r="N41" s="293">
        <v>15</v>
      </c>
      <c r="O41" s="293">
        <v>12</v>
      </c>
      <c r="P41" s="314">
        <v>11.8</v>
      </c>
      <c r="Q41" s="314">
        <v>11</v>
      </c>
      <c r="R41" s="314">
        <v>14.3</v>
      </c>
      <c r="S41" s="314">
        <v>13.7</v>
      </c>
    </row>
    <row r="42" spans="1:19" ht="18" customHeight="1" x14ac:dyDescent="0.2">
      <c r="A42" s="309" t="s">
        <v>211</v>
      </c>
      <c r="B42" s="309" t="s">
        <v>212</v>
      </c>
      <c r="C42" s="315" t="s">
        <v>2</v>
      </c>
      <c r="D42" s="315" t="s">
        <v>2</v>
      </c>
      <c r="E42" s="293">
        <v>25</v>
      </c>
      <c r="F42" s="293">
        <v>26</v>
      </c>
      <c r="G42" s="293">
        <v>19</v>
      </c>
      <c r="H42" s="293">
        <v>22</v>
      </c>
      <c r="I42" s="293">
        <v>18</v>
      </c>
      <c r="J42" s="293">
        <v>18</v>
      </c>
      <c r="K42" s="294">
        <v>22</v>
      </c>
      <c r="L42" s="294">
        <v>21</v>
      </c>
      <c r="M42" s="293">
        <v>20</v>
      </c>
      <c r="N42" s="293">
        <v>18</v>
      </c>
      <c r="O42" s="294" t="s">
        <v>4</v>
      </c>
      <c r="P42" s="316">
        <v>12.6</v>
      </c>
      <c r="Q42" s="316">
        <v>13</v>
      </c>
      <c r="R42" s="314">
        <v>14.7</v>
      </c>
      <c r="S42" s="314">
        <v>11</v>
      </c>
    </row>
    <row r="43" spans="1:19" ht="18" customHeight="1" x14ac:dyDescent="0.2">
      <c r="A43" s="309" t="s">
        <v>213</v>
      </c>
      <c r="B43" s="309" t="s">
        <v>212</v>
      </c>
      <c r="C43" s="315" t="s">
        <v>2</v>
      </c>
      <c r="D43" s="315" t="s">
        <v>2</v>
      </c>
      <c r="E43" s="293">
        <v>25</v>
      </c>
      <c r="F43" s="293">
        <v>22</v>
      </c>
      <c r="G43" s="293">
        <v>22</v>
      </c>
      <c r="H43" s="293">
        <v>17</v>
      </c>
      <c r="I43" s="293">
        <v>19</v>
      </c>
      <c r="J43" s="293">
        <v>19</v>
      </c>
      <c r="K43" s="294">
        <v>17</v>
      </c>
      <c r="L43" s="294">
        <v>15</v>
      </c>
      <c r="M43" s="294" t="s">
        <v>4</v>
      </c>
      <c r="N43" s="294" t="s">
        <v>4</v>
      </c>
      <c r="O43" s="294" t="s">
        <v>4</v>
      </c>
      <c r="P43" s="316">
        <v>14.9</v>
      </c>
      <c r="Q43" s="316">
        <v>16</v>
      </c>
      <c r="R43" s="314">
        <v>17</v>
      </c>
      <c r="S43" s="314">
        <v>11.7</v>
      </c>
    </row>
    <row r="44" spans="1:19" ht="18" customHeight="1" x14ac:dyDescent="0.2">
      <c r="A44" s="309" t="s">
        <v>226</v>
      </c>
      <c r="B44" s="309" t="s">
        <v>212</v>
      </c>
      <c r="C44" s="315" t="s">
        <v>2</v>
      </c>
      <c r="D44" s="315" t="s">
        <v>2</v>
      </c>
      <c r="E44" s="315" t="s">
        <v>2</v>
      </c>
      <c r="F44" s="293">
        <v>20</v>
      </c>
      <c r="G44" s="293">
        <v>18</v>
      </c>
      <c r="H44" s="293">
        <v>15</v>
      </c>
      <c r="I44" s="293">
        <v>15</v>
      </c>
      <c r="J44" s="293">
        <v>16</v>
      </c>
      <c r="K44" s="293">
        <v>16</v>
      </c>
      <c r="L44" s="293">
        <v>14</v>
      </c>
      <c r="M44" s="293">
        <v>16</v>
      </c>
      <c r="N44" s="293">
        <v>15</v>
      </c>
      <c r="O44" s="293">
        <v>13</v>
      </c>
      <c r="P44" s="314">
        <v>12.1</v>
      </c>
      <c r="Q44" s="314">
        <v>11</v>
      </c>
      <c r="R44" s="314">
        <v>12.3</v>
      </c>
      <c r="S44" s="314">
        <v>13.6</v>
      </c>
    </row>
    <row r="45" spans="1:19" ht="18" customHeight="1" x14ac:dyDescent="0.2">
      <c r="A45" s="309" t="s">
        <v>216</v>
      </c>
      <c r="B45" s="309" t="s">
        <v>217</v>
      </c>
      <c r="C45" s="315" t="s">
        <v>2</v>
      </c>
      <c r="D45" s="315" t="s">
        <v>2</v>
      </c>
      <c r="E45" s="315" t="s">
        <v>2</v>
      </c>
      <c r="F45" s="293">
        <v>24</v>
      </c>
      <c r="G45" s="293">
        <v>22</v>
      </c>
      <c r="H45" s="293">
        <v>17</v>
      </c>
      <c r="I45" s="293">
        <v>17</v>
      </c>
      <c r="J45" s="293">
        <v>17</v>
      </c>
      <c r="K45" s="294">
        <v>19</v>
      </c>
      <c r="L45" s="294">
        <v>16</v>
      </c>
      <c r="M45" s="293">
        <v>15</v>
      </c>
      <c r="N45" s="293">
        <v>16</v>
      </c>
      <c r="O45" s="293">
        <v>17</v>
      </c>
      <c r="P45" s="316" t="s">
        <v>2</v>
      </c>
      <c r="Q45" s="316" t="s">
        <v>2</v>
      </c>
      <c r="R45" s="316" t="s">
        <v>2</v>
      </c>
      <c r="S45" s="316" t="s">
        <v>2</v>
      </c>
    </row>
    <row r="46" spans="1:19" ht="18" customHeight="1" x14ac:dyDescent="0.2">
      <c r="A46" s="309" t="s">
        <v>227</v>
      </c>
      <c r="B46" s="309" t="s">
        <v>212</v>
      </c>
      <c r="C46" s="315" t="s">
        <v>2</v>
      </c>
      <c r="D46" s="315" t="s">
        <v>2</v>
      </c>
      <c r="E46" s="315" t="s">
        <v>2</v>
      </c>
      <c r="F46" s="315" t="s">
        <v>2</v>
      </c>
      <c r="G46" s="293">
        <v>26</v>
      </c>
      <c r="H46" s="293">
        <v>18</v>
      </c>
      <c r="I46" s="293">
        <v>17</v>
      </c>
      <c r="J46" s="294">
        <v>18</v>
      </c>
      <c r="K46" s="294">
        <v>16</v>
      </c>
      <c r="L46" s="293">
        <v>16</v>
      </c>
      <c r="M46" s="294">
        <v>17</v>
      </c>
      <c r="N46" s="293">
        <v>17</v>
      </c>
      <c r="O46" s="293">
        <v>15</v>
      </c>
      <c r="P46" s="316" t="s">
        <v>4</v>
      </c>
      <c r="Q46" s="316" t="s">
        <v>2</v>
      </c>
      <c r="R46" s="316" t="s">
        <v>2</v>
      </c>
      <c r="S46" s="316" t="s">
        <v>2</v>
      </c>
    </row>
    <row r="47" spans="1:19" ht="18" customHeight="1" x14ac:dyDescent="0.2">
      <c r="A47" s="309" t="s">
        <v>5</v>
      </c>
      <c r="B47" s="309" t="s">
        <v>210</v>
      </c>
      <c r="C47" s="294" t="s">
        <v>2</v>
      </c>
      <c r="D47" s="294">
        <v>19</v>
      </c>
      <c r="E47" s="293">
        <v>18</v>
      </c>
      <c r="F47" s="293">
        <v>20</v>
      </c>
      <c r="G47" s="293">
        <v>19</v>
      </c>
      <c r="H47" s="293">
        <v>15</v>
      </c>
      <c r="I47" s="294" t="s">
        <v>4</v>
      </c>
      <c r="J47" s="293">
        <v>14</v>
      </c>
      <c r="K47" s="294">
        <v>15</v>
      </c>
      <c r="L47" s="294" t="s">
        <v>4</v>
      </c>
      <c r="M47" s="293">
        <v>14</v>
      </c>
      <c r="N47" s="294" t="s">
        <v>4</v>
      </c>
      <c r="O47" s="294">
        <v>10</v>
      </c>
      <c r="P47" s="316">
        <v>10.7</v>
      </c>
      <c r="Q47" s="316">
        <v>10</v>
      </c>
      <c r="R47" s="314">
        <v>10.7</v>
      </c>
      <c r="S47" s="314">
        <v>10.9</v>
      </c>
    </row>
    <row r="48" spans="1:19" ht="18" customHeight="1" x14ac:dyDescent="0.2">
      <c r="A48" s="309" t="s">
        <v>222</v>
      </c>
      <c r="B48" s="309" t="s">
        <v>212</v>
      </c>
      <c r="C48" s="315" t="s">
        <v>2</v>
      </c>
      <c r="D48" s="315" t="s">
        <v>2</v>
      </c>
      <c r="E48" s="294">
        <v>27</v>
      </c>
      <c r="F48" s="294">
        <v>27</v>
      </c>
      <c r="G48" s="294">
        <v>25</v>
      </c>
      <c r="H48" s="294">
        <v>10</v>
      </c>
      <c r="I48" s="294">
        <v>19</v>
      </c>
      <c r="J48" s="294">
        <v>23</v>
      </c>
      <c r="K48" s="294" t="s">
        <v>4</v>
      </c>
      <c r="L48" s="294">
        <v>13</v>
      </c>
      <c r="M48" s="294" t="s">
        <v>4</v>
      </c>
      <c r="N48" s="294" t="s">
        <v>4</v>
      </c>
      <c r="O48" s="294">
        <v>10</v>
      </c>
      <c r="P48" s="316">
        <v>11.5</v>
      </c>
      <c r="Q48" s="316">
        <v>13</v>
      </c>
      <c r="R48" s="314">
        <v>13.5</v>
      </c>
      <c r="S48" s="314">
        <v>15</v>
      </c>
    </row>
    <row r="49" spans="1:19" ht="18" customHeight="1" x14ac:dyDescent="0.2">
      <c r="A49" s="309" t="s">
        <v>228</v>
      </c>
      <c r="B49" s="309" t="s">
        <v>30</v>
      </c>
      <c r="C49" s="315" t="s">
        <v>2</v>
      </c>
      <c r="D49" s="315" t="s">
        <v>2</v>
      </c>
      <c r="E49" s="294">
        <v>14</v>
      </c>
      <c r="F49" s="294">
        <v>15</v>
      </c>
      <c r="G49" s="294">
        <v>15</v>
      </c>
      <c r="H49" s="294">
        <v>12</v>
      </c>
      <c r="I49" s="294">
        <v>11</v>
      </c>
      <c r="J49" s="294">
        <v>12</v>
      </c>
      <c r="K49" s="294">
        <v>12</v>
      </c>
      <c r="L49" s="294">
        <v>11</v>
      </c>
      <c r="M49" s="294">
        <v>12</v>
      </c>
      <c r="N49" s="294" t="s">
        <v>4</v>
      </c>
      <c r="O49" s="294">
        <v>11</v>
      </c>
      <c r="P49" s="316" t="s">
        <v>4</v>
      </c>
      <c r="Q49" s="316">
        <v>11</v>
      </c>
      <c r="R49" s="316">
        <v>8.6999999999999993</v>
      </c>
      <c r="S49" s="316">
        <v>8.8000000000000007</v>
      </c>
    </row>
    <row r="50" spans="1:19" ht="18" customHeight="1" x14ac:dyDescent="0.2">
      <c r="A50" s="309" t="s">
        <v>221</v>
      </c>
      <c r="B50" s="309" t="s">
        <v>217</v>
      </c>
      <c r="C50" s="294">
        <v>32</v>
      </c>
      <c r="D50" s="294">
        <v>27</v>
      </c>
      <c r="E50" s="293">
        <v>29</v>
      </c>
      <c r="F50" s="293">
        <v>38</v>
      </c>
      <c r="G50" s="293">
        <v>32</v>
      </c>
      <c r="H50" s="293">
        <v>27</v>
      </c>
      <c r="I50" s="293">
        <v>26</v>
      </c>
      <c r="J50" s="293">
        <v>29</v>
      </c>
      <c r="K50" s="294" t="s">
        <v>4</v>
      </c>
      <c r="L50" s="294" t="s">
        <v>4</v>
      </c>
      <c r="M50" s="293">
        <v>23</v>
      </c>
      <c r="N50" s="294" t="s">
        <v>2</v>
      </c>
      <c r="O50" s="294" t="s">
        <v>2</v>
      </c>
      <c r="P50" s="294" t="s">
        <v>2</v>
      </c>
      <c r="Q50" s="294" t="s">
        <v>2</v>
      </c>
      <c r="R50" s="316" t="s">
        <v>2</v>
      </c>
      <c r="S50" s="316" t="s">
        <v>2</v>
      </c>
    </row>
    <row r="51" spans="1:19" ht="18" customHeight="1" x14ac:dyDescent="0.2">
      <c r="A51" s="309" t="s">
        <v>229</v>
      </c>
      <c r="B51" s="309" t="s">
        <v>220</v>
      </c>
      <c r="C51" s="293">
        <v>21</v>
      </c>
      <c r="D51" s="294" t="s">
        <v>4</v>
      </c>
      <c r="E51" s="293">
        <v>20</v>
      </c>
      <c r="F51" s="293">
        <v>21</v>
      </c>
      <c r="G51" s="293">
        <v>20</v>
      </c>
      <c r="H51" s="293">
        <v>19</v>
      </c>
      <c r="I51" s="293">
        <v>25</v>
      </c>
      <c r="J51" s="294" t="s">
        <v>4</v>
      </c>
      <c r="K51" s="294">
        <v>17</v>
      </c>
      <c r="L51" s="294" t="s">
        <v>4</v>
      </c>
      <c r="M51" s="294" t="s">
        <v>2</v>
      </c>
      <c r="N51" s="294" t="s">
        <v>2</v>
      </c>
      <c r="O51" s="294" t="s">
        <v>2</v>
      </c>
      <c r="P51" s="316" t="s">
        <v>2</v>
      </c>
      <c r="Q51" s="316" t="s">
        <v>2</v>
      </c>
      <c r="R51" s="316" t="s">
        <v>2</v>
      </c>
      <c r="S51" s="316" t="s">
        <v>2</v>
      </c>
    </row>
    <row r="52" spans="1:19" ht="18" customHeight="1" x14ac:dyDescent="0.2">
      <c r="A52" s="309" t="s">
        <v>223</v>
      </c>
      <c r="B52" s="309" t="s">
        <v>212</v>
      </c>
      <c r="C52" s="323">
        <v>15</v>
      </c>
      <c r="D52" s="323">
        <v>14</v>
      </c>
      <c r="E52" s="323">
        <v>15</v>
      </c>
      <c r="F52" s="323">
        <v>16</v>
      </c>
      <c r="G52" s="323">
        <v>14</v>
      </c>
      <c r="H52" s="323">
        <v>12</v>
      </c>
      <c r="I52" s="323">
        <v>12</v>
      </c>
      <c r="J52" s="323">
        <v>14</v>
      </c>
      <c r="K52" s="323">
        <v>12</v>
      </c>
      <c r="L52" s="323">
        <v>11</v>
      </c>
      <c r="M52" s="323">
        <v>12</v>
      </c>
      <c r="N52" s="293">
        <v>11</v>
      </c>
      <c r="O52" s="293">
        <v>9</v>
      </c>
      <c r="P52" s="314">
        <v>8.6</v>
      </c>
      <c r="Q52" s="316" t="s">
        <v>2</v>
      </c>
      <c r="R52" s="316" t="s">
        <v>2</v>
      </c>
      <c r="S52" s="316" t="s">
        <v>2</v>
      </c>
    </row>
    <row r="53" spans="1:19" ht="18" customHeight="1" x14ac:dyDescent="0.2">
      <c r="A53" s="309" t="s">
        <v>224</v>
      </c>
      <c r="B53" s="309" t="s">
        <v>212</v>
      </c>
      <c r="C53" s="315" t="s">
        <v>4</v>
      </c>
      <c r="D53" s="310">
        <v>17</v>
      </c>
      <c r="E53" s="323">
        <v>19</v>
      </c>
      <c r="F53" s="323">
        <v>21</v>
      </c>
      <c r="G53" s="323">
        <v>20</v>
      </c>
      <c r="H53" s="323">
        <v>16</v>
      </c>
      <c r="I53" s="323">
        <v>16</v>
      </c>
      <c r="J53" s="323">
        <v>19</v>
      </c>
      <c r="K53" s="310">
        <v>19</v>
      </c>
      <c r="L53" s="310">
        <v>15</v>
      </c>
      <c r="M53" s="323">
        <v>16</v>
      </c>
      <c r="N53" s="323">
        <v>14</v>
      </c>
      <c r="O53" s="323">
        <v>13</v>
      </c>
      <c r="P53" s="324">
        <v>12.6</v>
      </c>
      <c r="Q53" s="324">
        <v>13</v>
      </c>
      <c r="R53" s="316" t="s">
        <v>2</v>
      </c>
      <c r="S53" s="316" t="s">
        <v>2</v>
      </c>
    </row>
    <row r="54" spans="1:19" ht="18" customHeight="1" x14ac:dyDescent="0.2">
      <c r="A54" s="309"/>
      <c r="B54" s="309"/>
      <c r="C54" s="315"/>
      <c r="D54" s="310"/>
      <c r="E54" s="323"/>
      <c r="F54" s="323"/>
      <c r="G54" s="323"/>
      <c r="H54" s="323"/>
      <c r="I54" s="323"/>
      <c r="J54" s="323"/>
      <c r="K54" s="310"/>
      <c r="L54" s="310"/>
      <c r="M54" s="323"/>
      <c r="N54" s="323"/>
      <c r="O54" s="323"/>
      <c r="P54" s="324"/>
      <c r="Q54" s="324"/>
    </row>
    <row r="55" spans="1:19" ht="18" customHeight="1" x14ac:dyDescent="0.2">
      <c r="A55" s="307" t="s">
        <v>535</v>
      </c>
      <c r="B55" s="293"/>
      <c r="C55" s="308"/>
      <c r="D55" s="308"/>
      <c r="E55" s="308"/>
      <c r="G55" s="308"/>
      <c r="H55" s="308"/>
      <c r="I55" s="308"/>
      <c r="J55" s="308"/>
      <c r="K55" s="308"/>
      <c r="S55" s="308" t="s">
        <v>6</v>
      </c>
    </row>
    <row r="56" spans="1:19" ht="18" customHeight="1" x14ac:dyDescent="0.25">
      <c r="A56" s="307"/>
      <c r="B56" s="293"/>
      <c r="C56" s="308"/>
      <c r="D56" s="308"/>
      <c r="E56" s="308"/>
      <c r="G56" s="308"/>
      <c r="H56" s="308"/>
      <c r="I56" s="308"/>
      <c r="J56" s="308"/>
      <c r="K56" s="308"/>
      <c r="M56" s="308"/>
      <c r="N56" s="293"/>
      <c r="O56" s="313"/>
    </row>
    <row r="57" spans="1:19" ht="18" customHeight="1" x14ac:dyDescent="0.2">
      <c r="A57" s="309" t="s">
        <v>3</v>
      </c>
      <c r="B57" s="309" t="s">
        <v>210</v>
      </c>
      <c r="C57" s="293">
        <v>22</v>
      </c>
      <c r="D57" s="294">
        <v>19</v>
      </c>
      <c r="E57" s="293">
        <v>19</v>
      </c>
      <c r="F57" s="293">
        <v>20</v>
      </c>
      <c r="G57" s="293" t="s">
        <v>2</v>
      </c>
      <c r="H57" s="293" t="s">
        <v>2</v>
      </c>
      <c r="I57" s="293" t="s">
        <v>2</v>
      </c>
      <c r="J57" s="293">
        <v>7</v>
      </c>
      <c r="K57" s="294">
        <v>8</v>
      </c>
      <c r="L57" s="294">
        <v>9</v>
      </c>
      <c r="M57" s="293">
        <v>9</v>
      </c>
      <c r="N57" s="293">
        <v>10</v>
      </c>
      <c r="O57" s="293">
        <v>8</v>
      </c>
      <c r="P57" s="314">
        <v>5</v>
      </c>
      <c r="Q57" s="314">
        <v>6</v>
      </c>
      <c r="R57" s="314">
        <v>6.9</v>
      </c>
      <c r="S57" s="314">
        <v>7.3</v>
      </c>
    </row>
    <row r="58" spans="1:19" ht="18" customHeight="1" x14ac:dyDescent="0.2">
      <c r="A58" s="309" t="s">
        <v>211</v>
      </c>
      <c r="B58" s="309" t="s">
        <v>212</v>
      </c>
      <c r="C58" s="315" t="s">
        <v>2</v>
      </c>
      <c r="D58" s="315" t="s">
        <v>2</v>
      </c>
      <c r="E58" s="293">
        <v>25</v>
      </c>
      <c r="F58" s="293">
        <v>26</v>
      </c>
      <c r="G58" s="293" t="s">
        <v>2</v>
      </c>
      <c r="H58" s="293" t="s">
        <v>2</v>
      </c>
      <c r="I58" s="293" t="s">
        <v>2</v>
      </c>
      <c r="J58" s="293" t="s">
        <v>2</v>
      </c>
      <c r="K58" s="294" t="s">
        <v>2</v>
      </c>
      <c r="L58" s="294" t="s">
        <v>2</v>
      </c>
      <c r="M58" s="293" t="s">
        <v>2</v>
      </c>
      <c r="N58" s="293" t="s">
        <v>4</v>
      </c>
      <c r="O58" s="294">
        <v>11</v>
      </c>
      <c r="P58" s="316">
        <v>7</v>
      </c>
      <c r="Q58" s="316">
        <v>7</v>
      </c>
      <c r="R58" s="316">
        <v>8.1</v>
      </c>
      <c r="S58" s="316">
        <v>6.6</v>
      </c>
    </row>
    <row r="59" spans="1:19" ht="18" customHeight="1" x14ac:dyDescent="0.2">
      <c r="A59" s="309" t="s">
        <v>320</v>
      </c>
      <c r="B59" s="309" t="s">
        <v>30</v>
      </c>
      <c r="C59" s="315" t="s">
        <v>2</v>
      </c>
      <c r="D59" s="315" t="s">
        <v>2</v>
      </c>
      <c r="E59" s="293">
        <v>25</v>
      </c>
      <c r="F59" s="293">
        <v>22</v>
      </c>
      <c r="G59" s="293">
        <v>4</v>
      </c>
      <c r="H59" s="293">
        <v>3</v>
      </c>
      <c r="I59" s="293">
        <v>3</v>
      </c>
      <c r="J59" s="293" t="s">
        <v>2</v>
      </c>
      <c r="K59" s="294">
        <v>4</v>
      </c>
      <c r="L59" s="294">
        <v>4</v>
      </c>
      <c r="M59" s="294" t="s">
        <v>2</v>
      </c>
      <c r="N59" s="294">
        <v>7</v>
      </c>
      <c r="O59" s="294">
        <v>3</v>
      </c>
      <c r="P59" s="316">
        <v>3</v>
      </c>
      <c r="Q59" s="316">
        <v>5</v>
      </c>
      <c r="R59" s="316">
        <v>5</v>
      </c>
      <c r="S59" s="316">
        <v>4.4000000000000004</v>
      </c>
    </row>
    <row r="60" spans="1:19" ht="18" customHeight="1" x14ac:dyDescent="0.2">
      <c r="A60" s="309" t="s">
        <v>5</v>
      </c>
      <c r="B60" s="309" t="s">
        <v>210</v>
      </c>
      <c r="C60" s="294" t="s">
        <v>2</v>
      </c>
      <c r="D60" s="294">
        <v>19</v>
      </c>
      <c r="E60" s="293">
        <v>18</v>
      </c>
      <c r="F60" s="293">
        <v>20</v>
      </c>
      <c r="G60" s="293" t="s">
        <v>2</v>
      </c>
      <c r="H60" s="293" t="s">
        <v>2</v>
      </c>
      <c r="I60" s="294">
        <v>8</v>
      </c>
      <c r="J60" s="293">
        <v>9</v>
      </c>
      <c r="K60" s="294">
        <v>12</v>
      </c>
      <c r="L60" s="294" t="s">
        <v>2</v>
      </c>
      <c r="M60" s="293">
        <v>8</v>
      </c>
      <c r="N60" s="294" t="s">
        <v>2</v>
      </c>
      <c r="O60" s="294">
        <v>6</v>
      </c>
      <c r="P60" s="316">
        <v>6</v>
      </c>
      <c r="Q60" s="316">
        <v>7</v>
      </c>
      <c r="R60" s="316">
        <v>6.3</v>
      </c>
      <c r="S60" s="316">
        <v>6.3</v>
      </c>
    </row>
    <row r="61" spans="1:19" ht="18" customHeight="1" x14ac:dyDescent="0.2">
      <c r="A61" s="309" t="s">
        <v>221</v>
      </c>
      <c r="B61" s="309" t="s">
        <v>217</v>
      </c>
      <c r="C61" s="294">
        <v>32</v>
      </c>
      <c r="D61" s="294">
        <v>27</v>
      </c>
      <c r="E61" s="293">
        <v>29</v>
      </c>
      <c r="F61" s="293">
        <v>38</v>
      </c>
      <c r="G61" s="293" t="s">
        <v>2</v>
      </c>
      <c r="H61" s="293" t="s">
        <v>2</v>
      </c>
      <c r="I61" s="293" t="s">
        <v>2</v>
      </c>
      <c r="J61" s="293">
        <v>23</v>
      </c>
      <c r="K61" s="294">
        <v>22</v>
      </c>
      <c r="L61" s="294">
        <v>20</v>
      </c>
      <c r="M61" s="293">
        <v>16</v>
      </c>
      <c r="N61" s="294" t="s">
        <v>2</v>
      </c>
      <c r="O61" s="294" t="s">
        <v>2</v>
      </c>
      <c r="P61" s="294" t="s">
        <v>2</v>
      </c>
      <c r="Q61" s="294" t="s">
        <v>2</v>
      </c>
      <c r="R61" s="294" t="s">
        <v>2</v>
      </c>
      <c r="S61" s="294" t="s">
        <v>2</v>
      </c>
    </row>
    <row r="62" spans="1:19" ht="18" customHeight="1" x14ac:dyDescent="0.2">
      <c r="A62" s="309" t="s">
        <v>229</v>
      </c>
      <c r="B62" s="309" t="s">
        <v>220</v>
      </c>
      <c r="C62" s="293">
        <v>21</v>
      </c>
      <c r="D62" s="294" t="s">
        <v>4</v>
      </c>
      <c r="E62" s="293">
        <v>20</v>
      </c>
      <c r="F62" s="293">
        <v>21</v>
      </c>
      <c r="G62" s="293" t="s">
        <v>2</v>
      </c>
      <c r="H62" s="293" t="s">
        <v>2</v>
      </c>
      <c r="I62" s="293">
        <v>12</v>
      </c>
      <c r="J62" s="294">
        <v>12</v>
      </c>
      <c r="K62" s="294">
        <v>10</v>
      </c>
      <c r="L62" s="294" t="s">
        <v>2</v>
      </c>
      <c r="M62" s="294" t="s">
        <v>2</v>
      </c>
      <c r="N62" s="294" t="s">
        <v>2</v>
      </c>
      <c r="O62" s="294" t="s">
        <v>2</v>
      </c>
      <c r="P62" s="316" t="s">
        <v>2</v>
      </c>
      <c r="Q62" s="316" t="s">
        <v>2</v>
      </c>
      <c r="R62" s="316" t="s">
        <v>2</v>
      </c>
      <c r="S62" s="316" t="s">
        <v>2</v>
      </c>
    </row>
    <row r="63" spans="1:19" ht="18" customHeight="1" x14ac:dyDescent="0.2">
      <c r="A63" s="309" t="s">
        <v>321</v>
      </c>
      <c r="B63" s="309" t="s">
        <v>212</v>
      </c>
      <c r="C63" s="293">
        <v>15</v>
      </c>
      <c r="D63" s="294">
        <v>14</v>
      </c>
      <c r="E63" s="293">
        <v>15</v>
      </c>
      <c r="F63" s="293">
        <v>16</v>
      </c>
      <c r="G63" s="293" t="s">
        <v>2</v>
      </c>
      <c r="H63" s="293" t="s">
        <v>2</v>
      </c>
      <c r="I63" s="293" t="s">
        <v>2</v>
      </c>
      <c r="J63" s="294" t="s">
        <v>2</v>
      </c>
      <c r="K63" s="294" t="s">
        <v>2</v>
      </c>
      <c r="L63" s="294" t="s">
        <v>2</v>
      </c>
      <c r="M63" s="294" t="s">
        <v>2</v>
      </c>
      <c r="N63" s="294" t="s">
        <v>2</v>
      </c>
      <c r="O63" s="294">
        <v>8</v>
      </c>
      <c r="P63" s="316">
        <v>8</v>
      </c>
      <c r="Q63" s="316">
        <v>7</v>
      </c>
      <c r="R63" s="316">
        <v>7.4</v>
      </c>
      <c r="S63" s="316">
        <v>6.3</v>
      </c>
    </row>
    <row r="64" spans="1:19" ht="18" customHeight="1" x14ac:dyDescent="0.2">
      <c r="A64" s="309" t="s">
        <v>322</v>
      </c>
      <c r="B64" s="309" t="s">
        <v>210</v>
      </c>
      <c r="C64" s="293" t="s">
        <v>4</v>
      </c>
      <c r="D64" s="294">
        <v>17</v>
      </c>
      <c r="E64" s="293">
        <v>19</v>
      </c>
      <c r="F64" s="293">
        <v>21</v>
      </c>
      <c r="G64" s="293" t="s">
        <v>2</v>
      </c>
      <c r="H64" s="293" t="s">
        <v>2</v>
      </c>
      <c r="I64" s="293" t="s">
        <v>2</v>
      </c>
      <c r="J64" s="294" t="s">
        <v>2</v>
      </c>
      <c r="K64" s="294" t="s">
        <v>2</v>
      </c>
      <c r="L64" s="294" t="s">
        <v>2</v>
      </c>
      <c r="M64" s="294" t="s">
        <v>2</v>
      </c>
      <c r="N64" s="294">
        <v>7</v>
      </c>
      <c r="O64" s="294">
        <v>7</v>
      </c>
      <c r="P64" s="316">
        <v>7</v>
      </c>
      <c r="Q64" s="316">
        <v>8</v>
      </c>
      <c r="R64" s="316">
        <v>6.9</v>
      </c>
      <c r="S64" s="316">
        <v>6.7</v>
      </c>
    </row>
    <row r="65" spans="1:19" ht="18" customHeight="1" thickBot="1" x14ac:dyDescent="0.25">
      <c r="A65" s="325" t="s">
        <v>323</v>
      </c>
      <c r="B65" s="325" t="s">
        <v>324</v>
      </c>
      <c r="C65" s="326"/>
      <c r="D65" s="327"/>
      <c r="E65" s="328"/>
      <c r="F65" s="328"/>
      <c r="G65" s="329" t="s">
        <v>2</v>
      </c>
      <c r="H65" s="329" t="s">
        <v>2</v>
      </c>
      <c r="I65" s="329">
        <v>9</v>
      </c>
      <c r="J65" s="329">
        <v>11</v>
      </c>
      <c r="K65" s="330">
        <v>11</v>
      </c>
      <c r="L65" s="330">
        <v>11</v>
      </c>
      <c r="M65" s="329" t="s">
        <v>2</v>
      </c>
      <c r="N65" s="329">
        <v>8</v>
      </c>
      <c r="O65" s="329">
        <v>9</v>
      </c>
      <c r="P65" s="331">
        <v>6</v>
      </c>
      <c r="Q65" s="331">
        <v>6</v>
      </c>
      <c r="R65" s="331">
        <v>7.2</v>
      </c>
      <c r="S65" s="331">
        <v>7.8</v>
      </c>
    </row>
    <row r="66" spans="1:19" ht="20.25" customHeight="1" x14ac:dyDescent="0.2">
      <c r="A66" s="285" t="s">
        <v>1</v>
      </c>
      <c r="C66" s="321"/>
      <c r="D66" s="321"/>
      <c r="E66" s="321"/>
      <c r="F66" s="321"/>
      <c r="G66" s="321"/>
      <c r="H66" s="321"/>
      <c r="I66" s="321"/>
      <c r="J66" s="321"/>
      <c r="K66" s="321"/>
      <c r="L66" s="321"/>
    </row>
    <row r="67" spans="1:19" x14ac:dyDescent="0.2">
      <c r="A67" s="297" t="s">
        <v>230</v>
      </c>
    </row>
    <row r="68" spans="1:19" x14ac:dyDescent="0.2">
      <c r="A68" s="332" t="s">
        <v>231</v>
      </c>
      <c r="B68" s="333"/>
      <c r="C68" s="334"/>
      <c r="D68" s="335"/>
    </row>
    <row r="69" spans="1:19" x14ac:dyDescent="0.2">
      <c r="A69" s="297" t="s">
        <v>232</v>
      </c>
      <c r="C69" s="334"/>
      <c r="D69" s="335"/>
    </row>
    <row r="70" spans="1:19" ht="15.75" x14ac:dyDescent="0.2">
      <c r="A70" s="336" t="s">
        <v>536</v>
      </c>
      <c r="C70" s="334"/>
      <c r="D70" s="335"/>
    </row>
    <row r="71" spans="1:19" ht="15.75" x14ac:dyDescent="0.2">
      <c r="A71" s="336" t="s">
        <v>537</v>
      </c>
      <c r="C71" s="334"/>
      <c r="D71" s="335"/>
    </row>
    <row r="72" spans="1:19" x14ac:dyDescent="0.2">
      <c r="A72" s="336"/>
      <c r="C72" s="334"/>
      <c r="D72" s="335"/>
    </row>
    <row r="73" spans="1:19" x14ac:dyDescent="0.2">
      <c r="A73" s="337" t="s">
        <v>233</v>
      </c>
      <c r="C73" s="334"/>
      <c r="D73" s="335"/>
    </row>
    <row r="74" spans="1:19" x14ac:dyDescent="0.2">
      <c r="A74" s="337" t="s">
        <v>284</v>
      </c>
      <c r="B74" s="333"/>
      <c r="C74" s="335"/>
      <c r="D74" s="335"/>
      <c r="E74" s="335"/>
      <c r="F74" s="335"/>
      <c r="G74" s="335"/>
      <c r="H74" s="335"/>
      <c r="I74" s="335"/>
      <c r="J74" s="335"/>
      <c r="K74" s="335"/>
      <c r="L74" s="335"/>
      <c r="M74" s="335"/>
    </row>
    <row r="75" spans="1:19" hidden="1" x14ac:dyDescent="0.2">
      <c r="A75" s="337" t="s">
        <v>233</v>
      </c>
      <c r="C75" s="334"/>
      <c r="D75" s="335"/>
    </row>
    <row r="76" spans="1:19" x14ac:dyDescent="0.2">
      <c r="A76" s="337" t="s">
        <v>0</v>
      </c>
      <c r="C76" s="335"/>
    </row>
    <row r="77" spans="1:19" x14ac:dyDescent="0.2">
      <c r="C77" s="335"/>
    </row>
    <row r="78" spans="1:19" x14ac:dyDescent="0.2">
      <c r="C78" s="335"/>
    </row>
  </sheetData>
  <pageMargins left="0.74803149606299213" right="0.74803149606299213" top="0.98425196850393704" bottom="0.9055118110236221" header="0.51181102362204722" footer="0.51181102362204722"/>
  <pageSetup paperSize="9" scale="54" orientation="portrait" r:id="rId1"/>
  <headerFooter alignWithMargins="0">
    <oddHeader>&amp;R&amp;"Arial,Bold"&amp;16ENVIRONMENT AND EMISSIONS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
  <sheetViews>
    <sheetView zoomScaleNormal="100" workbookViewId="0"/>
  </sheetViews>
  <sheetFormatPr defaultColWidth="9.140625" defaultRowHeight="12.75" x14ac:dyDescent="0.2"/>
  <cols>
    <col min="1" max="10" width="9.140625" style="24"/>
    <col min="11" max="11" width="18.85546875" style="24" bestFit="1" customWidth="1"/>
    <col min="12" max="12" width="12" style="24" bestFit="1" customWidth="1"/>
    <col min="13" max="13" width="9.140625" style="24"/>
    <col min="14" max="14" width="9.140625" style="24" customWidth="1"/>
    <col min="15" max="15" width="17.85546875" style="24" bestFit="1" customWidth="1"/>
    <col min="16" max="16" width="12" style="24" bestFit="1" customWidth="1"/>
    <col min="17" max="17" width="9" style="24" customWidth="1"/>
    <col min="18" max="16384" width="9.140625" style="24"/>
  </cols>
  <sheetData>
    <row r="1" spans="1:23" x14ac:dyDescent="0.2">
      <c r="B1" s="24" t="s">
        <v>418</v>
      </c>
      <c r="I1" s="24" t="s">
        <v>419</v>
      </c>
      <c r="R1" s="216" t="s">
        <v>420</v>
      </c>
    </row>
    <row r="3" spans="1:23" x14ac:dyDescent="0.2">
      <c r="B3" s="24" t="s">
        <v>176</v>
      </c>
      <c r="C3" s="24" t="s">
        <v>177</v>
      </c>
      <c r="D3" s="24" t="s">
        <v>178</v>
      </c>
      <c r="E3" s="24" t="s">
        <v>325</v>
      </c>
      <c r="F3" s="24" t="s">
        <v>179</v>
      </c>
      <c r="J3" s="24" t="s">
        <v>176</v>
      </c>
      <c r="K3" s="24" t="s">
        <v>177</v>
      </c>
      <c r="L3" s="24" t="s">
        <v>178</v>
      </c>
      <c r="M3" s="24" t="s">
        <v>325</v>
      </c>
      <c r="N3" s="24" t="s">
        <v>179</v>
      </c>
      <c r="Q3" s="72"/>
      <c r="S3" s="24" t="s">
        <v>176</v>
      </c>
      <c r="T3" s="24" t="s">
        <v>177</v>
      </c>
      <c r="U3" s="24" t="s">
        <v>178</v>
      </c>
      <c r="V3" s="24" t="s">
        <v>179</v>
      </c>
    </row>
    <row r="4" spans="1:23" x14ac:dyDescent="0.2">
      <c r="A4" s="24">
        <v>1990</v>
      </c>
      <c r="B4" s="105">
        <v>68.414180221625401</v>
      </c>
      <c r="C4" s="105">
        <v>150.49389893305866</v>
      </c>
      <c r="D4" s="105">
        <v>7.0351731003901445</v>
      </c>
      <c r="E4" s="105">
        <v>6.3801156977882174</v>
      </c>
      <c r="F4" s="105">
        <v>0.1729238940748716</v>
      </c>
      <c r="I4" s="24">
        <v>1990</v>
      </c>
      <c r="J4" s="223">
        <f>B4*100/B$4</f>
        <v>100</v>
      </c>
      <c r="K4" s="223">
        <f t="shared" ref="K4:N4" si="0">C4*100/C$4</f>
        <v>100</v>
      </c>
      <c r="L4" s="223">
        <f t="shared" si="0"/>
        <v>100</v>
      </c>
      <c r="M4" s="223">
        <f t="shared" si="0"/>
        <v>99.999999999999986</v>
      </c>
      <c r="N4" s="223">
        <f t="shared" si="0"/>
        <v>100</v>
      </c>
      <c r="R4" s="24">
        <v>1990</v>
      </c>
      <c r="S4" s="24">
        <v>100</v>
      </c>
      <c r="T4" s="24">
        <v>100</v>
      </c>
      <c r="U4" s="24">
        <v>100</v>
      </c>
      <c r="V4" s="24">
        <v>100</v>
      </c>
      <c r="W4" s="72"/>
    </row>
    <row r="5" spans="1:23" x14ac:dyDescent="0.2">
      <c r="B5" s="105"/>
      <c r="C5" s="105"/>
      <c r="D5" s="105"/>
      <c r="E5" s="105"/>
      <c r="F5" s="105"/>
      <c r="J5" s="105"/>
      <c r="K5" s="105"/>
      <c r="L5" s="105"/>
      <c r="M5" s="105"/>
      <c r="N5" s="105"/>
      <c r="W5" s="72"/>
    </row>
    <row r="6" spans="1:23" x14ac:dyDescent="0.2">
      <c r="B6" s="105"/>
      <c r="C6" s="105"/>
      <c r="D6" s="105"/>
      <c r="E6" s="105"/>
      <c r="F6" s="105"/>
      <c r="J6" s="105"/>
      <c r="K6" s="105"/>
      <c r="L6" s="105"/>
      <c r="M6" s="105"/>
      <c r="N6" s="105"/>
      <c r="W6" s="72"/>
    </row>
    <row r="7" spans="1:23" x14ac:dyDescent="0.2">
      <c r="B7" s="105"/>
      <c r="C7" s="105"/>
      <c r="D7" s="105"/>
      <c r="E7" s="105"/>
      <c r="F7" s="105"/>
      <c r="J7" s="105"/>
      <c r="K7" s="105"/>
      <c r="L7" s="105"/>
      <c r="M7" s="105"/>
      <c r="N7" s="105"/>
      <c r="W7" s="72"/>
    </row>
    <row r="8" spans="1:23" x14ac:dyDescent="0.2">
      <c r="B8" s="105"/>
      <c r="C8" s="105"/>
      <c r="D8" s="105"/>
      <c r="E8" s="105"/>
      <c r="F8" s="105"/>
      <c r="J8" s="105"/>
      <c r="K8" s="105"/>
      <c r="L8" s="105"/>
      <c r="M8" s="105"/>
      <c r="N8" s="105"/>
      <c r="W8" s="72"/>
    </row>
    <row r="9" spans="1:23" x14ac:dyDescent="0.2">
      <c r="A9" s="24">
        <v>1995</v>
      </c>
      <c r="B9" s="105">
        <v>53.877606888561331</v>
      </c>
      <c r="C9" s="105">
        <v>136.83177914248367</v>
      </c>
      <c r="D9" s="105">
        <v>7.1297545781830456</v>
      </c>
      <c r="E9" s="105">
        <v>6.4750979637120061</v>
      </c>
      <c r="F9" s="105">
        <v>8.4392110436954881E-2</v>
      </c>
      <c r="I9" s="24">
        <v>1995</v>
      </c>
      <c r="J9" s="223">
        <f t="shared" ref="J9:N31" si="1">B9*100/B$4</f>
        <v>78.752104774224676</v>
      </c>
      <c r="K9" s="223">
        <f t="shared" si="1"/>
        <v>90.921811523633892</v>
      </c>
      <c r="L9" s="223">
        <f t="shared" si="1"/>
        <v>101.34440867969057</v>
      </c>
      <c r="M9" s="223">
        <f t="shared" si="1"/>
        <v>101.48872325241244</v>
      </c>
      <c r="N9" s="223">
        <f t="shared" si="1"/>
        <v>48.803036091944165</v>
      </c>
      <c r="Q9" s="105"/>
      <c r="R9" s="24">
        <v>1995</v>
      </c>
      <c r="S9" s="105">
        <v>76.969917479422463</v>
      </c>
      <c r="T9" s="105">
        <v>83.441668189814891</v>
      </c>
      <c r="U9" s="105">
        <v>109.457605586111</v>
      </c>
      <c r="V9" s="105">
        <v>48.086808159882104</v>
      </c>
      <c r="W9" s="72"/>
    </row>
    <row r="10" spans="1:23" x14ac:dyDescent="0.2">
      <c r="B10" s="105"/>
      <c r="C10" s="105"/>
      <c r="D10" s="105"/>
      <c r="E10" s="105"/>
      <c r="F10" s="105"/>
      <c r="J10" s="105"/>
      <c r="K10" s="105"/>
      <c r="L10" s="105"/>
      <c r="M10" s="105"/>
      <c r="N10" s="105"/>
      <c r="Q10" s="105"/>
      <c r="S10" s="105"/>
      <c r="T10" s="105"/>
      <c r="U10" s="105"/>
      <c r="V10" s="105"/>
      <c r="W10" s="72"/>
    </row>
    <row r="11" spans="1:23" x14ac:dyDescent="0.2">
      <c r="B11" s="105"/>
      <c r="C11" s="105"/>
      <c r="D11" s="105"/>
      <c r="E11" s="105"/>
      <c r="F11" s="105"/>
      <c r="J11" s="105"/>
      <c r="K11" s="105"/>
      <c r="L11" s="105"/>
      <c r="M11" s="105"/>
      <c r="N11" s="105"/>
      <c r="Q11" s="105"/>
      <c r="S11" s="105"/>
      <c r="T11" s="105"/>
      <c r="U11" s="105"/>
      <c r="V11" s="105"/>
      <c r="W11" s="72"/>
    </row>
    <row r="12" spans="1:23" x14ac:dyDescent="0.2">
      <c r="A12" s="24">
        <v>1998</v>
      </c>
      <c r="B12" s="105">
        <v>41.949435440482347</v>
      </c>
      <c r="C12" s="105">
        <v>119.76620556088987</v>
      </c>
      <c r="D12" s="105">
        <v>6.6964407637991439</v>
      </c>
      <c r="E12" s="105">
        <v>6.0291630334145649</v>
      </c>
      <c r="F12" s="105">
        <v>4.7150471490811662E-2</v>
      </c>
      <c r="I12" s="24">
        <v>1998</v>
      </c>
      <c r="J12" s="223">
        <f t="shared" si="1"/>
        <v>61.316872181452126</v>
      </c>
      <c r="K12" s="223">
        <f t="shared" si="1"/>
        <v>79.582100277808067</v>
      </c>
      <c r="L12" s="223">
        <f t="shared" si="1"/>
        <v>95.185159885089178</v>
      </c>
      <c r="M12" s="223">
        <f t="shared" si="1"/>
        <v>94.499274292230837</v>
      </c>
      <c r="N12" s="223">
        <f t="shared" si="1"/>
        <v>27.266602885080022</v>
      </c>
      <c r="Q12" s="105"/>
      <c r="R12" s="24">
        <v>1998</v>
      </c>
      <c r="S12" s="105">
        <v>58.780905998376831</v>
      </c>
      <c r="T12" s="105">
        <v>72.137048555406196</v>
      </c>
      <c r="U12" s="105">
        <v>105.59555035215173</v>
      </c>
      <c r="V12" s="105">
        <v>26.199307085845057</v>
      </c>
      <c r="W12" s="72"/>
    </row>
    <row r="13" spans="1:23" x14ac:dyDescent="0.2">
      <c r="B13" s="105">
        <v>37.271428994184859</v>
      </c>
      <c r="C13" s="105">
        <v>114.61983192658221</v>
      </c>
      <c r="D13" s="105">
        <v>6.5728857740796176</v>
      </c>
      <c r="E13" s="105">
        <v>5.9017239636880126</v>
      </c>
      <c r="F13" s="105">
        <v>2.5926935015249019E-2</v>
      </c>
      <c r="J13" s="223">
        <f t="shared" si="1"/>
        <v>54.479099030998157</v>
      </c>
      <c r="K13" s="223">
        <f t="shared" si="1"/>
        <v>76.162444284579522</v>
      </c>
      <c r="L13" s="223">
        <f t="shared" si="1"/>
        <v>93.428913266044717</v>
      </c>
      <c r="M13" s="223">
        <f t="shared" si="1"/>
        <v>92.501832932809549</v>
      </c>
      <c r="N13" s="223">
        <f t="shared" si="1"/>
        <v>14.993263454975933</v>
      </c>
      <c r="Q13" s="105"/>
      <c r="S13" s="105">
        <v>51.562324929265948</v>
      </c>
      <c r="T13" s="105">
        <v>68.43707955270466</v>
      </c>
      <c r="U13" s="105">
        <v>104.68300103510828</v>
      </c>
      <c r="V13" s="105">
        <v>13.743615291891951</v>
      </c>
      <c r="W13" s="72"/>
    </row>
    <row r="14" spans="1:23" x14ac:dyDescent="0.2">
      <c r="A14" s="24">
        <v>2000</v>
      </c>
      <c r="B14" s="105">
        <v>31.764426542934082</v>
      </c>
      <c r="C14" s="105">
        <v>104.8023763081578</v>
      </c>
      <c r="D14" s="105">
        <v>5.8484344299561117</v>
      </c>
      <c r="E14" s="105">
        <v>5.1989730302070027</v>
      </c>
      <c r="F14" s="105">
        <v>2.6831203630266506E-3</v>
      </c>
      <c r="I14" s="24">
        <v>2000</v>
      </c>
      <c r="J14" s="223">
        <f t="shared" si="1"/>
        <v>46.429594625024095</v>
      </c>
      <c r="K14" s="223">
        <f t="shared" si="1"/>
        <v>69.638953506530555</v>
      </c>
      <c r="L14" s="223">
        <f t="shared" si="1"/>
        <v>83.131350806873243</v>
      </c>
      <c r="M14" s="223">
        <f t="shared" si="1"/>
        <v>81.487127764929426</v>
      </c>
      <c r="N14" s="223">
        <f t="shared" si="1"/>
        <v>1.5516192122442767</v>
      </c>
      <c r="Q14" s="105"/>
      <c r="R14" s="24">
        <v>2000</v>
      </c>
      <c r="S14" s="105">
        <v>43.396531686778822</v>
      </c>
      <c r="T14" s="105">
        <v>62.775861209608095</v>
      </c>
      <c r="U14" s="105">
        <v>93.687404801323609</v>
      </c>
      <c r="V14" s="105">
        <v>0.15675727935151121</v>
      </c>
      <c r="W14" s="72"/>
    </row>
    <row r="15" spans="1:23" x14ac:dyDescent="0.2">
      <c r="B15" s="105">
        <v>28.961576485111333</v>
      </c>
      <c r="C15" s="105">
        <v>97.612782753156679</v>
      </c>
      <c r="D15" s="105">
        <v>5.4679990614826304</v>
      </c>
      <c r="E15" s="105">
        <v>4.8318402658014028</v>
      </c>
      <c r="F15" s="105">
        <v>2.6683248499705867E-3</v>
      </c>
      <c r="J15" s="223">
        <f t="shared" si="1"/>
        <v>42.332709960553927</v>
      </c>
      <c r="K15" s="223">
        <f t="shared" si="1"/>
        <v>64.861621265175614</v>
      </c>
      <c r="L15" s="223">
        <f t="shared" si="1"/>
        <v>77.723731647475674</v>
      </c>
      <c r="M15" s="223">
        <f t="shared" si="1"/>
        <v>75.732800072519808</v>
      </c>
      <c r="N15" s="223">
        <f t="shared" si="1"/>
        <v>1.5430631285779806</v>
      </c>
      <c r="Q15" s="105"/>
      <c r="S15" s="105">
        <v>38.976134080140369</v>
      </c>
      <c r="T15" s="105">
        <v>59.571816810914001</v>
      </c>
      <c r="U15" s="105">
        <v>90.631345359483404</v>
      </c>
      <c r="V15" s="105">
        <v>0.1456626379516994</v>
      </c>
      <c r="W15" s="72"/>
    </row>
    <row r="16" spans="1:23" x14ac:dyDescent="0.2">
      <c r="A16" s="24">
        <v>2002</v>
      </c>
      <c r="B16" s="105">
        <v>25.69314802676972</v>
      </c>
      <c r="C16" s="105">
        <v>96.984299455734714</v>
      </c>
      <c r="D16" s="105">
        <v>5.569053962093875</v>
      </c>
      <c r="E16" s="105">
        <v>4.9079607556128755</v>
      </c>
      <c r="F16" s="105">
        <v>2.7490060258498479E-3</v>
      </c>
      <c r="I16" s="24">
        <v>2002</v>
      </c>
      <c r="J16" s="223">
        <f t="shared" si="1"/>
        <v>37.555296202538187</v>
      </c>
      <c r="K16" s="223">
        <f t="shared" si="1"/>
        <v>64.444007460311994</v>
      </c>
      <c r="L16" s="223">
        <f t="shared" si="1"/>
        <v>79.160155445002999</v>
      </c>
      <c r="M16" s="223">
        <f t="shared" si="1"/>
        <v>76.92588956207031</v>
      </c>
      <c r="N16" s="223">
        <f t="shared" si="1"/>
        <v>1.5897201717303444</v>
      </c>
      <c r="Q16" s="105"/>
      <c r="R16" s="24">
        <v>2002</v>
      </c>
      <c r="S16" s="105">
        <v>33.718942332810762</v>
      </c>
      <c r="T16" s="105">
        <v>57.465441699592049</v>
      </c>
      <c r="U16" s="105">
        <v>89.223235993882611</v>
      </c>
      <c r="V16" s="105">
        <v>0.14585948106849075</v>
      </c>
      <c r="W16" s="72"/>
    </row>
    <row r="17" spans="1:23" x14ac:dyDescent="0.2">
      <c r="B17" s="105">
        <v>22.26809519450028</v>
      </c>
      <c r="C17" s="105">
        <v>93.402076746028968</v>
      </c>
      <c r="D17" s="105">
        <v>5.4142993522765357</v>
      </c>
      <c r="E17" s="105">
        <v>4.7499249218407353</v>
      </c>
      <c r="F17" s="105">
        <v>2.7836833766187877E-3</v>
      </c>
      <c r="J17" s="223">
        <f t="shared" si="1"/>
        <v>32.548946903059488</v>
      </c>
      <c r="K17" s="223">
        <f t="shared" si="1"/>
        <v>62.063696540665234</v>
      </c>
      <c r="L17" s="223">
        <f t="shared" si="1"/>
        <v>76.960428336529191</v>
      </c>
      <c r="M17" s="223">
        <f t="shared" si="1"/>
        <v>74.448883795122754</v>
      </c>
      <c r="N17" s="223">
        <f t="shared" si="1"/>
        <v>1.6097737050806435</v>
      </c>
      <c r="Q17" s="105"/>
      <c r="S17" s="105">
        <v>28.50634268661565</v>
      </c>
      <c r="T17" s="105">
        <v>54.64382170217096</v>
      </c>
      <c r="U17" s="105">
        <v>86.468008655372984</v>
      </c>
      <c r="V17" s="105">
        <v>0.14398864614035845</v>
      </c>
      <c r="W17" s="72"/>
    </row>
    <row r="18" spans="1:23" x14ac:dyDescent="0.2">
      <c r="A18" s="24">
        <v>2004</v>
      </c>
      <c r="B18" s="105">
        <v>19.423834435719332</v>
      </c>
      <c r="C18" s="105">
        <v>90.590442289933748</v>
      </c>
      <c r="D18" s="105">
        <v>5.2618703009319008</v>
      </c>
      <c r="E18" s="105">
        <v>4.5943078948230545</v>
      </c>
      <c r="F18" s="105">
        <v>2.8131186595037345E-3</v>
      </c>
      <c r="I18" s="24">
        <v>2004</v>
      </c>
      <c r="J18" s="223">
        <f t="shared" si="1"/>
        <v>28.391532826669096</v>
      </c>
      <c r="K18" s="223">
        <f t="shared" si="1"/>
        <v>60.195425151573332</v>
      </c>
      <c r="L18" s="223">
        <f t="shared" si="1"/>
        <v>74.79375739368939</v>
      </c>
      <c r="M18" s="223">
        <f t="shared" si="1"/>
        <v>72.009789672243002</v>
      </c>
      <c r="N18" s="223">
        <f t="shared" si="1"/>
        <v>1.6267958078053264</v>
      </c>
      <c r="Q18" s="105"/>
      <c r="R18" s="24">
        <v>2004</v>
      </c>
      <c r="S18" s="105">
        <v>24.248702292528925</v>
      </c>
      <c r="T18" s="105">
        <v>52.710703415369942</v>
      </c>
      <c r="U18" s="105">
        <v>84.811526979077698</v>
      </c>
      <c r="V18" s="105">
        <v>0.14535225241516198</v>
      </c>
      <c r="W18" s="72"/>
    </row>
    <row r="19" spans="1:23" x14ac:dyDescent="0.2">
      <c r="B19" s="105">
        <v>16.928425849156802</v>
      </c>
      <c r="C19" s="105">
        <v>89.572180454492042</v>
      </c>
      <c r="D19" s="105">
        <v>5.2942640579332894</v>
      </c>
      <c r="E19" s="105">
        <v>4.6209945604523268</v>
      </c>
      <c r="F19" s="105">
        <v>2.8244540625954407E-3</v>
      </c>
      <c r="J19" s="223">
        <f t="shared" si="1"/>
        <v>24.744030834423132</v>
      </c>
      <c r="K19" s="223">
        <f t="shared" si="1"/>
        <v>59.51881178540981</v>
      </c>
      <c r="L19" s="223">
        <f t="shared" si="1"/>
        <v>75.254211692953078</v>
      </c>
      <c r="M19" s="223">
        <f t="shared" si="1"/>
        <v>72.428068382118497</v>
      </c>
      <c r="N19" s="223">
        <f t="shared" si="1"/>
        <v>1.6333509476559234</v>
      </c>
      <c r="Q19" s="105"/>
      <c r="S19" s="105">
        <v>20.52159107326035</v>
      </c>
      <c r="T19" s="105">
        <v>50.949397442722031</v>
      </c>
      <c r="U19" s="105">
        <v>83.463145796885669</v>
      </c>
      <c r="V19" s="105">
        <v>0.14931412148837941</v>
      </c>
      <c r="W19" s="72"/>
    </row>
    <row r="20" spans="1:23" x14ac:dyDescent="0.2">
      <c r="A20" s="24">
        <v>2006</v>
      </c>
      <c r="B20" s="105">
        <v>15.050659965272676</v>
      </c>
      <c r="C20" s="105">
        <v>83.919198160691934</v>
      </c>
      <c r="D20" s="105">
        <v>4.9510473038799638</v>
      </c>
      <c r="E20" s="105">
        <v>4.2788107998381602</v>
      </c>
      <c r="F20" s="105">
        <v>2.8817856159613045E-3</v>
      </c>
      <c r="I20" s="24">
        <v>2006</v>
      </c>
      <c r="J20" s="223">
        <f t="shared" si="1"/>
        <v>21.999328087417808</v>
      </c>
      <c r="K20" s="223">
        <f t="shared" si="1"/>
        <v>55.762525096130389</v>
      </c>
      <c r="L20" s="223">
        <f t="shared" si="1"/>
        <v>70.375628761791191</v>
      </c>
      <c r="M20" s="223">
        <f t="shared" si="1"/>
        <v>67.064783814523722</v>
      </c>
      <c r="N20" s="223">
        <f t="shared" si="1"/>
        <v>1.6665051590346245</v>
      </c>
      <c r="Q20" s="105"/>
      <c r="R20" s="24">
        <v>2006</v>
      </c>
      <c r="S20" s="105">
        <v>17.949853121238132</v>
      </c>
      <c r="T20" s="105">
        <v>49.621479671863547</v>
      </c>
      <c r="U20" s="105">
        <v>81.546128937054235</v>
      </c>
      <c r="V20" s="105">
        <v>0.14911901177339668</v>
      </c>
      <c r="W20" s="72"/>
    </row>
    <row r="21" spans="1:23" x14ac:dyDescent="0.2">
      <c r="B21" s="105">
        <v>13.30436304847578</v>
      </c>
      <c r="C21" s="105">
        <v>83.771721184784283</v>
      </c>
      <c r="D21" s="105">
        <v>4.4475641321171819</v>
      </c>
      <c r="E21" s="105">
        <v>3.7899441515269907</v>
      </c>
      <c r="F21" s="105">
        <v>2.8996961200836177E-3</v>
      </c>
      <c r="J21" s="223">
        <f t="shared" si="1"/>
        <v>19.446791594047827</v>
      </c>
      <c r="K21" s="223">
        <f t="shared" si="1"/>
        <v>55.664529777414351</v>
      </c>
      <c r="L21" s="223">
        <f t="shared" si="1"/>
        <v>63.218972279026609</v>
      </c>
      <c r="M21" s="223">
        <f t="shared" si="1"/>
        <v>59.402436116336311</v>
      </c>
      <c r="N21" s="223">
        <f t="shared" si="1"/>
        <v>1.6768626080257736</v>
      </c>
      <c r="Q21" s="105"/>
      <c r="S21" s="105">
        <v>15.169679043235353</v>
      </c>
      <c r="T21" s="105">
        <v>48.415034958910347</v>
      </c>
      <c r="U21" s="105">
        <v>76.516333956956501</v>
      </c>
      <c r="V21" s="105">
        <v>0.1293000567301468</v>
      </c>
      <c r="W21" s="72"/>
    </row>
    <row r="22" spans="1:23" x14ac:dyDescent="0.2">
      <c r="A22" s="24">
        <v>2008</v>
      </c>
      <c r="B22" s="105">
        <v>11.956730474639977</v>
      </c>
      <c r="C22" s="105">
        <v>79.146265152591099</v>
      </c>
      <c r="D22" s="105">
        <v>4.0767862435574482</v>
      </c>
      <c r="E22" s="105">
        <v>3.4372168939988947</v>
      </c>
      <c r="F22" s="105">
        <v>2.8637797730473361E-3</v>
      </c>
      <c r="I22" s="24">
        <v>2008</v>
      </c>
      <c r="J22" s="223">
        <f t="shared" si="1"/>
        <v>17.476976901435577</v>
      </c>
      <c r="K22" s="223">
        <f t="shared" si="1"/>
        <v>52.591012468748801</v>
      </c>
      <c r="L22" s="223">
        <f t="shared" si="1"/>
        <v>57.948627352628534</v>
      </c>
      <c r="M22" s="223">
        <f t="shared" si="1"/>
        <v>53.873895973241808</v>
      </c>
      <c r="N22" s="223">
        <f t="shared" si="1"/>
        <v>1.6560925766611485</v>
      </c>
      <c r="Q22" s="105"/>
      <c r="R22" s="24">
        <v>2008</v>
      </c>
      <c r="S22" s="105">
        <v>13.425704517706016</v>
      </c>
      <c r="T22" s="105">
        <v>46.329797695237708</v>
      </c>
      <c r="U22" s="105">
        <v>73.879053781776335</v>
      </c>
      <c r="V22" s="105">
        <v>0.1266390770490089</v>
      </c>
      <c r="W22" s="72"/>
    </row>
    <row r="23" spans="1:23" x14ac:dyDescent="0.2">
      <c r="B23" s="105">
        <v>8.6983850713965492</v>
      </c>
      <c r="C23" s="105">
        <v>69.452633919297568</v>
      </c>
      <c r="D23" s="105">
        <v>3.7740703818276065</v>
      </c>
      <c r="E23" s="105">
        <v>3.1539100632902071</v>
      </c>
      <c r="F23" s="105">
        <v>2.8131169274784478E-3</v>
      </c>
      <c r="J23" s="223">
        <f t="shared" si="1"/>
        <v>12.714301396608755</v>
      </c>
      <c r="K23" s="223">
        <f t="shared" si="1"/>
        <v>46.149800365123681</v>
      </c>
      <c r="L23" s="223">
        <f t="shared" si="1"/>
        <v>53.645735904043505</v>
      </c>
      <c r="M23" s="223">
        <f t="shared" si="1"/>
        <v>49.433430562764983</v>
      </c>
      <c r="N23" s="223">
        <f t="shared" si="1"/>
        <v>1.626794806194013</v>
      </c>
      <c r="Q23" s="105"/>
      <c r="S23" s="105">
        <v>9.4682024075748377</v>
      </c>
      <c r="T23" s="105">
        <v>39.756481459303764</v>
      </c>
      <c r="U23" s="105">
        <v>70.615234848066919</v>
      </c>
      <c r="V23" s="105">
        <v>0.12160654812467118</v>
      </c>
      <c r="W23" s="72"/>
    </row>
    <row r="24" spans="1:23" x14ac:dyDescent="0.2">
      <c r="A24" s="24">
        <v>2010</v>
      </c>
      <c r="B24" s="105">
        <v>7.6280081870231591</v>
      </c>
      <c r="C24" s="105">
        <v>65.730343136539091</v>
      </c>
      <c r="D24" s="105">
        <v>3.5008017535107863</v>
      </c>
      <c r="E24" s="105">
        <v>2.8978232128830026</v>
      </c>
      <c r="F24" s="105">
        <v>2.7779040948068623E-3</v>
      </c>
      <c r="I24" s="24">
        <v>2010</v>
      </c>
      <c r="J24" s="223">
        <f t="shared" si="1"/>
        <v>11.149747263377984</v>
      </c>
      <c r="K24" s="223">
        <f t="shared" si="1"/>
        <v>43.676417185374845</v>
      </c>
      <c r="L24" s="223">
        <f t="shared" si="1"/>
        <v>49.761416010028881</v>
      </c>
      <c r="M24" s="223">
        <f t="shared" si="1"/>
        <v>45.419602874718798</v>
      </c>
      <c r="N24" s="223">
        <f t="shared" si="1"/>
        <v>1.606431609505683</v>
      </c>
      <c r="Q24" s="105"/>
      <c r="R24" s="24">
        <v>2010</v>
      </c>
      <c r="S24" s="105">
        <v>8.0690486315925476</v>
      </c>
      <c r="T24" s="105">
        <v>37.889736985365118</v>
      </c>
      <c r="U24" s="105">
        <v>68.469183706468982</v>
      </c>
      <c r="V24" s="105">
        <v>0.11993110875594797</v>
      </c>
      <c r="W24" s="72"/>
    </row>
    <row r="25" spans="1:23" x14ac:dyDescent="0.2">
      <c r="B25" s="105">
        <v>6.5382181489620477</v>
      </c>
      <c r="C25" s="105">
        <v>60.467293894199337</v>
      </c>
      <c r="D25" s="105">
        <v>3.111708794175494</v>
      </c>
      <c r="E25" s="105">
        <v>2.525807824106554</v>
      </c>
      <c r="F25" s="105">
        <v>2.7366353959199325E-3</v>
      </c>
      <c r="J25" s="223">
        <f t="shared" si="1"/>
        <v>9.5568172092126407</v>
      </c>
      <c r="K25" s="223">
        <f t="shared" si="1"/>
        <v>40.179232728295418</v>
      </c>
      <c r="L25" s="223">
        <f t="shared" si="1"/>
        <v>44.230735331912868</v>
      </c>
      <c r="M25" s="223">
        <f t="shared" si="1"/>
        <v>39.58874640756391</v>
      </c>
      <c r="N25" s="223">
        <f t="shared" si="1"/>
        <v>1.5825663715015807</v>
      </c>
      <c r="Q25" s="105"/>
      <c r="S25" s="105">
        <v>6.7655818034582094</v>
      </c>
      <c r="T25" s="105">
        <v>35.491996420713242</v>
      </c>
      <c r="U25" s="105">
        <v>63.682661901201818</v>
      </c>
      <c r="V25" s="105">
        <v>0.1156362994253539</v>
      </c>
      <c r="W25" s="72"/>
    </row>
    <row r="26" spans="1:23" x14ac:dyDescent="0.2">
      <c r="A26" s="24">
        <v>2012</v>
      </c>
      <c r="B26" s="105">
        <v>5.8326926863493238</v>
      </c>
      <c r="C26" s="105">
        <v>58.543305117545181</v>
      </c>
      <c r="D26" s="105">
        <v>2.951525289530637</v>
      </c>
      <c r="E26" s="105">
        <v>2.3722822488979789</v>
      </c>
      <c r="F26" s="105">
        <v>2.7052039162988777E-3</v>
      </c>
      <c r="I26" s="24">
        <v>2012</v>
      </c>
      <c r="J26" s="223">
        <f t="shared" si="1"/>
        <v>8.5255610276327438</v>
      </c>
      <c r="K26" s="223">
        <f t="shared" si="1"/>
        <v>38.900783043428149</v>
      </c>
      <c r="L26" s="223">
        <f t="shared" si="1"/>
        <v>41.953840330765374</v>
      </c>
      <c r="M26" s="223">
        <f t="shared" si="1"/>
        <v>37.182433066540995</v>
      </c>
      <c r="N26" s="223">
        <f t="shared" si="1"/>
        <v>1.5643898899984257</v>
      </c>
      <c r="Q26" s="105"/>
      <c r="R26" s="24">
        <v>2012</v>
      </c>
      <c r="S26" s="105">
        <v>5.9238686859630167</v>
      </c>
      <c r="T26" s="105">
        <v>34.134208781477184</v>
      </c>
      <c r="U26" s="105">
        <v>61.226230403057045</v>
      </c>
      <c r="V26" s="105">
        <v>0.11576093306786275</v>
      </c>
      <c r="W26" s="72"/>
    </row>
    <row r="27" spans="1:23" x14ac:dyDescent="0.2">
      <c r="B27" s="105">
        <v>5.200110622767979</v>
      </c>
      <c r="C27" s="105">
        <v>56.114332583251915</v>
      </c>
      <c r="D27" s="105">
        <v>2.7594536952366138</v>
      </c>
      <c r="E27" s="105">
        <v>2.181924653100479</v>
      </c>
      <c r="F27" s="105">
        <v>2.7106627232442787E-3</v>
      </c>
      <c r="J27" s="223">
        <f t="shared" si="1"/>
        <v>7.6009251385054943</v>
      </c>
      <c r="K27" s="223">
        <f t="shared" si="1"/>
        <v>37.286782375285654</v>
      </c>
      <c r="L27" s="223">
        <f t="shared" si="1"/>
        <v>39.223678733414317</v>
      </c>
      <c r="M27" s="223">
        <f t="shared" si="1"/>
        <v>34.198825796480193</v>
      </c>
      <c r="N27" s="223">
        <f t="shared" si="1"/>
        <v>1.567546658456946</v>
      </c>
      <c r="Q27" s="105"/>
      <c r="S27" s="111">
        <v>5.1322322056231204</v>
      </c>
      <c r="T27" s="111">
        <v>32.683035233409392</v>
      </c>
      <c r="U27" s="111">
        <v>58.102012181338971</v>
      </c>
      <c r="V27" s="111">
        <v>0.11333829398534608</v>
      </c>
      <c r="W27" s="72"/>
    </row>
    <row r="28" spans="1:23" x14ac:dyDescent="0.2">
      <c r="A28" s="2">
        <v>2014</v>
      </c>
      <c r="B28" s="105">
        <v>4.8515704654847402</v>
      </c>
      <c r="C28" s="105">
        <v>55.567354229532064</v>
      </c>
      <c r="D28" s="105">
        <v>2.6633829735085941</v>
      </c>
      <c r="E28" s="105">
        <v>2.0766435093826239</v>
      </c>
      <c r="F28" s="105">
        <v>2.7641887478641793E-3</v>
      </c>
      <c r="I28" s="2">
        <v>2014</v>
      </c>
      <c r="J28" s="223">
        <f t="shared" si="1"/>
        <v>7.0914691219981636</v>
      </c>
      <c r="K28" s="223">
        <f t="shared" si="1"/>
        <v>36.92332687469878</v>
      </c>
      <c r="L28" s="223">
        <f t="shared" si="1"/>
        <v>37.858101506569795</v>
      </c>
      <c r="M28" s="223">
        <f t="shared" si="1"/>
        <v>32.548681054522724</v>
      </c>
      <c r="N28" s="223">
        <f t="shared" si="1"/>
        <v>1.5985001741097482</v>
      </c>
      <c r="Q28" s="105"/>
      <c r="R28" s="2">
        <v>2014</v>
      </c>
      <c r="S28" s="111">
        <v>4.6553057080364102</v>
      </c>
      <c r="T28" s="111">
        <v>31.723683775555372</v>
      </c>
      <c r="U28" s="111">
        <v>55.980345881986736</v>
      </c>
      <c r="V28" s="111">
        <v>0.11440265941166439</v>
      </c>
    </row>
    <row r="29" spans="1:23" x14ac:dyDescent="0.2">
      <c r="A29" s="2"/>
      <c r="B29" s="105">
        <v>4.5478045518978156</v>
      </c>
      <c r="C29" s="105">
        <v>53.855035136221744</v>
      </c>
      <c r="D29" s="105">
        <v>2.569815554834523</v>
      </c>
      <c r="E29" s="105">
        <v>1.9786681268147401</v>
      </c>
      <c r="F29" s="105">
        <v>2.7958376995766915E-3</v>
      </c>
      <c r="I29" s="2"/>
      <c r="J29" s="223">
        <f t="shared" si="1"/>
        <v>6.6474589583115051</v>
      </c>
      <c r="K29" s="223">
        <f t="shared" si="1"/>
        <v>35.785527199462784</v>
      </c>
      <c r="L29" s="223">
        <f t="shared" si="1"/>
        <v>36.528106958619261</v>
      </c>
      <c r="M29" s="223">
        <f t="shared" si="1"/>
        <v>31.013044598872732</v>
      </c>
      <c r="N29" s="223">
        <f t="shared" si="1"/>
        <v>1.6168024173490829</v>
      </c>
      <c r="Q29" s="105"/>
      <c r="R29" s="2"/>
      <c r="S29" s="111">
        <v>4.3638508560262839</v>
      </c>
      <c r="T29" s="111">
        <v>30.778237443584455</v>
      </c>
      <c r="U29" s="111">
        <v>54.746749904511105</v>
      </c>
      <c r="V29" s="111">
        <v>0.11630134048111114</v>
      </c>
    </row>
    <row r="30" spans="1:23" x14ac:dyDescent="0.2">
      <c r="A30" s="24">
        <v>2016</v>
      </c>
      <c r="B30" s="105">
        <v>4.3666721878605035</v>
      </c>
      <c r="C30" s="105">
        <v>52.886331114236384</v>
      </c>
      <c r="D30" s="105">
        <v>2.5408970427338327</v>
      </c>
      <c r="E30" s="105">
        <v>1.9367855878318214</v>
      </c>
      <c r="F30" s="105">
        <v>2.8532628798583169E-3</v>
      </c>
      <c r="I30" s="24">
        <v>2016</v>
      </c>
      <c r="J30" s="223">
        <f t="shared" si="1"/>
        <v>6.3827004485251715</v>
      </c>
      <c r="K30" s="223">
        <f t="shared" si="1"/>
        <v>35.141843947946889</v>
      </c>
      <c r="L30" s="223">
        <f t="shared" si="1"/>
        <v>36.117050802814276</v>
      </c>
      <c r="M30" s="223">
        <f t="shared" si="1"/>
        <v>30.356590375049834</v>
      </c>
      <c r="N30" s="223">
        <f t="shared" si="1"/>
        <v>1.6500107721509716</v>
      </c>
      <c r="Q30" s="105"/>
      <c r="R30" s="24">
        <v>2016</v>
      </c>
      <c r="S30" s="2"/>
      <c r="T30" s="2"/>
      <c r="U30" s="2"/>
      <c r="V30" s="2"/>
    </row>
    <row r="31" spans="1:23" x14ac:dyDescent="0.2">
      <c r="B31" s="105">
        <v>4.3789544850860542</v>
      </c>
      <c r="C31" s="105">
        <v>54.794356330718195</v>
      </c>
      <c r="D31" s="105">
        <v>2.5629944172916663</v>
      </c>
      <c r="E31" s="105">
        <v>1.924648392362982</v>
      </c>
      <c r="F31" s="105">
        <v>3.0810438824636424E-3</v>
      </c>
      <c r="J31" s="223">
        <f>B31*100/B$4</f>
        <v>6.4006533015532456</v>
      </c>
      <c r="K31" s="223">
        <f t="shared" si="1"/>
        <v>36.409686186076769</v>
      </c>
      <c r="L31" s="223">
        <f t="shared" si="1"/>
        <v>36.431149322388841</v>
      </c>
      <c r="M31" s="223">
        <f t="shared" si="1"/>
        <v>30.166355651359051</v>
      </c>
      <c r="N31" s="223">
        <f t="shared" si="1"/>
        <v>1.7817340390967771</v>
      </c>
      <c r="Q31" s="105"/>
    </row>
    <row r="32" spans="1:23" x14ac:dyDescent="0.2">
      <c r="A32" s="24">
        <v>2018</v>
      </c>
      <c r="B32" s="105">
        <v>4.2034797044459724</v>
      </c>
      <c r="C32" s="105">
        <v>49.340053287242029</v>
      </c>
      <c r="D32" s="105">
        <v>2.4720569793775766</v>
      </c>
      <c r="E32" s="105">
        <v>1.8349540719162603</v>
      </c>
      <c r="F32" s="105">
        <v>3.0678024479715415E-3</v>
      </c>
      <c r="G32" s="2"/>
      <c r="I32" s="24">
        <v>2018</v>
      </c>
      <c r="J32" s="223">
        <f>B32*100/B$4</f>
        <v>6.1441643981246923</v>
      </c>
      <c r="K32" s="223">
        <f t="shared" ref="K32" si="2">C32*100/C$4</f>
        <v>32.785417639547653</v>
      </c>
      <c r="L32" s="223">
        <f t="shared" ref="L32" si="3">D32*100/D$4</f>
        <v>35.138538087150771</v>
      </c>
      <c r="M32" s="223">
        <f t="shared" ref="M32" si="4">E32*100/E$4</f>
        <v>28.760514053881188</v>
      </c>
      <c r="N32" s="223">
        <f t="shared" ref="N32" si="5">F32*100/F$4</f>
        <v>1.7740766620969466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zoomScaleNormal="100" workbookViewId="0"/>
  </sheetViews>
  <sheetFormatPr defaultColWidth="9.140625" defaultRowHeight="12.75" x14ac:dyDescent="0.2"/>
  <cols>
    <col min="1" max="1" width="27.42578125" style="24" customWidth="1"/>
    <col min="2" max="5" width="11.42578125" style="24" customWidth="1"/>
    <col min="6" max="6" width="14.7109375" style="24" customWidth="1"/>
    <col min="7" max="7" width="9.140625" style="24"/>
    <col min="8" max="8" width="13.140625" style="24" customWidth="1"/>
    <col min="9" max="16384" width="9.140625" style="24"/>
  </cols>
  <sheetData>
    <row r="1" spans="1:7" ht="15" x14ac:dyDescent="0.25">
      <c r="A1" s="40" t="s">
        <v>496</v>
      </c>
      <c r="B1" s="41"/>
      <c r="C1" s="20"/>
      <c r="D1" s="20"/>
      <c r="E1" s="42"/>
      <c r="F1" s="42"/>
    </row>
    <row r="3" spans="1:7" ht="15" x14ac:dyDescent="0.25">
      <c r="A3" s="51" t="s">
        <v>234</v>
      </c>
      <c r="B3" s="491" t="s">
        <v>235</v>
      </c>
      <c r="C3" s="492"/>
      <c r="D3" s="492"/>
      <c r="E3" s="492"/>
      <c r="F3" s="55" t="s">
        <v>236</v>
      </c>
    </row>
    <row r="4" spans="1:7" ht="48" x14ac:dyDescent="0.35">
      <c r="A4" s="48"/>
      <c r="B4" s="52" t="s">
        <v>256</v>
      </c>
      <c r="C4" s="52" t="s">
        <v>255</v>
      </c>
      <c r="D4" s="52" t="s">
        <v>237</v>
      </c>
      <c r="E4" s="52" t="s">
        <v>238</v>
      </c>
      <c r="F4" s="54"/>
    </row>
    <row r="5" spans="1:7" ht="15" x14ac:dyDescent="0.25">
      <c r="A5" s="40" t="s">
        <v>239</v>
      </c>
      <c r="B5" s="248">
        <v>0</v>
      </c>
      <c r="C5" s="248">
        <v>0</v>
      </c>
      <c r="D5" s="248">
        <v>3</v>
      </c>
      <c r="E5" s="248">
        <v>0</v>
      </c>
      <c r="F5" s="249">
        <v>3</v>
      </c>
      <c r="G5" s="110"/>
    </row>
    <row r="6" spans="1:7" ht="15" x14ac:dyDescent="0.25">
      <c r="A6" s="40" t="s">
        <v>240</v>
      </c>
      <c r="B6" s="248">
        <v>5</v>
      </c>
      <c r="C6" s="248">
        <v>1</v>
      </c>
      <c r="D6" s="248">
        <v>0</v>
      </c>
      <c r="E6" s="248">
        <v>0</v>
      </c>
      <c r="F6" s="249">
        <v>6</v>
      </c>
      <c r="G6" s="110"/>
    </row>
    <row r="7" spans="1:7" ht="15" x14ac:dyDescent="0.25">
      <c r="A7" s="40" t="s">
        <v>241</v>
      </c>
      <c r="B7" s="248">
        <v>0</v>
      </c>
      <c r="C7" s="248">
        <v>0</v>
      </c>
      <c r="D7" s="248">
        <v>1</v>
      </c>
      <c r="E7" s="248">
        <v>0</v>
      </c>
      <c r="F7" s="249">
        <v>1</v>
      </c>
      <c r="G7" s="110"/>
    </row>
    <row r="8" spans="1:7" ht="15" x14ac:dyDescent="0.25">
      <c r="A8" s="40" t="s">
        <v>242</v>
      </c>
      <c r="B8" s="248">
        <v>0</v>
      </c>
      <c r="C8" s="248">
        <v>0</v>
      </c>
      <c r="D8" s="248">
        <v>2</v>
      </c>
      <c r="E8" s="248">
        <v>0</v>
      </c>
      <c r="F8" s="249">
        <v>2</v>
      </c>
      <c r="G8" s="110"/>
    </row>
    <row r="9" spans="1:7" ht="15" x14ac:dyDescent="0.25">
      <c r="A9" s="40" t="s">
        <v>243</v>
      </c>
      <c r="B9" s="248">
        <v>1</v>
      </c>
      <c r="C9" s="248">
        <v>0</v>
      </c>
      <c r="D9" s="248">
        <v>0</v>
      </c>
      <c r="E9" s="248">
        <v>0</v>
      </c>
      <c r="F9" s="249">
        <v>1</v>
      </c>
      <c r="G9" s="110"/>
    </row>
    <row r="10" spans="1:7" ht="15" x14ac:dyDescent="0.25">
      <c r="A10" s="40" t="s">
        <v>244</v>
      </c>
      <c r="B10" s="248">
        <v>1</v>
      </c>
      <c r="C10" s="248">
        <v>1</v>
      </c>
      <c r="D10" s="248">
        <v>1</v>
      </c>
      <c r="E10" s="248">
        <v>1</v>
      </c>
      <c r="F10" s="249">
        <v>4</v>
      </c>
      <c r="G10" s="110"/>
    </row>
    <row r="11" spans="1:7" ht="15" x14ac:dyDescent="0.25">
      <c r="A11" s="40" t="s">
        <v>245</v>
      </c>
      <c r="B11" s="248">
        <v>0</v>
      </c>
      <c r="C11" s="248">
        <v>0</v>
      </c>
      <c r="D11" s="248">
        <v>2</v>
      </c>
      <c r="E11" s="248">
        <v>0</v>
      </c>
      <c r="F11" s="249">
        <v>2</v>
      </c>
      <c r="G11" s="110"/>
    </row>
    <row r="12" spans="1:7" ht="15" x14ac:dyDescent="0.25">
      <c r="A12" s="40" t="s">
        <v>246</v>
      </c>
      <c r="B12" s="248">
        <v>2</v>
      </c>
      <c r="C12" s="248">
        <v>0</v>
      </c>
      <c r="D12" s="248">
        <v>1</v>
      </c>
      <c r="E12" s="248">
        <v>0</v>
      </c>
      <c r="F12" s="249">
        <v>3</v>
      </c>
      <c r="G12" s="110"/>
    </row>
    <row r="13" spans="1:7" ht="15" x14ac:dyDescent="0.25">
      <c r="A13" s="40" t="s">
        <v>247</v>
      </c>
      <c r="B13" s="248">
        <v>1</v>
      </c>
      <c r="C13" s="248">
        <v>0</v>
      </c>
      <c r="D13" s="248">
        <v>0</v>
      </c>
      <c r="E13" s="248">
        <v>0</v>
      </c>
      <c r="F13" s="249">
        <v>1</v>
      </c>
      <c r="G13" s="110"/>
    </row>
    <row r="14" spans="1:7" ht="15" x14ac:dyDescent="0.25">
      <c r="A14" s="40" t="s">
        <v>248</v>
      </c>
      <c r="B14" s="248">
        <v>0</v>
      </c>
      <c r="C14" s="248">
        <v>4</v>
      </c>
      <c r="D14" s="248">
        <v>0</v>
      </c>
      <c r="E14" s="248">
        <v>0</v>
      </c>
      <c r="F14" s="249">
        <v>4</v>
      </c>
      <c r="G14" s="110"/>
    </row>
    <row r="15" spans="1:7" ht="15" x14ac:dyDescent="0.25">
      <c r="A15" s="73" t="s">
        <v>249</v>
      </c>
      <c r="B15" s="248">
        <v>0</v>
      </c>
      <c r="C15" s="248">
        <v>0</v>
      </c>
      <c r="D15" s="248">
        <v>2</v>
      </c>
      <c r="E15" s="248">
        <v>0</v>
      </c>
      <c r="F15" s="249">
        <v>2</v>
      </c>
      <c r="G15" s="110"/>
    </row>
    <row r="16" spans="1:7" ht="15" x14ac:dyDescent="0.25">
      <c r="A16" s="40" t="s">
        <v>250</v>
      </c>
      <c r="B16" s="248">
        <v>2</v>
      </c>
      <c r="C16" s="248">
        <v>0</v>
      </c>
      <c r="D16" s="248">
        <v>1</v>
      </c>
      <c r="E16" s="248">
        <v>0</v>
      </c>
      <c r="F16" s="249">
        <v>3</v>
      </c>
      <c r="G16" s="110"/>
    </row>
    <row r="17" spans="1:7" ht="15" x14ac:dyDescent="0.25">
      <c r="A17" s="40" t="s">
        <v>251</v>
      </c>
      <c r="B17" s="248">
        <v>1</v>
      </c>
      <c r="C17" s="248">
        <v>2</v>
      </c>
      <c r="D17" s="248">
        <v>0</v>
      </c>
      <c r="E17" s="248">
        <v>0</v>
      </c>
      <c r="F17" s="249">
        <v>3</v>
      </c>
      <c r="G17" s="110"/>
    </row>
    <row r="18" spans="1:7" ht="15" x14ac:dyDescent="0.25">
      <c r="A18" s="40" t="s">
        <v>252</v>
      </c>
      <c r="B18" s="248">
        <v>0</v>
      </c>
      <c r="C18" s="248">
        <v>1</v>
      </c>
      <c r="D18" s="248">
        <v>2</v>
      </c>
      <c r="E18" s="248">
        <v>0</v>
      </c>
      <c r="F18" s="249">
        <v>3</v>
      </c>
      <c r="G18" s="110"/>
    </row>
    <row r="19" spans="1:7" ht="15" x14ac:dyDescent="0.25">
      <c r="A19" s="43" t="s">
        <v>253</v>
      </c>
      <c r="B19" s="250">
        <v>13</v>
      </c>
      <c r="C19" s="250">
        <v>9</v>
      </c>
      <c r="D19" s="250">
        <v>15</v>
      </c>
      <c r="E19" s="250">
        <v>1</v>
      </c>
      <c r="F19" s="251">
        <v>38</v>
      </c>
    </row>
    <row r="20" spans="1:7" ht="15" x14ac:dyDescent="0.25">
      <c r="A20" s="53" t="s">
        <v>254</v>
      </c>
      <c r="F20" s="110"/>
    </row>
    <row r="21" spans="1:7" x14ac:dyDescent="0.2">
      <c r="B21" s="110"/>
      <c r="C21" s="110"/>
      <c r="D21" s="110"/>
      <c r="E21" s="110"/>
      <c r="F21" s="110"/>
    </row>
    <row r="39" spans="16:16" x14ac:dyDescent="0.2">
      <c r="P39" s="24" t="s">
        <v>421</v>
      </c>
    </row>
  </sheetData>
  <mergeCells count="1">
    <mergeCell ref="B3:E3"/>
  </mergeCells>
  <pageMargins left="0.70866141732283472" right="0.70866141732283472" top="0.74803149606299213" bottom="0.74803149606299213" header="0.31496062992125984" footer="0.31496062992125984"/>
  <pageSetup paperSize="9" scale="80" orientation="portrait" r:id="rId1"/>
  <headerFooter>
    <oddHeader>&amp;RENVIRONMENT AND EMISSIONS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C25" sqref="C25"/>
    </sheetView>
  </sheetViews>
  <sheetFormatPr defaultColWidth="9.140625" defaultRowHeight="12.75" x14ac:dyDescent="0.2"/>
  <cols>
    <col min="1" max="1" width="23.28515625" style="24" bestFit="1" customWidth="1"/>
    <col min="2" max="3" width="16.7109375" style="24" bestFit="1" customWidth="1"/>
    <col min="4" max="16384" width="9.140625" style="24"/>
  </cols>
  <sheetData>
    <row r="1" spans="1:4" x14ac:dyDescent="0.2">
      <c r="A1" s="252" t="s">
        <v>497</v>
      </c>
    </row>
    <row r="2" spans="1:4" x14ac:dyDescent="0.2">
      <c r="B2" s="24">
        <v>1990</v>
      </c>
      <c r="C2" s="24">
        <v>2018</v>
      </c>
      <c r="D2" s="24" t="s">
        <v>498</v>
      </c>
    </row>
    <row r="3" spans="1:4" x14ac:dyDescent="0.2">
      <c r="A3" s="24" t="s">
        <v>187</v>
      </c>
      <c r="B3" s="245">
        <v>150.50831031276721</v>
      </c>
      <c r="C3" s="245">
        <v>49.355284410827338</v>
      </c>
      <c r="D3" s="245">
        <f>(1 - (C3/B3))*100</f>
        <v>67.207601820614784</v>
      </c>
    </row>
    <row r="4" spans="1:4" x14ac:dyDescent="0.2">
      <c r="B4" s="245"/>
      <c r="C4" s="245"/>
      <c r="D4" s="245"/>
    </row>
    <row r="5" spans="1:4" x14ac:dyDescent="0.2">
      <c r="A5" s="24" t="s">
        <v>499</v>
      </c>
      <c r="B5" s="245">
        <v>2.6325045826559941</v>
      </c>
      <c r="C5" s="245">
        <v>19.112187114094809</v>
      </c>
      <c r="D5" s="245"/>
    </row>
    <row r="6" spans="1:4" x14ac:dyDescent="0.2">
      <c r="A6" s="24" t="s">
        <v>500</v>
      </c>
      <c r="B6" s="245">
        <f>B5*100/B3</f>
        <v>1.7490758996532871</v>
      </c>
      <c r="C6" s="245">
        <f>C5*100/C3</f>
        <v>38.723689554713751</v>
      </c>
      <c r="D6" s="245"/>
    </row>
    <row r="8" spans="1:4" x14ac:dyDescent="0.2">
      <c r="A8" s="24" t="s">
        <v>501</v>
      </c>
    </row>
    <row r="9" spans="1:4" x14ac:dyDescent="0.2">
      <c r="B9" s="24">
        <v>1990</v>
      </c>
      <c r="C9" s="24">
        <v>2018</v>
      </c>
      <c r="D9" s="24" t="s">
        <v>498</v>
      </c>
    </row>
    <row r="10" spans="1:4" x14ac:dyDescent="0.2">
      <c r="A10" s="24" t="s">
        <v>15</v>
      </c>
      <c r="B10" s="245">
        <v>7.0365701564936547</v>
      </c>
      <c r="C10" s="245">
        <v>2.4783592414429547</v>
      </c>
      <c r="D10" s="245">
        <f>(1- (C10/B10))*100</f>
        <v>64.778873992241572</v>
      </c>
    </row>
    <row r="11" spans="1:4" x14ac:dyDescent="0.2">
      <c r="B11" s="245"/>
      <c r="C11" s="245"/>
      <c r="D11" s="245"/>
    </row>
    <row r="12" spans="1:4" x14ac:dyDescent="0.2">
      <c r="A12" s="24" t="s">
        <v>502</v>
      </c>
      <c r="B12" s="245">
        <v>0.98857965202945119</v>
      </c>
      <c r="C12" s="245">
        <v>1.3272694001292544</v>
      </c>
      <c r="D12" s="245"/>
    </row>
    <row r="13" spans="1:4" x14ac:dyDescent="0.2">
      <c r="A13" s="24" t="s">
        <v>500</v>
      </c>
      <c r="B13" s="245">
        <f>B12*100/B10</f>
        <v>14.049169269166551</v>
      </c>
      <c r="C13" s="245">
        <f>C12*100/C10</f>
        <v>53.554358784422604</v>
      </c>
      <c r="D13" s="245"/>
    </row>
    <row r="14" spans="1:4" x14ac:dyDescent="0.2">
      <c r="D14" s="245"/>
    </row>
    <row r="15" spans="1:4" x14ac:dyDescent="0.2">
      <c r="A15" s="24" t="s">
        <v>503</v>
      </c>
      <c r="B15" s="245" t="e">
        <v>#REF!</v>
      </c>
      <c r="C15" s="245" t="e">
        <v>#REF!</v>
      </c>
      <c r="D15" s="245" t="e">
        <f t="shared" ref="D15:D16" si="0">(1- (C15/B15))*100</f>
        <v>#REF!</v>
      </c>
    </row>
    <row r="16" spans="1:4" x14ac:dyDescent="0.2">
      <c r="A16" s="24" t="s">
        <v>504</v>
      </c>
      <c r="B16" s="245">
        <v>3.7586714620554025</v>
      </c>
      <c r="C16" s="245">
        <v>0.70831550074963257</v>
      </c>
      <c r="D16" s="245">
        <f t="shared" si="0"/>
        <v>81.155163256479582</v>
      </c>
    </row>
    <row r="18" spans="1:3" x14ac:dyDescent="0.2">
      <c r="A18" s="24" t="s">
        <v>505</v>
      </c>
    </row>
    <row r="19" spans="1:3" x14ac:dyDescent="0.2">
      <c r="B19" s="24">
        <v>1990</v>
      </c>
      <c r="C19" s="24">
        <v>2018</v>
      </c>
    </row>
    <row r="20" spans="1:3" x14ac:dyDescent="0.2">
      <c r="A20" s="24" t="s">
        <v>15</v>
      </c>
      <c r="B20" s="245">
        <v>6.3815127538917285</v>
      </c>
      <c r="C20" s="245">
        <v>1.8377680460241956</v>
      </c>
    </row>
    <row r="22" spans="1:3" x14ac:dyDescent="0.2">
      <c r="A22" s="24" t="s">
        <v>502</v>
      </c>
      <c r="B22" s="245">
        <v>0.53865821851948203</v>
      </c>
      <c r="C22" s="245">
        <v>0.72676071486879357</v>
      </c>
    </row>
    <row r="23" spans="1:3" x14ac:dyDescent="0.2">
      <c r="A23" s="24" t="s">
        <v>500</v>
      </c>
      <c r="B23" s="245">
        <f>B22*100/B12</f>
        <v>54.48809485544971</v>
      </c>
      <c r="C23" s="245">
        <f>C22*100/C12</f>
        <v>54.756081530849642</v>
      </c>
    </row>
    <row r="25" spans="1:3" x14ac:dyDescent="0.2">
      <c r="A25" s="24" t="s">
        <v>503</v>
      </c>
      <c r="B25" s="245" t="e">
        <v>#REF!</v>
      </c>
      <c r="C25" s="245" t="e">
        <v>#REF!</v>
      </c>
    </row>
    <row r="26" spans="1:3" x14ac:dyDescent="0.2">
      <c r="A26" s="24" t="s">
        <v>506</v>
      </c>
      <c r="B26" s="245" t="e">
        <f>B25*100/B15</f>
        <v>#REF!</v>
      </c>
      <c r="C26" s="245" t="e">
        <f>C25*100/C15</f>
        <v>#REF!</v>
      </c>
    </row>
    <row r="27" spans="1:3" x14ac:dyDescent="0.2">
      <c r="B27" s="245"/>
      <c r="C27" s="245"/>
    </row>
    <row r="28" spans="1:3" x14ac:dyDescent="0.2">
      <c r="A28" s="24" t="s">
        <v>504</v>
      </c>
      <c r="B28" s="245">
        <v>3.5621646323558092</v>
      </c>
      <c r="C28" s="245">
        <v>0.67403172175592818</v>
      </c>
    </row>
    <row r="29" spans="1:3" x14ac:dyDescent="0.2">
      <c r="A29" s="24" t="s">
        <v>506</v>
      </c>
      <c r="B29" s="245">
        <f>B28*100/B16</f>
        <v>94.771907263420815</v>
      </c>
      <c r="C29" s="245">
        <f>C28*100/C16</f>
        <v>95.159815229594599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00"/>
  <sheetViews>
    <sheetView zoomScale="84" zoomScaleNormal="84" workbookViewId="0">
      <pane xSplit="1" ySplit="2" topLeftCell="B3" activePane="bottomRight" state="frozen"/>
      <selection activeCell="AH48" sqref="AH48"/>
      <selection pane="topRight" activeCell="AH48" sqref="AH48"/>
      <selection pane="bottomLeft" activeCell="AH48" sqref="AH48"/>
      <selection pane="bottomRight" activeCell="B3" sqref="B3"/>
    </sheetView>
  </sheetViews>
  <sheetFormatPr defaultColWidth="9.140625" defaultRowHeight="15" x14ac:dyDescent="0.25"/>
  <cols>
    <col min="1" max="1" width="62.28515625" style="338" customWidth="1"/>
    <col min="2" max="3" width="9.28515625" style="338" customWidth="1"/>
    <col min="4" max="13" width="9.28515625" style="338" hidden="1" customWidth="1"/>
    <col min="14" max="23" width="9.28515625" style="338" customWidth="1"/>
    <col min="24" max="26" width="9.140625" style="338"/>
    <col min="27" max="27" width="22.85546875" style="338" customWidth="1"/>
    <col min="28" max="16384" width="9.140625" style="338"/>
  </cols>
  <sheetData>
    <row r="1" spans="1:29" ht="17.25" thickBot="1" x14ac:dyDescent="0.35">
      <c r="A1" s="123" t="s">
        <v>347</v>
      </c>
    </row>
    <row r="2" spans="1:29" ht="16.5" thickBot="1" x14ac:dyDescent="0.3">
      <c r="A2" s="124" t="s">
        <v>49</v>
      </c>
      <c r="B2" s="164">
        <v>1990</v>
      </c>
      <c r="C2" s="164">
        <v>1995</v>
      </c>
      <c r="D2" s="165">
        <v>1998</v>
      </c>
      <c r="E2" s="164">
        <v>1999</v>
      </c>
      <c r="F2" s="164">
        <v>2000</v>
      </c>
      <c r="G2" s="164">
        <v>2001</v>
      </c>
      <c r="H2" s="164">
        <v>2002</v>
      </c>
      <c r="I2" s="164">
        <v>2003</v>
      </c>
      <c r="J2" s="164">
        <v>2004</v>
      </c>
      <c r="K2" s="164">
        <v>2005</v>
      </c>
      <c r="L2" s="164">
        <v>2006</v>
      </c>
      <c r="M2" s="164">
        <v>2007</v>
      </c>
      <c r="N2" s="164">
        <v>2008</v>
      </c>
      <c r="O2" s="164">
        <v>2009</v>
      </c>
      <c r="P2" s="164">
        <v>2010</v>
      </c>
      <c r="Q2" s="164">
        <v>2011</v>
      </c>
      <c r="R2" s="164">
        <v>2012</v>
      </c>
      <c r="S2" s="164">
        <v>2013</v>
      </c>
      <c r="T2" s="164">
        <v>2014</v>
      </c>
      <c r="U2" s="164">
        <v>2015</v>
      </c>
      <c r="V2" s="164">
        <v>2016</v>
      </c>
      <c r="W2" s="164">
        <v>2017</v>
      </c>
      <c r="X2" s="164">
        <v>2018</v>
      </c>
    </row>
    <row r="3" spans="1:29" ht="15.75" x14ac:dyDescent="0.25">
      <c r="A3" s="339" t="s">
        <v>19</v>
      </c>
      <c r="B3" s="340">
        <v>0.5961816453752582</v>
      </c>
      <c r="C3" s="155">
        <v>0.59746405605862907</v>
      </c>
      <c r="D3" s="155">
        <v>0.5896114446111046</v>
      </c>
      <c r="E3" s="153">
        <v>0.57228217219445765</v>
      </c>
      <c r="F3" s="153">
        <v>0.53936004138301996</v>
      </c>
      <c r="G3" s="153">
        <v>0.53153472603867702</v>
      </c>
      <c r="H3" s="153">
        <v>0.54732700517352362</v>
      </c>
      <c r="I3" s="153">
        <v>0.55817340519474024</v>
      </c>
      <c r="J3" s="153">
        <v>0.50928286553305646</v>
      </c>
      <c r="K3" s="153">
        <v>0.5087166433964736</v>
      </c>
      <c r="L3" s="153">
        <v>0.51639531290527518</v>
      </c>
      <c r="M3" s="152">
        <v>0.54436623998009226</v>
      </c>
      <c r="N3" s="153">
        <v>0.49667591711630055</v>
      </c>
      <c r="O3" s="153">
        <v>0.5004692048775643</v>
      </c>
      <c r="P3" s="153">
        <v>0.52130017760932124</v>
      </c>
      <c r="Q3" s="153">
        <v>0.48206094132944144</v>
      </c>
      <c r="R3" s="153">
        <v>0.46733357465155118</v>
      </c>
      <c r="S3" s="153">
        <v>0.48024919905202507</v>
      </c>
      <c r="T3" s="153">
        <v>0.48103578132391644</v>
      </c>
      <c r="U3" s="153">
        <v>0.47008918831761998</v>
      </c>
      <c r="V3" s="153">
        <v>0.45732520754423722</v>
      </c>
      <c r="W3" s="153">
        <v>0.48126385986413206</v>
      </c>
      <c r="X3" s="153">
        <v>0.41355205330621669</v>
      </c>
      <c r="Y3" s="341"/>
      <c r="AA3" s="342"/>
      <c r="AB3" s="343"/>
      <c r="AC3" s="343"/>
    </row>
    <row r="4" spans="1:29" ht="15.75" x14ac:dyDescent="0.25">
      <c r="A4" s="339" t="s">
        <v>18</v>
      </c>
      <c r="B4" s="155">
        <v>5.7873837891613213</v>
      </c>
      <c r="C4" s="155">
        <v>5.8409605797352011</v>
      </c>
      <c r="D4" s="155">
        <v>6.0274229369994892</v>
      </c>
      <c r="E4" s="155">
        <v>6.1020450862514455</v>
      </c>
      <c r="F4" s="155">
        <v>6.0732945503457572</v>
      </c>
      <c r="G4" s="155">
        <v>6.0598218697446207</v>
      </c>
      <c r="H4" s="155">
        <v>6.2664752186670523</v>
      </c>
      <c r="I4" s="155">
        <v>6.1889844347514869</v>
      </c>
      <c r="J4" s="155">
        <v>6.2292645568797038</v>
      </c>
      <c r="K4" s="155">
        <v>6.2240759460810366</v>
      </c>
      <c r="L4" s="155">
        <v>6.2834528090061426</v>
      </c>
      <c r="M4" s="154">
        <v>6.3013344758872121</v>
      </c>
      <c r="N4" s="155">
        <v>6.1348515817489062</v>
      </c>
      <c r="O4" s="155">
        <v>5.9569812413141481</v>
      </c>
      <c r="P4" s="155">
        <v>5.758742828456211</v>
      </c>
      <c r="Q4" s="155">
        <v>5.6795005426069363</v>
      </c>
      <c r="R4" s="155">
        <v>5.7050397284154446</v>
      </c>
      <c r="S4" s="155">
        <v>5.6153853694462939</v>
      </c>
      <c r="T4" s="155">
        <v>5.627923982769139</v>
      </c>
      <c r="U4" s="155">
        <v>5.6520502046378676</v>
      </c>
      <c r="V4" s="155">
        <v>5.7568300707303655</v>
      </c>
      <c r="W4" s="155">
        <v>5.8927885547111707</v>
      </c>
      <c r="X4" s="155">
        <v>5.8186496418820806</v>
      </c>
      <c r="Y4" s="341"/>
      <c r="AA4" s="342"/>
      <c r="AB4" s="343"/>
      <c r="AC4" s="343"/>
    </row>
    <row r="5" spans="1:29" ht="15.75" x14ac:dyDescent="0.25">
      <c r="A5" s="339" t="s">
        <v>173</v>
      </c>
      <c r="B5" s="155">
        <v>1.7886010363804514</v>
      </c>
      <c r="C5" s="155">
        <v>1.7103392243561817</v>
      </c>
      <c r="D5" s="155">
        <v>1.7116466739305496</v>
      </c>
      <c r="E5" s="155">
        <v>1.6660601992384507</v>
      </c>
      <c r="F5" s="155">
        <v>1.6245704229900841</v>
      </c>
      <c r="G5" s="155">
        <v>1.6033660869013575</v>
      </c>
      <c r="H5" s="155">
        <v>1.6191382181549159</v>
      </c>
      <c r="I5" s="155">
        <v>1.6818931316408119</v>
      </c>
      <c r="J5" s="155">
        <v>1.732171673205168</v>
      </c>
      <c r="K5" s="155">
        <v>1.7863613573662993</v>
      </c>
      <c r="L5" s="155">
        <v>1.8370665852133552</v>
      </c>
      <c r="M5" s="154">
        <v>1.8808052552994754</v>
      </c>
      <c r="N5" s="155">
        <v>1.7747548910560249</v>
      </c>
      <c r="O5" s="155">
        <v>1.648047587037567</v>
      </c>
      <c r="P5" s="155">
        <v>1.6922767287381926</v>
      </c>
      <c r="Q5" s="155">
        <v>1.6471741885235498</v>
      </c>
      <c r="R5" s="155">
        <v>1.6799306589353236</v>
      </c>
      <c r="S5" s="155">
        <v>1.6894918720354259</v>
      </c>
      <c r="T5" s="155">
        <v>1.6888325090605552</v>
      </c>
      <c r="U5" s="155">
        <v>1.7409686234287622</v>
      </c>
      <c r="V5" s="155">
        <v>1.8181368181325495</v>
      </c>
      <c r="W5" s="155">
        <v>1.8844735300976254</v>
      </c>
      <c r="X5" s="155">
        <v>1.8656844726337396</v>
      </c>
      <c r="Y5" s="341"/>
      <c r="AA5" s="342"/>
      <c r="AB5" s="343"/>
      <c r="AC5" s="343"/>
    </row>
    <row r="6" spans="1:29" ht="15.75" x14ac:dyDescent="0.25">
      <c r="A6" s="339" t="s">
        <v>174</v>
      </c>
      <c r="B6" s="155">
        <v>0.95661340003266848</v>
      </c>
      <c r="C6" s="155">
        <v>1.0658077746866139</v>
      </c>
      <c r="D6" s="155">
        <v>1.2400989069373607</v>
      </c>
      <c r="E6" s="155">
        <v>1.2425587697428098</v>
      </c>
      <c r="F6" s="155">
        <v>1.2097113379842912</v>
      </c>
      <c r="G6" s="155">
        <v>1.2017510625605283</v>
      </c>
      <c r="H6" s="155">
        <v>1.2296822480174907</v>
      </c>
      <c r="I6" s="155">
        <v>1.2681344948014397</v>
      </c>
      <c r="J6" s="155">
        <v>1.2993894972001305</v>
      </c>
      <c r="K6" s="155">
        <v>1.3461457797653904</v>
      </c>
      <c r="L6" s="155">
        <v>1.3986086413397087</v>
      </c>
      <c r="M6" s="154">
        <v>1.4734279750349626</v>
      </c>
      <c r="N6" s="155">
        <v>1.4100330004271526</v>
      </c>
      <c r="O6" s="155">
        <v>1.392160101221898</v>
      </c>
      <c r="P6" s="155">
        <v>1.4326031087370557</v>
      </c>
      <c r="Q6" s="155">
        <v>1.4357159629909071</v>
      </c>
      <c r="R6" s="155">
        <v>1.4589641068483725</v>
      </c>
      <c r="S6" s="155">
        <v>1.4787882151297527</v>
      </c>
      <c r="T6" s="155">
        <v>1.5458121352729091</v>
      </c>
      <c r="U6" s="155">
        <v>1.6282091064394644</v>
      </c>
      <c r="V6" s="155">
        <v>1.7566969566450332</v>
      </c>
      <c r="W6" s="155">
        <v>1.8763047939985138</v>
      </c>
      <c r="X6" s="155">
        <v>1.8528931284166505</v>
      </c>
      <c r="Y6" s="341"/>
      <c r="AA6" s="342"/>
      <c r="AB6" s="343"/>
      <c r="AC6" s="343"/>
    </row>
    <row r="7" spans="1:29" ht="15.75" x14ac:dyDescent="0.25">
      <c r="A7" s="339" t="s">
        <v>17</v>
      </c>
      <c r="B7" s="155">
        <v>3.8728500009465081E-2</v>
      </c>
      <c r="C7" s="155">
        <v>2.7477687198748841E-2</v>
      </c>
      <c r="D7" s="155">
        <v>3.0284811277016068E-2</v>
      </c>
      <c r="E7" s="155">
        <v>3.4009338348841053E-2</v>
      </c>
      <c r="F7" s="155">
        <v>3.4776300864827206E-2</v>
      </c>
      <c r="G7" s="155">
        <v>3.5395926857963875E-2</v>
      </c>
      <c r="H7" s="155">
        <v>3.9167739567222033E-2</v>
      </c>
      <c r="I7" s="155">
        <v>4.326387972389998E-2</v>
      </c>
      <c r="J7" s="155">
        <v>4.0556384412116252E-2</v>
      </c>
      <c r="K7" s="155">
        <v>4.065476727202464E-2</v>
      </c>
      <c r="L7" s="155">
        <v>3.808998287719767E-2</v>
      </c>
      <c r="M7" s="154">
        <v>4.0844774973280928E-2</v>
      </c>
      <c r="N7" s="155">
        <v>3.9181692144084242E-2</v>
      </c>
      <c r="O7" s="155">
        <v>3.8284644257277844E-2</v>
      </c>
      <c r="P7" s="155">
        <v>3.3934638942277662E-2</v>
      </c>
      <c r="Q7" s="155">
        <v>3.3900702180006542E-2</v>
      </c>
      <c r="R7" s="155">
        <v>3.3019903994072348E-2</v>
      </c>
      <c r="S7" s="155">
        <v>3.2437018622379542E-2</v>
      </c>
      <c r="T7" s="155">
        <v>3.3485712284052165E-2</v>
      </c>
      <c r="U7" s="155">
        <v>3.3314811598226142E-2</v>
      </c>
      <c r="V7" s="155">
        <v>3.3113666229031627E-2</v>
      </c>
      <c r="W7" s="155">
        <v>3.5219131450583828E-2</v>
      </c>
      <c r="X7" s="155">
        <v>3.4903260641482713E-2</v>
      </c>
      <c r="Y7" s="341"/>
      <c r="AA7" s="342"/>
      <c r="AB7" s="343"/>
      <c r="AC7" s="343"/>
    </row>
    <row r="8" spans="1:29" ht="19.5" thickBot="1" x14ac:dyDescent="0.3">
      <c r="A8" s="344" t="s">
        <v>538</v>
      </c>
      <c r="B8" s="155">
        <v>1.5685227740417699E-2</v>
      </c>
      <c r="C8" s="155">
        <v>1.6420679429481003E-2</v>
      </c>
      <c r="D8" s="155">
        <v>1.8636597756645768E-2</v>
      </c>
      <c r="E8" s="155">
        <v>2.0045996032376976E-2</v>
      </c>
      <c r="F8" s="155">
        <v>2.4098493179887579E-2</v>
      </c>
      <c r="G8" s="155">
        <v>3.4039992021208526E-2</v>
      </c>
      <c r="H8" s="155">
        <v>4.4728941501488317E-2</v>
      </c>
      <c r="I8" s="155">
        <v>5.0537902230399792E-2</v>
      </c>
      <c r="J8" s="155">
        <v>5.2994665468931036E-2</v>
      </c>
      <c r="K8" s="155">
        <v>5.5888984985106999E-2</v>
      </c>
      <c r="L8" s="155">
        <v>5.9856601349258277E-2</v>
      </c>
      <c r="M8" s="154">
        <v>6.0142110892795489E-2</v>
      </c>
      <c r="N8" s="155">
        <v>6.8282979167133329E-2</v>
      </c>
      <c r="O8" s="155">
        <v>6.4929129055369628E-2</v>
      </c>
      <c r="P8" s="155">
        <v>6.4625102837176818E-2</v>
      </c>
      <c r="Q8" s="155">
        <v>6.0706437054553877E-2</v>
      </c>
      <c r="R8" s="155">
        <v>5.9517597589045471E-2</v>
      </c>
      <c r="S8" s="155">
        <v>5.7907646699480016E-2</v>
      </c>
      <c r="T8" s="155">
        <v>5.7638416819516251E-2</v>
      </c>
      <c r="U8" s="155">
        <v>5.4055480261452314E-2</v>
      </c>
      <c r="V8" s="155">
        <v>5.1611270160893695E-2</v>
      </c>
      <c r="W8" s="155">
        <v>5.1237212516269087E-2</v>
      </c>
      <c r="X8" s="155">
        <v>5.4538466100858093E-2</v>
      </c>
      <c r="Y8" s="341"/>
      <c r="AA8" s="342"/>
      <c r="AB8" s="343"/>
      <c r="AC8" s="343"/>
    </row>
    <row r="9" spans="1:29" ht="19.5" thickBot="1" x14ac:dyDescent="0.3">
      <c r="A9" s="345" t="s">
        <v>539</v>
      </c>
      <c r="B9" s="157">
        <f>SUM(B3:B8)</f>
        <v>9.1831935986995834</v>
      </c>
      <c r="C9" s="157">
        <f t="shared" ref="C9:X9" si="0">SUM(C3:C8)</f>
        <v>9.2584700014648575</v>
      </c>
      <c r="D9" s="157">
        <f t="shared" si="0"/>
        <v>9.6177013715121635</v>
      </c>
      <c r="E9" s="157">
        <f t="shared" si="0"/>
        <v>9.6370015618083826</v>
      </c>
      <c r="F9" s="157">
        <f t="shared" si="0"/>
        <v>9.5058111467478685</v>
      </c>
      <c r="G9" s="157">
        <f t="shared" si="0"/>
        <v>9.4659096641243572</v>
      </c>
      <c r="H9" s="157">
        <f t="shared" si="0"/>
        <v>9.7465193710816926</v>
      </c>
      <c r="I9" s="157">
        <f t="shared" si="0"/>
        <v>9.7909872483427787</v>
      </c>
      <c r="J9" s="157">
        <f t="shared" si="0"/>
        <v>9.8636596426991066</v>
      </c>
      <c r="K9" s="157">
        <f t="shared" si="0"/>
        <v>9.9618434788663315</v>
      </c>
      <c r="L9" s="157">
        <f t="shared" si="0"/>
        <v>10.133469932690939</v>
      </c>
      <c r="M9" s="157">
        <f t="shared" si="0"/>
        <v>10.300920832067819</v>
      </c>
      <c r="N9" s="157">
        <f t="shared" si="0"/>
        <v>9.9237800616596008</v>
      </c>
      <c r="O9" s="157">
        <f t="shared" si="0"/>
        <v>9.6008719077638265</v>
      </c>
      <c r="P9" s="157">
        <f t="shared" si="0"/>
        <v>9.5034825853202332</v>
      </c>
      <c r="Q9" s="157">
        <f t="shared" si="0"/>
        <v>9.3390587746853946</v>
      </c>
      <c r="R9" s="157">
        <f t="shared" si="0"/>
        <v>9.4038055704338106</v>
      </c>
      <c r="S9" s="157">
        <f t="shared" si="0"/>
        <v>9.3542593209853564</v>
      </c>
      <c r="T9" s="157">
        <f t="shared" si="0"/>
        <v>9.4347285375300878</v>
      </c>
      <c r="U9" s="157">
        <f t="shared" si="0"/>
        <v>9.578687414683392</v>
      </c>
      <c r="V9" s="157">
        <f t="shared" si="0"/>
        <v>9.8737139894421109</v>
      </c>
      <c r="W9" s="157">
        <f t="shared" si="0"/>
        <v>10.221287082638296</v>
      </c>
      <c r="X9" s="157">
        <f t="shared" si="0"/>
        <v>10.040221022981028</v>
      </c>
      <c r="Y9" s="341"/>
      <c r="AA9" s="342"/>
      <c r="AB9" s="343"/>
      <c r="AC9" s="343"/>
    </row>
    <row r="10" spans="1:29" ht="16.5" thickBot="1" x14ac:dyDescent="0.3">
      <c r="A10" s="346" t="s">
        <v>16</v>
      </c>
      <c r="B10" s="157">
        <v>0.12441166560083346</v>
      </c>
      <c r="C10" s="157">
        <v>0.12707144842170037</v>
      </c>
      <c r="D10" s="157">
        <v>0.14515042272093562</v>
      </c>
      <c r="E10" s="157">
        <v>0.14331705466978087</v>
      </c>
      <c r="F10" s="157">
        <v>0.14522691615238018</v>
      </c>
      <c r="G10" s="157">
        <v>0.14960476238764261</v>
      </c>
      <c r="H10" s="157">
        <v>0.14853141124298447</v>
      </c>
      <c r="I10" s="157">
        <v>0.15004648477554508</v>
      </c>
      <c r="J10" s="157">
        <v>0.15555085623375275</v>
      </c>
      <c r="K10" s="157">
        <v>0.15480376201245805</v>
      </c>
      <c r="L10" s="157">
        <v>0.15937145674057585</v>
      </c>
      <c r="M10" s="156">
        <v>0.17059660986127001</v>
      </c>
      <c r="N10" s="157">
        <v>0.17123908487930206</v>
      </c>
      <c r="O10" s="157">
        <v>0.17114206186029768</v>
      </c>
      <c r="P10" s="157">
        <v>0.17177241864204393</v>
      </c>
      <c r="Q10" s="157">
        <v>0.16884524860131633</v>
      </c>
      <c r="R10" s="157">
        <v>0.17280757793357665</v>
      </c>
      <c r="S10" s="157">
        <v>0.17184815827705546</v>
      </c>
      <c r="T10" s="157">
        <v>0.1747232708776445</v>
      </c>
      <c r="U10" s="157">
        <v>0.17395426186786406</v>
      </c>
      <c r="V10" s="157">
        <v>0.17340067115715652</v>
      </c>
      <c r="W10" s="157">
        <v>0.17134201516367287</v>
      </c>
      <c r="X10" s="157">
        <v>0.15795641600773988</v>
      </c>
      <c r="Y10" s="347"/>
      <c r="AA10" s="348"/>
      <c r="AB10" s="343"/>
      <c r="AC10" s="343"/>
    </row>
    <row r="11" spans="1:29" ht="18.75" x14ac:dyDescent="0.25">
      <c r="A11" s="339" t="s">
        <v>540</v>
      </c>
      <c r="B11" s="155">
        <v>1.3126112480701424</v>
      </c>
      <c r="C11" s="155">
        <v>1.4606768155020413</v>
      </c>
      <c r="D11" s="155">
        <v>1.7475647182669913</v>
      </c>
      <c r="E11" s="155">
        <v>1.5798411428125934</v>
      </c>
      <c r="F11" s="155">
        <v>1.4249787472687738</v>
      </c>
      <c r="G11" s="155">
        <v>1.5486365107940048</v>
      </c>
      <c r="H11" s="155">
        <v>1.388689189699944</v>
      </c>
      <c r="I11" s="155">
        <v>1.3276932488395723</v>
      </c>
      <c r="J11" s="155">
        <v>1.5034661214509064</v>
      </c>
      <c r="K11" s="155">
        <v>1.6123098404978595</v>
      </c>
      <c r="L11" s="155">
        <v>1.6972399329684698</v>
      </c>
      <c r="M11" s="154">
        <v>1.7467114962518082</v>
      </c>
      <c r="N11" s="155">
        <v>1.7798453428101269</v>
      </c>
      <c r="O11" s="155">
        <v>1.6320842342518227</v>
      </c>
      <c r="P11" s="155">
        <v>1.4329723552502101</v>
      </c>
      <c r="Q11" s="155">
        <v>1.5550166694479219</v>
      </c>
      <c r="R11" s="155">
        <v>1.463180442918719</v>
      </c>
      <c r="S11" s="155">
        <v>1.5393852723754156</v>
      </c>
      <c r="T11" s="155">
        <v>1.6384169225595302</v>
      </c>
      <c r="U11" s="155">
        <v>1.7033400663243239</v>
      </c>
      <c r="V11" s="155">
        <v>1.8140220403383225</v>
      </c>
      <c r="W11" s="155">
        <v>1.9264024799522566</v>
      </c>
      <c r="X11" s="155">
        <v>1.9018403867106355</v>
      </c>
      <c r="Y11" s="341"/>
      <c r="AA11" s="348"/>
      <c r="AB11" s="343"/>
      <c r="AC11" s="343"/>
    </row>
    <row r="12" spans="1:29" ht="18.75" x14ac:dyDescent="0.25">
      <c r="A12" s="339" t="s">
        <v>541</v>
      </c>
      <c r="B12" s="155">
        <v>0.85916944118332572</v>
      </c>
      <c r="C12" s="155">
        <v>0.74489570343474676</v>
      </c>
      <c r="D12" s="155">
        <v>0.83078730303608361</v>
      </c>
      <c r="E12" s="155">
        <v>0.86424189132258</v>
      </c>
      <c r="F12" s="155">
        <v>0.85856510491087557</v>
      </c>
      <c r="G12" s="155">
        <v>0.89716390092373988</v>
      </c>
      <c r="H12" s="155">
        <v>0.92565566773161578</v>
      </c>
      <c r="I12" s="155">
        <v>0.94260814568067897</v>
      </c>
      <c r="J12" s="155">
        <v>0.9591204808986733</v>
      </c>
      <c r="K12" s="155">
        <v>1.0153750021823225</v>
      </c>
      <c r="L12" s="155">
        <v>1.0428524912050221</v>
      </c>
      <c r="M12" s="154">
        <v>1.0398438974962985</v>
      </c>
      <c r="N12" s="155">
        <v>0.96067451300341233</v>
      </c>
      <c r="O12" s="155">
        <v>0.8537861089995854</v>
      </c>
      <c r="P12" s="155">
        <v>0.78859858438594688</v>
      </c>
      <c r="Q12" s="155">
        <v>0.77551019575469105</v>
      </c>
      <c r="R12" s="155">
        <v>0.75088830552244046</v>
      </c>
      <c r="S12" s="155">
        <v>0.75313370085964637</v>
      </c>
      <c r="T12" s="155">
        <v>0.72223249405763412</v>
      </c>
      <c r="U12" s="155">
        <v>0.70670946567301318</v>
      </c>
      <c r="V12" s="155">
        <v>0.6578892031752066</v>
      </c>
      <c r="W12" s="155">
        <v>0.69687212814985511</v>
      </c>
      <c r="X12" s="155">
        <v>0.66914128452114752</v>
      </c>
      <c r="Y12" s="341"/>
      <c r="AA12" s="348"/>
      <c r="AB12" s="343"/>
      <c r="AC12" s="343"/>
    </row>
    <row r="13" spans="1:29" ht="19.5" thickBot="1" x14ac:dyDescent="0.3">
      <c r="A13" s="339" t="s">
        <v>542</v>
      </c>
      <c r="B13" s="155">
        <v>3.3998166508588992</v>
      </c>
      <c r="C13" s="155">
        <v>4.2217433672149314</v>
      </c>
      <c r="D13" s="155">
        <v>4.1101706837880565</v>
      </c>
      <c r="E13" s="155">
        <v>4.156849424448942</v>
      </c>
      <c r="F13" s="155">
        <v>3.7525868051618207</v>
      </c>
      <c r="G13" s="155">
        <v>3.4521153181149695</v>
      </c>
      <c r="H13" s="155">
        <v>3.6550898873655462</v>
      </c>
      <c r="I13" s="155">
        <v>3.4248377678885924</v>
      </c>
      <c r="J13" s="155">
        <v>3.244115973739659</v>
      </c>
      <c r="K13" s="155">
        <v>3.1792857691610497</v>
      </c>
      <c r="L13" s="155">
        <v>2.8630487994383058</v>
      </c>
      <c r="M13" s="154">
        <v>2.956085883000386</v>
      </c>
      <c r="N13" s="155">
        <v>2.8011751964650013</v>
      </c>
      <c r="O13" s="155">
        <v>2.6818135858354424</v>
      </c>
      <c r="P13" s="155">
        <v>2.525612291889372</v>
      </c>
      <c r="Q13" s="155">
        <v>2.1528735056999624</v>
      </c>
      <c r="R13" s="155">
        <v>1.9370306245920073</v>
      </c>
      <c r="S13" s="155">
        <v>1.8158189081353904</v>
      </c>
      <c r="T13" s="155">
        <v>1.8541825230494957</v>
      </c>
      <c r="U13" s="155">
        <v>1.9741780556306707</v>
      </c>
      <c r="V13" s="155">
        <v>2.0491756235844836</v>
      </c>
      <c r="W13" s="155">
        <v>1.9530128893795773</v>
      </c>
      <c r="X13" s="155">
        <v>2.037853386097916</v>
      </c>
      <c r="Y13" s="341"/>
      <c r="AA13" s="348"/>
      <c r="AB13" s="343"/>
      <c r="AC13" s="343"/>
    </row>
    <row r="14" spans="1:29" ht="16.5" thickBot="1" x14ac:dyDescent="0.3">
      <c r="A14" s="349" t="s">
        <v>15</v>
      </c>
      <c r="B14" s="157">
        <f t="shared" ref="B14:X14" si="1">SUM(B9,B10,B11:B13)</f>
        <v>14.879202604412784</v>
      </c>
      <c r="C14" s="157">
        <f t="shared" si="1"/>
        <v>15.812857336038277</v>
      </c>
      <c r="D14" s="157">
        <f t="shared" si="1"/>
        <v>16.451374499324231</v>
      </c>
      <c r="E14" s="350">
        <f t="shared" si="1"/>
        <v>16.381251075062281</v>
      </c>
      <c r="F14" s="350">
        <f t="shared" si="1"/>
        <v>15.687168720241718</v>
      </c>
      <c r="G14" s="350">
        <f t="shared" si="1"/>
        <v>15.513430156344715</v>
      </c>
      <c r="H14" s="350">
        <f t="shared" si="1"/>
        <v>15.864485527121785</v>
      </c>
      <c r="I14" s="350">
        <f t="shared" si="1"/>
        <v>15.636172895527169</v>
      </c>
      <c r="J14" s="350">
        <f t="shared" si="1"/>
        <v>15.725913075022097</v>
      </c>
      <c r="K14" s="350">
        <f t="shared" si="1"/>
        <v>15.923617852720021</v>
      </c>
      <c r="L14" s="350">
        <f t="shared" si="1"/>
        <v>15.895982613043312</v>
      </c>
      <c r="M14" s="350">
        <f t="shared" si="1"/>
        <v>16.214158718677584</v>
      </c>
      <c r="N14" s="350">
        <f t="shared" si="1"/>
        <v>15.636714198817444</v>
      </c>
      <c r="O14" s="350">
        <f t="shared" si="1"/>
        <v>14.939697898710975</v>
      </c>
      <c r="P14" s="350">
        <f t="shared" si="1"/>
        <v>14.422438235487807</v>
      </c>
      <c r="Q14" s="350">
        <f t="shared" si="1"/>
        <v>13.991304394189285</v>
      </c>
      <c r="R14" s="350">
        <f t="shared" si="1"/>
        <v>13.727712521400553</v>
      </c>
      <c r="S14" s="350">
        <f t="shared" si="1"/>
        <v>13.634445360632865</v>
      </c>
      <c r="T14" s="350">
        <f t="shared" si="1"/>
        <v>13.824283748074391</v>
      </c>
      <c r="U14" s="350">
        <f t="shared" si="1"/>
        <v>14.136869264179264</v>
      </c>
      <c r="V14" s="350">
        <f t="shared" si="1"/>
        <v>14.56820152769728</v>
      </c>
      <c r="W14" s="350">
        <f t="shared" si="1"/>
        <v>14.968916595283657</v>
      </c>
      <c r="X14" s="350">
        <f t="shared" si="1"/>
        <v>14.807012496318467</v>
      </c>
      <c r="Y14" s="351"/>
      <c r="AA14" s="348"/>
      <c r="AB14" s="343"/>
      <c r="AC14" s="343"/>
    </row>
    <row r="15" spans="1:29" ht="16.5" thickBot="1" x14ac:dyDescent="0.3">
      <c r="A15" s="352" t="s">
        <v>543</v>
      </c>
      <c r="B15" s="162">
        <v>61.320960189582266</v>
      </c>
      <c r="C15" s="158">
        <v>61.020019710144943</v>
      </c>
      <c r="D15" s="158">
        <v>59.345935074453124</v>
      </c>
      <c r="E15" s="158">
        <v>56.394309496255609</v>
      </c>
      <c r="F15" s="158">
        <v>58.306550735376149</v>
      </c>
      <c r="G15" s="158">
        <v>57.489245350314199</v>
      </c>
      <c r="H15" s="158">
        <v>53.007107204880064</v>
      </c>
      <c r="I15" s="158">
        <v>53.182916097501419</v>
      </c>
      <c r="J15" s="158">
        <v>50.593393339156059</v>
      </c>
      <c r="K15" s="158">
        <v>48.313212129263455</v>
      </c>
      <c r="L15" s="158">
        <v>50.517729421119029</v>
      </c>
      <c r="M15" s="158">
        <v>46.153340014031563</v>
      </c>
      <c r="N15" s="158">
        <v>44.669405137399018</v>
      </c>
      <c r="O15" s="158">
        <v>41.338692084683117</v>
      </c>
      <c r="P15" s="158">
        <v>44.433269081583603</v>
      </c>
      <c r="Q15" s="158">
        <v>38.122970389243534</v>
      </c>
      <c r="R15" s="159">
        <v>38.794603292524094</v>
      </c>
      <c r="S15" s="158">
        <v>37.116145089004647</v>
      </c>
      <c r="T15" s="158">
        <v>33.475851635912093</v>
      </c>
      <c r="U15" s="160">
        <v>32.05553985537211</v>
      </c>
      <c r="V15" s="158">
        <v>27.468372952438258</v>
      </c>
      <c r="W15" s="161">
        <v>26.020249508686923</v>
      </c>
      <c r="X15" s="161">
        <v>26.806108640527366</v>
      </c>
      <c r="Y15" s="341"/>
      <c r="AA15" s="348"/>
      <c r="AB15" s="343"/>
      <c r="AC15" s="343"/>
    </row>
    <row r="16" spans="1:29" ht="19.5" thickBot="1" x14ac:dyDescent="0.3">
      <c r="A16" s="353" t="s">
        <v>544</v>
      </c>
      <c r="B16" s="163">
        <v>76.200162793995048</v>
      </c>
      <c r="C16" s="158">
        <v>76.832877046183214</v>
      </c>
      <c r="D16" s="158">
        <v>75.793625487391139</v>
      </c>
      <c r="E16" s="158">
        <v>72.775183923144255</v>
      </c>
      <c r="F16" s="158">
        <v>73.997898590119661</v>
      </c>
      <c r="G16" s="158">
        <v>73.006363993752814</v>
      </c>
      <c r="H16" s="158">
        <v>68.873577452135507</v>
      </c>
      <c r="I16" s="158">
        <v>68.819827890178814</v>
      </c>
      <c r="J16" s="158">
        <v>66.321455348058606</v>
      </c>
      <c r="K16" s="158">
        <v>64.240190922232486</v>
      </c>
      <c r="L16" s="158">
        <v>66.418447915043217</v>
      </c>
      <c r="M16" s="158">
        <v>62.373401813449355</v>
      </c>
      <c r="N16" s="158">
        <v>60.306119336216454</v>
      </c>
      <c r="O16" s="158">
        <v>56.278389983394099</v>
      </c>
      <c r="P16" s="158">
        <v>58.855707317071406</v>
      </c>
      <c r="Q16" s="158">
        <v>52.114274783432819</v>
      </c>
      <c r="R16" s="159">
        <v>52.522315813924649</v>
      </c>
      <c r="S16" s="159">
        <v>50.750590449637507</v>
      </c>
      <c r="T16" s="158">
        <v>47.300135383986486</v>
      </c>
      <c r="U16" s="159">
        <v>46.192409119551378</v>
      </c>
      <c r="V16" s="159">
        <v>42.036574480135528</v>
      </c>
      <c r="W16" s="158">
        <v>40.989166103970582</v>
      </c>
      <c r="X16" s="158">
        <v>41.613121136845834</v>
      </c>
      <c r="Y16" s="351"/>
      <c r="AA16" s="348"/>
      <c r="AB16" s="343"/>
      <c r="AC16" s="343"/>
    </row>
    <row r="17" spans="1:25" ht="19.5" thickBot="1" x14ac:dyDescent="0.3">
      <c r="A17" s="353" t="s">
        <v>545</v>
      </c>
      <c r="B17" s="157">
        <f>100*B14/B16</f>
        <v>19.526470887783116</v>
      </c>
      <c r="C17" s="157">
        <f t="shared" ref="C17:X17" si="2">100*C14/C16</f>
        <v>20.580847605815126</v>
      </c>
      <c r="D17" s="157">
        <f t="shared" si="2"/>
        <v>21.705485644120621</v>
      </c>
      <c r="E17" s="354">
        <f t="shared" si="2"/>
        <v>22.509391515055519</v>
      </c>
      <c r="F17" s="354">
        <f t="shared" si="2"/>
        <v>21.199478659703857</v>
      </c>
      <c r="G17" s="354">
        <f t="shared" si="2"/>
        <v>21.249421704760156</v>
      </c>
      <c r="H17" s="354">
        <f t="shared" si="2"/>
        <v>23.034211542368325</v>
      </c>
      <c r="I17" s="354">
        <f t="shared" si="2"/>
        <v>22.720447543808209</v>
      </c>
      <c r="J17" s="354">
        <f t="shared" si="2"/>
        <v>23.711652575311639</v>
      </c>
      <c r="K17" s="354">
        <f t="shared" si="2"/>
        <v>24.787625354346691</v>
      </c>
      <c r="L17" s="354">
        <f t="shared" si="2"/>
        <v>23.933083521277236</v>
      </c>
      <c r="M17" s="354">
        <f t="shared" si="2"/>
        <v>25.995309294131495</v>
      </c>
      <c r="N17" s="354">
        <f t="shared" si="2"/>
        <v>25.928901363459008</v>
      </c>
      <c r="O17" s="354">
        <f t="shared" si="2"/>
        <v>26.546064844995009</v>
      </c>
      <c r="P17" s="354">
        <f t="shared" si="2"/>
        <v>24.504740309704005</v>
      </c>
      <c r="Q17" s="354">
        <f t="shared" si="2"/>
        <v>26.847355071776104</v>
      </c>
      <c r="R17" s="354">
        <f t="shared" si="2"/>
        <v>26.136914012007598</v>
      </c>
      <c r="S17" s="354">
        <f t="shared" si="2"/>
        <v>26.865589621391784</v>
      </c>
      <c r="T17" s="354">
        <f t="shared" si="2"/>
        <v>29.226731881098626</v>
      </c>
      <c r="U17" s="354">
        <f t="shared" si="2"/>
        <v>30.604312556185121</v>
      </c>
      <c r="V17" s="354">
        <f t="shared" si="2"/>
        <v>34.656014929526464</v>
      </c>
      <c r="W17" s="354">
        <f t="shared" si="2"/>
        <v>36.519202555412882</v>
      </c>
      <c r="X17" s="354">
        <f t="shared" si="2"/>
        <v>35.582556875811413</v>
      </c>
      <c r="Y17" s="341"/>
    </row>
    <row r="18" spans="1:25" x14ac:dyDescent="0.25">
      <c r="A18" s="125" t="s">
        <v>493</v>
      </c>
    </row>
    <row r="19" spans="1:25" x14ac:dyDescent="0.25">
      <c r="A19" s="355" t="s">
        <v>492</v>
      </c>
    </row>
    <row r="20" spans="1:25" ht="13.5" customHeight="1" x14ac:dyDescent="0.25">
      <c r="A20" s="356" t="s">
        <v>383</v>
      </c>
      <c r="B20" s="126"/>
      <c r="C20" s="126"/>
      <c r="D20" s="126"/>
      <c r="E20" s="126"/>
      <c r="F20" s="126"/>
      <c r="G20" s="126"/>
      <c r="H20" s="126"/>
      <c r="I20" s="126"/>
      <c r="J20" s="126"/>
      <c r="K20" s="126"/>
      <c r="L20" s="126"/>
      <c r="M20" s="126"/>
      <c r="N20" s="126"/>
    </row>
    <row r="21" spans="1:25" ht="11.25" customHeight="1" x14ac:dyDescent="0.25">
      <c r="A21" s="356" t="s">
        <v>382</v>
      </c>
      <c r="B21" s="126"/>
      <c r="C21" s="126"/>
      <c r="D21" s="126"/>
      <c r="E21" s="126"/>
      <c r="F21" s="126"/>
      <c r="G21" s="126"/>
      <c r="H21" s="126"/>
      <c r="I21" s="126"/>
      <c r="J21" s="126"/>
      <c r="K21" s="126"/>
      <c r="L21" s="126"/>
      <c r="M21" s="126"/>
      <c r="N21" s="126"/>
    </row>
    <row r="22" spans="1:25" ht="13.5" customHeight="1" x14ac:dyDescent="0.25">
      <c r="A22" s="127" t="s">
        <v>348</v>
      </c>
      <c r="B22" s="128"/>
      <c r="C22" s="128"/>
      <c r="D22" s="128"/>
      <c r="E22" s="128"/>
      <c r="F22" s="128"/>
      <c r="G22" s="128"/>
      <c r="H22" s="128"/>
    </row>
    <row r="23" spans="1:25" ht="14.25" customHeight="1" x14ac:dyDescent="0.25">
      <c r="A23" s="127" t="s">
        <v>349</v>
      </c>
      <c r="B23" s="127"/>
      <c r="C23" s="127"/>
      <c r="D23" s="127"/>
      <c r="E23" s="127"/>
      <c r="F23" s="127"/>
      <c r="G23" s="127"/>
      <c r="H23" s="129"/>
      <c r="I23" s="130"/>
      <c r="J23" s="130"/>
      <c r="K23" s="130"/>
      <c r="L23" s="130"/>
      <c r="M23" s="130"/>
      <c r="N23" s="130"/>
    </row>
    <row r="24" spans="1:25" ht="14.25" customHeight="1" x14ac:dyDescent="0.25">
      <c r="A24" s="355" t="s">
        <v>491</v>
      </c>
      <c r="B24" s="127"/>
      <c r="C24" s="127"/>
      <c r="D24" s="127"/>
      <c r="E24" s="127"/>
      <c r="F24" s="127"/>
      <c r="G24" s="127"/>
      <c r="H24" s="129"/>
      <c r="I24" s="130"/>
      <c r="J24" s="130"/>
      <c r="K24" s="130"/>
      <c r="L24" s="130"/>
      <c r="M24" s="130"/>
      <c r="N24" s="130"/>
    </row>
    <row r="25" spans="1:25" x14ac:dyDescent="0.25">
      <c r="A25" s="357" t="s">
        <v>350</v>
      </c>
      <c r="B25" s="128"/>
      <c r="C25" s="128"/>
      <c r="D25" s="128"/>
      <c r="E25" s="125"/>
      <c r="F25" s="131"/>
      <c r="G25" s="131"/>
      <c r="H25" s="131"/>
    </row>
    <row r="26" spans="1:25" x14ac:dyDescent="0.25">
      <c r="A26" s="132" t="s">
        <v>351</v>
      </c>
      <c r="B26" s="132"/>
      <c r="C26" s="132"/>
      <c r="D26" s="125"/>
      <c r="E26" s="125"/>
      <c r="F26" s="131"/>
      <c r="G26" s="131"/>
      <c r="H26" s="131"/>
    </row>
    <row r="28" spans="1:25" ht="33.75" thickBot="1" x14ac:dyDescent="0.35">
      <c r="A28" s="234" t="s">
        <v>352</v>
      </c>
    </row>
    <row r="29" spans="1:25" ht="15.75" thickBot="1" x14ac:dyDescent="0.3">
      <c r="A29" s="133" t="s">
        <v>49</v>
      </c>
      <c r="B29" s="151">
        <v>1990</v>
      </c>
      <c r="C29" s="151">
        <v>1995</v>
      </c>
      <c r="D29" s="151">
        <v>1998</v>
      </c>
      <c r="E29" s="151">
        <v>1999</v>
      </c>
      <c r="F29" s="151">
        <v>2000</v>
      </c>
      <c r="G29" s="151">
        <v>2001</v>
      </c>
      <c r="H29" s="151">
        <v>2002</v>
      </c>
      <c r="I29" s="151">
        <v>2003</v>
      </c>
      <c r="J29" s="151">
        <v>2004</v>
      </c>
      <c r="K29" s="151">
        <v>2005</v>
      </c>
      <c r="L29" s="151">
        <v>2006</v>
      </c>
      <c r="M29" s="151">
        <v>2007</v>
      </c>
      <c r="N29" s="151">
        <v>2008</v>
      </c>
      <c r="O29" s="151">
        <v>2009</v>
      </c>
      <c r="P29" s="151">
        <v>2010</v>
      </c>
      <c r="Q29" s="151">
        <v>2011</v>
      </c>
      <c r="R29" s="151">
        <v>2012</v>
      </c>
      <c r="S29" s="151">
        <v>2013</v>
      </c>
      <c r="T29" s="151">
        <v>2014</v>
      </c>
      <c r="U29" s="151">
        <v>2015</v>
      </c>
      <c r="V29" s="151">
        <v>2016</v>
      </c>
      <c r="W29" s="151">
        <v>2017</v>
      </c>
      <c r="X29" s="151">
        <v>2018</v>
      </c>
    </row>
    <row r="30" spans="1:25" ht="15.75" thickBot="1" x14ac:dyDescent="0.3">
      <c r="A30" s="493" t="s">
        <v>353</v>
      </c>
      <c r="B30" s="494"/>
      <c r="C30" s="494"/>
      <c r="D30" s="494"/>
      <c r="E30" s="494"/>
      <c r="F30" s="494"/>
      <c r="G30" s="494"/>
      <c r="H30" s="494"/>
      <c r="I30" s="494"/>
      <c r="J30" s="494"/>
      <c r="K30" s="494"/>
      <c r="L30" s="494"/>
      <c r="M30" s="494"/>
      <c r="N30" s="494"/>
      <c r="O30" s="494"/>
      <c r="P30" s="494"/>
      <c r="Q30" s="494"/>
      <c r="R30" s="494"/>
      <c r="S30" s="494"/>
      <c r="T30" s="494"/>
      <c r="U30" s="494"/>
      <c r="V30" s="494"/>
      <c r="W30" s="494"/>
      <c r="X30" s="358"/>
    </row>
    <row r="31" spans="1:25" ht="18.75" x14ac:dyDescent="0.25">
      <c r="A31" s="359" t="s">
        <v>546</v>
      </c>
      <c r="B31" s="166">
        <v>13.3014442908168</v>
      </c>
      <c r="C31" s="166">
        <v>14.0632677926379</v>
      </c>
      <c r="D31" s="166">
        <v>14.506322593382812</v>
      </c>
      <c r="E31" s="166">
        <v>14.612083944837545</v>
      </c>
      <c r="F31" s="166">
        <v>14.08013371450893</v>
      </c>
      <c r="G31" s="166">
        <v>13.798889858508758</v>
      </c>
      <c r="H31" s="166">
        <v>14.317297329069161</v>
      </c>
      <c r="I31" s="166">
        <v>14.160918921536597</v>
      </c>
      <c r="J31" s="166">
        <v>14.080605094603669</v>
      </c>
      <c r="K31" s="166">
        <v>14.172193605064898</v>
      </c>
      <c r="L31" s="166">
        <v>14.066779127263402</v>
      </c>
      <c r="M31" s="166">
        <v>14.338456633851706</v>
      </c>
      <c r="N31" s="166">
        <v>13.713183122440249</v>
      </c>
      <c r="O31" s="166">
        <v>13.176221055335985</v>
      </c>
      <c r="P31" s="166">
        <v>12.86124468104617</v>
      </c>
      <c r="Q31" s="166">
        <v>12.312920890692231</v>
      </c>
      <c r="R31" s="166">
        <v>12.141933133967585</v>
      </c>
      <c r="S31" s="166">
        <v>11.97139672081909</v>
      </c>
      <c r="T31" s="166">
        <v>12.058417946760047</v>
      </c>
      <c r="U31" s="166">
        <v>12.301666739539611</v>
      </c>
      <c r="V31" s="166">
        <v>12.616650342311782</v>
      </c>
      <c r="W31" s="166">
        <v>12.899020465834518</v>
      </c>
      <c r="X31" s="166">
        <v>12.760474814714039</v>
      </c>
    </row>
    <row r="32" spans="1:25" ht="18.75" x14ac:dyDescent="0.25">
      <c r="A32" s="360" t="s">
        <v>547</v>
      </c>
      <c r="B32" s="167">
        <v>0.10024683739269699</v>
      </c>
      <c r="C32" s="167">
        <v>7.4558607896510865E-2</v>
      </c>
      <c r="D32" s="167">
        <v>5.9262211579727414E-2</v>
      </c>
      <c r="E32" s="167">
        <v>5.4560912203441225E-2</v>
      </c>
      <c r="F32" s="167">
        <v>4.9287952961661205E-2</v>
      </c>
      <c r="G32" s="167">
        <v>4.3312492134380778E-2</v>
      </c>
      <c r="H32" s="167">
        <v>3.967093103424385E-2</v>
      </c>
      <c r="I32" s="167">
        <v>3.5282127489599392E-2</v>
      </c>
      <c r="J32" s="167">
        <v>3.1908501682187992E-2</v>
      </c>
      <c r="K32" s="167">
        <v>2.9433097623483347E-2</v>
      </c>
      <c r="L32" s="167">
        <v>2.7195754952470338E-2</v>
      </c>
      <c r="M32" s="167">
        <v>2.486270535383767E-2</v>
      </c>
      <c r="N32" s="167">
        <v>2.2438785249711449E-2</v>
      </c>
      <c r="O32" s="167">
        <v>1.6502893878480283E-2</v>
      </c>
      <c r="P32" s="167">
        <v>1.4682176532897155E-2</v>
      </c>
      <c r="Q32" s="167">
        <v>1.3152897143498925E-2</v>
      </c>
      <c r="R32" s="167">
        <v>1.1854640322213124E-2</v>
      </c>
      <c r="S32" s="167">
        <v>1.0559645182857656E-2</v>
      </c>
      <c r="T32" s="167">
        <v>1.001001629600117E-2</v>
      </c>
      <c r="U32" s="167">
        <v>9.4070576940347341E-3</v>
      </c>
      <c r="V32" s="167">
        <v>8.8492649489148485E-3</v>
      </c>
      <c r="W32" s="167">
        <v>9.2090205265555423E-3</v>
      </c>
      <c r="X32" s="167">
        <v>8.8681583935132733E-3</v>
      </c>
    </row>
    <row r="33" spans="1:24" ht="19.5" thickBot="1" x14ac:dyDescent="0.3">
      <c r="A33" s="361" t="s">
        <v>548</v>
      </c>
      <c r="B33" s="168">
        <v>0.16490022813314831</v>
      </c>
      <c r="C33" s="168">
        <v>0.21435412000182813</v>
      </c>
      <c r="D33" s="168">
        <v>0.19523026259207782</v>
      </c>
      <c r="E33" s="168">
        <v>0.19379770893655204</v>
      </c>
      <c r="F33" s="168">
        <v>0.18467168780324497</v>
      </c>
      <c r="G33" s="168">
        <v>0.17218015192271691</v>
      </c>
      <c r="H33" s="168">
        <v>0.17152612282820767</v>
      </c>
      <c r="I33" s="168">
        <v>0.16129012580456628</v>
      </c>
      <c r="J33" s="168">
        <v>0.15358171224819001</v>
      </c>
      <c r="K33" s="168">
        <v>0.14852766573825504</v>
      </c>
      <c r="L33" s="168">
        <v>0.14070154683304037</v>
      </c>
      <c r="M33" s="168">
        <v>0.13940923234832495</v>
      </c>
      <c r="N33" s="168">
        <v>0.12124694831735587</v>
      </c>
      <c r="O33" s="168">
        <v>0.11488971524468994</v>
      </c>
      <c r="P33" s="168">
        <v>0.11353902265853505</v>
      </c>
      <c r="Q33" s="168">
        <v>0.11021393690563436</v>
      </c>
      <c r="R33" s="168">
        <v>0.11074430419203632</v>
      </c>
      <c r="S33" s="168">
        <v>0.11310372225550279</v>
      </c>
      <c r="T33" s="168">
        <v>0.11743886245881462</v>
      </c>
      <c r="U33" s="168">
        <v>0.12245540062129492</v>
      </c>
      <c r="V33" s="168">
        <v>0.12867988009825887</v>
      </c>
      <c r="W33" s="168">
        <v>0.13428462897032956</v>
      </c>
      <c r="X33" s="168">
        <v>0.13582913650027956</v>
      </c>
    </row>
    <row r="34" spans="1:24" ht="26.25" thickBot="1" x14ac:dyDescent="0.3">
      <c r="A34" s="362" t="s">
        <v>385</v>
      </c>
      <c r="B34" s="363">
        <f>SUM(B31:B33)</f>
        <v>13.566591356342647</v>
      </c>
      <c r="C34" s="363">
        <f t="shared" ref="C34:X34" si="3">SUM(C31:C33)</f>
        <v>14.352180520536239</v>
      </c>
      <c r="D34" s="363">
        <f t="shared" si="3"/>
        <v>14.760815067554617</v>
      </c>
      <c r="E34" s="363">
        <f t="shared" si="3"/>
        <v>14.860442565977539</v>
      </c>
      <c r="F34" s="363">
        <f t="shared" si="3"/>
        <v>14.314093355273837</v>
      </c>
      <c r="G34" s="363">
        <f t="shared" si="3"/>
        <v>14.014382502565857</v>
      </c>
      <c r="H34" s="363">
        <f t="shared" si="3"/>
        <v>14.528494382931614</v>
      </c>
      <c r="I34" s="363">
        <f t="shared" si="3"/>
        <v>14.357491174830763</v>
      </c>
      <c r="J34" s="363">
        <f t="shared" si="3"/>
        <v>14.266095308534048</v>
      </c>
      <c r="K34" s="363">
        <f t="shared" si="3"/>
        <v>14.350154368426637</v>
      </c>
      <c r="L34" s="363">
        <f t="shared" si="3"/>
        <v>14.234676429048914</v>
      </c>
      <c r="M34" s="363">
        <f t="shared" si="3"/>
        <v>14.502728571553869</v>
      </c>
      <c r="N34" s="363">
        <f t="shared" si="3"/>
        <v>13.856868856007317</v>
      </c>
      <c r="O34" s="363">
        <f t="shared" si="3"/>
        <v>13.307613664459154</v>
      </c>
      <c r="P34" s="363">
        <f t="shared" si="3"/>
        <v>12.989465880237603</v>
      </c>
      <c r="Q34" s="363">
        <f t="shared" si="3"/>
        <v>12.436287724741364</v>
      </c>
      <c r="R34" s="363">
        <f t="shared" si="3"/>
        <v>12.264532078481833</v>
      </c>
      <c r="S34" s="363">
        <f t="shared" si="3"/>
        <v>12.095060088257449</v>
      </c>
      <c r="T34" s="363">
        <f t="shared" si="3"/>
        <v>12.185866825514863</v>
      </c>
      <c r="U34" s="363">
        <f t="shared" si="3"/>
        <v>12.43352919785494</v>
      </c>
      <c r="V34" s="363">
        <f t="shared" si="3"/>
        <v>12.754179487358956</v>
      </c>
      <c r="W34" s="363">
        <f t="shared" si="3"/>
        <v>13.042514115331402</v>
      </c>
      <c r="X34" s="363">
        <f t="shared" si="3"/>
        <v>12.905172109607831</v>
      </c>
    </row>
    <row r="35" spans="1:24" ht="15.75" thickBot="1" x14ac:dyDescent="0.3">
      <c r="A35" s="495" t="s">
        <v>354</v>
      </c>
      <c r="B35" s="496"/>
      <c r="C35" s="496"/>
      <c r="D35" s="496"/>
      <c r="E35" s="496"/>
      <c r="F35" s="496"/>
      <c r="G35" s="496"/>
      <c r="H35" s="496"/>
      <c r="I35" s="496"/>
      <c r="J35" s="496"/>
      <c r="K35" s="496"/>
      <c r="L35" s="496"/>
      <c r="M35" s="496"/>
      <c r="N35" s="496"/>
      <c r="O35" s="496"/>
      <c r="P35" s="496"/>
      <c r="Q35" s="496"/>
      <c r="R35" s="496"/>
      <c r="S35" s="496"/>
      <c r="T35" s="496"/>
      <c r="U35" s="496"/>
      <c r="V35" s="496"/>
      <c r="W35" s="496"/>
      <c r="X35" s="358"/>
    </row>
    <row r="36" spans="1:24" ht="18.75" x14ac:dyDescent="0.25">
      <c r="A36" s="364" t="s">
        <v>546</v>
      </c>
      <c r="B36" s="166">
        <v>1.2955285845289921</v>
      </c>
      <c r="C36" s="166">
        <v>1.4426856534013854</v>
      </c>
      <c r="D36" s="166">
        <v>1.7263454741528939</v>
      </c>
      <c r="E36" s="166">
        <v>1.5612964558373761</v>
      </c>
      <c r="F36" s="166">
        <v>1.40832508559699</v>
      </c>
      <c r="G36" s="166">
        <v>1.5304791884519451</v>
      </c>
      <c r="H36" s="166">
        <v>1.3725614418836394</v>
      </c>
      <c r="I36" s="166">
        <v>1.3127736117118669</v>
      </c>
      <c r="J36" s="166">
        <v>1.4867160948528806</v>
      </c>
      <c r="K36" s="166">
        <v>1.5946873114423585</v>
      </c>
      <c r="L36" s="166">
        <v>1.6786794540455809</v>
      </c>
      <c r="M36" s="166">
        <v>1.7276598974681781</v>
      </c>
      <c r="N36" s="166">
        <v>1.7597044352958671</v>
      </c>
      <c r="O36" s="166">
        <v>1.6136904964873275</v>
      </c>
      <c r="P36" s="166">
        <v>1.4171968791434897</v>
      </c>
      <c r="Q36" s="166">
        <v>1.53790857578356</v>
      </c>
      <c r="R36" s="166">
        <v>1.4473970795229865</v>
      </c>
      <c r="S36" s="166">
        <v>1.5228785803072205</v>
      </c>
      <c r="T36" s="166">
        <v>1.6207850831999746</v>
      </c>
      <c r="U36" s="166">
        <v>1.6855449428720219</v>
      </c>
      <c r="V36" s="166">
        <v>1.7951717025261904</v>
      </c>
      <c r="W36" s="166">
        <v>1.9067096453850767</v>
      </c>
      <c r="X36" s="166">
        <v>1.8824491954943894</v>
      </c>
    </row>
    <row r="37" spans="1:24" ht="18.75" x14ac:dyDescent="0.25">
      <c r="A37" s="365" t="s">
        <v>547</v>
      </c>
      <c r="B37" s="167">
        <v>1.4004772456071598E-3</v>
      </c>
      <c r="C37" s="167">
        <v>9.95979662332946E-4</v>
      </c>
      <c r="D37" s="167">
        <v>1.0574487865981344E-3</v>
      </c>
      <c r="E37" s="167">
        <v>8.8416095032953787E-4</v>
      </c>
      <c r="F37" s="167">
        <v>8.1269384685666625E-4</v>
      </c>
      <c r="G37" s="167">
        <v>7.0134714668739113E-4</v>
      </c>
      <c r="H37" s="167">
        <v>6.5212073204782704E-4</v>
      </c>
      <c r="I37" s="167">
        <v>5.8663735774208789E-4</v>
      </c>
      <c r="J37" s="167">
        <v>5.7972497526640235E-4</v>
      </c>
      <c r="K37" s="167">
        <v>5.9702990267301815E-4</v>
      </c>
      <c r="L37" s="167">
        <v>6.3444082804483258E-4</v>
      </c>
      <c r="M37" s="167">
        <v>6.4084670721354015E-4</v>
      </c>
      <c r="N37" s="167">
        <v>6.4775464926078896E-4</v>
      </c>
      <c r="O37" s="167">
        <v>5.682172348727895E-4</v>
      </c>
      <c r="P37" s="167">
        <v>4.8727910619978342E-4</v>
      </c>
      <c r="Q37" s="167">
        <v>5.187625182672776E-4</v>
      </c>
      <c r="R37" s="167">
        <v>4.5832872770779423E-4</v>
      </c>
      <c r="S37" s="167">
        <v>4.1737501547272477E-4</v>
      </c>
      <c r="T37" s="167">
        <v>4.2897302869344262E-4</v>
      </c>
      <c r="U37" s="167">
        <v>3.2021444307166609E-4</v>
      </c>
      <c r="V37" s="167">
        <v>2.761194974627758E-4</v>
      </c>
      <c r="W37" s="167">
        <v>2.3432662039307389E-4</v>
      </c>
      <c r="X37" s="167">
        <v>2.3073755668251861E-4</v>
      </c>
    </row>
    <row r="38" spans="1:24" ht="19.5" thickBot="1" x14ac:dyDescent="0.3">
      <c r="A38" s="366" t="s">
        <v>548</v>
      </c>
      <c r="B38" s="168">
        <v>1.5682186295543184E-2</v>
      </c>
      <c r="C38" s="168">
        <v>1.6995182438323049E-2</v>
      </c>
      <c r="D38" s="168">
        <v>2.0161795327499555E-2</v>
      </c>
      <c r="E38" s="168">
        <v>1.7660526024887713E-2</v>
      </c>
      <c r="F38" s="168">
        <v>1.584096782492727E-2</v>
      </c>
      <c r="G38" s="168">
        <v>1.7455975195372252E-2</v>
      </c>
      <c r="H38" s="168">
        <v>1.5475627084257034E-2</v>
      </c>
      <c r="I38" s="168">
        <v>1.4332999769963474E-2</v>
      </c>
      <c r="J38" s="168">
        <v>1.6170301622759717E-2</v>
      </c>
      <c r="K38" s="168">
        <v>1.7025499152827993E-2</v>
      </c>
      <c r="L38" s="168">
        <v>1.7926038094843964E-2</v>
      </c>
      <c r="M38" s="168">
        <v>1.8410752076416376E-2</v>
      </c>
      <c r="N38" s="168">
        <v>1.9493152864999176E-2</v>
      </c>
      <c r="O38" s="168">
        <v>1.7825520529622253E-2</v>
      </c>
      <c r="P38" s="168">
        <v>1.5288197000520519E-2</v>
      </c>
      <c r="Q38" s="168">
        <v>1.6589331146094455E-2</v>
      </c>
      <c r="R38" s="168">
        <v>1.5325034668024803E-2</v>
      </c>
      <c r="S38" s="168">
        <v>1.6089317052722103E-2</v>
      </c>
      <c r="T38" s="168">
        <v>1.7202866330861929E-2</v>
      </c>
      <c r="U38" s="168">
        <v>1.7474909009230346E-2</v>
      </c>
      <c r="V38" s="168">
        <v>1.857421831466928E-2</v>
      </c>
      <c r="W38" s="168">
        <v>1.9458507946787156E-2</v>
      </c>
      <c r="X38" s="168">
        <v>1.916045365956328E-2</v>
      </c>
    </row>
    <row r="39" spans="1:24" ht="15.75" thickBot="1" x14ac:dyDescent="0.3">
      <c r="A39" s="362" t="s">
        <v>386</v>
      </c>
      <c r="B39" s="363">
        <f>SUM(B36:B38)</f>
        <v>1.3126112480701424</v>
      </c>
      <c r="C39" s="363">
        <f t="shared" ref="C39:W39" si="4">SUM(C36:C38)</f>
        <v>1.4606768155020413</v>
      </c>
      <c r="D39" s="363">
        <f t="shared" si="4"/>
        <v>1.7475647182669916</v>
      </c>
      <c r="E39" s="363">
        <f t="shared" si="4"/>
        <v>1.5798411428125934</v>
      </c>
      <c r="F39" s="363">
        <f t="shared" si="4"/>
        <v>1.4249787472687738</v>
      </c>
      <c r="G39" s="363">
        <f t="shared" si="4"/>
        <v>1.5486365107940048</v>
      </c>
      <c r="H39" s="363">
        <f t="shared" si="4"/>
        <v>1.3886891896999443</v>
      </c>
      <c r="I39" s="363">
        <f t="shared" si="4"/>
        <v>1.3276932488395725</v>
      </c>
      <c r="J39" s="363">
        <f t="shared" si="4"/>
        <v>1.5034661214509066</v>
      </c>
      <c r="K39" s="363">
        <f t="shared" si="4"/>
        <v>1.6123098404978595</v>
      </c>
      <c r="L39" s="363">
        <f t="shared" si="4"/>
        <v>1.6972399329684698</v>
      </c>
      <c r="M39" s="363">
        <f t="shared" si="4"/>
        <v>1.746711496251808</v>
      </c>
      <c r="N39" s="363">
        <f t="shared" si="4"/>
        <v>1.7798453428101269</v>
      </c>
      <c r="O39" s="363">
        <f t="shared" si="4"/>
        <v>1.6320842342518227</v>
      </c>
      <c r="P39" s="363">
        <f t="shared" si="4"/>
        <v>1.4329723552502101</v>
      </c>
      <c r="Q39" s="363">
        <f t="shared" si="4"/>
        <v>1.5550166694479217</v>
      </c>
      <c r="R39" s="363">
        <f t="shared" si="4"/>
        <v>1.463180442918719</v>
      </c>
      <c r="S39" s="363">
        <f t="shared" si="4"/>
        <v>1.5393852723754153</v>
      </c>
      <c r="T39" s="363">
        <f t="shared" si="4"/>
        <v>1.63841692255953</v>
      </c>
      <c r="U39" s="363">
        <f t="shared" si="4"/>
        <v>1.7033400663243239</v>
      </c>
      <c r="V39" s="363">
        <f t="shared" si="4"/>
        <v>1.8140220403383225</v>
      </c>
      <c r="W39" s="367">
        <f t="shared" si="4"/>
        <v>1.9264024799522568</v>
      </c>
      <c r="X39" s="367">
        <f t="shared" ref="X39" si="5">SUM(X36:X38)</f>
        <v>1.9018403867106353</v>
      </c>
    </row>
    <row r="40" spans="1:24" ht="15.75" thickBot="1" x14ac:dyDescent="0.3">
      <c r="A40" s="368" t="s">
        <v>14</v>
      </c>
      <c r="B40" s="363">
        <f>SUM(B34,B39)</f>
        <v>14.879202604412789</v>
      </c>
      <c r="C40" s="363">
        <f t="shared" ref="C40:W40" si="6">SUM(C34,C39)</f>
        <v>15.812857336038281</v>
      </c>
      <c r="D40" s="363">
        <f t="shared" si="6"/>
        <v>16.50837978582161</v>
      </c>
      <c r="E40" s="363">
        <f t="shared" si="6"/>
        <v>16.440283708790133</v>
      </c>
      <c r="F40" s="363">
        <f t="shared" si="6"/>
        <v>15.739072102542611</v>
      </c>
      <c r="G40" s="363">
        <f t="shared" si="6"/>
        <v>15.563019013359861</v>
      </c>
      <c r="H40" s="363">
        <f t="shared" si="6"/>
        <v>15.917183572631558</v>
      </c>
      <c r="I40" s="363">
        <f t="shared" si="6"/>
        <v>15.685184423670336</v>
      </c>
      <c r="J40" s="363">
        <f t="shared" si="6"/>
        <v>15.769561429984954</v>
      </c>
      <c r="K40" s="363">
        <f t="shared" si="6"/>
        <v>15.962464208924496</v>
      </c>
      <c r="L40" s="363">
        <f t="shared" si="6"/>
        <v>15.931916362017384</v>
      </c>
      <c r="M40" s="363">
        <f t="shared" si="6"/>
        <v>16.249440067805676</v>
      </c>
      <c r="N40" s="363">
        <f t="shared" si="6"/>
        <v>15.636714198817444</v>
      </c>
      <c r="O40" s="363">
        <f t="shared" si="6"/>
        <v>14.939697898710977</v>
      </c>
      <c r="P40" s="363">
        <f t="shared" si="6"/>
        <v>14.422438235487814</v>
      </c>
      <c r="Q40" s="363">
        <f t="shared" si="6"/>
        <v>13.991304394189285</v>
      </c>
      <c r="R40" s="363">
        <f t="shared" si="6"/>
        <v>13.727712521400552</v>
      </c>
      <c r="S40" s="363">
        <f t="shared" si="6"/>
        <v>13.634445360632865</v>
      </c>
      <c r="T40" s="363">
        <f t="shared" si="6"/>
        <v>13.824283748074393</v>
      </c>
      <c r="U40" s="363">
        <f t="shared" si="6"/>
        <v>14.136869264179264</v>
      </c>
      <c r="V40" s="363">
        <f t="shared" si="6"/>
        <v>14.568201527697278</v>
      </c>
      <c r="W40" s="363">
        <f t="shared" si="6"/>
        <v>14.968916595283659</v>
      </c>
      <c r="X40" s="363">
        <f t="shared" ref="X40" si="7">SUM(X34,X39)</f>
        <v>14.807012496318466</v>
      </c>
    </row>
    <row r="41" spans="1:24" x14ac:dyDescent="0.25">
      <c r="A41" s="125" t="s">
        <v>493</v>
      </c>
      <c r="B41" s="125"/>
      <c r="C41" s="125"/>
      <c r="D41" s="125"/>
      <c r="E41" s="125"/>
      <c r="F41" s="125"/>
      <c r="G41" s="125"/>
      <c r="H41" s="125"/>
      <c r="I41" s="125"/>
      <c r="J41" s="125"/>
      <c r="K41" s="125"/>
      <c r="L41" s="125"/>
      <c r="M41" s="125"/>
      <c r="N41" s="125"/>
      <c r="O41" s="125"/>
      <c r="P41" s="125"/>
    </row>
    <row r="42" spans="1:24" x14ac:dyDescent="0.25">
      <c r="A42" s="355" t="s">
        <v>492</v>
      </c>
      <c r="B42" s="125"/>
      <c r="C42" s="125"/>
      <c r="D42" s="125"/>
      <c r="E42" s="125"/>
      <c r="F42" s="125"/>
      <c r="G42" s="125"/>
      <c r="H42" s="125"/>
      <c r="I42" s="125"/>
      <c r="J42" s="125"/>
      <c r="K42" s="125"/>
      <c r="L42" s="125"/>
      <c r="M42" s="125"/>
      <c r="N42" s="125"/>
      <c r="O42" s="125"/>
      <c r="P42" s="125"/>
    </row>
    <row r="43" spans="1:24" ht="14.25" customHeight="1" x14ac:dyDescent="0.25">
      <c r="A43" s="134" t="s">
        <v>387</v>
      </c>
      <c r="B43" s="134"/>
      <c r="C43" s="134"/>
      <c r="D43" s="134"/>
      <c r="E43" s="134"/>
      <c r="F43" s="134"/>
      <c r="G43" s="128"/>
      <c r="H43" s="128"/>
      <c r="I43" s="128"/>
      <c r="J43" s="128"/>
      <c r="K43" s="128"/>
      <c r="L43" s="128"/>
      <c r="M43" s="128"/>
      <c r="N43" s="128"/>
      <c r="O43" s="125"/>
      <c r="P43" s="125"/>
    </row>
    <row r="44" spans="1:24" ht="14.25" customHeight="1" x14ac:dyDescent="0.25">
      <c r="A44" s="134" t="s">
        <v>384</v>
      </c>
      <c r="B44" s="134"/>
      <c r="C44" s="134"/>
      <c r="D44" s="134"/>
      <c r="E44" s="134"/>
      <c r="F44" s="134"/>
      <c r="G44" s="128"/>
      <c r="H44" s="128"/>
      <c r="I44" s="128"/>
      <c r="J44" s="128"/>
      <c r="K44" s="128"/>
      <c r="L44" s="128"/>
      <c r="M44" s="128"/>
      <c r="N44" s="128"/>
      <c r="O44" s="125"/>
      <c r="P44" s="125"/>
    </row>
    <row r="45" spans="1:24" ht="12.75" customHeight="1" x14ac:dyDescent="0.25">
      <c r="A45" s="134" t="s">
        <v>13</v>
      </c>
      <c r="B45" s="369"/>
      <c r="C45" s="369"/>
      <c r="D45" s="369"/>
      <c r="E45" s="370"/>
      <c r="F45" s="370"/>
      <c r="G45" s="370"/>
      <c r="H45" s="370"/>
      <c r="I45" s="370"/>
      <c r="J45" s="370"/>
      <c r="K45" s="370"/>
      <c r="L45" s="371"/>
      <c r="M45" s="372"/>
      <c r="N45" s="372"/>
      <c r="O45" s="372"/>
      <c r="P45" s="372"/>
    </row>
    <row r="46" spans="1:24" ht="12.75" customHeight="1" x14ac:dyDescent="0.25">
      <c r="A46" s="134" t="s">
        <v>355</v>
      </c>
      <c r="B46" s="134"/>
      <c r="C46" s="134"/>
      <c r="D46" s="134"/>
      <c r="E46" s="134"/>
      <c r="F46" s="134"/>
      <c r="G46" s="128"/>
      <c r="H46" s="128"/>
      <c r="I46" s="128"/>
      <c r="J46" s="128"/>
      <c r="K46" s="128"/>
      <c r="L46" s="128"/>
      <c r="M46" s="128"/>
      <c r="N46" s="128"/>
      <c r="O46" s="125"/>
      <c r="P46" s="125"/>
    </row>
    <row r="47" spans="1:24" x14ac:dyDescent="0.25">
      <c r="A47" s="125"/>
      <c r="B47" s="125"/>
      <c r="C47" s="125"/>
      <c r="D47" s="125"/>
      <c r="E47" s="125"/>
      <c r="F47" s="125"/>
      <c r="G47" s="125"/>
      <c r="H47" s="125"/>
      <c r="I47" s="125"/>
      <c r="J47" s="125"/>
      <c r="K47" s="135"/>
      <c r="L47" s="135"/>
      <c r="M47" s="135"/>
      <c r="N47" s="135"/>
      <c r="O47" s="135"/>
      <c r="P47" s="135"/>
      <c r="Q47" s="373"/>
      <c r="R47" s="373"/>
      <c r="S47" s="373"/>
      <c r="T47" s="373"/>
      <c r="U47" s="373"/>
      <c r="V47" s="373"/>
      <c r="W47" s="373"/>
    </row>
    <row r="48" spans="1:24" ht="17.25" thickBot="1" x14ac:dyDescent="0.3">
      <c r="A48" s="374" t="s">
        <v>549</v>
      </c>
      <c r="B48" s="125"/>
      <c r="C48" s="125"/>
      <c r="D48" s="125"/>
      <c r="E48" s="125"/>
      <c r="F48" s="125"/>
      <c r="G48" s="125"/>
      <c r="H48" s="125"/>
      <c r="I48" s="125"/>
      <c r="J48" s="125"/>
      <c r="K48" s="135"/>
      <c r="L48" s="135"/>
      <c r="M48" s="135"/>
      <c r="N48" s="135"/>
      <c r="O48" s="135"/>
      <c r="P48" s="135"/>
      <c r="Q48" s="373"/>
      <c r="R48" s="373"/>
      <c r="S48" s="373"/>
      <c r="T48" s="373"/>
      <c r="U48" s="373"/>
      <c r="V48" s="373"/>
      <c r="W48" s="373"/>
    </row>
    <row r="49" spans="1:22" ht="94.5" customHeight="1" thickBot="1" x14ac:dyDescent="0.3">
      <c r="A49" s="136"/>
      <c r="B49" s="137" t="s">
        <v>356</v>
      </c>
      <c r="C49" s="137" t="s">
        <v>357</v>
      </c>
      <c r="N49" s="137" t="s">
        <v>358</v>
      </c>
      <c r="O49" s="137" t="s">
        <v>359</v>
      </c>
      <c r="P49" s="137" t="s">
        <v>470</v>
      </c>
      <c r="Q49" s="137" t="s">
        <v>471</v>
      </c>
      <c r="R49" s="137" t="s">
        <v>472</v>
      </c>
      <c r="S49" s="137" t="s">
        <v>473</v>
      </c>
      <c r="T49" s="138" t="s">
        <v>474</v>
      </c>
      <c r="U49" s="137" t="s">
        <v>475</v>
      </c>
      <c r="V49" s="137" t="s">
        <v>476</v>
      </c>
    </row>
    <row r="50" spans="1:22" ht="15.75" x14ac:dyDescent="0.25">
      <c r="A50" s="375" t="s">
        <v>19</v>
      </c>
      <c r="B50" s="376">
        <v>0.5961816453752582</v>
      </c>
      <c r="C50" s="376">
        <v>5.2504170804710775</v>
      </c>
      <c r="D50" s="377"/>
      <c r="E50" s="377"/>
      <c r="F50" s="377"/>
      <c r="G50" s="377"/>
      <c r="H50" s="377"/>
      <c r="I50" s="377"/>
      <c r="J50" s="377"/>
      <c r="K50" s="377"/>
      <c r="L50" s="377"/>
      <c r="M50" s="377"/>
      <c r="N50" s="378">
        <v>0.48126385986413206</v>
      </c>
      <c r="O50" s="378">
        <v>3.3554988428815973</v>
      </c>
      <c r="P50" s="378">
        <v>0.41355205330621669</v>
      </c>
      <c r="Q50" s="378">
        <v>3.1655999449612469</v>
      </c>
      <c r="R50" s="379">
        <f>P50/Q50</f>
        <v>0.13063939237315073</v>
      </c>
      <c r="S50" s="380">
        <f>(P50-N50)/P50</f>
        <v>-0.16373224607780587</v>
      </c>
      <c r="T50" s="380">
        <f>(Q50-O50)/Q50</f>
        <v>-5.9988280648859804E-2</v>
      </c>
      <c r="U50" s="380">
        <f>(P50-B50)/P50</f>
        <v>-0.44161210326239753</v>
      </c>
      <c r="V50" s="380">
        <f>(Q50-C50)/Q50</f>
        <v>-0.65858515660776362</v>
      </c>
    </row>
    <row r="51" spans="1:22" ht="15.75" x14ac:dyDescent="0.25">
      <c r="A51" s="375" t="s">
        <v>18</v>
      </c>
      <c r="B51" s="381">
        <v>5.7873837891613213</v>
      </c>
      <c r="C51" s="381">
        <v>72.287729168279995</v>
      </c>
      <c r="D51" s="377"/>
      <c r="E51" s="377"/>
      <c r="F51" s="377"/>
      <c r="G51" s="377"/>
      <c r="H51" s="377"/>
      <c r="I51" s="377"/>
      <c r="J51" s="377"/>
      <c r="K51" s="377"/>
      <c r="L51" s="377"/>
      <c r="M51" s="377"/>
      <c r="N51" s="382">
        <v>5.8927885547111707</v>
      </c>
      <c r="O51" s="382">
        <v>69.699219708173928</v>
      </c>
      <c r="P51" s="382">
        <v>5.8186496418820806</v>
      </c>
      <c r="Q51" s="382">
        <v>68.466607674008074</v>
      </c>
      <c r="R51" s="383">
        <f t="shared" ref="R51:R55" si="8">P51/Q51</f>
        <v>8.498521891995256E-2</v>
      </c>
      <c r="S51" s="384">
        <f t="shared" ref="S51:T56" si="9">(P51-N51)/P51</f>
        <v>-1.2741601126049138E-2</v>
      </c>
      <c r="T51" s="384">
        <f t="shared" si="9"/>
        <v>-1.8003112408237355E-2</v>
      </c>
      <c r="U51" s="384">
        <f t="shared" ref="U51:V55" si="10">(P51-B51)/P51</f>
        <v>5.373386377435516E-3</v>
      </c>
      <c r="V51" s="384">
        <f>(Q51-C51)/Q51</f>
        <v>-5.5810001752467871E-2</v>
      </c>
    </row>
    <row r="52" spans="1:22" ht="15.75" x14ac:dyDescent="0.25">
      <c r="A52" s="375" t="s">
        <v>173</v>
      </c>
      <c r="B52" s="381">
        <v>1.7886010363804514</v>
      </c>
      <c r="C52" s="381">
        <v>20.459575552482587</v>
      </c>
      <c r="D52" s="377"/>
      <c r="E52" s="377"/>
      <c r="F52" s="377"/>
      <c r="G52" s="377"/>
      <c r="H52" s="377"/>
      <c r="I52" s="377"/>
      <c r="J52" s="377"/>
      <c r="K52" s="377"/>
      <c r="L52" s="377"/>
      <c r="M52" s="377"/>
      <c r="N52" s="382">
        <v>1.8844735300976254</v>
      </c>
      <c r="O52" s="382">
        <v>20.77515862960794</v>
      </c>
      <c r="P52" s="382">
        <v>1.8656844726337396</v>
      </c>
      <c r="Q52" s="382">
        <v>20.730181977689099</v>
      </c>
      <c r="R52" s="383">
        <f t="shared" si="8"/>
        <v>8.999846092242153E-2</v>
      </c>
      <c r="S52" s="384">
        <f t="shared" si="9"/>
        <v>-1.007086553996013E-2</v>
      </c>
      <c r="T52" s="384">
        <f t="shared" si="9"/>
        <v>-2.1696216640667712E-3</v>
      </c>
      <c r="U52" s="384">
        <f t="shared" si="10"/>
        <v>4.1316437684916482E-2</v>
      </c>
      <c r="V52" s="384">
        <f t="shared" si="10"/>
        <v>1.3053740941481038E-2</v>
      </c>
    </row>
    <row r="53" spans="1:22" ht="15.75" x14ac:dyDescent="0.25">
      <c r="A53" s="375" t="s">
        <v>174</v>
      </c>
      <c r="B53" s="381">
        <v>0.95661340003266848</v>
      </c>
      <c r="C53" s="381">
        <v>11.635442027411505</v>
      </c>
      <c r="D53" s="377"/>
      <c r="E53" s="377"/>
      <c r="F53" s="377"/>
      <c r="G53" s="377"/>
      <c r="H53" s="377"/>
      <c r="I53" s="377"/>
      <c r="J53" s="377"/>
      <c r="K53" s="377"/>
      <c r="L53" s="377"/>
      <c r="M53" s="377"/>
      <c r="N53" s="385">
        <v>1.8763047939985138</v>
      </c>
      <c r="O53" s="382">
        <v>19.503184501128999</v>
      </c>
      <c r="P53" s="385">
        <v>1.8528931284166505</v>
      </c>
      <c r="Q53" s="382">
        <v>19.427251929676707</v>
      </c>
      <c r="R53" s="383">
        <f t="shared" si="8"/>
        <v>9.5375976752852296E-2</v>
      </c>
      <c r="S53" s="384">
        <f t="shared" si="9"/>
        <v>-1.263519477881014E-2</v>
      </c>
      <c r="T53" s="384">
        <f t="shared" si="9"/>
        <v>-3.9085595701931685E-3</v>
      </c>
      <c r="U53" s="384">
        <f t="shared" si="10"/>
        <v>0.4837190632521145</v>
      </c>
      <c r="V53" s="384">
        <f>(Q53-C53)/Q53</f>
        <v>0.40107627833675119</v>
      </c>
    </row>
    <row r="54" spans="1:22" ht="15.75" x14ac:dyDescent="0.25">
      <c r="A54" s="375" t="s">
        <v>17</v>
      </c>
      <c r="B54" s="381">
        <v>3.8728500009465081E-2</v>
      </c>
      <c r="C54" s="381">
        <v>0.77282177422480502</v>
      </c>
      <c r="D54" s="377"/>
      <c r="E54" s="377"/>
      <c r="F54" s="377"/>
      <c r="G54" s="377"/>
      <c r="H54" s="377"/>
      <c r="I54" s="377"/>
      <c r="J54" s="377"/>
      <c r="K54" s="377"/>
      <c r="L54" s="377"/>
      <c r="M54" s="377"/>
      <c r="N54" s="382">
        <v>3.5219131450583828E-2</v>
      </c>
      <c r="O54" s="382">
        <v>0.52843907731659656</v>
      </c>
      <c r="P54" s="382">
        <v>3.4903260641482713E-2</v>
      </c>
      <c r="Q54" s="382">
        <v>0.51548767959131747</v>
      </c>
      <c r="R54" s="383">
        <f t="shared" si="8"/>
        <v>6.7709204358005759E-2</v>
      </c>
      <c r="S54" s="384">
        <f t="shared" si="9"/>
        <v>-9.0498940011839793E-3</v>
      </c>
      <c r="T54" s="384">
        <f t="shared" si="9"/>
        <v>-2.5124553385149875E-2</v>
      </c>
      <c r="U54" s="384">
        <f t="shared" si="10"/>
        <v>-0.10959547325031434</v>
      </c>
      <c r="V54" s="384">
        <f t="shared" si="10"/>
        <v>-0.49920513102758141</v>
      </c>
    </row>
    <row r="55" spans="1:22" ht="16.5" thickBot="1" x14ac:dyDescent="0.3">
      <c r="A55" s="375" t="s">
        <v>487</v>
      </c>
      <c r="B55" s="381">
        <v>1.5685227740417699E-2</v>
      </c>
      <c r="C55" s="385">
        <v>0.1728061679307131</v>
      </c>
      <c r="D55" s="377"/>
      <c r="E55" s="377"/>
      <c r="F55" s="377"/>
      <c r="G55" s="377"/>
      <c r="H55" s="377"/>
      <c r="I55" s="377"/>
      <c r="J55" s="377"/>
      <c r="K55" s="377"/>
      <c r="L55" s="377"/>
      <c r="M55" s="377"/>
      <c r="N55" s="382">
        <v>5.1237212516269087E-2</v>
      </c>
      <c r="O55" s="385">
        <v>0.57928754049757281</v>
      </c>
      <c r="P55" s="382">
        <v>5.4538466100858093E-2</v>
      </c>
      <c r="Q55" s="382">
        <v>0.61349243775840334</v>
      </c>
      <c r="R55" s="386">
        <f t="shared" si="8"/>
        <v>8.8898351054060812E-2</v>
      </c>
      <c r="S55" s="387">
        <f t="shared" si="9"/>
        <v>6.053073767208618E-2</v>
      </c>
      <c r="T55" s="387">
        <f t="shared" si="9"/>
        <v>5.5754391017123851E-2</v>
      </c>
      <c r="U55" s="384">
        <f t="shared" si="10"/>
        <v>0.71240064376928069</v>
      </c>
      <c r="V55" s="387">
        <f t="shared" si="10"/>
        <v>0.71832388258587609</v>
      </c>
    </row>
    <row r="56" spans="1:22" ht="19.5" thickBot="1" x14ac:dyDescent="0.3">
      <c r="A56" s="388" t="s">
        <v>550</v>
      </c>
      <c r="B56" s="389">
        <f>SUM(B50:B55)</f>
        <v>9.1831935986995834</v>
      </c>
      <c r="C56" s="389">
        <f>SUM(C50:C55)</f>
        <v>110.57879177080069</v>
      </c>
      <c r="D56" s="377"/>
      <c r="E56" s="377"/>
      <c r="F56" s="377"/>
      <c r="G56" s="377"/>
      <c r="H56" s="377"/>
      <c r="I56" s="377"/>
      <c r="J56" s="377"/>
      <c r="K56" s="377"/>
      <c r="L56" s="377"/>
      <c r="M56" s="377"/>
      <c r="N56" s="390">
        <f>SUM(N50:N55)</f>
        <v>10.221287082638296</v>
      </c>
      <c r="O56" s="390">
        <f>SUM(O50:O55)</f>
        <v>114.44078829960664</v>
      </c>
      <c r="P56" s="390">
        <f t="shared" ref="P56:Q56" si="11">SUM(P50:P55)</f>
        <v>10.040221022981028</v>
      </c>
      <c r="Q56" s="390">
        <f t="shared" si="11"/>
        <v>112.91862164368484</v>
      </c>
      <c r="R56" s="391">
        <f>P56/Q56</f>
        <v>8.8915547115541171E-2</v>
      </c>
      <c r="S56" s="392">
        <f>(P56-N56)/P56</f>
        <v>-1.8034071086963858E-2</v>
      </c>
      <c r="T56" s="392">
        <f t="shared" si="9"/>
        <v>-1.3480209320345731E-2</v>
      </c>
      <c r="U56" s="393">
        <f>(P56-B56)/P56</f>
        <v>8.5359418116373834E-2</v>
      </c>
      <c r="V56" s="392">
        <f>(Q56-C56)/Q56</f>
        <v>2.0721381813067954E-2</v>
      </c>
    </row>
    <row r="57" spans="1:22" ht="16.5" thickBot="1" x14ac:dyDescent="0.3">
      <c r="A57" s="139" t="s">
        <v>360</v>
      </c>
      <c r="B57" s="169"/>
      <c r="C57" s="169"/>
      <c r="N57" s="140"/>
      <c r="O57" s="140"/>
      <c r="P57" s="140"/>
      <c r="Q57" s="140"/>
      <c r="R57" s="140"/>
      <c r="S57" s="141"/>
      <c r="T57" s="141"/>
      <c r="U57" s="141"/>
      <c r="V57" s="142"/>
    </row>
    <row r="58" spans="1:22" ht="15.75" x14ac:dyDescent="0.25">
      <c r="A58" s="394" t="s">
        <v>361</v>
      </c>
      <c r="B58" s="376">
        <v>3.3981414640430825</v>
      </c>
      <c r="C58" s="376">
        <v>14.521846914712015</v>
      </c>
      <c r="D58" s="371"/>
      <c r="E58" s="371"/>
      <c r="F58" s="371"/>
      <c r="G58" s="371"/>
      <c r="H58" s="371"/>
      <c r="I58" s="371"/>
      <c r="J58" s="371"/>
      <c r="K58" s="371"/>
      <c r="L58" s="371"/>
      <c r="M58" s="371"/>
      <c r="N58" s="378">
        <v>3.6823492861970437</v>
      </c>
      <c r="O58" s="378">
        <v>39.857937600785178</v>
      </c>
      <c r="P58" s="378">
        <v>3.5720746497039308</v>
      </c>
      <c r="Q58" s="378">
        <v>38.855631107129099</v>
      </c>
      <c r="R58" s="395">
        <f>P58/Q58</f>
        <v>9.1931968364002165E-2</v>
      </c>
      <c r="S58" s="380">
        <f t="shared" ref="S58:T66" si="12">(P58-N58)/P58</f>
        <v>-3.0871313538269114E-2</v>
      </c>
      <c r="T58" s="380">
        <f t="shared" si="12"/>
        <v>-2.5795655998807822E-2</v>
      </c>
      <c r="U58" s="380">
        <f t="shared" ref="U58:V66" si="13">(P58-B58)/P58</f>
        <v>4.8692483421438212E-2</v>
      </c>
      <c r="V58" s="380">
        <f t="shared" si="13"/>
        <v>0.62626145809667222</v>
      </c>
    </row>
    <row r="59" spans="1:22" ht="15.75" x14ac:dyDescent="0.25">
      <c r="A59" s="396" t="s">
        <v>362</v>
      </c>
      <c r="B59" s="381">
        <v>4.6339408726824356</v>
      </c>
      <c r="C59" s="381">
        <v>14.765686345692639</v>
      </c>
      <c r="D59" s="371"/>
      <c r="E59" s="371"/>
      <c r="F59" s="371"/>
      <c r="G59" s="371"/>
      <c r="H59" s="371"/>
      <c r="I59" s="371"/>
      <c r="J59" s="371"/>
      <c r="K59" s="371"/>
      <c r="L59" s="371"/>
      <c r="M59" s="371"/>
      <c r="N59" s="382">
        <v>4.5293181255980137</v>
      </c>
      <c r="O59" s="382">
        <v>46.730702516152157</v>
      </c>
      <c r="P59" s="382">
        <v>4.3738698509488394</v>
      </c>
      <c r="Q59" s="382">
        <v>46.350353403121922</v>
      </c>
      <c r="R59" s="397">
        <f t="shared" ref="R59:R60" si="14">P59/Q59</f>
        <v>9.4365404572173947E-2</v>
      </c>
      <c r="S59" s="384">
        <f t="shared" si="12"/>
        <v>-3.5540214946142575E-2</v>
      </c>
      <c r="T59" s="384">
        <f t="shared" si="12"/>
        <v>-8.2059592884272687E-3</v>
      </c>
      <c r="U59" s="384">
        <f t="shared" si="13"/>
        <v>-5.9460164704530027E-2</v>
      </c>
      <c r="V59" s="384">
        <f t="shared" si="13"/>
        <v>0.68143314426814927</v>
      </c>
    </row>
    <row r="60" spans="1:22" ht="16.5" thickBot="1" x14ac:dyDescent="0.3">
      <c r="A60" s="398" t="s">
        <v>363</v>
      </c>
      <c r="B60" s="399">
        <v>1.1192204616438557</v>
      </c>
      <c r="C60" s="399">
        <v>8.8186042309228121</v>
      </c>
      <c r="D60" s="371"/>
      <c r="E60" s="371"/>
      <c r="F60" s="371"/>
      <c r="G60" s="371"/>
      <c r="H60" s="371"/>
      <c r="I60" s="371"/>
      <c r="J60" s="371"/>
      <c r="K60" s="371"/>
      <c r="L60" s="371"/>
      <c r="M60" s="371"/>
      <c r="N60" s="400">
        <v>1.9436068026391262</v>
      </c>
      <c r="O60" s="400">
        <v>27.112540160075866</v>
      </c>
      <c r="P60" s="400">
        <v>2.0257281120028674</v>
      </c>
      <c r="Q60" s="400">
        <v>26.948014493559558</v>
      </c>
      <c r="R60" s="401">
        <f t="shared" si="14"/>
        <v>7.5171701888723796E-2</v>
      </c>
      <c r="S60" s="387">
        <f t="shared" si="12"/>
        <v>4.0539156699833039E-2</v>
      </c>
      <c r="T60" s="387">
        <f t="shared" si="12"/>
        <v>-6.1052982792342272E-3</v>
      </c>
      <c r="U60" s="387">
        <f t="shared" si="13"/>
        <v>0.4474971961872683</v>
      </c>
      <c r="V60" s="387">
        <f t="shared" si="13"/>
        <v>0.67275495443159961</v>
      </c>
    </row>
    <row r="61" spans="1:22" ht="16.5" thickBot="1" x14ac:dyDescent="0.3">
      <c r="A61" s="402" t="s">
        <v>16</v>
      </c>
      <c r="B61" s="389">
        <v>0.12441166560083346</v>
      </c>
      <c r="C61" s="389">
        <v>1.4713859718640001</v>
      </c>
      <c r="D61" s="371"/>
      <c r="E61" s="371"/>
      <c r="F61" s="371"/>
      <c r="G61" s="371"/>
      <c r="H61" s="371"/>
      <c r="I61" s="371"/>
      <c r="J61" s="371"/>
      <c r="K61" s="371"/>
      <c r="L61" s="371"/>
      <c r="M61" s="371"/>
      <c r="N61" s="390">
        <v>0.17134201516367287</v>
      </c>
      <c r="O61" s="390">
        <v>1.9872606575759519</v>
      </c>
      <c r="P61" s="390">
        <v>0.15795641600773988</v>
      </c>
      <c r="Q61" s="390">
        <v>1.7944673025064375</v>
      </c>
      <c r="R61" s="403">
        <f>P61/Q61</f>
        <v>8.8024126038469971E-2</v>
      </c>
      <c r="S61" s="392">
        <f t="shared" si="12"/>
        <v>-8.4742358013979571E-2</v>
      </c>
      <c r="T61" s="392">
        <f t="shared" si="12"/>
        <v>-0.10743765283448112</v>
      </c>
      <c r="U61" s="392">
        <f t="shared" si="13"/>
        <v>0.21236712793776436</v>
      </c>
      <c r="V61" s="392">
        <f t="shared" si="13"/>
        <v>0.18004303014670192</v>
      </c>
    </row>
    <row r="62" spans="1:22" ht="18.75" x14ac:dyDescent="0.25">
      <c r="A62" s="375" t="s">
        <v>551</v>
      </c>
      <c r="B62" s="404">
        <v>1.3126112480701424</v>
      </c>
      <c r="C62" s="404">
        <v>23.665335249467802</v>
      </c>
      <c r="D62" s="371"/>
      <c r="E62" s="371"/>
      <c r="F62" s="371"/>
      <c r="G62" s="371"/>
      <c r="H62" s="371"/>
      <c r="I62" s="371"/>
      <c r="J62" s="371"/>
      <c r="K62" s="371"/>
      <c r="L62" s="371"/>
      <c r="M62" s="371"/>
      <c r="N62" s="382">
        <v>1.9264024799522566</v>
      </c>
      <c r="O62" s="382">
        <v>36.255255288446634</v>
      </c>
      <c r="P62" s="382">
        <v>1.9018403867106355</v>
      </c>
      <c r="Q62" s="382">
        <v>36.672032066093678</v>
      </c>
      <c r="R62" s="397">
        <f>P62/Q62</f>
        <v>5.1860785442240161E-2</v>
      </c>
      <c r="S62" s="380">
        <f t="shared" si="12"/>
        <v>-1.2914907798389382E-2</v>
      </c>
      <c r="T62" s="380">
        <f t="shared" si="12"/>
        <v>1.1364976363891999E-2</v>
      </c>
      <c r="U62" s="380">
        <f t="shared" si="13"/>
        <v>0.3098204995318275</v>
      </c>
      <c r="V62" s="380">
        <f t="shared" si="13"/>
        <v>0.3546761955591668</v>
      </c>
    </row>
    <row r="63" spans="1:22" ht="18.75" x14ac:dyDescent="0.25">
      <c r="A63" s="375" t="s">
        <v>552</v>
      </c>
      <c r="B63" s="404">
        <v>0.85916944118332572</v>
      </c>
      <c r="C63" s="404">
        <v>5.6597573937564922</v>
      </c>
      <c r="D63" s="371"/>
      <c r="E63" s="371"/>
      <c r="F63" s="371"/>
      <c r="G63" s="371"/>
      <c r="H63" s="371"/>
      <c r="I63" s="371"/>
      <c r="J63" s="371"/>
      <c r="K63" s="371"/>
      <c r="L63" s="371"/>
      <c r="M63" s="371"/>
      <c r="N63" s="382">
        <v>0.69687212814985511</v>
      </c>
      <c r="O63" s="382">
        <v>3.2973363969288449</v>
      </c>
      <c r="P63" s="382">
        <v>0.66914128452114752</v>
      </c>
      <c r="Q63" s="382">
        <v>3.2119593638202293</v>
      </c>
      <c r="R63" s="397">
        <f t="shared" ref="R63" si="15">P63/Q63</f>
        <v>0.20832806668054685</v>
      </c>
      <c r="S63" s="384">
        <f t="shared" si="12"/>
        <v>-4.1442434161796493E-2</v>
      </c>
      <c r="T63" s="384">
        <f t="shared" si="12"/>
        <v>-2.658098171175809E-2</v>
      </c>
      <c r="U63" s="384">
        <f t="shared" si="13"/>
        <v>-0.28398809198892372</v>
      </c>
      <c r="V63" s="384">
        <f t="shared" si="13"/>
        <v>-0.76208872923750481</v>
      </c>
    </row>
    <row r="64" spans="1:22" ht="19.5" thickBot="1" x14ac:dyDescent="0.3">
      <c r="A64" s="375" t="s">
        <v>553</v>
      </c>
      <c r="B64" s="404">
        <v>3.3998166508588992</v>
      </c>
      <c r="C64" s="404">
        <v>9.9275582316321707</v>
      </c>
      <c r="D64" s="371"/>
      <c r="E64" s="371"/>
      <c r="F64" s="371"/>
      <c r="G64" s="371"/>
      <c r="H64" s="371"/>
      <c r="I64" s="371"/>
      <c r="J64" s="371"/>
      <c r="K64" s="371"/>
      <c r="L64" s="371"/>
      <c r="M64" s="371"/>
      <c r="N64" s="382">
        <v>1.9530128893795773</v>
      </c>
      <c r="O64" s="382">
        <v>6.3850935219950351</v>
      </c>
      <c r="P64" s="382">
        <v>2.037853386097916</v>
      </c>
      <c r="Q64" s="382">
        <v>6.4285534825954453</v>
      </c>
      <c r="R64" s="397">
        <f>P64/Q64</f>
        <v>0.31700030055208611</v>
      </c>
      <c r="S64" s="387">
        <f t="shared" si="12"/>
        <v>4.1632286845125495E-2</v>
      </c>
      <c r="T64" s="387">
        <f t="shared" si="12"/>
        <v>6.7604571880864007E-3</v>
      </c>
      <c r="U64" s="387">
        <f t="shared" si="13"/>
        <v>-0.66833231185923148</v>
      </c>
      <c r="V64" s="387">
        <f t="shared" si="13"/>
        <v>-0.54429114706906778</v>
      </c>
    </row>
    <row r="65" spans="1:25" ht="16.5" thickBot="1" x14ac:dyDescent="0.3">
      <c r="A65" s="405" t="s">
        <v>400</v>
      </c>
      <c r="B65" s="389">
        <f>SUM(B56,B61,B63,B64)</f>
        <v>13.566591356342641</v>
      </c>
      <c r="C65" s="389">
        <f>SUM(C56,C61,C63,C64)</f>
        <v>127.63749336805336</v>
      </c>
      <c r="D65" s="389">
        <f t="shared" ref="D65:P65" si="16">SUM(D56,D61,D63,D64)</f>
        <v>0</v>
      </c>
      <c r="E65" s="389">
        <f t="shared" si="16"/>
        <v>0</v>
      </c>
      <c r="F65" s="389">
        <f t="shared" si="16"/>
        <v>0</v>
      </c>
      <c r="G65" s="389">
        <f t="shared" si="16"/>
        <v>0</v>
      </c>
      <c r="H65" s="389">
        <f t="shared" si="16"/>
        <v>0</v>
      </c>
      <c r="I65" s="389">
        <f t="shared" si="16"/>
        <v>0</v>
      </c>
      <c r="J65" s="389">
        <f t="shared" si="16"/>
        <v>0</v>
      </c>
      <c r="K65" s="389">
        <f t="shared" si="16"/>
        <v>0</v>
      </c>
      <c r="L65" s="389">
        <f t="shared" si="16"/>
        <v>0</v>
      </c>
      <c r="M65" s="389">
        <f t="shared" si="16"/>
        <v>0</v>
      </c>
      <c r="N65" s="389">
        <f t="shared" si="16"/>
        <v>13.042514115331402</v>
      </c>
      <c r="O65" s="389">
        <f t="shared" si="16"/>
        <v>126.11047887610647</v>
      </c>
      <c r="P65" s="389">
        <f t="shared" si="16"/>
        <v>12.905172109607832</v>
      </c>
      <c r="Q65" s="390">
        <f>SUM(Q56,Q61,Q63,Q64)</f>
        <v>124.35360179260695</v>
      </c>
      <c r="R65" s="403">
        <f>P65/Q65</f>
        <v>0.10377803234948253</v>
      </c>
      <c r="S65" s="392">
        <f t="shared" si="12"/>
        <v>-1.06424001599575E-2</v>
      </c>
      <c r="T65" s="392">
        <f t="shared" si="12"/>
        <v>-1.4128075569773866E-2</v>
      </c>
      <c r="U65" s="392">
        <f t="shared" si="13"/>
        <v>-5.1252260808082199E-2</v>
      </c>
      <c r="V65" s="392">
        <f t="shared" si="13"/>
        <v>-2.6407691680078359E-2</v>
      </c>
    </row>
    <row r="66" spans="1:25" ht="32.25" thickBot="1" x14ac:dyDescent="0.3">
      <c r="A66" s="406" t="s">
        <v>401</v>
      </c>
      <c r="B66" s="389">
        <f>SUM(B56,B61,B62,B63,B64)</f>
        <v>14.879202604412784</v>
      </c>
      <c r="C66" s="389">
        <f>SUM(C56,C61,C62,C63,C64)</f>
        <v>151.30282861752113</v>
      </c>
      <c r="D66" s="389">
        <f t="shared" ref="D66:P66" si="17">SUM(D56,D61,D62,D63,D64)</f>
        <v>0</v>
      </c>
      <c r="E66" s="389">
        <f t="shared" si="17"/>
        <v>0</v>
      </c>
      <c r="F66" s="389">
        <f t="shared" si="17"/>
        <v>0</v>
      </c>
      <c r="G66" s="389">
        <f t="shared" si="17"/>
        <v>0</v>
      </c>
      <c r="H66" s="389">
        <f t="shared" si="17"/>
        <v>0</v>
      </c>
      <c r="I66" s="389">
        <f t="shared" si="17"/>
        <v>0</v>
      </c>
      <c r="J66" s="389">
        <f t="shared" si="17"/>
        <v>0</v>
      </c>
      <c r="K66" s="389">
        <f t="shared" si="17"/>
        <v>0</v>
      </c>
      <c r="L66" s="389">
        <f t="shared" si="17"/>
        <v>0</v>
      </c>
      <c r="M66" s="389">
        <f t="shared" si="17"/>
        <v>0</v>
      </c>
      <c r="N66" s="389">
        <f t="shared" si="17"/>
        <v>14.968916595283657</v>
      </c>
      <c r="O66" s="389">
        <f>SUM(O56,O61,O62,O63,O64)</f>
        <v>162.36573416455312</v>
      </c>
      <c r="P66" s="389">
        <f t="shared" si="17"/>
        <v>14.807012496318467</v>
      </c>
      <c r="Q66" s="390">
        <f>SUM(Q56,Q61,Q62:Q64)</f>
        <v>161.02563385870064</v>
      </c>
      <c r="R66" s="403">
        <f>P66/Q66</f>
        <v>9.1954381060294799E-2</v>
      </c>
      <c r="S66" s="393">
        <f t="shared" si="12"/>
        <v>-1.0934285292556117E-2</v>
      </c>
      <c r="T66" s="393">
        <f t="shared" si="12"/>
        <v>-8.3222793398745835E-3</v>
      </c>
      <c r="U66" s="393">
        <f t="shared" si="13"/>
        <v>-4.8753999574367574E-3</v>
      </c>
      <c r="V66" s="393">
        <f t="shared" si="13"/>
        <v>6.0380481096017534E-2</v>
      </c>
    </row>
    <row r="67" spans="1:25" x14ac:dyDescent="0.25">
      <c r="A67" s="125" t="s">
        <v>493</v>
      </c>
    </row>
    <row r="68" spans="1:25" x14ac:dyDescent="0.25">
      <c r="A68" s="355" t="s">
        <v>492</v>
      </c>
    </row>
    <row r="69" spans="1:25" x14ac:dyDescent="0.25">
      <c r="A69" s="143" t="s">
        <v>488</v>
      </c>
    </row>
    <row r="70" spans="1:25" x14ac:dyDescent="0.25">
      <c r="A70" s="143" t="s">
        <v>490</v>
      </c>
    </row>
    <row r="71" spans="1:25" x14ac:dyDescent="0.25">
      <c r="A71" s="143" t="s">
        <v>489</v>
      </c>
      <c r="C71" s="407"/>
      <c r="D71" s="407"/>
      <c r="E71" s="407"/>
      <c r="F71" s="407"/>
      <c r="G71" s="407"/>
      <c r="H71" s="407"/>
      <c r="I71" s="407"/>
      <c r="J71" s="407"/>
      <c r="K71" s="407"/>
      <c r="L71" s="407"/>
      <c r="M71" s="407"/>
      <c r="N71" s="407"/>
      <c r="O71" s="407"/>
      <c r="P71" s="407"/>
      <c r="Q71" s="407"/>
      <c r="R71" s="407"/>
      <c r="S71" s="407"/>
      <c r="T71" s="407"/>
      <c r="U71" s="407"/>
      <c r="V71" s="407"/>
      <c r="W71" s="407"/>
      <c r="X71" s="407"/>
    </row>
    <row r="72" spans="1:25" x14ac:dyDescent="0.25">
      <c r="B72" s="144"/>
      <c r="C72" s="145"/>
      <c r="D72" s="145"/>
      <c r="E72" s="145"/>
      <c r="F72" s="145"/>
      <c r="G72" s="145"/>
      <c r="H72" s="145"/>
      <c r="I72" s="145"/>
      <c r="J72" s="145"/>
      <c r="K72" s="145"/>
      <c r="L72" s="145"/>
      <c r="M72" s="145"/>
      <c r="N72" s="145"/>
      <c r="O72" s="145"/>
      <c r="P72" s="145"/>
      <c r="Q72" s="145"/>
      <c r="R72" s="145"/>
      <c r="S72" s="145"/>
      <c r="T72" s="145"/>
      <c r="U72" s="145"/>
      <c r="V72" s="145"/>
      <c r="W72" s="145"/>
      <c r="X72" s="145"/>
    </row>
    <row r="73" spans="1:25" x14ac:dyDescent="0.25">
      <c r="B73" s="408"/>
      <c r="C73" s="408"/>
      <c r="D73" s="408"/>
      <c r="E73" s="408"/>
      <c r="F73" s="408"/>
      <c r="G73" s="408"/>
      <c r="H73" s="408"/>
      <c r="I73" s="408"/>
      <c r="J73" s="408"/>
      <c r="K73" s="408"/>
      <c r="L73" s="408"/>
      <c r="M73" s="408"/>
      <c r="N73" s="408"/>
      <c r="O73" s="408"/>
      <c r="P73" s="408"/>
      <c r="Q73" s="408"/>
      <c r="R73" s="408"/>
      <c r="S73" s="408"/>
      <c r="T73" s="408"/>
      <c r="U73" s="408"/>
      <c r="V73" s="408"/>
      <c r="W73" s="408"/>
      <c r="X73" s="408"/>
    </row>
    <row r="74" spans="1:25" x14ac:dyDescent="0.25">
      <c r="C74" s="409"/>
      <c r="D74" s="409"/>
      <c r="E74" s="409"/>
      <c r="F74" s="409"/>
      <c r="G74" s="409"/>
      <c r="H74" s="409"/>
      <c r="I74" s="409"/>
      <c r="J74" s="409"/>
      <c r="K74" s="409"/>
      <c r="L74" s="409"/>
      <c r="M74" s="409"/>
      <c r="N74" s="409"/>
      <c r="O74" s="409"/>
      <c r="P74" s="409"/>
      <c r="Q74" s="409"/>
      <c r="R74" s="409"/>
      <c r="S74" s="409"/>
      <c r="T74" s="409"/>
      <c r="U74" s="409"/>
      <c r="V74" s="409"/>
      <c r="W74" s="409"/>
      <c r="X74" s="409"/>
      <c r="Y74" s="409"/>
    </row>
    <row r="75" spans="1:25" x14ac:dyDescent="0.25">
      <c r="C75" s="409"/>
      <c r="D75" s="409"/>
      <c r="E75" s="409"/>
      <c r="F75" s="409"/>
      <c r="G75" s="409"/>
      <c r="H75" s="409"/>
      <c r="I75" s="409"/>
      <c r="J75" s="409"/>
      <c r="K75" s="409"/>
      <c r="L75" s="409"/>
      <c r="M75" s="409"/>
      <c r="N75" s="409"/>
      <c r="O75" s="409"/>
      <c r="P75" s="409"/>
      <c r="Q75" s="409"/>
      <c r="R75" s="409"/>
      <c r="S75" s="409"/>
      <c r="T75" s="409"/>
      <c r="U75" s="409"/>
      <c r="V75" s="409"/>
      <c r="W75" s="409"/>
      <c r="X75" s="409"/>
      <c r="Y75" s="409"/>
    </row>
    <row r="76" spans="1:25" x14ac:dyDescent="0.25">
      <c r="C76" s="407"/>
      <c r="D76" s="407"/>
      <c r="E76" s="407"/>
      <c r="F76" s="407"/>
      <c r="G76" s="407"/>
      <c r="H76" s="407"/>
      <c r="I76" s="407"/>
      <c r="J76" s="407"/>
      <c r="K76" s="407"/>
      <c r="L76" s="407"/>
      <c r="M76" s="407"/>
      <c r="N76" s="407"/>
      <c r="O76" s="407"/>
      <c r="P76" s="407"/>
      <c r="Q76" s="407"/>
      <c r="R76" s="407"/>
      <c r="S76" s="407"/>
      <c r="T76" s="407"/>
      <c r="U76" s="407"/>
      <c r="V76" s="407"/>
      <c r="W76" s="407"/>
      <c r="X76" s="407"/>
      <c r="Y76" s="407"/>
    </row>
    <row r="77" spans="1:25" x14ac:dyDescent="0.25">
      <c r="B77" s="409"/>
      <c r="C77" s="409"/>
      <c r="D77" s="409"/>
      <c r="E77" s="409"/>
      <c r="F77" s="409"/>
      <c r="G77" s="409"/>
      <c r="H77" s="409"/>
      <c r="I77" s="409"/>
      <c r="J77" s="409"/>
      <c r="K77" s="409"/>
      <c r="L77" s="409"/>
      <c r="M77" s="409"/>
      <c r="N77" s="409"/>
      <c r="O77" s="409"/>
      <c r="P77" s="409"/>
      <c r="Q77" s="409"/>
      <c r="R77" s="409"/>
      <c r="S77" s="409"/>
      <c r="T77" s="409"/>
      <c r="U77" s="409"/>
      <c r="V77" s="409"/>
      <c r="W77" s="409"/>
      <c r="X77" s="409"/>
      <c r="Y77" s="407"/>
    </row>
    <row r="78" spans="1:25" x14ac:dyDescent="0.25">
      <c r="B78" s="409"/>
      <c r="C78" s="409"/>
      <c r="D78" s="409"/>
      <c r="E78" s="409"/>
      <c r="F78" s="409"/>
      <c r="G78" s="409"/>
      <c r="H78" s="409"/>
      <c r="I78" s="409"/>
      <c r="J78" s="409"/>
      <c r="K78" s="409"/>
      <c r="L78" s="409"/>
      <c r="M78" s="409"/>
      <c r="N78" s="409"/>
      <c r="O78" s="409"/>
      <c r="P78" s="409"/>
      <c r="Q78" s="409"/>
      <c r="R78" s="409"/>
      <c r="S78" s="409"/>
      <c r="T78" s="409"/>
      <c r="U78" s="409"/>
      <c r="V78" s="409"/>
      <c r="W78" s="409"/>
      <c r="X78" s="409"/>
      <c r="Y78" s="407"/>
    </row>
    <row r="79" spans="1:25" x14ac:dyDescent="0.25">
      <c r="B79" s="409"/>
      <c r="C79" s="409"/>
      <c r="D79" s="409"/>
      <c r="E79" s="409"/>
      <c r="F79" s="409"/>
      <c r="G79" s="409"/>
      <c r="H79" s="409"/>
      <c r="I79" s="409"/>
      <c r="J79" s="409"/>
      <c r="K79" s="409"/>
      <c r="L79" s="409"/>
      <c r="M79" s="409"/>
      <c r="N79" s="409"/>
      <c r="O79" s="409"/>
      <c r="P79" s="409"/>
      <c r="Q79" s="409"/>
      <c r="R79" s="409"/>
      <c r="S79" s="409"/>
      <c r="T79" s="409"/>
      <c r="U79" s="409"/>
      <c r="V79" s="409"/>
      <c r="W79" s="409"/>
      <c r="X79" s="409"/>
      <c r="Y79" s="409"/>
    </row>
    <row r="80" spans="1:25" x14ac:dyDescent="0.25">
      <c r="B80" s="409"/>
      <c r="C80" s="409"/>
      <c r="D80" s="409"/>
      <c r="E80" s="409"/>
      <c r="F80" s="409"/>
      <c r="G80" s="409"/>
      <c r="H80" s="409"/>
      <c r="I80" s="409"/>
      <c r="J80" s="409"/>
      <c r="K80" s="409"/>
      <c r="L80" s="409"/>
      <c r="M80" s="409"/>
      <c r="N80" s="409"/>
      <c r="O80" s="409"/>
      <c r="P80" s="409"/>
      <c r="Q80" s="409"/>
      <c r="R80" s="409"/>
      <c r="S80" s="409"/>
      <c r="T80" s="409"/>
      <c r="U80" s="409"/>
      <c r="V80" s="409"/>
      <c r="W80" s="409"/>
      <c r="X80" s="409"/>
      <c r="Y80" s="409"/>
    </row>
    <row r="81" spans="2:25" x14ac:dyDescent="0.25">
      <c r="B81" s="409"/>
      <c r="C81" s="409"/>
      <c r="D81" s="409"/>
      <c r="E81" s="409"/>
      <c r="F81" s="409"/>
      <c r="G81" s="409"/>
      <c r="H81" s="409"/>
      <c r="I81" s="409"/>
      <c r="J81" s="409"/>
      <c r="K81" s="409"/>
      <c r="L81" s="409"/>
      <c r="M81" s="409"/>
      <c r="N81" s="409"/>
      <c r="O81" s="409"/>
      <c r="P81" s="409"/>
      <c r="Q81" s="409"/>
      <c r="R81" s="409"/>
      <c r="S81" s="409"/>
      <c r="T81" s="409"/>
      <c r="U81" s="409"/>
      <c r="V81" s="409"/>
      <c r="W81" s="409"/>
      <c r="X81" s="409"/>
      <c r="Y81" s="409"/>
    </row>
    <row r="82" spans="2:25" x14ac:dyDescent="0.25">
      <c r="B82" s="409"/>
      <c r="C82" s="409"/>
      <c r="D82" s="409"/>
      <c r="E82" s="409"/>
      <c r="F82" s="409"/>
      <c r="G82" s="409"/>
      <c r="H82" s="409"/>
      <c r="I82" s="409"/>
      <c r="J82" s="409"/>
      <c r="K82" s="409"/>
      <c r="L82" s="409"/>
      <c r="M82" s="409"/>
      <c r="N82" s="409"/>
      <c r="O82" s="409"/>
      <c r="P82" s="409"/>
      <c r="Q82" s="409"/>
      <c r="R82" s="409"/>
      <c r="S82" s="409"/>
      <c r="T82" s="409"/>
      <c r="U82" s="409"/>
      <c r="V82" s="409"/>
      <c r="W82" s="409"/>
      <c r="X82" s="409"/>
      <c r="Y82" s="409"/>
    </row>
    <row r="83" spans="2:25" x14ac:dyDescent="0.25">
      <c r="B83" s="409"/>
      <c r="C83" s="409"/>
      <c r="D83" s="409"/>
      <c r="E83" s="409"/>
      <c r="F83" s="409"/>
      <c r="G83" s="409"/>
      <c r="H83" s="409"/>
      <c r="I83" s="409"/>
      <c r="J83" s="409"/>
      <c r="K83" s="409"/>
      <c r="L83" s="409"/>
      <c r="M83" s="409"/>
      <c r="N83" s="409"/>
      <c r="O83" s="409"/>
      <c r="P83" s="409"/>
      <c r="Q83" s="409"/>
      <c r="R83" s="409"/>
      <c r="S83" s="409"/>
      <c r="T83" s="409"/>
      <c r="U83" s="409"/>
      <c r="V83" s="409"/>
      <c r="W83" s="409"/>
      <c r="X83" s="409"/>
      <c r="Y83" s="145"/>
    </row>
    <row r="84" spans="2:25" x14ac:dyDescent="0.25">
      <c r="B84" s="409"/>
      <c r="C84" s="409"/>
      <c r="D84" s="409"/>
      <c r="E84" s="409"/>
      <c r="F84" s="409"/>
      <c r="G84" s="409"/>
      <c r="H84" s="409"/>
      <c r="I84" s="409"/>
      <c r="J84" s="409"/>
      <c r="K84" s="409"/>
      <c r="L84" s="409"/>
      <c r="M84" s="409"/>
      <c r="N84" s="409"/>
      <c r="O84" s="409"/>
      <c r="P84" s="409"/>
      <c r="Q84" s="409"/>
      <c r="R84" s="409"/>
      <c r="S84" s="409"/>
      <c r="T84" s="409"/>
      <c r="U84" s="409"/>
      <c r="V84" s="409"/>
      <c r="W84" s="409"/>
      <c r="X84" s="409"/>
      <c r="Y84" s="409"/>
    </row>
    <row r="85" spans="2:25" x14ac:dyDescent="0.25">
      <c r="C85" s="409"/>
      <c r="D85" s="409"/>
      <c r="E85" s="409"/>
      <c r="F85" s="409"/>
      <c r="G85" s="409"/>
      <c r="H85" s="409"/>
      <c r="I85" s="409"/>
      <c r="J85" s="409"/>
      <c r="K85" s="409"/>
      <c r="L85" s="409"/>
      <c r="M85" s="409"/>
      <c r="N85" s="409"/>
      <c r="O85" s="409"/>
      <c r="P85" s="409"/>
      <c r="Q85" s="409"/>
      <c r="R85" s="409"/>
      <c r="S85" s="409"/>
      <c r="T85" s="409"/>
      <c r="U85" s="409"/>
      <c r="V85" s="409"/>
      <c r="W85" s="409"/>
      <c r="X85" s="409"/>
      <c r="Y85" s="409"/>
    </row>
    <row r="86" spans="2:25" x14ac:dyDescent="0.25">
      <c r="B86" s="409"/>
      <c r="C86" s="409"/>
      <c r="D86" s="409"/>
      <c r="E86" s="409"/>
      <c r="F86" s="409"/>
      <c r="G86" s="409"/>
      <c r="H86" s="409"/>
      <c r="I86" s="409"/>
      <c r="J86" s="409"/>
      <c r="K86" s="409"/>
      <c r="L86" s="409"/>
      <c r="M86" s="409"/>
      <c r="N86" s="409"/>
      <c r="O86" s="409"/>
      <c r="P86" s="409"/>
      <c r="Q86" s="409"/>
      <c r="R86" s="409"/>
      <c r="S86" s="409"/>
      <c r="T86" s="409"/>
      <c r="U86" s="409"/>
      <c r="V86" s="409"/>
      <c r="W86" s="409"/>
      <c r="X86" s="409"/>
      <c r="Y86" s="409"/>
    </row>
    <row r="87" spans="2:25" x14ac:dyDescent="0.25">
      <c r="B87" s="407"/>
      <c r="C87" s="407"/>
      <c r="D87" s="407"/>
      <c r="E87" s="407"/>
      <c r="F87" s="407"/>
      <c r="G87" s="407"/>
      <c r="H87" s="407"/>
      <c r="I87" s="407"/>
      <c r="J87" s="407"/>
      <c r="K87" s="407"/>
      <c r="L87" s="407"/>
      <c r="M87" s="407"/>
      <c r="N87" s="407"/>
      <c r="O87" s="407"/>
      <c r="P87" s="407"/>
      <c r="Q87" s="407"/>
      <c r="R87" s="407"/>
      <c r="S87" s="407"/>
      <c r="T87" s="407"/>
      <c r="U87" s="407"/>
      <c r="V87" s="407"/>
      <c r="W87" s="407"/>
      <c r="X87" s="407"/>
      <c r="Y87" s="409"/>
    </row>
    <row r="88" spans="2:25" x14ac:dyDescent="0.25">
      <c r="C88" s="409"/>
      <c r="D88" s="409"/>
      <c r="E88" s="409"/>
      <c r="F88" s="409"/>
      <c r="G88" s="409"/>
      <c r="H88" s="409"/>
      <c r="I88" s="409"/>
      <c r="J88" s="409"/>
      <c r="K88" s="409"/>
      <c r="L88" s="409"/>
      <c r="M88" s="409"/>
      <c r="N88" s="409"/>
      <c r="O88" s="409"/>
      <c r="P88" s="409"/>
      <c r="Q88" s="409"/>
      <c r="R88" s="409"/>
      <c r="S88" s="409"/>
      <c r="T88" s="409"/>
      <c r="U88" s="409"/>
      <c r="V88" s="409"/>
      <c r="W88" s="409"/>
      <c r="X88" s="409"/>
      <c r="Y88" s="409"/>
    </row>
    <row r="89" spans="2:25" x14ac:dyDescent="0.25">
      <c r="C89" s="409"/>
      <c r="D89" s="409"/>
      <c r="E89" s="409"/>
      <c r="F89" s="409"/>
      <c r="G89" s="409"/>
      <c r="H89" s="409"/>
      <c r="I89" s="409"/>
      <c r="J89" s="409"/>
      <c r="K89" s="409"/>
      <c r="L89" s="409"/>
      <c r="M89" s="409"/>
      <c r="N89" s="409"/>
      <c r="O89" s="409"/>
      <c r="P89" s="409"/>
      <c r="Q89" s="409"/>
      <c r="R89" s="409"/>
      <c r="S89" s="409"/>
      <c r="T89" s="409"/>
      <c r="U89" s="409"/>
      <c r="V89" s="409"/>
      <c r="W89" s="409"/>
      <c r="X89" s="409"/>
      <c r="Y89" s="409"/>
    </row>
    <row r="90" spans="2:25" x14ac:dyDescent="0.25">
      <c r="C90" s="409"/>
      <c r="D90" s="409"/>
      <c r="E90" s="409"/>
      <c r="F90" s="409"/>
      <c r="G90" s="409"/>
      <c r="H90" s="409"/>
      <c r="I90" s="409"/>
      <c r="J90" s="409"/>
      <c r="K90" s="409"/>
      <c r="L90" s="409"/>
      <c r="M90" s="409"/>
      <c r="N90" s="409"/>
      <c r="O90" s="409"/>
      <c r="P90" s="409"/>
      <c r="Q90" s="409"/>
      <c r="R90" s="409"/>
      <c r="S90" s="409"/>
      <c r="T90" s="409"/>
      <c r="U90" s="409"/>
      <c r="V90" s="409"/>
      <c r="W90" s="409"/>
      <c r="X90" s="409"/>
      <c r="Y90" s="409"/>
    </row>
    <row r="91" spans="2:25" x14ac:dyDescent="0.25">
      <c r="C91" s="409"/>
      <c r="D91" s="409"/>
      <c r="E91" s="409"/>
      <c r="F91" s="409"/>
      <c r="G91" s="409"/>
      <c r="H91" s="409"/>
      <c r="I91" s="409"/>
      <c r="J91" s="409"/>
      <c r="K91" s="409"/>
      <c r="L91" s="409"/>
      <c r="M91" s="409"/>
      <c r="N91" s="409"/>
      <c r="O91" s="409"/>
      <c r="P91" s="409"/>
      <c r="Q91" s="409"/>
      <c r="R91" s="409"/>
      <c r="S91" s="409"/>
      <c r="T91" s="409"/>
      <c r="U91" s="409"/>
      <c r="V91" s="409"/>
      <c r="W91" s="409"/>
      <c r="X91" s="409"/>
      <c r="Y91" s="409"/>
    </row>
    <row r="92" spans="2:25" x14ac:dyDescent="0.25">
      <c r="C92" s="409"/>
      <c r="D92" s="409"/>
      <c r="E92" s="409"/>
      <c r="F92" s="409"/>
      <c r="G92" s="409"/>
      <c r="H92" s="409"/>
      <c r="I92" s="409"/>
      <c r="J92" s="409"/>
      <c r="K92" s="409"/>
      <c r="L92" s="409"/>
      <c r="M92" s="409"/>
      <c r="N92" s="409"/>
      <c r="O92" s="409"/>
      <c r="P92" s="409"/>
      <c r="Q92" s="409"/>
      <c r="R92" s="409"/>
      <c r="S92" s="409"/>
      <c r="T92" s="409"/>
      <c r="U92" s="409"/>
      <c r="V92" s="409"/>
      <c r="W92" s="409"/>
      <c r="X92" s="409"/>
      <c r="Y92" s="409"/>
    </row>
    <row r="93" spans="2:25" x14ac:dyDescent="0.25">
      <c r="B93" s="146"/>
      <c r="C93" s="145"/>
      <c r="D93" s="145"/>
      <c r="E93" s="145"/>
      <c r="F93" s="145"/>
      <c r="G93" s="145"/>
      <c r="H93" s="145"/>
      <c r="I93" s="145"/>
      <c r="J93" s="145"/>
      <c r="K93" s="145"/>
      <c r="L93" s="145"/>
      <c r="M93" s="145"/>
      <c r="N93" s="145"/>
      <c r="O93" s="145"/>
      <c r="P93" s="145"/>
      <c r="Q93" s="145"/>
      <c r="R93" s="145"/>
      <c r="S93" s="145"/>
      <c r="T93" s="145"/>
      <c r="U93" s="145"/>
      <c r="V93" s="145"/>
      <c r="W93" s="145"/>
      <c r="X93" s="145"/>
      <c r="Y93" s="145"/>
    </row>
    <row r="94" spans="2:25" x14ac:dyDescent="0.25">
      <c r="C94" s="409"/>
      <c r="D94" s="409"/>
      <c r="E94" s="409"/>
      <c r="F94" s="409"/>
      <c r="G94" s="409"/>
      <c r="H94" s="409"/>
      <c r="I94" s="409"/>
      <c r="J94" s="409"/>
      <c r="K94" s="409"/>
      <c r="L94" s="409"/>
      <c r="M94" s="409"/>
      <c r="N94" s="409"/>
      <c r="O94" s="409"/>
      <c r="P94" s="409"/>
      <c r="Q94" s="409"/>
      <c r="R94" s="409"/>
      <c r="S94" s="409"/>
      <c r="T94" s="409"/>
      <c r="U94" s="409"/>
      <c r="V94" s="409"/>
      <c r="W94" s="409"/>
      <c r="X94" s="409"/>
      <c r="Y94" s="409"/>
    </row>
    <row r="95" spans="2:25" x14ac:dyDescent="0.25">
      <c r="C95" s="409"/>
      <c r="D95" s="409"/>
      <c r="E95" s="409"/>
      <c r="F95" s="409"/>
      <c r="G95" s="409"/>
      <c r="H95" s="409"/>
      <c r="I95" s="409"/>
      <c r="J95" s="409"/>
      <c r="K95" s="409"/>
      <c r="L95" s="409"/>
      <c r="M95" s="409"/>
      <c r="N95" s="409"/>
      <c r="O95" s="409"/>
      <c r="P95" s="409"/>
      <c r="Q95" s="409"/>
      <c r="R95" s="409"/>
      <c r="S95" s="409"/>
      <c r="T95" s="409"/>
      <c r="U95" s="409"/>
      <c r="V95" s="409"/>
      <c r="W95" s="409"/>
      <c r="X95" s="409"/>
      <c r="Y95" s="409"/>
    </row>
    <row r="96" spans="2:25" x14ac:dyDescent="0.25">
      <c r="C96" s="409"/>
      <c r="D96" s="409"/>
      <c r="E96" s="409"/>
      <c r="F96" s="409"/>
      <c r="G96" s="409"/>
      <c r="H96" s="409"/>
      <c r="I96" s="409"/>
      <c r="J96" s="409"/>
      <c r="K96" s="409"/>
      <c r="L96" s="409"/>
      <c r="M96" s="409"/>
      <c r="N96" s="409"/>
      <c r="O96" s="409"/>
      <c r="P96" s="409"/>
      <c r="Q96" s="409"/>
      <c r="R96" s="409"/>
      <c r="S96" s="409"/>
      <c r="T96" s="409"/>
      <c r="U96" s="409"/>
      <c r="V96" s="409"/>
      <c r="W96" s="409"/>
      <c r="X96" s="409"/>
      <c r="Y96" s="409"/>
    </row>
    <row r="97" spans="2:25" x14ac:dyDescent="0.25">
      <c r="C97" s="409"/>
      <c r="D97" s="409"/>
      <c r="E97" s="409"/>
      <c r="F97" s="409"/>
      <c r="G97" s="409"/>
      <c r="H97" s="409"/>
      <c r="I97" s="409"/>
      <c r="J97" s="409"/>
      <c r="K97" s="409"/>
      <c r="L97" s="409"/>
      <c r="M97" s="409"/>
      <c r="N97" s="409"/>
      <c r="O97" s="409"/>
      <c r="P97" s="409"/>
      <c r="Q97" s="409"/>
      <c r="R97" s="409"/>
      <c r="S97" s="409"/>
      <c r="T97" s="409"/>
      <c r="U97" s="409"/>
      <c r="V97" s="409"/>
      <c r="W97" s="409"/>
      <c r="X97" s="409"/>
      <c r="Y97" s="409"/>
    </row>
    <row r="98" spans="2:25" x14ac:dyDescent="0.25">
      <c r="C98" s="409"/>
      <c r="D98" s="409"/>
      <c r="E98" s="409"/>
      <c r="F98" s="409"/>
      <c r="G98" s="409"/>
      <c r="H98" s="409"/>
      <c r="I98" s="409"/>
      <c r="J98" s="409"/>
      <c r="K98" s="409"/>
      <c r="L98" s="409"/>
      <c r="M98" s="409"/>
      <c r="N98" s="409"/>
      <c r="O98" s="409"/>
      <c r="P98" s="409"/>
      <c r="Q98" s="409"/>
      <c r="R98" s="409"/>
      <c r="S98" s="409"/>
      <c r="T98" s="409"/>
      <c r="U98" s="409"/>
      <c r="V98" s="409"/>
      <c r="W98" s="409"/>
      <c r="X98" s="409"/>
      <c r="Y98" s="409"/>
    </row>
    <row r="99" spans="2:25" x14ac:dyDescent="0.25">
      <c r="C99" s="409"/>
      <c r="D99" s="409"/>
      <c r="E99" s="409"/>
      <c r="F99" s="409"/>
      <c r="G99" s="409"/>
      <c r="H99" s="409"/>
      <c r="I99" s="409"/>
      <c r="J99" s="409"/>
      <c r="K99" s="409"/>
      <c r="L99" s="409"/>
      <c r="M99" s="409"/>
      <c r="N99" s="409"/>
      <c r="O99" s="409"/>
      <c r="P99" s="409"/>
      <c r="Q99" s="409"/>
      <c r="R99" s="409"/>
      <c r="S99" s="409"/>
      <c r="T99" s="409"/>
      <c r="U99" s="409"/>
      <c r="V99" s="409"/>
      <c r="W99" s="409"/>
      <c r="X99" s="409"/>
      <c r="Y99" s="409"/>
    </row>
    <row r="100" spans="2:25" x14ac:dyDescent="0.25">
      <c r="B100" s="146"/>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row>
  </sheetData>
  <mergeCells count="2">
    <mergeCell ref="A30:W30"/>
    <mergeCell ref="A35:W35"/>
  </mergeCells>
  <hyperlinks>
    <hyperlink ref="A19" r:id="rId1"/>
    <hyperlink ref="A24" r:id="rId2"/>
    <hyperlink ref="A42" r:id="rId3"/>
    <hyperlink ref="A68" r:id="rId4"/>
  </hyperlinks>
  <pageMargins left="0.43307086614173229" right="0.23622047244094491" top="0.74803149606299213" bottom="0.74803149606299213" header="0.31496062992125984" footer="0.31496062992125984"/>
  <pageSetup paperSize="9" scale="53" orientation="portrait" r:id="rId5"/>
  <headerFooter>
    <oddHeader>&amp;R&amp;12ENVIRONMENT AND  EMISSIONS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9"/>
  <sheetViews>
    <sheetView zoomScaleNormal="100" workbookViewId="0"/>
  </sheetViews>
  <sheetFormatPr defaultColWidth="9.140625" defaultRowHeight="15" x14ac:dyDescent="0.25"/>
  <cols>
    <col min="1" max="1" width="28.7109375" style="171" customWidth="1"/>
    <col min="2" max="2" width="27.85546875" style="171" customWidth="1"/>
    <col min="3" max="8" width="9.140625" style="171"/>
    <col min="9" max="9" width="9.140625" style="171" customWidth="1"/>
    <col min="10" max="10" width="0.28515625" style="171" customWidth="1"/>
    <col min="11" max="36" width="0.42578125" style="171" customWidth="1"/>
    <col min="37" max="37" width="20.28515625" style="171" customWidth="1"/>
    <col min="38" max="16384" width="9.140625" style="171"/>
  </cols>
  <sheetData>
    <row r="1" spans="12:43" ht="15.75" thickBot="1" x14ac:dyDescent="0.3">
      <c r="L1" s="170"/>
    </row>
    <row r="2" spans="12:43" ht="15.75" thickBot="1" x14ac:dyDescent="0.3">
      <c r="L2" s="172"/>
      <c r="M2" s="173">
        <v>1990</v>
      </c>
      <c r="N2" s="174">
        <v>1995</v>
      </c>
      <c r="O2" s="174">
        <v>1998</v>
      </c>
      <c r="P2" s="174">
        <v>1999</v>
      </c>
      <c r="Q2" s="174">
        <v>2000</v>
      </c>
      <c r="R2" s="174">
        <v>2001</v>
      </c>
      <c r="S2" s="174">
        <v>2002</v>
      </c>
      <c r="T2" s="174">
        <v>2003</v>
      </c>
      <c r="U2" s="174">
        <v>2004</v>
      </c>
      <c r="V2" s="174">
        <v>2005</v>
      </c>
      <c r="W2" s="174">
        <v>2006</v>
      </c>
      <c r="X2" s="174">
        <v>2007</v>
      </c>
      <c r="Y2" s="174">
        <v>2008</v>
      </c>
      <c r="Z2" s="174">
        <v>2009</v>
      </c>
      <c r="AA2" s="174">
        <v>2010</v>
      </c>
      <c r="AB2" s="174">
        <v>2011</v>
      </c>
      <c r="AC2" s="174">
        <v>2012</v>
      </c>
      <c r="AD2" s="174">
        <v>2013</v>
      </c>
      <c r="AE2" s="174">
        <v>2014</v>
      </c>
      <c r="AF2" s="174">
        <v>2015</v>
      </c>
      <c r="AG2" s="174">
        <v>2016</v>
      </c>
      <c r="AH2" s="173">
        <v>2017</v>
      </c>
      <c r="AI2" s="174">
        <v>2018</v>
      </c>
    </row>
    <row r="3" spans="12:43" x14ac:dyDescent="0.25">
      <c r="L3" s="175" t="s">
        <v>364</v>
      </c>
      <c r="M3" s="176">
        <v>0.59618507077477467</v>
      </c>
      <c r="N3" s="176">
        <v>0.59746379853190412</v>
      </c>
      <c r="O3" s="176">
        <v>0.5896123114911529</v>
      </c>
      <c r="P3" s="176">
        <v>0.57228113968694361</v>
      </c>
      <c r="Q3" s="176">
        <v>0.53936247265894188</v>
      </c>
      <c r="R3" s="176">
        <v>0.5315238874823045</v>
      </c>
      <c r="S3" s="176">
        <v>0.54730878961105645</v>
      </c>
      <c r="T3" s="176">
        <v>0.55815189021471912</v>
      </c>
      <c r="U3" s="176">
        <v>0.50928286553305646</v>
      </c>
      <c r="V3" s="176">
        <v>0.5087166433964736</v>
      </c>
      <c r="W3" s="176">
        <v>0.51639531290527518</v>
      </c>
      <c r="X3" s="176">
        <v>0.54436623998009226</v>
      </c>
      <c r="Y3" s="176">
        <v>0.49667591711630055</v>
      </c>
      <c r="Z3" s="176">
        <v>0.5004692048775643</v>
      </c>
      <c r="AA3" s="176">
        <v>0.52130017760932124</v>
      </c>
      <c r="AB3" s="176">
        <v>0.48206094132944144</v>
      </c>
      <c r="AC3" s="176">
        <v>0.46733357465155118</v>
      </c>
      <c r="AD3" s="176">
        <v>0.48024919905202507</v>
      </c>
      <c r="AE3" s="176">
        <v>0.48103578132391644</v>
      </c>
      <c r="AF3" s="176">
        <v>0.47008918831761998</v>
      </c>
      <c r="AG3" s="176">
        <v>0.45732520754423722</v>
      </c>
      <c r="AH3" s="177">
        <v>0.48126385986413206</v>
      </c>
      <c r="AI3" s="235">
        <v>0.41355205330621669</v>
      </c>
    </row>
    <row r="4" spans="12:43" x14ac:dyDescent="0.25">
      <c r="L4" s="178" t="s">
        <v>365</v>
      </c>
      <c r="M4" s="179">
        <v>5.7875272007760525</v>
      </c>
      <c r="N4" s="179">
        <v>5.8411160431633711</v>
      </c>
      <c r="O4" s="179">
        <v>6.0275800742537999</v>
      </c>
      <c r="P4" s="179">
        <v>6.1022027793679783</v>
      </c>
      <c r="Q4" s="179">
        <v>6.0734567178117889</v>
      </c>
      <c r="R4" s="179">
        <v>6.0599537526197</v>
      </c>
      <c r="S4" s="179">
        <v>6.2665910842921297</v>
      </c>
      <c r="T4" s="179">
        <v>6.1890895730402091</v>
      </c>
      <c r="U4" s="179">
        <v>6.22936571493684</v>
      </c>
      <c r="V4" s="179">
        <v>6.2241559297069946</v>
      </c>
      <c r="W4" s="179">
        <v>6.2835314410608447</v>
      </c>
      <c r="X4" s="179">
        <v>6.3013982990539592</v>
      </c>
      <c r="Y4" s="179">
        <v>6.1348515817489062</v>
      </c>
      <c r="Z4" s="179">
        <v>5.9569812413141481</v>
      </c>
      <c r="AA4" s="179">
        <v>5.758742828456211</v>
      </c>
      <c r="AB4" s="179">
        <v>5.6795005426069363</v>
      </c>
      <c r="AC4" s="179">
        <v>5.7050397284154446</v>
      </c>
      <c r="AD4" s="179">
        <v>5.6153853694462939</v>
      </c>
      <c r="AE4" s="179">
        <v>5.627923982769139</v>
      </c>
      <c r="AF4" s="179">
        <v>5.6520502046378676</v>
      </c>
      <c r="AG4" s="179">
        <v>5.7568300707303655</v>
      </c>
      <c r="AH4" s="180">
        <v>5.8927885547111707</v>
      </c>
      <c r="AI4" s="236">
        <v>5.8186496418820806</v>
      </c>
      <c r="AN4" s="190"/>
      <c r="AO4" s="190"/>
    </row>
    <row r="5" spans="12:43" x14ac:dyDescent="0.25">
      <c r="L5" s="178" t="s">
        <v>29</v>
      </c>
      <c r="M5" s="179">
        <v>1.7886115464089982</v>
      </c>
      <c r="N5" s="179">
        <v>1.7103411561300175</v>
      </c>
      <c r="O5" s="179">
        <v>1.7116507211389278</v>
      </c>
      <c r="P5" s="179">
        <v>1.6660601072127699</v>
      </c>
      <c r="Q5" s="179">
        <v>1.624577780125239</v>
      </c>
      <c r="R5" s="179">
        <v>1.6033350460772946</v>
      </c>
      <c r="S5" s="179">
        <v>1.6190905977365064</v>
      </c>
      <c r="T5" s="179">
        <v>1.6818383212232084</v>
      </c>
      <c r="U5" s="179">
        <v>1.7321168719819171</v>
      </c>
      <c r="V5" s="179">
        <v>1.7862923709503447</v>
      </c>
      <c r="W5" s="179">
        <v>1.8370050419784789</v>
      </c>
      <c r="X5" s="179">
        <v>1.8807432733130018</v>
      </c>
      <c r="Y5" s="179">
        <v>1.7747548910560249</v>
      </c>
      <c r="Z5" s="179">
        <v>1.648047587037567</v>
      </c>
      <c r="AA5" s="179">
        <v>1.6922767287381926</v>
      </c>
      <c r="AB5" s="179">
        <v>1.6471741885235498</v>
      </c>
      <c r="AC5" s="179">
        <v>1.6799306589353236</v>
      </c>
      <c r="AD5" s="179">
        <v>1.6894918720354259</v>
      </c>
      <c r="AE5" s="179">
        <v>1.6888325090605552</v>
      </c>
      <c r="AF5" s="179">
        <v>1.7409686234287622</v>
      </c>
      <c r="AG5" s="179">
        <v>1.8181368181325495</v>
      </c>
      <c r="AH5" s="180">
        <v>1.8844735300976254</v>
      </c>
      <c r="AI5" s="236">
        <v>1.8656844726337396</v>
      </c>
      <c r="AN5" s="190"/>
      <c r="AO5" s="190"/>
    </row>
    <row r="6" spans="12:43" x14ac:dyDescent="0.25">
      <c r="L6" s="181" t="s">
        <v>366</v>
      </c>
      <c r="M6" s="179">
        <v>0.95663033333607861</v>
      </c>
      <c r="N6" s="179">
        <v>1.0658215607865693</v>
      </c>
      <c r="O6" s="179">
        <v>1.2401125844110426</v>
      </c>
      <c r="P6" s="179">
        <v>1.2425704653916922</v>
      </c>
      <c r="Q6" s="179">
        <v>1.2097234366666409</v>
      </c>
      <c r="R6" s="179">
        <v>1.2018417071843457</v>
      </c>
      <c r="S6" s="179">
        <v>1.2298208314923933</v>
      </c>
      <c r="T6" s="179">
        <v>1.2682964849350935</v>
      </c>
      <c r="U6" s="179">
        <v>1.2995582308084026</v>
      </c>
      <c r="V6" s="179">
        <v>1.346321476555755</v>
      </c>
      <c r="W6" s="179">
        <v>1.3988027215639351</v>
      </c>
      <c r="X6" s="179">
        <v>1.4736132686765036</v>
      </c>
      <c r="Y6" s="179">
        <v>1.4100330004271526</v>
      </c>
      <c r="Z6" s="179">
        <v>1.392160101221898</v>
      </c>
      <c r="AA6" s="179">
        <v>1.4326031087370557</v>
      </c>
      <c r="AB6" s="179">
        <v>1.4357159629909071</v>
      </c>
      <c r="AC6" s="179">
        <v>1.4589641068483725</v>
      </c>
      <c r="AD6" s="179">
        <v>1.4787882151297527</v>
      </c>
      <c r="AE6" s="179">
        <v>1.5458121352729091</v>
      </c>
      <c r="AF6" s="179">
        <v>1.6282091064394644</v>
      </c>
      <c r="AG6" s="179">
        <v>1.7566969566450332</v>
      </c>
      <c r="AH6" s="180">
        <v>1.8763047939985138</v>
      </c>
      <c r="AI6" s="236">
        <v>1.8528931284166505</v>
      </c>
      <c r="AN6" s="190"/>
      <c r="AO6" s="190"/>
    </row>
    <row r="7" spans="12:43" x14ac:dyDescent="0.25">
      <c r="L7" s="181" t="s">
        <v>16</v>
      </c>
      <c r="M7" s="179">
        <v>0.12352972035345376</v>
      </c>
      <c r="N7" s="179">
        <v>0.12622555982940617</v>
      </c>
      <c r="O7" s="179">
        <v>0.1414757964427604</v>
      </c>
      <c r="P7" s="179">
        <v>0.14296197055076429</v>
      </c>
      <c r="Q7" s="179">
        <v>0.14487571697432253</v>
      </c>
      <c r="R7" s="179">
        <v>0.1492263928360113</v>
      </c>
      <c r="S7" s="179">
        <v>0.14842258114012769</v>
      </c>
      <c r="T7" s="179">
        <v>0.14993535056793328</v>
      </c>
      <c r="U7" s="179">
        <v>0.15543018268181158</v>
      </c>
      <c r="V7" s="179">
        <v>0.15485425797920821</v>
      </c>
      <c r="W7" s="179">
        <v>0.15942230276590796</v>
      </c>
      <c r="X7" s="179">
        <v>0.17064841382196999</v>
      </c>
      <c r="Y7" s="179">
        <v>0.17123908487930206</v>
      </c>
      <c r="Z7" s="179">
        <v>0.17114206186029768</v>
      </c>
      <c r="AA7" s="179">
        <v>0.17177241864204393</v>
      </c>
      <c r="AB7" s="179">
        <v>0.16884524860131633</v>
      </c>
      <c r="AC7" s="179">
        <v>0.17280757793357665</v>
      </c>
      <c r="AD7" s="179">
        <v>0.17184815827705546</v>
      </c>
      <c r="AE7" s="179">
        <v>0.1747232708776445</v>
      </c>
      <c r="AF7" s="179">
        <v>0.17395426186786406</v>
      </c>
      <c r="AG7" s="179">
        <v>0.17340067115715652</v>
      </c>
      <c r="AH7" s="180">
        <v>0.17134201516367287</v>
      </c>
      <c r="AI7" s="236">
        <v>0.15795641600773988</v>
      </c>
      <c r="AN7" s="190"/>
      <c r="AO7" s="190"/>
    </row>
    <row r="8" spans="12:43" x14ac:dyDescent="0.25">
      <c r="L8" s="181" t="s">
        <v>367</v>
      </c>
      <c r="M8" s="179">
        <v>1.3070043533998252</v>
      </c>
      <c r="N8" s="179">
        <v>1.4828995945296763</v>
      </c>
      <c r="O8" s="179">
        <v>1.7473785870744762</v>
      </c>
      <c r="P8" s="180">
        <v>1.5796502791312734</v>
      </c>
      <c r="Q8" s="179">
        <v>1.4247977036649906</v>
      </c>
      <c r="R8" s="179">
        <v>1.5484539271225382</v>
      </c>
      <c r="S8" s="179">
        <v>1.3884989330963515</v>
      </c>
      <c r="T8" s="179">
        <v>1.3275051938797982</v>
      </c>
      <c r="U8" s="179">
        <v>1.503288616189969</v>
      </c>
      <c r="V8" s="179">
        <v>1.6121386943538099</v>
      </c>
      <c r="W8" s="179">
        <v>1.697072687560673</v>
      </c>
      <c r="X8" s="179">
        <v>1.7465416073429845</v>
      </c>
      <c r="Y8" s="179">
        <v>1.7798453428101269</v>
      </c>
      <c r="Z8" s="179">
        <v>1.6320842342518227</v>
      </c>
      <c r="AA8" s="179">
        <v>1.4329723552502101</v>
      </c>
      <c r="AB8" s="179">
        <v>1.5550166694479219</v>
      </c>
      <c r="AC8" s="179">
        <v>1.463180442918719</v>
      </c>
      <c r="AD8" s="179">
        <v>1.5393852723754156</v>
      </c>
      <c r="AE8" s="179">
        <v>1.6384169225595302</v>
      </c>
      <c r="AF8" s="179">
        <v>1.7033400663243239</v>
      </c>
      <c r="AG8" s="179">
        <v>1.8140220403383225</v>
      </c>
      <c r="AH8" s="180">
        <v>1.9264024799522566</v>
      </c>
      <c r="AI8" s="236">
        <v>1.9018403867106355</v>
      </c>
      <c r="AN8" s="190"/>
      <c r="AO8" s="190"/>
    </row>
    <row r="9" spans="12:43" x14ac:dyDescent="0.25">
      <c r="L9" s="182" t="s">
        <v>368</v>
      </c>
      <c r="M9" s="179">
        <v>0.8591694411410481</v>
      </c>
      <c r="N9" s="180">
        <v>0.8591694411410481</v>
      </c>
      <c r="O9" s="179">
        <v>0.74489570340376332</v>
      </c>
      <c r="P9" s="179">
        <v>0.83078730309111504</v>
      </c>
      <c r="Q9" s="180">
        <v>0.86424189127373141</v>
      </c>
      <c r="R9" s="179">
        <v>0.86309149214479541</v>
      </c>
      <c r="S9" s="179">
        <v>0.90123207620237533</v>
      </c>
      <c r="T9" s="179">
        <v>0.92775045255877508</v>
      </c>
      <c r="U9" s="179">
        <v>0.94345502479269028</v>
      </c>
      <c r="V9" s="179">
        <v>0.96137192125189852</v>
      </c>
      <c r="W9" s="179">
        <v>1.0186931640658443</v>
      </c>
      <c r="X9" s="179">
        <v>1.0475135264526594</v>
      </c>
      <c r="Y9" s="179">
        <v>0.96067451300341233</v>
      </c>
      <c r="Z9" s="179">
        <v>0.8537861089995854</v>
      </c>
      <c r="AA9" s="179">
        <v>0.78859858438594688</v>
      </c>
      <c r="AB9" s="179">
        <v>0.77551019575469105</v>
      </c>
      <c r="AC9" s="179">
        <v>0.75088830552244046</v>
      </c>
      <c r="AD9" s="179">
        <v>0.75313370085964637</v>
      </c>
      <c r="AE9" s="179">
        <v>0.72223249405763412</v>
      </c>
      <c r="AF9" s="179">
        <v>0.70670946567301318</v>
      </c>
      <c r="AG9" s="179">
        <v>0.6578892031752066</v>
      </c>
      <c r="AH9" s="180">
        <v>0.69687212814985511</v>
      </c>
      <c r="AI9" s="236">
        <v>0.66914128452114752</v>
      </c>
      <c r="AN9" s="190"/>
      <c r="AO9" s="190"/>
    </row>
    <row r="10" spans="12:43" x14ac:dyDescent="0.25">
      <c r="L10" s="178" t="s">
        <v>388</v>
      </c>
      <c r="M10" s="179">
        <f t="shared" ref="M10:AH10" si="0">SUM((M13-M16)+M22)</f>
        <v>1.7272323813489665</v>
      </c>
      <c r="N10" s="180">
        <f t="shared" si="0"/>
        <v>2.0338309262690171</v>
      </c>
      <c r="O10" s="179">
        <f t="shared" si="0"/>
        <v>2.4331603449815775</v>
      </c>
      <c r="P10" s="179">
        <f t="shared" si="0"/>
        <v>2.2957475513913312</v>
      </c>
      <c r="Q10" s="180">
        <f t="shared" si="0"/>
        <v>2.0865121877430592</v>
      </c>
      <c r="R10" s="183">
        <f t="shared" si="0"/>
        <v>2.2207719403489992</v>
      </c>
      <c r="S10" s="179">
        <f t="shared" si="0"/>
        <v>2.0230542819021329</v>
      </c>
      <c r="T10" s="183">
        <f t="shared" si="0"/>
        <v>2.0204330527278431</v>
      </c>
      <c r="U10" s="179">
        <f t="shared" si="0"/>
        <v>2.311022355216457</v>
      </c>
      <c r="V10" s="180">
        <f t="shared" si="0"/>
        <v>2.5451034368962677</v>
      </c>
      <c r="W10" s="183">
        <f t="shared" si="0"/>
        <v>2.6833342134689691</v>
      </c>
      <c r="X10" s="179">
        <f t="shared" si="0"/>
        <v>2.7693057721960397</v>
      </c>
      <c r="Y10" s="183">
        <f t="shared" si="0"/>
        <v>2.6907171918001165</v>
      </c>
      <c r="Z10" s="179">
        <f t="shared" si="0"/>
        <v>2.4746789647800287</v>
      </c>
      <c r="AA10" s="183">
        <f t="shared" si="0"/>
        <v>2.2353561470395453</v>
      </c>
      <c r="AB10" s="179">
        <f t="shared" si="0"/>
        <v>2.4294247049828499</v>
      </c>
      <c r="AC10" s="183">
        <f t="shared" si="0"/>
        <v>2.3310085234026343</v>
      </c>
      <c r="AD10" s="179">
        <f t="shared" si="0"/>
        <v>2.4558595289168834</v>
      </c>
      <c r="AE10" s="183">
        <f t="shared" si="0"/>
        <v>2.6095666701436535</v>
      </c>
      <c r="AF10" s="179">
        <f t="shared" si="0"/>
        <v>2.7704040022563201</v>
      </c>
      <c r="AG10" s="183">
        <f t="shared" si="0"/>
        <v>2.963841504436155</v>
      </c>
      <c r="AH10" s="179">
        <f t="shared" si="0"/>
        <v>3.1563394133319416</v>
      </c>
      <c r="AI10" s="224"/>
      <c r="AN10" s="190"/>
      <c r="AO10" s="190"/>
    </row>
    <row r="11" spans="12:43" ht="15.75" thickBot="1" x14ac:dyDescent="0.3">
      <c r="L11" s="184" t="s">
        <v>368</v>
      </c>
      <c r="M11" s="185">
        <f t="shared" ref="M11:AH11" si="1">SUM((M12-M15)+M23)</f>
        <v>1.1752560469885185</v>
      </c>
      <c r="N11" s="186">
        <f t="shared" si="1"/>
        <v>1.0480799229145377</v>
      </c>
      <c r="O11" s="185">
        <f t="shared" si="1"/>
        <v>1.2189717714713222</v>
      </c>
      <c r="P11" s="187">
        <f t="shared" si="1"/>
        <v>1.2847382096801163</v>
      </c>
      <c r="Q11" s="185">
        <f t="shared" si="1"/>
        <v>1.2911647915583946</v>
      </c>
      <c r="R11" s="187">
        <f t="shared" si="1"/>
        <v>1.345593038467958</v>
      </c>
      <c r="S11" s="185">
        <f t="shared" si="1"/>
        <v>1.38090879740902</v>
      </c>
      <c r="T11" s="187">
        <f t="shared" si="1"/>
        <v>1.404627523656262</v>
      </c>
      <c r="U11" s="185">
        <f t="shared" si="1"/>
        <v>1.4216126113600804</v>
      </c>
      <c r="V11" s="186">
        <f t="shared" si="1"/>
        <v>1.4813877540781952</v>
      </c>
      <c r="W11" s="187">
        <f t="shared" si="1"/>
        <v>1.5226425948016127</v>
      </c>
      <c r="X11" s="185">
        <f t="shared" si="1"/>
        <v>1.5393588393152446</v>
      </c>
      <c r="Y11" s="187">
        <f t="shared" si="1"/>
        <v>1.4256902546004051</v>
      </c>
      <c r="Z11" s="185">
        <f t="shared" si="1"/>
        <v>1.263696225163764</v>
      </c>
      <c r="AA11" s="187">
        <f t="shared" si="1"/>
        <v>1.1635937530879419</v>
      </c>
      <c r="AB11" s="185">
        <f t="shared" si="1"/>
        <v>1.1432395317930968</v>
      </c>
      <c r="AC11" s="187">
        <f t="shared" si="1"/>
        <v>1.1091278840949812</v>
      </c>
      <c r="AD11" s="185">
        <f t="shared" si="1"/>
        <v>1.1190890604071373</v>
      </c>
      <c r="AE11" s="187">
        <f t="shared" si="1"/>
        <v>1.0740199681789147</v>
      </c>
      <c r="AF11" s="185">
        <f t="shared" si="1"/>
        <v>1.0630504644121039</v>
      </c>
      <c r="AG11" s="187">
        <f t="shared" si="1"/>
        <v>0.9881058929230071</v>
      </c>
      <c r="AH11" s="185">
        <f t="shared" si="1"/>
        <v>1.0364512103172858</v>
      </c>
      <c r="AI11" s="225"/>
      <c r="AJ11" s="188"/>
      <c r="AN11" s="190"/>
      <c r="AO11" s="190"/>
      <c r="AP11" s="188"/>
      <c r="AQ11" s="188"/>
    </row>
    <row r="12" spans="12:43" x14ac:dyDescent="0.25">
      <c r="L12" s="189" t="s">
        <v>389</v>
      </c>
      <c r="M12" s="190">
        <v>0.8591694411410481</v>
      </c>
      <c r="N12" s="190">
        <v>0.74489570340376332</v>
      </c>
      <c r="O12" s="190">
        <v>0.83078730309111504</v>
      </c>
      <c r="P12" s="190">
        <v>0.86424189127373141</v>
      </c>
      <c r="Q12" s="190">
        <v>0.86309149214479541</v>
      </c>
      <c r="R12" s="190">
        <v>0.90123207620237533</v>
      </c>
      <c r="S12" s="190">
        <v>0.92775045255877508</v>
      </c>
      <c r="T12" s="190">
        <v>0.94345502479269028</v>
      </c>
      <c r="U12" s="190">
        <v>0.94345502479269028</v>
      </c>
      <c r="V12" s="190">
        <v>0.96137192125189852</v>
      </c>
      <c r="W12" s="190">
        <v>1.0186931640658443</v>
      </c>
      <c r="X12" s="190">
        <v>1.0475135264526594</v>
      </c>
      <c r="Y12" s="190">
        <v>0.96067451300341233</v>
      </c>
      <c r="Z12" s="190">
        <v>0.8537861089995854</v>
      </c>
      <c r="AA12" s="190">
        <v>0.78859858438594688</v>
      </c>
      <c r="AB12" s="190">
        <v>0.77551019575469105</v>
      </c>
      <c r="AC12" s="190">
        <v>0.75088830552244046</v>
      </c>
      <c r="AD12" s="190">
        <v>0.75313370085964637</v>
      </c>
      <c r="AE12" s="190">
        <v>0.72223249405763412</v>
      </c>
      <c r="AF12" s="190">
        <v>0.70670946567301318</v>
      </c>
      <c r="AG12" s="190">
        <v>0.6578892031752066</v>
      </c>
      <c r="AH12" s="190">
        <v>0.69687212814985511</v>
      </c>
      <c r="AI12" s="237">
        <v>0.66914128452114752</v>
      </c>
      <c r="AJ12" s="188"/>
      <c r="AN12" s="190"/>
      <c r="AO12" s="190"/>
      <c r="AP12" s="188"/>
      <c r="AQ12" s="188"/>
    </row>
    <row r="13" spans="12:43" ht="15.75" x14ac:dyDescent="0.25">
      <c r="L13" s="191" t="s">
        <v>390</v>
      </c>
      <c r="M13" s="192">
        <v>1.3070043533998252</v>
      </c>
      <c r="N13" s="192">
        <v>1.4828995945296763</v>
      </c>
      <c r="O13" s="192">
        <v>1.7473785870744762</v>
      </c>
      <c r="P13" s="192">
        <v>1.5796502791312734</v>
      </c>
      <c r="Q13" s="192">
        <v>1.4247977036649906</v>
      </c>
      <c r="R13" s="192">
        <v>1.5484539271225382</v>
      </c>
      <c r="S13" s="192">
        <v>1.3884989330963515</v>
      </c>
      <c r="T13" s="192">
        <v>1.3275051938797982</v>
      </c>
      <c r="U13" s="192">
        <v>1.503288616189969</v>
      </c>
      <c r="V13" s="192">
        <v>1.6121386943538099</v>
      </c>
      <c r="W13" s="192">
        <v>1.697072687560673</v>
      </c>
      <c r="X13" s="192">
        <v>1.7465416073429845</v>
      </c>
      <c r="Y13" s="192">
        <v>1.7798453428101269</v>
      </c>
      <c r="Z13" s="192">
        <v>1.6320842342518227</v>
      </c>
      <c r="AA13" s="192">
        <v>1.4329723552502101</v>
      </c>
      <c r="AB13" s="192">
        <v>1.5550166694479219</v>
      </c>
      <c r="AC13" s="192">
        <v>1.463180442918719</v>
      </c>
      <c r="AD13" s="192">
        <v>1.5393852723754156</v>
      </c>
      <c r="AE13" s="192">
        <v>1.6384169225595302</v>
      </c>
      <c r="AF13" s="192">
        <v>1.7033400663243239</v>
      </c>
      <c r="AG13" s="192">
        <v>1.8140220403383225</v>
      </c>
      <c r="AH13" s="192">
        <v>1.9264024799522566</v>
      </c>
      <c r="AI13" s="237">
        <v>1.9018403867106355</v>
      </c>
      <c r="AJ13" s="188"/>
      <c r="AN13" s="190"/>
      <c r="AO13" s="190"/>
      <c r="AP13" s="188"/>
      <c r="AQ13" s="188"/>
    </row>
    <row r="14" spans="12:43" ht="15.75" x14ac:dyDescent="0.25">
      <c r="L14" s="191"/>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88"/>
      <c r="AJ14" s="188"/>
      <c r="AN14" s="190"/>
      <c r="AO14" s="190"/>
      <c r="AP14" s="188"/>
      <c r="AQ14" s="188"/>
    </row>
    <row r="15" spans="12:43" x14ac:dyDescent="0.25">
      <c r="L15" s="189" t="s">
        <v>391</v>
      </c>
      <c r="M15" s="193">
        <v>0.35485393061127768</v>
      </c>
      <c r="N15" s="193">
        <v>0.34036909505943158</v>
      </c>
      <c r="O15" s="193">
        <v>0.43579443690011094</v>
      </c>
      <c r="P15" s="193">
        <v>0.4720692640360773</v>
      </c>
      <c r="Q15" s="193">
        <v>0.4805755450452589</v>
      </c>
      <c r="R15" s="193">
        <v>0.49886085380739809</v>
      </c>
      <c r="S15" s="193">
        <v>0.50873721595469201</v>
      </c>
      <c r="T15" s="193">
        <v>0.5177342882745658</v>
      </c>
      <c r="U15" s="193">
        <v>0.53680255950775357</v>
      </c>
      <c r="V15" s="193">
        <v>0.58379462731032128</v>
      </c>
      <c r="W15" s="193">
        <v>0.56575771645381889</v>
      </c>
      <c r="X15" s="193">
        <v>0.55216905523116044</v>
      </c>
      <c r="Y15" s="193">
        <v>0.52204889624914697</v>
      </c>
      <c r="Z15" s="193">
        <v>0.46018468744726249</v>
      </c>
      <c r="AA15" s="193">
        <v>0.42098749871848473</v>
      </c>
      <c r="AB15" s="193">
        <v>0.41283052771072648</v>
      </c>
      <c r="AC15" s="193">
        <v>0.40217687243077155</v>
      </c>
      <c r="AD15" s="193">
        <v>0.41083897691747046</v>
      </c>
      <c r="AE15" s="193">
        <v>0.39493343160509797</v>
      </c>
      <c r="AF15" s="193">
        <v>0.40004543596995507</v>
      </c>
      <c r="AG15" s="193">
        <v>0.37071703812402945</v>
      </c>
      <c r="AH15" s="193">
        <v>0.38122770731585931</v>
      </c>
      <c r="AI15" s="226"/>
      <c r="AJ15" s="188"/>
      <c r="AN15" s="190"/>
      <c r="AO15" s="190"/>
      <c r="AP15" s="188"/>
      <c r="AQ15" s="188"/>
    </row>
    <row r="16" spans="12:43" x14ac:dyDescent="0.25">
      <c r="L16" s="189" t="s">
        <v>392</v>
      </c>
      <c r="M16" s="190">
        <v>0.47136475596357358</v>
      </c>
      <c r="N16" s="190">
        <v>0.6179730895280271</v>
      </c>
      <c r="O16" s="190">
        <v>0.76923320069282375</v>
      </c>
      <c r="P16" s="190">
        <v>0.80323775078109327</v>
      </c>
      <c r="Q16" s="190">
        <v>0.74223722731499919</v>
      </c>
      <c r="R16" s="190">
        <v>0.75413107921673272</v>
      </c>
      <c r="S16" s="190">
        <v>0.71177314991330654</v>
      </c>
      <c r="T16" s="190">
        <v>0.77724889670091235</v>
      </c>
      <c r="U16" s="190">
        <v>0.90602528022201423</v>
      </c>
      <c r="V16" s="190">
        <v>1.0464953999792876</v>
      </c>
      <c r="W16" s="190">
        <v>1.1062777648241238</v>
      </c>
      <c r="X16" s="190">
        <v>1.1472223386122991</v>
      </c>
      <c r="Y16" s="190">
        <v>1.0217140653579122</v>
      </c>
      <c r="Z16" s="190">
        <v>0.94512843769594734</v>
      </c>
      <c r="AA16" s="190">
        <v>0.90002430835403702</v>
      </c>
      <c r="AB16" s="190">
        <v>0.98081304165744942</v>
      </c>
      <c r="AC16" s="190">
        <v>0.97343238472695293</v>
      </c>
      <c r="AD16" s="190">
        <v>1.0279982189428094</v>
      </c>
      <c r="AE16" s="190">
        <v>1.0893270637090344</v>
      </c>
      <c r="AF16" s="190">
        <v>1.1969128623162402</v>
      </c>
      <c r="AG16" s="190">
        <v>1.2897387490827623</v>
      </c>
      <c r="AH16" s="190">
        <v>1.3796055567318466</v>
      </c>
      <c r="AI16" s="226"/>
      <c r="AJ16" s="188"/>
      <c r="AN16" s="190"/>
      <c r="AO16" s="190"/>
      <c r="AP16" s="188"/>
      <c r="AQ16" s="188"/>
    </row>
    <row r="17" spans="12:43" x14ac:dyDescent="0.25">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N17" s="190"/>
      <c r="AO17" s="190"/>
      <c r="AP17" s="188"/>
      <c r="AQ17" s="188"/>
    </row>
    <row r="18" spans="12:43" x14ac:dyDescent="0.25">
      <c r="L18" s="171" t="s">
        <v>393</v>
      </c>
      <c r="M18" s="188">
        <v>134.83000000000001</v>
      </c>
      <c r="N18" s="188"/>
      <c r="O18" s="188" t="s">
        <v>394</v>
      </c>
      <c r="P18" s="188">
        <v>254.93</v>
      </c>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row>
    <row r="19" spans="12:43" x14ac:dyDescent="0.25">
      <c r="L19" s="171" t="s">
        <v>395</v>
      </c>
      <c r="M19" s="188">
        <v>93.56</v>
      </c>
      <c r="N19" s="188"/>
      <c r="O19" s="188" t="s">
        <v>396</v>
      </c>
      <c r="P19" s="188">
        <v>176.97</v>
      </c>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row>
    <row r="20" spans="12:43" x14ac:dyDescent="0.25">
      <c r="M20" s="190"/>
      <c r="N20" s="190"/>
      <c r="O20" s="190"/>
      <c r="P20" s="190"/>
      <c r="Q20" s="190"/>
      <c r="R20" s="190"/>
      <c r="S20" s="190"/>
      <c r="T20" s="190"/>
      <c r="U20" s="190"/>
      <c r="V20" s="190"/>
      <c r="W20" s="190"/>
      <c r="X20" s="190"/>
      <c r="Y20" s="190"/>
      <c r="Z20" s="190"/>
      <c r="AA20" s="190"/>
      <c r="AB20" s="190"/>
      <c r="AC20" s="190"/>
      <c r="AD20" s="190"/>
      <c r="AE20" s="190"/>
      <c r="AF20" s="190"/>
      <c r="AG20" s="190"/>
      <c r="AH20" s="190"/>
    </row>
    <row r="22" spans="12:43" x14ac:dyDescent="0.25">
      <c r="L22" s="171" t="s">
        <v>397</v>
      </c>
      <c r="M22" s="171">
        <f>SUM((M16/$M$19)*$P$19)</f>
        <v>0.89159278391271501</v>
      </c>
      <c r="N22" s="171">
        <f t="shared" ref="N22:AH22" si="2">SUM((N16/$M$19)*$P$19)</f>
        <v>1.168904421267368</v>
      </c>
      <c r="O22" s="171">
        <f t="shared" si="2"/>
        <v>1.4550149585999252</v>
      </c>
      <c r="P22" s="171">
        <f t="shared" si="2"/>
        <v>1.5193350230411509</v>
      </c>
      <c r="Q22" s="171">
        <f t="shared" si="2"/>
        <v>1.4039517113930677</v>
      </c>
      <c r="R22" s="171">
        <f t="shared" si="2"/>
        <v>1.4264490924431936</v>
      </c>
      <c r="S22" s="171">
        <f t="shared" si="2"/>
        <v>1.3463284987190878</v>
      </c>
      <c r="T22" s="171">
        <f t="shared" si="2"/>
        <v>1.4701767555489575</v>
      </c>
      <c r="U22" s="171">
        <f t="shared" si="2"/>
        <v>1.7137590192485022</v>
      </c>
      <c r="V22" s="171">
        <f t="shared" si="2"/>
        <v>1.9794601425217455</v>
      </c>
      <c r="W22" s="171">
        <f t="shared" si="2"/>
        <v>2.0925392907324198</v>
      </c>
      <c r="X22" s="171">
        <f t="shared" si="2"/>
        <v>2.1699865034653545</v>
      </c>
      <c r="Y22" s="171">
        <f t="shared" si="2"/>
        <v>1.9325859143479021</v>
      </c>
      <c r="Z22" s="171">
        <f t="shared" si="2"/>
        <v>1.7877231682241534</v>
      </c>
      <c r="AA22" s="171">
        <f t="shared" si="2"/>
        <v>1.7024081001433724</v>
      </c>
      <c r="AB22" s="171">
        <f t="shared" si="2"/>
        <v>1.8552210771923774</v>
      </c>
      <c r="AC22" s="171">
        <f t="shared" si="2"/>
        <v>1.8412604652108684</v>
      </c>
      <c r="AD22" s="171">
        <f t="shared" si="2"/>
        <v>1.9444724754842773</v>
      </c>
      <c r="AE22" s="171">
        <f t="shared" si="2"/>
        <v>2.0604768112931575</v>
      </c>
      <c r="AF22" s="171">
        <f t="shared" si="2"/>
        <v>2.2639767982482364</v>
      </c>
      <c r="AG22" s="171">
        <f t="shared" si="2"/>
        <v>2.4395582131805948</v>
      </c>
      <c r="AH22" s="171">
        <f t="shared" si="2"/>
        <v>2.6095424901115316</v>
      </c>
      <c r="AI22" s="171">
        <f t="shared" ref="AI22" si="3">SUM((AI16/$M$19)*$P$19)</f>
        <v>0</v>
      </c>
    </row>
    <row r="23" spans="12:43" x14ac:dyDescent="0.25">
      <c r="L23" s="171" t="s">
        <v>398</v>
      </c>
      <c r="M23" s="171">
        <f t="shared" ref="M23:AH23" si="4">SUM((M15/$M$18)*$P$18)</f>
        <v>0.67094053645874807</v>
      </c>
      <c r="N23" s="171">
        <f t="shared" si="4"/>
        <v>0.64355331457020604</v>
      </c>
      <c r="O23" s="171">
        <f t="shared" si="4"/>
        <v>0.82397890528031803</v>
      </c>
      <c r="P23" s="171">
        <f t="shared" si="4"/>
        <v>0.8925655824424622</v>
      </c>
      <c r="Q23" s="171">
        <f t="shared" si="4"/>
        <v>0.90864884445885818</v>
      </c>
      <c r="R23" s="171">
        <f t="shared" si="4"/>
        <v>0.94322181607298072</v>
      </c>
      <c r="S23" s="171">
        <f t="shared" si="4"/>
        <v>0.96189556080493688</v>
      </c>
      <c r="T23" s="171">
        <f t="shared" si="4"/>
        <v>0.97890678713813739</v>
      </c>
      <c r="U23" s="171">
        <f t="shared" si="4"/>
        <v>1.0149601460751436</v>
      </c>
      <c r="V23" s="171">
        <f t="shared" si="4"/>
        <v>1.1038104601366179</v>
      </c>
      <c r="W23" s="171">
        <f t="shared" si="4"/>
        <v>1.0697071471895871</v>
      </c>
      <c r="X23" s="171">
        <f t="shared" si="4"/>
        <v>1.0440143680937457</v>
      </c>
      <c r="Y23" s="171">
        <f t="shared" si="4"/>
        <v>0.98706463784613985</v>
      </c>
      <c r="Z23" s="171">
        <f t="shared" si="4"/>
        <v>0.8700948036114412</v>
      </c>
      <c r="AA23" s="171">
        <f t="shared" si="4"/>
        <v>0.79598266742047985</v>
      </c>
      <c r="AB23" s="171">
        <f t="shared" si="4"/>
        <v>0.78055986374913222</v>
      </c>
      <c r="AC23" s="171">
        <f t="shared" si="4"/>
        <v>0.76041645100331223</v>
      </c>
      <c r="AD23" s="171">
        <f t="shared" si="4"/>
        <v>0.77679433646496132</v>
      </c>
      <c r="AE23" s="171">
        <f t="shared" si="4"/>
        <v>0.74672090572637861</v>
      </c>
      <c r="AF23" s="171">
        <f t="shared" si="4"/>
        <v>0.75638643470904576</v>
      </c>
      <c r="AG23" s="171">
        <f t="shared" si="4"/>
        <v>0.70093372787182995</v>
      </c>
      <c r="AH23" s="171">
        <f t="shared" si="4"/>
        <v>0.72080678948329002</v>
      </c>
      <c r="AI23" s="171">
        <f t="shared" ref="AI23" si="5">SUM((AI15/$M$18)*$P$18)</f>
        <v>0</v>
      </c>
    </row>
    <row r="27" spans="12:43" x14ac:dyDescent="0.25">
      <c r="Y27" s="190"/>
      <c r="Z27" s="190"/>
      <c r="AA27" s="190"/>
      <c r="AB27" s="190"/>
      <c r="AC27" s="190"/>
      <c r="AD27" s="190"/>
      <c r="AE27" s="190"/>
      <c r="AF27" s="190"/>
      <c r="AG27" s="190"/>
      <c r="AH27" s="190"/>
      <c r="AI27" s="190"/>
    </row>
    <row r="28" spans="12:43" x14ac:dyDescent="0.25">
      <c r="Y28" s="190"/>
      <c r="Z28" s="190"/>
      <c r="AA28" s="190"/>
      <c r="AB28" s="190"/>
      <c r="AC28" s="190"/>
      <c r="AD28" s="190"/>
      <c r="AE28" s="190"/>
      <c r="AF28" s="190"/>
      <c r="AG28" s="190"/>
      <c r="AH28" s="190"/>
      <c r="AI28" s="190"/>
    </row>
    <row r="29" spans="12:43" x14ac:dyDescent="0.25">
      <c r="Y29" s="190"/>
      <c r="Z29" s="190"/>
      <c r="AA29" s="190"/>
      <c r="AB29" s="190"/>
      <c r="AC29" s="190"/>
      <c r="AD29" s="190"/>
      <c r="AE29" s="190"/>
      <c r="AF29" s="190"/>
      <c r="AG29" s="190"/>
      <c r="AH29" s="190"/>
      <c r="AI29" s="190"/>
    </row>
    <row r="30" spans="12:43" x14ac:dyDescent="0.25">
      <c r="Y30" s="190"/>
      <c r="Z30" s="190"/>
      <c r="AA30" s="190"/>
      <c r="AB30" s="190"/>
      <c r="AC30" s="190"/>
      <c r="AD30" s="190"/>
      <c r="AE30" s="190"/>
      <c r="AF30" s="190"/>
      <c r="AG30" s="190"/>
      <c r="AH30" s="190"/>
      <c r="AI30" s="190"/>
    </row>
    <row r="31" spans="12:43" x14ac:dyDescent="0.25">
      <c r="Y31" s="190"/>
      <c r="Z31" s="190"/>
      <c r="AA31" s="190"/>
      <c r="AB31" s="190"/>
      <c r="AC31" s="190"/>
      <c r="AD31" s="190"/>
      <c r="AE31" s="190"/>
      <c r="AF31" s="190"/>
      <c r="AG31" s="190"/>
      <c r="AH31" s="190"/>
      <c r="AI31" s="190"/>
    </row>
    <row r="32" spans="12:43" x14ac:dyDescent="0.25">
      <c r="Y32" s="190"/>
      <c r="Z32" s="190"/>
      <c r="AA32" s="190"/>
      <c r="AB32" s="190"/>
      <c r="AC32" s="190"/>
      <c r="AD32" s="190"/>
      <c r="AE32" s="190"/>
      <c r="AF32" s="190"/>
      <c r="AG32" s="190"/>
      <c r="AH32" s="190"/>
      <c r="AI32" s="190"/>
    </row>
    <row r="33" spans="25:35" x14ac:dyDescent="0.25">
      <c r="Y33" s="190"/>
      <c r="Z33" s="190"/>
      <c r="AA33" s="190"/>
      <c r="AB33" s="190"/>
      <c r="AC33" s="190"/>
      <c r="AD33" s="190"/>
      <c r="AE33" s="190"/>
      <c r="AF33" s="190"/>
      <c r="AG33" s="190"/>
      <c r="AH33" s="190"/>
      <c r="AI33" s="190"/>
    </row>
    <row r="34" spans="25:35" x14ac:dyDescent="0.25">
      <c r="Y34" s="190"/>
      <c r="Z34" s="190"/>
      <c r="AA34" s="190"/>
      <c r="AB34" s="190"/>
      <c r="AC34" s="190"/>
      <c r="AD34" s="190"/>
      <c r="AE34" s="190"/>
      <c r="AF34" s="190"/>
      <c r="AG34" s="190"/>
      <c r="AH34" s="190"/>
      <c r="AI34" s="190"/>
    </row>
    <row r="35" spans="25:35" x14ac:dyDescent="0.25">
      <c r="Y35" s="190"/>
      <c r="Z35" s="190"/>
      <c r="AA35" s="190"/>
      <c r="AB35" s="190"/>
      <c r="AC35" s="190"/>
      <c r="AD35" s="190"/>
      <c r="AE35" s="190"/>
      <c r="AF35" s="190"/>
      <c r="AG35" s="190"/>
      <c r="AH35" s="190"/>
      <c r="AI35" s="190"/>
    </row>
    <row r="36" spans="25:35" x14ac:dyDescent="0.25">
      <c r="Y36" s="190"/>
      <c r="Z36" s="190"/>
      <c r="AA36" s="190"/>
      <c r="AB36" s="190"/>
      <c r="AC36" s="190"/>
      <c r="AD36" s="190"/>
      <c r="AE36" s="190"/>
      <c r="AF36" s="190"/>
      <c r="AG36" s="190"/>
      <c r="AH36" s="190"/>
      <c r="AI36" s="190"/>
    </row>
    <row r="37" spans="25:35" x14ac:dyDescent="0.25">
      <c r="Y37" s="190"/>
      <c r="Z37" s="190"/>
      <c r="AA37" s="190"/>
      <c r="AB37" s="190"/>
      <c r="AC37" s="190"/>
      <c r="AD37" s="190"/>
      <c r="AE37" s="190"/>
      <c r="AF37" s="190"/>
      <c r="AG37" s="190"/>
      <c r="AH37" s="190"/>
      <c r="AI37" s="190"/>
    </row>
    <row r="38" spans="25:35" x14ac:dyDescent="0.25">
      <c r="Y38" s="190"/>
      <c r="Z38" s="190"/>
      <c r="AA38" s="190"/>
      <c r="AB38" s="190"/>
      <c r="AC38" s="190"/>
      <c r="AD38" s="190"/>
      <c r="AE38" s="190"/>
      <c r="AF38" s="190"/>
      <c r="AG38" s="190"/>
      <c r="AH38" s="190"/>
      <c r="AI38" s="190"/>
    </row>
    <row r="39" spans="25:35" x14ac:dyDescent="0.25">
      <c r="Y39" s="190"/>
      <c r="Z39" s="190"/>
      <c r="AA39" s="190"/>
      <c r="AB39" s="190"/>
      <c r="AC39" s="190"/>
      <c r="AD39" s="190"/>
      <c r="AE39" s="190"/>
      <c r="AF39" s="190"/>
      <c r="AG39" s="190"/>
      <c r="AH39" s="190"/>
      <c r="AI39" s="190"/>
    </row>
    <row r="40" spans="25:35" x14ac:dyDescent="0.25">
      <c r="Y40" s="190"/>
      <c r="Z40" s="190"/>
      <c r="AA40" s="190"/>
      <c r="AB40" s="190"/>
      <c r="AC40" s="190"/>
      <c r="AD40" s="190"/>
      <c r="AE40" s="190"/>
      <c r="AF40" s="190"/>
      <c r="AG40" s="190"/>
      <c r="AH40" s="190"/>
      <c r="AI40" s="190"/>
    </row>
    <row r="41" spans="25:35" x14ac:dyDescent="0.25">
      <c r="Y41" s="190"/>
      <c r="Z41" s="190"/>
      <c r="AA41" s="190"/>
      <c r="AB41" s="190"/>
      <c r="AC41" s="190"/>
      <c r="AD41" s="190"/>
      <c r="AE41" s="190"/>
      <c r="AF41" s="190"/>
      <c r="AG41" s="190"/>
      <c r="AH41" s="190"/>
      <c r="AI41" s="190"/>
    </row>
    <row r="56" spans="1:2" ht="18" thickBot="1" x14ac:dyDescent="0.3">
      <c r="A56" s="194" t="s">
        <v>477</v>
      </c>
    </row>
    <row r="57" spans="1:2" ht="18.75" thickBot="1" x14ac:dyDescent="0.4">
      <c r="A57" s="195" t="s">
        <v>369</v>
      </c>
      <c r="B57" s="196" t="s">
        <v>370</v>
      </c>
    </row>
    <row r="58" spans="1:2" ht="18.75" x14ac:dyDescent="0.25">
      <c r="A58" s="197" t="s">
        <v>371</v>
      </c>
      <c r="B58" s="238">
        <v>168.44</v>
      </c>
    </row>
    <row r="59" spans="1:2" ht="18.75" x14ac:dyDescent="0.25">
      <c r="A59" s="198" t="s">
        <v>372</v>
      </c>
      <c r="B59" s="241">
        <v>174.3</v>
      </c>
    </row>
    <row r="60" spans="1:2" ht="19.5" thickBot="1" x14ac:dyDescent="0.3">
      <c r="A60" s="199" t="s">
        <v>373</v>
      </c>
      <c r="B60" s="239">
        <v>115.58</v>
      </c>
    </row>
    <row r="61" spans="1:2" ht="16.5" thickBot="1" x14ac:dyDescent="0.3">
      <c r="A61" s="200" t="s">
        <v>27</v>
      </c>
      <c r="B61" s="240">
        <v>113.37</v>
      </c>
    </row>
    <row r="62" spans="1:2" ht="15.75" x14ac:dyDescent="0.25">
      <c r="A62" s="197" t="s">
        <v>26</v>
      </c>
      <c r="B62" s="238">
        <v>103.12</v>
      </c>
    </row>
    <row r="63" spans="1:2" ht="16.5" thickBot="1" x14ac:dyDescent="0.3">
      <c r="A63" s="199" t="s">
        <v>25</v>
      </c>
      <c r="B63" s="239">
        <v>27.32</v>
      </c>
    </row>
    <row r="64" spans="1:2" ht="15.75" x14ac:dyDescent="0.25">
      <c r="A64" s="147" t="s">
        <v>24</v>
      </c>
      <c r="B64" s="238">
        <v>36.939999999999991</v>
      </c>
    </row>
    <row r="65" spans="1:9" ht="15.75" x14ac:dyDescent="0.25">
      <c r="A65" s="148" t="s">
        <v>23</v>
      </c>
      <c r="B65" s="241">
        <v>29.91</v>
      </c>
    </row>
    <row r="66" spans="1:9" ht="16.5" thickBot="1" x14ac:dyDescent="0.3">
      <c r="A66" s="149" t="s">
        <v>22</v>
      </c>
      <c r="B66" s="239">
        <v>112.864</v>
      </c>
    </row>
    <row r="67" spans="1:9" ht="18.75" x14ac:dyDescent="0.25">
      <c r="A67" s="197" t="s">
        <v>374</v>
      </c>
      <c r="B67" s="238">
        <v>244.29999999999998</v>
      </c>
    </row>
    <row r="68" spans="1:9" ht="18.75" x14ac:dyDescent="0.25">
      <c r="A68" s="198" t="s">
        <v>375</v>
      </c>
      <c r="B68" s="241">
        <v>155.53</v>
      </c>
    </row>
    <row r="69" spans="1:9" ht="19.5" thickBot="1" x14ac:dyDescent="0.3">
      <c r="A69" s="199" t="s">
        <v>376</v>
      </c>
      <c r="B69" s="239">
        <v>190.85000000000002</v>
      </c>
    </row>
    <row r="71" spans="1:9" x14ac:dyDescent="0.25">
      <c r="A71" s="201" t="s">
        <v>377</v>
      </c>
    </row>
    <row r="72" spans="1:9" x14ac:dyDescent="0.25">
      <c r="A72" s="244" t="s">
        <v>494</v>
      </c>
      <c r="B72" s="242"/>
      <c r="C72" s="242"/>
      <c r="D72" s="242"/>
      <c r="E72" s="242"/>
      <c r="F72" s="242"/>
      <c r="G72" s="242"/>
      <c r="H72" s="242"/>
      <c r="I72" s="242"/>
    </row>
    <row r="73" spans="1:9" x14ac:dyDescent="0.25">
      <c r="A73" s="243" t="s">
        <v>378</v>
      </c>
      <c r="B73" s="242"/>
      <c r="C73" s="242"/>
      <c r="D73" s="242"/>
      <c r="E73" s="242"/>
      <c r="F73" s="242"/>
      <c r="G73" s="242"/>
      <c r="H73" s="242"/>
      <c r="I73" s="242"/>
    </row>
    <row r="74" spans="1:9" x14ac:dyDescent="0.25">
      <c r="A74" s="201" t="s">
        <v>21</v>
      </c>
    </row>
    <row r="75" spans="1:9" x14ac:dyDescent="0.25">
      <c r="A75" s="201" t="s">
        <v>297</v>
      </c>
    </row>
    <row r="76" spans="1:9" x14ac:dyDescent="0.25">
      <c r="A76" s="201" t="s">
        <v>20</v>
      </c>
    </row>
    <row r="77" spans="1:9" x14ac:dyDescent="0.25">
      <c r="A77" s="201" t="s">
        <v>379</v>
      </c>
    </row>
    <row r="78" spans="1:9" x14ac:dyDescent="0.25">
      <c r="A78" s="201" t="s">
        <v>380</v>
      </c>
    </row>
    <row r="79" spans="1:9" x14ac:dyDescent="0.25">
      <c r="A79" s="201" t="s">
        <v>399</v>
      </c>
    </row>
    <row r="80" spans="1:9" x14ac:dyDescent="0.25">
      <c r="A80" s="201" t="s">
        <v>381</v>
      </c>
    </row>
    <row r="82" spans="1:1" x14ac:dyDescent="0.25">
      <c r="A82" s="202"/>
    </row>
    <row r="83" spans="1:1" x14ac:dyDescent="0.25">
      <c r="A83" s="150"/>
    </row>
    <row r="84" spans="1:1" x14ac:dyDescent="0.25">
      <c r="A84" s="150"/>
    </row>
    <row r="85" spans="1:1" x14ac:dyDescent="0.25">
      <c r="A85" s="202"/>
    </row>
    <row r="86" spans="1:1" x14ac:dyDescent="0.25">
      <c r="A86" s="202"/>
    </row>
    <row r="87" spans="1:1" x14ac:dyDescent="0.25">
      <c r="A87" s="202"/>
    </row>
    <row r="88" spans="1:1" x14ac:dyDescent="0.25">
      <c r="A88" s="202"/>
    </row>
    <row r="89" spans="1:1" x14ac:dyDescent="0.25">
      <c r="A89" s="202"/>
    </row>
  </sheetData>
  <hyperlinks>
    <hyperlink ref="A73" r:id="rId1"/>
    <hyperlink ref="A72" r:id="rId2"/>
  </hyperlinks>
  <pageMargins left="0.70866141732283472" right="0.70866141732283472" top="0.74803149606299213" bottom="0.74803149606299213" header="0.31496062992125984" footer="0.31496062992125984"/>
  <pageSetup paperSize="9" scale="59" orientation="portrait" r:id="rId3"/>
  <headerFooter>
    <oddHeader>&amp;R&amp;12ENVIRONMENT AND  EMISSIONS</oddHead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17"/>
  <sheetViews>
    <sheetView zoomScaleNormal="100" workbookViewId="0"/>
  </sheetViews>
  <sheetFormatPr defaultColWidth="8.85546875" defaultRowHeight="12.75" x14ac:dyDescent="0.2"/>
  <cols>
    <col min="1" max="1" width="22.5703125" style="275" customWidth="1"/>
    <col min="2" max="9" width="0" style="275" hidden="1" customWidth="1"/>
    <col min="10" max="13" width="8.85546875" style="275"/>
    <col min="14" max="14" width="9.140625" style="275"/>
    <col min="15" max="15" width="8.85546875" style="275"/>
    <col min="16" max="16" width="9" style="275" customWidth="1"/>
    <col min="17" max="16384" width="8.85546875" style="275"/>
  </cols>
  <sheetData>
    <row r="1" spans="1:20" ht="15.75" x14ac:dyDescent="0.2">
      <c r="A1" s="23" t="s">
        <v>295</v>
      </c>
      <c r="B1" s="281"/>
      <c r="C1" s="281"/>
      <c r="D1" s="281"/>
      <c r="E1" s="281"/>
      <c r="F1" s="281"/>
      <c r="G1" s="281"/>
      <c r="H1" s="281"/>
      <c r="I1" s="281"/>
      <c r="J1" s="281"/>
      <c r="K1" s="281"/>
      <c r="L1" s="281"/>
      <c r="M1" s="281"/>
      <c r="N1" s="281"/>
      <c r="O1" s="281"/>
      <c r="P1" s="281"/>
      <c r="Q1" s="281"/>
      <c r="R1" s="281"/>
      <c r="S1" s="281"/>
      <c r="T1" s="281"/>
    </row>
    <row r="2" spans="1:20" ht="15.75" x14ac:dyDescent="0.25">
      <c r="A2" s="410"/>
      <c r="B2" s="410">
        <v>2001</v>
      </c>
      <c r="C2" s="410">
        <v>2002</v>
      </c>
      <c r="D2" s="410">
        <v>2003</v>
      </c>
      <c r="E2" s="410">
        <v>2004</v>
      </c>
      <c r="F2" s="410">
        <v>2005</v>
      </c>
      <c r="G2" s="411">
        <v>2006</v>
      </c>
      <c r="H2" s="411">
        <v>2007</v>
      </c>
      <c r="I2" s="411">
        <v>2008</v>
      </c>
      <c r="J2" s="411">
        <v>2009</v>
      </c>
      <c r="K2" s="411">
        <v>2010</v>
      </c>
      <c r="L2" s="411">
        <v>2011</v>
      </c>
      <c r="M2" s="411">
        <v>2012</v>
      </c>
      <c r="N2" s="411">
        <v>2013</v>
      </c>
      <c r="O2" s="411">
        <v>2014</v>
      </c>
      <c r="P2" s="411">
        <v>2015</v>
      </c>
      <c r="Q2" s="411">
        <v>2016</v>
      </c>
      <c r="R2" s="411">
        <v>2017</v>
      </c>
      <c r="S2" s="411">
        <v>2018</v>
      </c>
      <c r="T2" s="411">
        <v>2019</v>
      </c>
    </row>
    <row r="3" spans="1:20" ht="15.75" x14ac:dyDescent="0.25">
      <c r="A3" s="217"/>
      <c r="S3" s="412" t="s">
        <v>167</v>
      </c>
    </row>
    <row r="4" spans="1:20" ht="15.75" x14ac:dyDescent="0.25">
      <c r="A4" s="413" t="s">
        <v>89</v>
      </c>
      <c r="B4" s="414">
        <v>4.0000000000000001E-3</v>
      </c>
      <c r="C4" s="414">
        <v>5.0000000000000001E-3</v>
      </c>
      <c r="D4" s="414">
        <v>1E-3</v>
      </c>
      <c r="E4" s="415">
        <v>0</v>
      </c>
      <c r="F4" s="415">
        <v>1E-3</v>
      </c>
      <c r="G4" s="415">
        <v>0</v>
      </c>
      <c r="H4" s="415">
        <v>5.0000000000000001E-3</v>
      </c>
      <c r="I4" s="415">
        <v>0.317</v>
      </c>
      <c r="J4" s="415">
        <v>1.302</v>
      </c>
      <c r="K4" s="415">
        <v>2.27</v>
      </c>
      <c r="L4" s="415">
        <v>4.6079999999999997</v>
      </c>
      <c r="M4" s="415">
        <v>12.999000000000001</v>
      </c>
      <c r="N4" s="415">
        <v>25.62</v>
      </c>
      <c r="O4" s="415">
        <v>36.201999999999998</v>
      </c>
      <c r="P4" s="415">
        <v>39.094000000000001</v>
      </c>
      <c r="Q4" s="415">
        <v>36.377000000000002</v>
      </c>
      <c r="R4" s="415">
        <v>32.296999999999997</v>
      </c>
      <c r="S4" s="415">
        <v>22.922000000000001</v>
      </c>
      <c r="T4" s="415">
        <v>17.367999999999999</v>
      </c>
    </row>
    <row r="5" spans="1:20" ht="15.75" x14ac:dyDescent="0.25">
      <c r="A5" s="413" t="s">
        <v>90</v>
      </c>
      <c r="B5" s="414">
        <v>0</v>
      </c>
      <c r="C5" s="414">
        <v>0.47</v>
      </c>
      <c r="D5" s="414">
        <v>0.66800000000000004</v>
      </c>
      <c r="E5" s="415">
        <v>0.74399999999999999</v>
      </c>
      <c r="F5" s="415">
        <v>1.2470000000000001</v>
      </c>
      <c r="G5" s="415">
        <v>3.4380000000000002</v>
      </c>
      <c r="H5" s="415">
        <v>3.9990000000000001</v>
      </c>
      <c r="I5" s="415">
        <v>4.8380000000000001</v>
      </c>
      <c r="J5" s="415">
        <v>8.077</v>
      </c>
      <c r="K5" s="415">
        <v>9.15</v>
      </c>
      <c r="L5" s="415">
        <v>15.311999999999999</v>
      </c>
      <c r="M5" s="415">
        <v>17.260000000000002</v>
      </c>
      <c r="N5" s="415">
        <v>23.491</v>
      </c>
      <c r="O5" s="415">
        <v>34.840000000000003</v>
      </c>
      <c r="P5" s="415">
        <v>46.933</v>
      </c>
      <c r="Q5" s="415">
        <v>52.598999999999997</v>
      </c>
      <c r="R5" s="415">
        <v>43.587000000000003</v>
      </c>
      <c r="S5" s="415">
        <v>32.630000000000003</v>
      </c>
      <c r="T5" s="415">
        <v>24.059000000000001</v>
      </c>
    </row>
    <row r="6" spans="1:20" ht="15.75" x14ac:dyDescent="0.25">
      <c r="A6" s="413" t="s">
        <v>91</v>
      </c>
      <c r="B6" s="414">
        <v>1.39</v>
      </c>
      <c r="C6" s="414">
        <v>3.9849999999999999</v>
      </c>
      <c r="D6" s="414">
        <v>6.83</v>
      </c>
      <c r="E6" s="415">
        <v>7.6239999999999997</v>
      </c>
      <c r="F6" s="415">
        <v>5.6550000000000002</v>
      </c>
      <c r="G6" s="415">
        <v>5.41</v>
      </c>
      <c r="H6" s="415">
        <v>6.3540000000000001</v>
      </c>
      <c r="I6" s="415">
        <v>12.058999999999999</v>
      </c>
      <c r="J6" s="415">
        <v>24.738</v>
      </c>
      <c r="K6" s="415">
        <v>29.696999999999999</v>
      </c>
      <c r="L6" s="415">
        <v>28.100999999999999</v>
      </c>
      <c r="M6" s="415">
        <v>31.640999999999998</v>
      </c>
      <c r="N6" s="415">
        <v>43.058</v>
      </c>
      <c r="O6" s="415">
        <v>48.158999999999999</v>
      </c>
      <c r="P6" s="415">
        <v>41.225000000000001</v>
      </c>
      <c r="Q6" s="415">
        <v>48.280999999999999</v>
      </c>
      <c r="R6" s="415">
        <v>47.36</v>
      </c>
      <c r="S6" s="415">
        <v>44.573</v>
      </c>
      <c r="T6" s="415">
        <v>37.918999999999997</v>
      </c>
    </row>
    <row r="7" spans="1:20" ht="15.75" x14ac:dyDescent="0.25">
      <c r="A7" s="413" t="s">
        <v>92</v>
      </c>
      <c r="B7" s="414">
        <v>1.8759999999999999</v>
      </c>
      <c r="C7" s="414">
        <v>2.5169999999999999</v>
      </c>
      <c r="D7" s="414">
        <v>3.9790000000000001</v>
      </c>
      <c r="E7" s="415">
        <v>7.32</v>
      </c>
      <c r="F7" s="415">
        <v>9.3010000000000002</v>
      </c>
      <c r="G7" s="415">
        <v>10.117000000000001</v>
      </c>
      <c r="H7" s="415">
        <v>9.4429999999999996</v>
      </c>
      <c r="I7" s="415">
        <v>10.989000000000001</v>
      </c>
      <c r="J7" s="415">
        <v>15.439</v>
      </c>
      <c r="K7" s="415">
        <v>27.564</v>
      </c>
      <c r="L7" s="415">
        <v>28.542000000000002</v>
      </c>
      <c r="M7" s="415">
        <v>39.399000000000001</v>
      </c>
      <c r="N7" s="415">
        <v>39.734000000000002</v>
      </c>
      <c r="O7" s="415">
        <v>36.517000000000003</v>
      </c>
      <c r="P7" s="415">
        <v>33.252000000000002</v>
      </c>
      <c r="Q7" s="415">
        <v>32.134999999999998</v>
      </c>
      <c r="R7" s="415">
        <v>29.834</v>
      </c>
      <c r="S7" s="415">
        <v>29.300999999999998</v>
      </c>
      <c r="T7" s="415">
        <v>33.634999999999998</v>
      </c>
    </row>
    <row r="8" spans="1:20" ht="15.75" x14ac:dyDescent="0.25">
      <c r="A8" s="413" t="s">
        <v>93</v>
      </c>
      <c r="B8" s="414">
        <v>17.797000000000001</v>
      </c>
      <c r="C8" s="414">
        <v>26.068000000000001</v>
      </c>
      <c r="D8" s="414">
        <v>27.198</v>
      </c>
      <c r="E8" s="415">
        <v>25.376999999999999</v>
      </c>
      <c r="F8" s="415">
        <v>23.585999999999999</v>
      </c>
      <c r="G8" s="415">
        <v>25.213999999999999</v>
      </c>
      <c r="H8" s="415">
        <v>38.207000000000001</v>
      </c>
      <c r="I8" s="415">
        <v>36.707999999999998</v>
      </c>
      <c r="J8" s="415">
        <v>41.466000000000001</v>
      </c>
      <c r="K8" s="415">
        <v>33.884</v>
      </c>
      <c r="L8" s="415">
        <v>31.38</v>
      </c>
      <c r="M8" s="415">
        <v>30.518000000000001</v>
      </c>
      <c r="N8" s="415">
        <v>26.305</v>
      </c>
      <c r="O8" s="415">
        <v>23.806999999999999</v>
      </c>
      <c r="P8" s="415">
        <v>23.687999999999999</v>
      </c>
      <c r="Q8" s="415">
        <v>20.126000000000001</v>
      </c>
      <c r="R8" s="415">
        <v>21.132000000000001</v>
      </c>
      <c r="S8" s="415">
        <v>19.962</v>
      </c>
      <c r="T8" s="415">
        <v>18.390999999999998</v>
      </c>
    </row>
    <row r="9" spans="1:20" ht="15.75" x14ac:dyDescent="0.25">
      <c r="A9" s="413" t="s">
        <v>94</v>
      </c>
      <c r="B9" s="414">
        <v>23.106999999999999</v>
      </c>
      <c r="C9" s="414">
        <v>28.939</v>
      </c>
      <c r="D9" s="414">
        <v>39.795999999999999</v>
      </c>
      <c r="E9" s="415">
        <v>42.225999999999999</v>
      </c>
      <c r="F9" s="415">
        <v>35.468000000000004</v>
      </c>
      <c r="G9" s="415">
        <v>31.361999999999998</v>
      </c>
      <c r="H9" s="415">
        <v>27.475000000000001</v>
      </c>
      <c r="I9" s="415">
        <v>24.312000000000001</v>
      </c>
      <c r="J9" s="415">
        <v>24.689</v>
      </c>
      <c r="K9" s="415">
        <v>20.542000000000002</v>
      </c>
      <c r="L9" s="415">
        <v>20.347000000000001</v>
      </c>
      <c r="M9" s="415">
        <v>18.917999999999999</v>
      </c>
      <c r="N9" s="415">
        <v>16.956</v>
      </c>
      <c r="O9" s="415">
        <v>13.804</v>
      </c>
      <c r="P9" s="415">
        <v>12.696</v>
      </c>
      <c r="Q9" s="415">
        <v>12.500999999999999</v>
      </c>
      <c r="R9" s="415">
        <v>11.343</v>
      </c>
      <c r="S9" s="415">
        <v>13.307</v>
      </c>
      <c r="T9" s="415">
        <v>16.161000000000001</v>
      </c>
    </row>
    <row r="10" spans="1:20" ht="15.75" x14ac:dyDescent="0.25">
      <c r="A10" s="413" t="s">
        <v>95</v>
      </c>
      <c r="B10" s="414">
        <v>38.316000000000003</v>
      </c>
      <c r="C10" s="414">
        <v>51.018999999999998</v>
      </c>
      <c r="D10" s="414">
        <v>47.146999999999998</v>
      </c>
      <c r="E10" s="415">
        <v>48.823</v>
      </c>
      <c r="F10" s="415">
        <v>51.095999999999997</v>
      </c>
      <c r="G10" s="415">
        <v>47.716000000000001</v>
      </c>
      <c r="H10" s="415">
        <v>45.838999999999999</v>
      </c>
      <c r="I10" s="415">
        <v>32.981000000000002</v>
      </c>
      <c r="J10" s="415">
        <v>32.673000000000002</v>
      </c>
      <c r="K10" s="415">
        <v>25.308</v>
      </c>
      <c r="L10" s="415">
        <v>18.123999999999999</v>
      </c>
      <c r="M10" s="415">
        <v>14.148</v>
      </c>
      <c r="N10" s="415">
        <v>14.134</v>
      </c>
      <c r="O10" s="415">
        <v>15.339</v>
      </c>
      <c r="P10" s="415">
        <v>13.166</v>
      </c>
      <c r="Q10" s="415">
        <v>10.108000000000001</v>
      </c>
      <c r="R10" s="415">
        <v>9.2219999999999995</v>
      </c>
      <c r="S10" s="415">
        <v>12.263</v>
      </c>
      <c r="T10" s="415">
        <v>15.759</v>
      </c>
    </row>
    <row r="11" spans="1:20" ht="15.75" x14ac:dyDescent="0.25">
      <c r="A11" s="413" t="s">
        <v>96</v>
      </c>
      <c r="B11" s="414">
        <v>14.725</v>
      </c>
      <c r="C11" s="414">
        <v>22.545000000000002</v>
      </c>
      <c r="D11" s="414">
        <v>22.27</v>
      </c>
      <c r="E11" s="415">
        <v>20.076000000000001</v>
      </c>
      <c r="F11" s="415">
        <v>17.821999999999999</v>
      </c>
      <c r="G11" s="415">
        <v>22.405999999999999</v>
      </c>
      <c r="H11" s="415">
        <v>21.541</v>
      </c>
      <c r="I11" s="415">
        <v>16.710999999999999</v>
      </c>
      <c r="J11" s="415">
        <v>10.727</v>
      </c>
      <c r="K11" s="415">
        <v>6.2220000000000004</v>
      </c>
      <c r="L11" s="415">
        <v>6.1230000000000002</v>
      </c>
      <c r="M11" s="415">
        <v>5.7160000000000002</v>
      </c>
      <c r="N11" s="415">
        <v>6.4169999999999998</v>
      </c>
      <c r="O11" s="415">
        <v>4.4189999999999996</v>
      </c>
      <c r="P11" s="415">
        <v>4.0839999999999996</v>
      </c>
      <c r="Q11" s="415">
        <v>3.47</v>
      </c>
      <c r="R11" s="415">
        <v>3.1539999999999999</v>
      </c>
      <c r="S11" s="415">
        <v>4.3179999999999996</v>
      </c>
      <c r="T11" s="415">
        <v>5.2809999999999997</v>
      </c>
    </row>
    <row r="12" spans="1:20" ht="15.75" x14ac:dyDescent="0.25">
      <c r="A12" s="413" t="s">
        <v>97</v>
      </c>
      <c r="B12" s="414">
        <v>12.641999999999999</v>
      </c>
      <c r="C12" s="414">
        <v>14.821</v>
      </c>
      <c r="D12" s="414">
        <v>18.064</v>
      </c>
      <c r="E12" s="415">
        <v>17.555</v>
      </c>
      <c r="F12" s="415">
        <v>16.687999999999999</v>
      </c>
      <c r="G12" s="415">
        <v>12.247</v>
      </c>
      <c r="H12" s="415">
        <v>12.750999999999999</v>
      </c>
      <c r="I12" s="415">
        <v>9.5370000000000008</v>
      </c>
      <c r="J12" s="415">
        <v>9.4359999999999999</v>
      </c>
      <c r="K12" s="415">
        <v>7.5270000000000001</v>
      </c>
      <c r="L12" s="415">
        <v>5.3719999999999999</v>
      </c>
      <c r="M12" s="415">
        <v>3.536</v>
      </c>
      <c r="N12" s="415">
        <v>2.5390000000000001</v>
      </c>
      <c r="O12" s="415">
        <v>2.6269999999999998</v>
      </c>
      <c r="P12" s="415">
        <v>2.9809999999999999</v>
      </c>
      <c r="Q12" s="415">
        <v>2.1779999999999999</v>
      </c>
      <c r="R12" s="415">
        <v>2.1920000000000002</v>
      </c>
      <c r="S12" s="415">
        <v>3.2410000000000001</v>
      </c>
      <c r="T12" s="415">
        <v>2.996</v>
      </c>
    </row>
    <row r="13" spans="1:20" ht="15.75" x14ac:dyDescent="0.25">
      <c r="A13" s="413" t="s">
        <v>98</v>
      </c>
      <c r="B13" s="414">
        <v>13.586</v>
      </c>
      <c r="C13" s="414">
        <v>17.274999999999999</v>
      </c>
      <c r="D13" s="414">
        <v>15.816000000000001</v>
      </c>
      <c r="E13" s="415">
        <v>13.664</v>
      </c>
      <c r="F13" s="415">
        <v>14.734</v>
      </c>
      <c r="G13" s="415">
        <v>13.188000000000001</v>
      </c>
      <c r="H13" s="415">
        <v>15.97</v>
      </c>
      <c r="I13" s="415">
        <v>11.324999999999999</v>
      </c>
      <c r="J13" s="415">
        <v>7.4210000000000003</v>
      </c>
      <c r="K13" s="415">
        <v>7.0019999999999998</v>
      </c>
      <c r="L13" s="415">
        <v>4.6429999999999998</v>
      </c>
      <c r="M13" s="415">
        <v>3.911</v>
      </c>
      <c r="N13" s="415">
        <v>2.782</v>
      </c>
      <c r="O13" s="415">
        <v>2.875</v>
      </c>
      <c r="P13" s="415">
        <v>1.3140000000000001</v>
      </c>
      <c r="Q13" s="415">
        <v>0.98099999999999998</v>
      </c>
      <c r="R13" s="415">
        <v>1.5289999999999999</v>
      </c>
      <c r="S13" s="415">
        <v>1.9079999999999999</v>
      </c>
      <c r="T13" s="415">
        <v>1.6</v>
      </c>
    </row>
    <row r="14" spans="1:20" ht="15.75" x14ac:dyDescent="0.25">
      <c r="A14" s="413" t="s">
        <v>99</v>
      </c>
      <c r="B14" s="414">
        <v>12.943</v>
      </c>
      <c r="C14" s="414">
        <v>17.254999999999999</v>
      </c>
      <c r="D14" s="414">
        <v>16.834</v>
      </c>
      <c r="E14" s="415">
        <v>15.124000000000001</v>
      </c>
      <c r="F14" s="415">
        <v>12.914</v>
      </c>
      <c r="G14" s="415">
        <v>12.558</v>
      </c>
      <c r="H14" s="415">
        <v>10.054</v>
      </c>
      <c r="I14" s="415">
        <v>6.0650000000000004</v>
      </c>
      <c r="J14" s="415">
        <v>5.0739999999999998</v>
      </c>
      <c r="K14" s="415">
        <v>3.6819999999999999</v>
      </c>
      <c r="L14" s="415">
        <v>1.7829999999999999</v>
      </c>
      <c r="M14" s="415">
        <v>1.5469999999999999</v>
      </c>
      <c r="N14" s="415">
        <v>1.472</v>
      </c>
      <c r="O14" s="415">
        <v>1.7989999999999999</v>
      </c>
      <c r="P14" s="415">
        <v>1.61</v>
      </c>
      <c r="Q14" s="415">
        <v>1.4930000000000001</v>
      </c>
      <c r="R14" s="415">
        <v>0.83499999999999996</v>
      </c>
      <c r="S14" s="415">
        <v>1.2689999999999999</v>
      </c>
      <c r="T14" s="415">
        <v>2.3889999999999998</v>
      </c>
    </row>
    <row r="15" spans="1:20" ht="15.75" x14ac:dyDescent="0.25">
      <c r="A15" s="413" t="s">
        <v>100</v>
      </c>
      <c r="B15" s="414">
        <v>10.162000000000001</v>
      </c>
      <c r="C15" s="414">
        <v>12.025</v>
      </c>
      <c r="D15" s="414">
        <v>9.51</v>
      </c>
      <c r="E15" s="415">
        <v>8.2870000000000008</v>
      </c>
      <c r="F15" s="415">
        <v>6.92</v>
      </c>
      <c r="G15" s="415">
        <v>5.73</v>
      </c>
      <c r="H15" s="415">
        <v>4.1989999999999998</v>
      </c>
      <c r="I15" s="415">
        <v>2.3660000000000001</v>
      </c>
      <c r="J15" s="415">
        <v>2.2589999999999999</v>
      </c>
      <c r="K15" s="415">
        <v>2.5920000000000001</v>
      </c>
      <c r="L15" s="415">
        <v>2.323</v>
      </c>
      <c r="M15" s="415">
        <v>1.7749999999999999</v>
      </c>
      <c r="N15" s="415">
        <v>1.4319999999999999</v>
      </c>
      <c r="O15" s="415">
        <v>0.95299999999999996</v>
      </c>
      <c r="P15" s="415">
        <v>0.63600000000000001</v>
      </c>
      <c r="Q15" s="415">
        <v>0.435</v>
      </c>
      <c r="R15" s="415">
        <v>0.34</v>
      </c>
      <c r="S15" s="415">
        <v>0.41</v>
      </c>
      <c r="T15" s="415">
        <v>0.67700000000000005</v>
      </c>
    </row>
    <row r="16" spans="1:20" ht="15.75" x14ac:dyDescent="0.25">
      <c r="A16" s="413" t="s">
        <v>101</v>
      </c>
      <c r="B16" s="414">
        <v>6.5730000000000004</v>
      </c>
      <c r="C16" s="414">
        <v>6.6079999999999997</v>
      </c>
      <c r="D16" s="414">
        <v>6.8570000000000002</v>
      </c>
      <c r="E16" s="415">
        <v>7.492</v>
      </c>
      <c r="F16" s="415">
        <v>5.64</v>
      </c>
      <c r="G16" s="415">
        <v>5.7489999999999997</v>
      </c>
      <c r="H16" s="415">
        <v>5.2489999999999997</v>
      </c>
      <c r="I16" s="415">
        <v>3.4329999999999998</v>
      </c>
      <c r="J16" s="415">
        <v>2.1560000000000001</v>
      </c>
      <c r="K16" s="415">
        <v>1.1579999999999999</v>
      </c>
      <c r="L16" s="415">
        <v>0.58299999999999996</v>
      </c>
      <c r="M16" s="415">
        <v>0.45400000000000001</v>
      </c>
      <c r="N16" s="415">
        <v>0.53</v>
      </c>
      <c r="O16" s="415">
        <v>0.497</v>
      </c>
      <c r="P16" s="415">
        <v>0.40100000000000002</v>
      </c>
      <c r="Q16" s="415">
        <v>0.58299999999999996</v>
      </c>
      <c r="R16" s="415">
        <v>0.52600000000000002</v>
      </c>
      <c r="S16" s="415">
        <v>0.59199999999999997</v>
      </c>
      <c r="T16" s="415">
        <v>0.69</v>
      </c>
    </row>
    <row r="17" spans="1:27" ht="15.75" x14ac:dyDescent="0.25">
      <c r="A17" s="413" t="s">
        <v>102</v>
      </c>
      <c r="B17" s="414">
        <v>52.707000000000001</v>
      </c>
      <c r="C17" s="414">
        <v>16.98</v>
      </c>
      <c r="D17" s="414">
        <v>4.3620000000000001</v>
      </c>
      <c r="E17" s="415">
        <v>3.5489999999999999</v>
      </c>
      <c r="F17" s="415">
        <v>2.0950000000000002</v>
      </c>
      <c r="G17" s="415">
        <v>1.383</v>
      </c>
      <c r="H17" s="415">
        <v>1.458</v>
      </c>
      <c r="I17" s="415">
        <v>1.0269999999999999</v>
      </c>
      <c r="J17" s="415">
        <v>0.755</v>
      </c>
      <c r="K17" s="415">
        <v>0.64900000000000002</v>
      </c>
      <c r="L17" s="415">
        <v>0.52300000000000002</v>
      </c>
      <c r="M17" s="415">
        <v>0.70299999999999996</v>
      </c>
      <c r="N17" s="415">
        <v>0.746</v>
      </c>
      <c r="O17" s="415">
        <v>0.57599999999999996</v>
      </c>
      <c r="P17" s="415">
        <v>0.72699999999999998</v>
      </c>
      <c r="Q17" s="415">
        <v>0.84199999999999997</v>
      </c>
      <c r="R17" s="415">
        <v>0.67300000000000004</v>
      </c>
      <c r="S17" s="415">
        <v>0.81399999999999995</v>
      </c>
      <c r="T17" s="415">
        <v>0.82099999999999995</v>
      </c>
    </row>
    <row r="18" spans="1:27" ht="6.75" customHeight="1" x14ac:dyDescent="0.25">
      <c r="A18" s="217"/>
      <c r="B18" s="414"/>
      <c r="C18" s="414"/>
      <c r="D18" s="414"/>
      <c r="E18" s="414"/>
      <c r="F18" s="414"/>
      <c r="G18" s="414"/>
      <c r="H18" s="414"/>
      <c r="I18" s="414"/>
      <c r="J18" s="414"/>
      <c r="K18" s="414"/>
      <c r="L18" s="414"/>
      <c r="M18" s="414"/>
      <c r="N18" s="414"/>
      <c r="O18" s="414"/>
      <c r="P18" s="414"/>
      <c r="Q18" s="414"/>
      <c r="R18" s="414"/>
      <c r="S18" s="414"/>
      <c r="T18" s="414"/>
    </row>
    <row r="19" spans="1:27" ht="15.75" x14ac:dyDescent="0.25">
      <c r="A19" s="413" t="s">
        <v>33</v>
      </c>
      <c r="B19" s="416">
        <v>205.828</v>
      </c>
      <c r="C19" s="416">
        <v>220.512</v>
      </c>
      <c r="D19" s="416">
        <v>219.33199999999999</v>
      </c>
      <c r="E19" s="416">
        <v>217.86099999999999</v>
      </c>
      <c r="F19" s="414">
        <v>203.167</v>
      </c>
      <c r="G19" s="414">
        <v>196.518</v>
      </c>
      <c r="H19" s="414">
        <v>202.54400000000001</v>
      </c>
      <c r="I19" s="414">
        <v>172.66800000000001</v>
      </c>
      <c r="J19" s="414">
        <v>186.21199999999999</v>
      </c>
      <c r="K19" s="414">
        <v>177.24700000000001</v>
      </c>
      <c r="L19" s="414">
        <v>167.76400000000001</v>
      </c>
      <c r="M19" s="414">
        <v>182.52500000000001</v>
      </c>
      <c r="N19" s="414">
        <v>205.21600000000001</v>
      </c>
      <c r="O19" s="414">
        <v>222.41399999999999</v>
      </c>
      <c r="P19" s="414">
        <v>221.80699999999999</v>
      </c>
      <c r="Q19" s="414">
        <v>222.10900000000001</v>
      </c>
      <c r="R19" s="414">
        <v>204.024</v>
      </c>
      <c r="S19" s="414">
        <v>187.51</v>
      </c>
      <c r="T19" s="414">
        <v>177.74600000000001</v>
      </c>
    </row>
    <row r="20" spans="1:27" ht="7.5" customHeight="1" x14ac:dyDescent="0.25">
      <c r="A20" s="413"/>
      <c r="N20" s="297"/>
      <c r="O20" s="297"/>
      <c r="P20" s="297"/>
      <c r="Q20" s="297"/>
      <c r="R20" s="297"/>
      <c r="S20" s="297"/>
      <c r="T20" s="297"/>
    </row>
    <row r="21" spans="1:27" ht="18.75" x14ac:dyDescent="0.35">
      <c r="A21" s="413" t="s">
        <v>554</v>
      </c>
      <c r="B21" s="417">
        <v>174.688612273953</v>
      </c>
      <c r="C21" s="418">
        <v>171.83912112100299</v>
      </c>
      <c r="D21" s="418">
        <v>168.743517700144</v>
      </c>
      <c r="E21" s="418">
        <v>166.86097372055701</v>
      </c>
      <c r="F21" s="418">
        <v>165.62526358717301</v>
      </c>
      <c r="G21" s="418">
        <v>164.401593768417</v>
      </c>
      <c r="H21" s="418">
        <v>162.18797429955299</v>
      </c>
      <c r="I21" s="418">
        <v>156.25750840416899</v>
      </c>
      <c r="J21" s="418">
        <v>148.64406843634899</v>
      </c>
      <c r="K21" s="418">
        <v>143.400315971868</v>
      </c>
      <c r="L21" s="418">
        <v>138.24391746043099</v>
      </c>
      <c r="M21" s="418">
        <v>133.15860016939601</v>
      </c>
      <c r="N21" s="418">
        <v>128.36789749107399</v>
      </c>
      <c r="O21" s="418">
        <v>124.388066967787</v>
      </c>
      <c r="P21" s="418">
        <v>121.378048670165</v>
      </c>
      <c r="Q21" s="418">
        <v>119.997460082163</v>
      </c>
      <c r="R21" s="418">
        <v>120.16180889201399</v>
      </c>
      <c r="S21" s="418">
        <v>123.644164845524</v>
      </c>
      <c r="T21" s="418">
        <v>126.541788893599</v>
      </c>
    </row>
    <row r="22" spans="1:27" ht="9" customHeight="1" x14ac:dyDescent="0.25">
      <c r="A22" s="217"/>
      <c r="B22" s="419"/>
    </row>
    <row r="23" spans="1:27" ht="15.75" x14ac:dyDescent="0.25">
      <c r="A23" s="217"/>
      <c r="B23" s="420"/>
      <c r="R23" s="412" t="s">
        <v>168</v>
      </c>
    </row>
    <row r="24" spans="1:27" ht="15.75" x14ac:dyDescent="0.25">
      <c r="A24" s="413" t="s">
        <v>89</v>
      </c>
      <c r="B24" s="421">
        <f>100*B4/B$19</f>
        <v>1.9433701925879862E-3</v>
      </c>
      <c r="C24" s="421">
        <f t="shared" ref="C24:N37" si="0">100*C4/C$19</f>
        <v>2.2674502974894791E-3</v>
      </c>
      <c r="D24" s="421">
        <f t="shared" si="0"/>
        <v>4.5592982328160054E-4</v>
      </c>
      <c r="E24" s="421">
        <f t="shared" si="0"/>
        <v>0</v>
      </c>
      <c r="F24" s="421">
        <f t="shared" si="0"/>
        <v>4.9220591926838516E-4</v>
      </c>
      <c r="G24" s="421">
        <f t="shared" si="0"/>
        <v>0</v>
      </c>
      <c r="H24" s="421">
        <f t="shared" si="0"/>
        <v>2.4685994154356582E-3</v>
      </c>
      <c r="I24" s="422">
        <f t="shared" si="0"/>
        <v>0.18358931591261843</v>
      </c>
      <c r="J24" s="422">
        <f t="shared" si="0"/>
        <v>0.69920305887912715</v>
      </c>
      <c r="K24" s="422">
        <f t="shared" si="0"/>
        <v>1.2806986860144318</v>
      </c>
      <c r="L24" s="422">
        <f t="shared" si="0"/>
        <v>2.7467156243294149</v>
      </c>
      <c r="M24" s="422">
        <f t="shared" si="0"/>
        <v>7.1217641418983701</v>
      </c>
      <c r="N24" s="422">
        <f t="shared" si="0"/>
        <v>12.484406673943552</v>
      </c>
      <c r="O24" s="422">
        <f t="shared" ref="O24:P24" si="1">100*O4/O$19</f>
        <v>16.276853075795589</v>
      </c>
      <c r="P24" s="422">
        <f t="shared" si="1"/>
        <v>17.625232747388498</v>
      </c>
      <c r="Q24" s="422">
        <f t="shared" ref="Q24:R24" si="2">100*Q4/Q$19</f>
        <v>16.377994588242711</v>
      </c>
      <c r="R24" s="422">
        <f t="shared" si="2"/>
        <v>15.830000392110732</v>
      </c>
      <c r="S24" s="422">
        <f t="shared" ref="S24:T24" si="3">100*S4/S$19</f>
        <v>12.224414697882782</v>
      </c>
      <c r="T24" s="422">
        <f t="shared" si="3"/>
        <v>9.7712466103315965</v>
      </c>
      <c r="AA24" s="423"/>
    </row>
    <row r="25" spans="1:27" ht="15.75" x14ac:dyDescent="0.25">
      <c r="A25" s="413" t="s">
        <v>90</v>
      </c>
      <c r="B25" s="421">
        <f t="shared" ref="B25:M25" si="4">100*B5/B$19</f>
        <v>0</v>
      </c>
      <c r="C25" s="421">
        <f t="shared" si="4"/>
        <v>0.21314032796401103</v>
      </c>
      <c r="D25" s="421">
        <f t="shared" si="4"/>
        <v>0.3045611219521091</v>
      </c>
      <c r="E25" s="421">
        <f t="shared" si="4"/>
        <v>0.34150215045372972</v>
      </c>
      <c r="F25" s="421">
        <f t="shared" si="4"/>
        <v>0.61378078132767633</v>
      </c>
      <c r="G25" s="421">
        <f t="shared" si="4"/>
        <v>1.7494580649100846</v>
      </c>
      <c r="H25" s="421">
        <f t="shared" si="4"/>
        <v>1.9743858124654396</v>
      </c>
      <c r="I25" s="422">
        <f t="shared" si="4"/>
        <v>2.8019088655686057</v>
      </c>
      <c r="J25" s="422">
        <f t="shared" si="4"/>
        <v>4.3375292677163664</v>
      </c>
      <c r="K25" s="422">
        <f t="shared" si="4"/>
        <v>5.1622876550801982</v>
      </c>
      <c r="L25" s="422">
        <f t="shared" si="4"/>
        <v>9.1271071266779522</v>
      </c>
      <c r="M25" s="422">
        <f t="shared" si="4"/>
        <v>9.4562388713874821</v>
      </c>
      <c r="N25" s="422">
        <f t="shared" si="0"/>
        <v>11.446963199750506</v>
      </c>
      <c r="O25" s="422">
        <f t="shared" ref="O25:P25" si="5">100*O5/O$19</f>
        <v>15.664481552420265</v>
      </c>
      <c r="P25" s="422">
        <f t="shared" si="5"/>
        <v>21.159386313326454</v>
      </c>
      <c r="Q25" s="422">
        <f t="shared" ref="Q25:R25" si="6">100*Q5/Q$19</f>
        <v>23.681615783241558</v>
      </c>
      <c r="R25" s="422">
        <f t="shared" si="6"/>
        <v>21.363663098459007</v>
      </c>
      <c r="S25" s="422">
        <f t="shared" ref="S25:T25" si="7">100*S5/S$19</f>
        <v>17.401738573942726</v>
      </c>
      <c r="T25" s="422">
        <f t="shared" si="7"/>
        <v>13.535606989749418</v>
      </c>
      <c r="AA25" s="423"/>
    </row>
    <row r="26" spans="1:27" ht="15.75" x14ac:dyDescent="0.25">
      <c r="A26" s="413" t="s">
        <v>91</v>
      </c>
      <c r="B26" s="421">
        <f t="shared" ref="B26:M26" si="8">100*B6/B$19</f>
        <v>0.67532114192432513</v>
      </c>
      <c r="C26" s="421">
        <f t="shared" si="8"/>
        <v>1.8071578870991147</v>
      </c>
      <c r="D26" s="421">
        <f t="shared" si="8"/>
        <v>3.1140006930133315</v>
      </c>
      <c r="E26" s="421">
        <f t="shared" si="8"/>
        <v>3.4994790256172514</v>
      </c>
      <c r="F26" s="421">
        <f t="shared" si="8"/>
        <v>2.783424473462718</v>
      </c>
      <c r="G26" s="421">
        <f t="shared" si="8"/>
        <v>2.7529284849225006</v>
      </c>
      <c r="H26" s="421">
        <f t="shared" si="8"/>
        <v>3.1370961371356345</v>
      </c>
      <c r="I26" s="422">
        <f t="shared" si="8"/>
        <v>6.983922904070238</v>
      </c>
      <c r="J26" s="422">
        <f t="shared" si="8"/>
        <v>13.284858118703415</v>
      </c>
      <c r="K26" s="422">
        <f t="shared" si="8"/>
        <v>16.754585409061928</v>
      </c>
      <c r="L26" s="422">
        <f t="shared" si="8"/>
        <v>16.750315919982832</v>
      </c>
      <c r="M26" s="422">
        <f t="shared" si="8"/>
        <v>17.335159567182576</v>
      </c>
      <c r="N26" s="422">
        <f t="shared" si="0"/>
        <v>20.981794791829095</v>
      </c>
      <c r="O26" s="422">
        <f t="shared" ref="O26:P26" si="9">100*O6/O$19</f>
        <v>21.652863578731555</v>
      </c>
      <c r="P26" s="422">
        <f t="shared" si="9"/>
        <v>18.5859778997056</v>
      </c>
      <c r="Q26" s="422">
        <f t="shared" ref="Q26:R26" si="10">100*Q6/Q$19</f>
        <v>21.737525269124614</v>
      </c>
      <c r="R26" s="422">
        <f t="shared" si="10"/>
        <v>23.212955338587616</v>
      </c>
      <c r="S26" s="422">
        <f t="shared" ref="S26:T26" si="11">100*S6/S$19</f>
        <v>23.770998880059732</v>
      </c>
      <c r="T26" s="422">
        <f t="shared" si="11"/>
        <v>21.333250818583817</v>
      </c>
      <c r="AA26" s="423"/>
    </row>
    <row r="27" spans="1:27" ht="15.75" x14ac:dyDescent="0.25">
      <c r="A27" s="413" t="s">
        <v>92</v>
      </c>
      <c r="B27" s="421">
        <f t="shared" ref="B27:M27" si="12">100*B7/B$19</f>
        <v>0.91144062032376538</v>
      </c>
      <c r="C27" s="421">
        <f t="shared" si="12"/>
        <v>1.1414344797562037</v>
      </c>
      <c r="D27" s="421">
        <f t="shared" si="12"/>
        <v>1.8141447668374886</v>
      </c>
      <c r="E27" s="421">
        <f t="shared" si="12"/>
        <v>3.3599405125286306</v>
      </c>
      <c r="F27" s="421">
        <f t="shared" si="12"/>
        <v>4.5780072551152502</v>
      </c>
      <c r="G27" s="421">
        <f t="shared" si="12"/>
        <v>5.1481289245768833</v>
      </c>
      <c r="H27" s="421">
        <f t="shared" si="12"/>
        <v>4.6621968559917839</v>
      </c>
      <c r="I27" s="422">
        <f t="shared" si="12"/>
        <v>6.3642365696017791</v>
      </c>
      <c r="J27" s="422">
        <f t="shared" si="12"/>
        <v>8.2910875775997255</v>
      </c>
      <c r="K27" s="422">
        <f t="shared" si="12"/>
        <v>15.551179991762906</v>
      </c>
      <c r="L27" s="422">
        <f t="shared" si="12"/>
        <v>17.013185188717486</v>
      </c>
      <c r="M27" s="422">
        <f t="shared" si="12"/>
        <v>21.585536227913984</v>
      </c>
      <c r="N27" s="422">
        <f t="shared" si="0"/>
        <v>19.362038047715579</v>
      </c>
      <c r="O27" s="422">
        <f t="shared" ref="O27:P27" si="13">100*O7/O$19</f>
        <v>16.418480851025567</v>
      </c>
      <c r="P27" s="422">
        <f t="shared" si="13"/>
        <v>14.991411452298623</v>
      </c>
      <c r="Q27" s="422">
        <f t="shared" ref="Q27:R27" si="14">100*Q7/Q$19</f>
        <v>14.468121507908279</v>
      </c>
      <c r="R27" s="422">
        <f t="shared" si="14"/>
        <v>14.622789475747952</v>
      </c>
      <c r="S27" s="422">
        <f t="shared" ref="S27:T27" si="15">100*S7/S$19</f>
        <v>15.626366593781665</v>
      </c>
      <c r="T27" s="422">
        <f t="shared" si="15"/>
        <v>18.923069998762276</v>
      </c>
      <c r="AA27" s="423"/>
    </row>
    <row r="28" spans="1:27" ht="15.75" x14ac:dyDescent="0.25">
      <c r="A28" s="413" t="s">
        <v>93</v>
      </c>
      <c r="B28" s="421">
        <f t="shared" ref="B28:M28" si="16">100*B8/B$19</f>
        <v>8.646539829372097</v>
      </c>
      <c r="C28" s="421">
        <f t="shared" si="16"/>
        <v>11.821578870991148</v>
      </c>
      <c r="D28" s="421">
        <f t="shared" si="16"/>
        <v>12.400379333612971</v>
      </c>
      <c r="E28" s="421">
        <f t="shared" si="16"/>
        <v>11.648252785032659</v>
      </c>
      <c r="F28" s="421">
        <f t="shared" si="16"/>
        <v>11.60916881186413</v>
      </c>
      <c r="G28" s="421">
        <f t="shared" si="16"/>
        <v>12.830376861152667</v>
      </c>
      <c r="H28" s="421">
        <f t="shared" si="16"/>
        <v>18.863555573110041</v>
      </c>
      <c r="I28" s="422">
        <f t="shared" si="16"/>
        <v>21.259295295017026</v>
      </c>
      <c r="J28" s="422">
        <f t="shared" si="16"/>
        <v>22.268167465039852</v>
      </c>
      <c r="K28" s="422">
        <f t="shared" si="16"/>
        <v>19.116825672648901</v>
      </c>
      <c r="L28" s="422">
        <f t="shared" si="16"/>
        <v>18.704847285472447</v>
      </c>
      <c r="M28" s="422">
        <f t="shared" si="16"/>
        <v>16.719901383372143</v>
      </c>
      <c r="N28" s="422">
        <f t="shared" si="0"/>
        <v>12.818201309839388</v>
      </c>
      <c r="O28" s="422">
        <f t="shared" ref="O28:P28" si="17">100*O8/O$19</f>
        <v>10.703912523492226</v>
      </c>
      <c r="P28" s="422">
        <f t="shared" si="17"/>
        <v>10.679554748046725</v>
      </c>
      <c r="Q28" s="422">
        <f t="shared" ref="Q28:R28" si="18">100*Q8/Q$19</f>
        <v>9.0613167408794784</v>
      </c>
      <c r="R28" s="422">
        <f t="shared" si="18"/>
        <v>10.357604987648513</v>
      </c>
      <c r="S28" s="422">
        <f t="shared" ref="S28:T28" si="19">100*S8/S$19</f>
        <v>10.645832222281479</v>
      </c>
      <c r="T28" s="422">
        <f t="shared" si="19"/>
        <v>10.346786988174134</v>
      </c>
      <c r="U28" s="424"/>
      <c r="V28" s="424"/>
      <c r="AA28" s="423"/>
    </row>
    <row r="29" spans="1:27" ht="15.75" x14ac:dyDescent="0.25">
      <c r="A29" s="413" t="s">
        <v>94</v>
      </c>
      <c r="B29" s="421">
        <f t="shared" ref="B29:M29" si="20">100*B9/B$19</f>
        <v>11.226363760032648</v>
      </c>
      <c r="C29" s="421">
        <f t="shared" si="20"/>
        <v>13.123548831809607</v>
      </c>
      <c r="D29" s="421">
        <f t="shared" si="20"/>
        <v>18.144183247314572</v>
      </c>
      <c r="E29" s="421">
        <f t="shared" si="20"/>
        <v>19.382083071316117</v>
      </c>
      <c r="F29" s="421">
        <f t="shared" si="20"/>
        <v>17.457559544611083</v>
      </c>
      <c r="G29" s="421">
        <f t="shared" si="20"/>
        <v>15.958843464720788</v>
      </c>
      <c r="H29" s="421">
        <f t="shared" si="20"/>
        <v>13.564953787818942</v>
      </c>
      <c r="I29" s="422">
        <f t="shared" si="20"/>
        <v>14.080200152894573</v>
      </c>
      <c r="J29" s="422">
        <f t="shared" si="20"/>
        <v>13.258544025089684</v>
      </c>
      <c r="K29" s="422">
        <f t="shared" si="20"/>
        <v>11.589476831765841</v>
      </c>
      <c r="L29" s="422">
        <f t="shared" si="20"/>
        <v>12.128346963591712</v>
      </c>
      <c r="M29" s="422">
        <f t="shared" si="20"/>
        <v>10.364607588001643</v>
      </c>
      <c r="N29" s="422">
        <f t="shared" si="0"/>
        <v>8.2625136441602987</v>
      </c>
      <c r="O29" s="422">
        <f t="shared" ref="O29:P29" si="21">100*O9/O$19</f>
        <v>6.2064438389669725</v>
      </c>
      <c r="P29" s="422">
        <f t="shared" si="21"/>
        <v>5.7238950979905949</v>
      </c>
      <c r="Q29" s="422">
        <f t="shared" ref="Q29:R29" si="22">100*Q9/Q$19</f>
        <v>5.6283176278313798</v>
      </c>
      <c r="R29" s="422">
        <f t="shared" si="22"/>
        <v>5.5596400423479588</v>
      </c>
      <c r="S29" s="422">
        <f t="shared" ref="S29:T29" si="23">100*S9/S$19</f>
        <v>7.0966881766305807</v>
      </c>
      <c r="T29" s="422">
        <f t="shared" si="23"/>
        <v>9.0921877285564801</v>
      </c>
      <c r="AA29" s="423"/>
    </row>
    <row r="30" spans="1:27" ht="15.75" x14ac:dyDescent="0.25">
      <c r="A30" s="413" t="s">
        <v>95</v>
      </c>
      <c r="B30" s="421">
        <f t="shared" ref="B30:M30" si="24">100*B10/B$19</f>
        <v>18.615543074800321</v>
      </c>
      <c r="C30" s="421">
        <f t="shared" si="24"/>
        <v>23.136609345523144</v>
      </c>
      <c r="D30" s="421">
        <f t="shared" si="24"/>
        <v>21.495723378257619</v>
      </c>
      <c r="E30" s="421">
        <f t="shared" si="24"/>
        <v>22.410160606992534</v>
      </c>
      <c r="F30" s="421">
        <f t="shared" si="24"/>
        <v>25.149753650937402</v>
      </c>
      <c r="G30" s="421">
        <f t="shared" si="24"/>
        <v>24.280727465168585</v>
      </c>
      <c r="H30" s="421">
        <f t="shared" si="24"/>
        <v>22.631625720831025</v>
      </c>
      <c r="I30" s="422">
        <f t="shared" si="24"/>
        <v>19.100817754303058</v>
      </c>
      <c r="J30" s="422">
        <f t="shared" si="24"/>
        <v>17.546130217171829</v>
      </c>
      <c r="K30" s="422">
        <f t="shared" si="24"/>
        <v>14.278379887952969</v>
      </c>
      <c r="L30" s="422">
        <f t="shared" si="24"/>
        <v>10.803271262010918</v>
      </c>
      <c r="M30" s="422">
        <f t="shared" si="24"/>
        <v>7.751266949732913</v>
      </c>
      <c r="N30" s="422">
        <f t="shared" si="0"/>
        <v>6.8873772025573059</v>
      </c>
      <c r="O30" s="422">
        <f t="shared" ref="O30:P30" si="25">100*O10/O$19</f>
        <v>6.8965982357225721</v>
      </c>
      <c r="P30" s="422">
        <f t="shared" si="25"/>
        <v>5.9357910255312056</v>
      </c>
      <c r="Q30" s="422">
        <f t="shared" ref="Q30:R30" si="26">100*Q10/Q$19</f>
        <v>4.550918693074121</v>
      </c>
      <c r="R30" s="422">
        <f t="shared" si="26"/>
        <v>4.5200564639454175</v>
      </c>
      <c r="S30" s="422">
        <f t="shared" ref="S30:T30" si="27">100*S10/S$19</f>
        <v>6.5399178710468773</v>
      </c>
      <c r="T30" s="422">
        <f t="shared" si="27"/>
        <v>8.8660223014863906</v>
      </c>
      <c r="AA30" s="423"/>
    </row>
    <row r="31" spans="1:27" ht="15.75" x14ac:dyDescent="0.25">
      <c r="A31" s="413" t="s">
        <v>96</v>
      </c>
      <c r="B31" s="421">
        <f t="shared" ref="B31:M31" si="28">100*B11/B$19</f>
        <v>7.1540315214645238</v>
      </c>
      <c r="C31" s="421">
        <f t="shared" si="28"/>
        <v>10.223933391380061</v>
      </c>
      <c r="D31" s="421">
        <f t="shared" si="28"/>
        <v>10.153557164481244</v>
      </c>
      <c r="E31" s="421">
        <f t="shared" si="28"/>
        <v>9.2150499630498359</v>
      </c>
      <c r="F31" s="421">
        <f t="shared" si="28"/>
        <v>8.7720938932011592</v>
      </c>
      <c r="G31" s="421">
        <f t="shared" si="28"/>
        <v>11.401500117037624</v>
      </c>
      <c r="H31" s="421">
        <f t="shared" si="28"/>
        <v>10.635220001579903</v>
      </c>
      <c r="I31" s="422">
        <f t="shared" si="28"/>
        <v>9.6781105937405876</v>
      </c>
      <c r="J31" s="422">
        <f t="shared" si="28"/>
        <v>5.7606384121324092</v>
      </c>
      <c r="K31" s="422">
        <f t="shared" si="28"/>
        <v>3.5103556054545351</v>
      </c>
      <c r="L31" s="422">
        <f t="shared" si="28"/>
        <v>3.6497699148804275</v>
      </c>
      <c r="M31" s="422">
        <f t="shared" si="28"/>
        <v>3.13162580468429</v>
      </c>
      <c r="N31" s="422">
        <f t="shared" si="0"/>
        <v>3.1269491657570554</v>
      </c>
      <c r="O31" s="422">
        <f t="shared" ref="O31:P31" si="29">100*O11/O$19</f>
        <v>1.9868353610833851</v>
      </c>
      <c r="P31" s="422">
        <f t="shared" si="29"/>
        <v>1.8412403576081908</v>
      </c>
      <c r="Q31" s="422">
        <f t="shared" ref="Q31:R31" si="30">100*Q11/Q$19</f>
        <v>1.5622959898068065</v>
      </c>
      <c r="R31" s="422">
        <f t="shared" si="30"/>
        <v>1.5458965611888795</v>
      </c>
      <c r="S31" s="422">
        <f t="shared" ref="S31:T31" si="31">100*S11/S$19</f>
        <v>2.3028105167724386</v>
      </c>
      <c r="T31" s="422">
        <f t="shared" si="31"/>
        <v>2.9710935829779572</v>
      </c>
      <c r="AA31" s="423"/>
    </row>
    <row r="32" spans="1:27" ht="15.75" x14ac:dyDescent="0.25">
      <c r="A32" s="413" t="s">
        <v>97</v>
      </c>
      <c r="B32" s="421">
        <f t="shared" ref="B32:M32" si="32">100*B12/B$19</f>
        <v>6.1420214936743305</v>
      </c>
      <c r="C32" s="421">
        <f t="shared" si="32"/>
        <v>6.7211761718183132</v>
      </c>
      <c r="D32" s="421">
        <f t="shared" si="32"/>
        <v>8.2359163277588312</v>
      </c>
      <c r="E32" s="421">
        <f t="shared" si="32"/>
        <v>8.0578901226011084</v>
      </c>
      <c r="F32" s="421">
        <f t="shared" si="32"/>
        <v>8.2139323807508102</v>
      </c>
      <c r="G32" s="421">
        <f t="shared" si="32"/>
        <v>6.2319991044077385</v>
      </c>
      <c r="H32" s="421">
        <f t="shared" si="32"/>
        <v>6.2954222292440152</v>
      </c>
      <c r="I32" s="422">
        <f t="shared" si="32"/>
        <v>5.5233164222670093</v>
      </c>
      <c r="J32" s="422">
        <f t="shared" si="32"/>
        <v>5.0673425987584046</v>
      </c>
      <c r="K32" s="422">
        <f t="shared" si="32"/>
        <v>4.246616303802039</v>
      </c>
      <c r="L32" s="422">
        <f t="shared" si="32"/>
        <v>3.2021172599604206</v>
      </c>
      <c r="M32" s="422">
        <f t="shared" si="32"/>
        <v>1.937268867278455</v>
      </c>
      <c r="N32" s="422">
        <f t="shared" si="0"/>
        <v>1.2372329642912834</v>
      </c>
      <c r="O32" s="422">
        <f t="shared" ref="O32:P32" si="33">100*O12/O$19</f>
        <v>1.1811306842195186</v>
      </c>
      <c r="P32" s="422">
        <f t="shared" si="33"/>
        <v>1.3439611914862921</v>
      </c>
      <c r="Q32" s="422">
        <f t="shared" ref="Q32:R32" si="34">100*Q12/Q$19</f>
        <v>0.98059961550409924</v>
      </c>
      <c r="R32" s="422">
        <f t="shared" si="34"/>
        <v>1.0743834058738189</v>
      </c>
      <c r="S32" s="422">
        <f t="shared" ref="S32:T32" si="35">100*S12/S$19</f>
        <v>1.728441149805344</v>
      </c>
      <c r="T32" s="422">
        <f t="shared" si="35"/>
        <v>1.6855512922934974</v>
      </c>
      <c r="AA32" s="423"/>
    </row>
    <row r="33" spans="1:27" ht="15.75" x14ac:dyDescent="0.25">
      <c r="A33" s="413" t="s">
        <v>98</v>
      </c>
      <c r="B33" s="421">
        <f t="shared" ref="B33:M33" si="36">100*B13/B$19</f>
        <v>6.6006568591250954</v>
      </c>
      <c r="C33" s="421">
        <f t="shared" si="36"/>
        <v>7.8340407778261492</v>
      </c>
      <c r="D33" s="421">
        <f t="shared" si="36"/>
        <v>7.2109860850217942</v>
      </c>
      <c r="E33" s="421">
        <f t="shared" si="36"/>
        <v>6.2718889567201099</v>
      </c>
      <c r="F33" s="421">
        <f t="shared" si="36"/>
        <v>7.2521620145003869</v>
      </c>
      <c r="G33" s="421">
        <f t="shared" si="36"/>
        <v>6.7108356486428722</v>
      </c>
      <c r="H33" s="421">
        <f t="shared" si="36"/>
        <v>7.8847065329014923</v>
      </c>
      <c r="I33" s="422">
        <f t="shared" si="36"/>
        <v>6.5588296615470147</v>
      </c>
      <c r="J33" s="422">
        <f t="shared" si="36"/>
        <v>3.9852426266835654</v>
      </c>
      <c r="K33" s="422">
        <f t="shared" si="36"/>
        <v>3.9504194711335021</v>
      </c>
      <c r="L33" s="422">
        <f t="shared" si="36"/>
        <v>2.7675782647051808</v>
      </c>
      <c r="M33" s="422">
        <f t="shared" si="36"/>
        <v>2.1427201753184497</v>
      </c>
      <c r="N33" s="422">
        <f t="shared" si="0"/>
        <v>1.3556447840324339</v>
      </c>
      <c r="O33" s="422">
        <f t="shared" ref="O33:P33" si="37">100*O13/O$19</f>
        <v>1.2926344564640715</v>
      </c>
      <c r="P33" s="422">
        <f t="shared" si="37"/>
        <v>0.59240691231566189</v>
      </c>
      <c r="Q33" s="422">
        <f t="shared" ref="Q33:R33" si="38">100*Q13/Q$19</f>
        <v>0.44167503342953229</v>
      </c>
      <c r="R33" s="422">
        <f t="shared" si="38"/>
        <v>0.74942163667019557</v>
      </c>
      <c r="S33" s="422">
        <f t="shared" ref="S33:T33" si="39">100*S13/S$19</f>
        <v>1.0175457308943523</v>
      </c>
      <c r="T33" s="422">
        <f t="shared" si="39"/>
        <v>0.90016090376154734</v>
      </c>
      <c r="AA33" s="423"/>
    </row>
    <row r="34" spans="1:27" ht="15.75" x14ac:dyDescent="0.25">
      <c r="A34" s="413" t="s">
        <v>99</v>
      </c>
      <c r="B34" s="421">
        <f t="shared" ref="B34:M34" si="40">100*B14/B$19</f>
        <v>6.2882601006665757</v>
      </c>
      <c r="C34" s="421">
        <f t="shared" si="40"/>
        <v>7.8249709766361919</v>
      </c>
      <c r="D34" s="421">
        <f t="shared" si="40"/>
        <v>7.6751226451224621</v>
      </c>
      <c r="E34" s="421">
        <f t="shared" si="40"/>
        <v>6.9420410261588819</v>
      </c>
      <c r="F34" s="421">
        <f t="shared" si="40"/>
        <v>6.3563472414319246</v>
      </c>
      <c r="G34" s="421">
        <f t="shared" si="40"/>
        <v>6.3902543278478303</v>
      </c>
      <c r="H34" s="421">
        <f t="shared" si="40"/>
        <v>4.9638597045580219</v>
      </c>
      <c r="I34" s="422">
        <f t="shared" si="40"/>
        <v>3.5125211388329047</v>
      </c>
      <c r="J34" s="422">
        <f t="shared" si="40"/>
        <v>2.7248512448177347</v>
      </c>
      <c r="K34" s="422">
        <f t="shared" si="40"/>
        <v>2.0773271197819989</v>
      </c>
      <c r="L34" s="422">
        <f t="shared" si="40"/>
        <v>1.0628025082854484</v>
      </c>
      <c r="M34" s="422">
        <f t="shared" si="40"/>
        <v>0.84755512943432398</v>
      </c>
      <c r="N34" s="422">
        <f t="shared" si="0"/>
        <v>0.71729299859660056</v>
      </c>
      <c r="O34" s="422">
        <f t="shared" ref="O34:P34" si="41">100*O14/O$19</f>
        <v>0.80885196075786603</v>
      </c>
      <c r="P34" s="422">
        <f t="shared" si="41"/>
        <v>0.72585626242634371</v>
      </c>
      <c r="Q34" s="422">
        <f t="shared" ref="Q34:R34" si="42">100*Q14/Q$19</f>
        <v>0.67219248206961446</v>
      </c>
      <c r="R34" s="422">
        <f t="shared" si="42"/>
        <v>0.4092655765988315</v>
      </c>
      <c r="S34" s="422">
        <f t="shared" ref="S34:T34" si="43">100*S14/S$19</f>
        <v>0.67676390592501734</v>
      </c>
      <c r="T34" s="422">
        <f t="shared" si="43"/>
        <v>1.3440527494289602</v>
      </c>
      <c r="U34" s="424"/>
      <c r="V34" s="424"/>
      <c r="AA34" s="423"/>
    </row>
    <row r="35" spans="1:27" ht="15.75" x14ac:dyDescent="0.25">
      <c r="A35" s="413" t="s">
        <v>100</v>
      </c>
      <c r="B35" s="421">
        <f t="shared" ref="B35:M35" si="44">100*B15/B$19</f>
        <v>4.9371319742697786</v>
      </c>
      <c r="C35" s="421">
        <f t="shared" si="44"/>
        <v>5.4532179654621968</v>
      </c>
      <c r="D35" s="421">
        <f t="shared" si="44"/>
        <v>4.3358926194080212</v>
      </c>
      <c r="E35" s="421">
        <f t="shared" si="44"/>
        <v>3.8038015064651316</v>
      </c>
      <c r="F35" s="421">
        <f t="shared" si="44"/>
        <v>3.4060649613372251</v>
      </c>
      <c r="G35" s="421">
        <f t="shared" si="44"/>
        <v>2.9157634415168077</v>
      </c>
      <c r="H35" s="421">
        <f t="shared" si="44"/>
        <v>2.0731297890828659</v>
      </c>
      <c r="I35" s="422">
        <f t="shared" si="44"/>
        <v>1.3702596891143699</v>
      </c>
      <c r="J35" s="422">
        <f t="shared" si="44"/>
        <v>1.2131334178248447</v>
      </c>
      <c r="K35" s="422">
        <f t="shared" si="44"/>
        <v>1.4623660767178004</v>
      </c>
      <c r="L35" s="422">
        <f t="shared" si="44"/>
        <v>1.3846832455115519</v>
      </c>
      <c r="M35" s="422">
        <f t="shared" si="44"/>
        <v>0.9724695247226407</v>
      </c>
      <c r="N35" s="422">
        <f t="shared" si="0"/>
        <v>0.69780134102604074</v>
      </c>
      <c r="O35" s="422">
        <f t="shared" ref="O35:P35" si="45">100*O15/O$19</f>
        <v>0.42848022156878612</v>
      </c>
      <c r="P35" s="422">
        <f t="shared" si="45"/>
        <v>0.28673576577835685</v>
      </c>
      <c r="Q35" s="422">
        <f t="shared" ref="Q35:R35" si="46">100*Q15/Q$19</f>
        <v>0.19584978546569476</v>
      </c>
      <c r="R35" s="422">
        <f t="shared" si="46"/>
        <v>0.16664706113006314</v>
      </c>
      <c r="S35" s="422">
        <f t="shared" ref="S35:T35" si="47">100*S15/S$19</f>
        <v>0.21865500506639646</v>
      </c>
      <c r="T35" s="422">
        <f t="shared" si="47"/>
        <v>0.38088058240410472</v>
      </c>
      <c r="AA35" s="423"/>
    </row>
    <row r="36" spans="1:27" ht="15.75" x14ac:dyDescent="0.25">
      <c r="A36" s="413" t="s">
        <v>101</v>
      </c>
      <c r="B36" s="421">
        <f t="shared" ref="B36:M36" si="48">100*B16/B$19</f>
        <v>3.1934430689702085</v>
      </c>
      <c r="C36" s="421">
        <f t="shared" si="48"/>
        <v>2.9966623131620951</v>
      </c>
      <c r="D36" s="421">
        <f t="shared" si="48"/>
        <v>3.1263107982419349</v>
      </c>
      <c r="E36" s="421">
        <f t="shared" si="48"/>
        <v>3.4388899344077188</v>
      </c>
      <c r="F36" s="421">
        <f t="shared" si="48"/>
        <v>2.7760413846736922</v>
      </c>
      <c r="G36" s="421">
        <f t="shared" si="48"/>
        <v>2.9254317670645946</v>
      </c>
      <c r="H36" s="421">
        <f t="shared" si="48"/>
        <v>2.5915356663243538</v>
      </c>
      <c r="I36" s="422">
        <f t="shared" si="48"/>
        <v>1.9882085852618896</v>
      </c>
      <c r="J36" s="422">
        <f t="shared" si="48"/>
        <v>1.1578201190041459</v>
      </c>
      <c r="K36" s="422">
        <f t="shared" si="48"/>
        <v>0.65332558520031359</v>
      </c>
      <c r="L36" s="422">
        <f t="shared" si="48"/>
        <v>0.34751198111633003</v>
      </c>
      <c r="M36" s="422">
        <f t="shared" si="48"/>
        <v>0.2487330502670867</v>
      </c>
      <c r="N36" s="422">
        <f t="shared" si="0"/>
        <v>0.25826446280991733</v>
      </c>
      <c r="O36" s="422">
        <f t="shared" ref="O36:P36" si="49">100*O16/O$19</f>
        <v>0.223457156473963</v>
      </c>
      <c r="P36" s="422">
        <f t="shared" si="49"/>
        <v>0.18078780200805206</v>
      </c>
      <c r="Q36" s="422">
        <f t="shared" ref="Q36:R36" si="50">100*Q16/Q$19</f>
        <v>0.26248373546321846</v>
      </c>
      <c r="R36" s="422">
        <f t="shared" si="50"/>
        <v>0.25781280633650944</v>
      </c>
      <c r="S36" s="422">
        <f t="shared" ref="S36:T36" si="51">100*S16/S$19</f>
        <v>0.31571649512026023</v>
      </c>
      <c r="T36" s="422">
        <f t="shared" si="51"/>
        <v>0.3881943897471673</v>
      </c>
      <c r="AA36" s="423"/>
    </row>
    <row r="37" spans="1:27" ht="15.75" x14ac:dyDescent="0.25">
      <c r="A37" s="413" t="s">
        <v>102</v>
      </c>
      <c r="B37" s="421">
        <f t="shared" ref="B37:M37" si="52">100*B17/B$19</f>
        <v>25.607303185183746</v>
      </c>
      <c r="C37" s="421">
        <f t="shared" si="52"/>
        <v>7.7002612102742711</v>
      </c>
      <c r="D37" s="421">
        <f t="shared" si="52"/>
        <v>1.9887658891543414</v>
      </c>
      <c r="E37" s="421">
        <f t="shared" si="52"/>
        <v>1.6290203386562991</v>
      </c>
      <c r="F37" s="421">
        <f t="shared" si="52"/>
        <v>1.031171400867267</v>
      </c>
      <c r="G37" s="421">
        <f t="shared" si="52"/>
        <v>0.70375232803102017</v>
      </c>
      <c r="H37" s="421">
        <f t="shared" si="52"/>
        <v>0.71984358954103789</v>
      </c>
      <c r="I37" s="422">
        <f t="shared" si="52"/>
        <v>0.59478305186832525</v>
      </c>
      <c r="J37" s="422">
        <f t="shared" si="52"/>
        <v>0.40545185057891009</v>
      </c>
      <c r="K37" s="422">
        <f t="shared" si="52"/>
        <v>0.36615570362262834</v>
      </c>
      <c r="L37" s="422">
        <f t="shared" si="52"/>
        <v>0.31174745475787419</v>
      </c>
      <c r="M37" s="422">
        <f t="shared" si="52"/>
        <v>0.38515271880564306</v>
      </c>
      <c r="N37" s="422">
        <f t="shared" si="0"/>
        <v>0.36351941369094026</v>
      </c>
      <c r="O37" s="422">
        <f t="shared" ref="O37:P37" si="53">100*O17/O$19</f>
        <v>0.25897650327767135</v>
      </c>
      <c r="P37" s="422">
        <f t="shared" si="53"/>
        <v>0.32776242408941109</v>
      </c>
      <c r="Q37" s="422">
        <f t="shared" ref="Q37:R37" si="54">100*Q17/Q$19</f>
        <v>0.37909314795888505</v>
      </c>
      <c r="R37" s="422">
        <f t="shared" si="54"/>
        <v>0.32986315335450739</v>
      </c>
      <c r="S37" s="422">
        <f t="shared" ref="S37:T37" si="55">100*S17/S$19</f>
        <v>0.43411018079035785</v>
      </c>
      <c r="T37" s="422">
        <f t="shared" si="55"/>
        <v>0.46189506374264394</v>
      </c>
    </row>
    <row r="38" spans="1:27" ht="15.75" x14ac:dyDescent="0.25">
      <c r="A38" s="425" t="s">
        <v>33</v>
      </c>
      <c r="B38" s="426">
        <f t="shared" ref="B38:O38" si="56">100*B19/B$19</f>
        <v>100</v>
      </c>
      <c r="C38" s="426">
        <f t="shared" si="56"/>
        <v>100</v>
      </c>
      <c r="D38" s="426">
        <f t="shared" si="56"/>
        <v>100</v>
      </c>
      <c r="E38" s="426">
        <f t="shared" si="56"/>
        <v>100</v>
      </c>
      <c r="F38" s="426">
        <f t="shared" si="56"/>
        <v>100</v>
      </c>
      <c r="G38" s="426">
        <f t="shared" si="56"/>
        <v>100</v>
      </c>
      <c r="H38" s="426">
        <f t="shared" si="56"/>
        <v>100</v>
      </c>
      <c r="I38" s="426">
        <f t="shared" si="56"/>
        <v>99.999999999999986</v>
      </c>
      <c r="J38" s="426">
        <f t="shared" si="56"/>
        <v>99.999999999999986</v>
      </c>
      <c r="K38" s="426">
        <f t="shared" si="56"/>
        <v>100</v>
      </c>
      <c r="L38" s="426">
        <f t="shared" si="56"/>
        <v>100</v>
      </c>
      <c r="M38" s="426">
        <f t="shared" si="56"/>
        <v>100</v>
      </c>
      <c r="N38" s="426">
        <f t="shared" si="56"/>
        <v>100</v>
      </c>
      <c r="O38" s="426">
        <f t="shared" si="56"/>
        <v>100</v>
      </c>
      <c r="P38" s="426">
        <f t="shared" ref="P38:Q38" si="57">100*P19/P$19</f>
        <v>99.999999999999986</v>
      </c>
      <c r="Q38" s="426">
        <f t="shared" si="57"/>
        <v>100</v>
      </c>
      <c r="R38" s="426">
        <f t="shared" ref="R38:S38" si="58">100*R19/R$19</f>
        <v>100</v>
      </c>
      <c r="S38" s="426">
        <f t="shared" si="58"/>
        <v>100</v>
      </c>
      <c r="T38" s="426">
        <f t="shared" ref="T38" si="59">100*T19/T$19</f>
        <v>100</v>
      </c>
    </row>
    <row r="39" spans="1:27" ht="14.25" x14ac:dyDescent="0.2">
      <c r="A39" s="427" t="s">
        <v>140</v>
      </c>
    </row>
    <row r="40" spans="1:27" ht="14.25" x14ac:dyDescent="0.2">
      <c r="A40" s="427"/>
    </row>
    <row r="43" spans="1:27" ht="15.75" hidden="1" x14ac:dyDescent="0.25">
      <c r="A43" s="428"/>
      <c r="B43" s="429"/>
      <c r="C43" s="429"/>
      <c r="D43" s="429"/>
      <c r="E43" s="429"/>
      <c r="F43" s="429"/>
      <c r="G43" s="429"/>
      <c r="H43" s="430"/>
      <c r="I43" s="430"/>
      <c r="J43" s="430"/>
      <c r="K43" s="430"/>
      <c r="L43" s="430"/>
      <c r="M43" s="430"/>
      <c r="N43" s="430"/>
      <c r="O43" s="430"/>
      <c r="P43" s="430"/>
      <c r="Q43" s="430"/>
      <c r="R43" s="431"/>
    </row>
    <row r="44" spans="1:27" ht="73.5" hidden="1" customHeight="1" x14ac:dyDescent="0.2">
      <c r="A44" s="432"/>
      <c r="B44" s="433"/>
      <c r="C44" s="433"/>
      <c r="D44" s="433"/>
      <c r="E44" s="433"/>
      <c r="F44" s="433"/>
      <c r="G44" s="433"/>
      <c r="H44" s="433"/>
      <c r="I44" s="433"/>
      <c r="J44" s="433"/>
      <c r="K44" s="433"/>
      <c r="L44" s="433"/>
      <c r="M44" s="433"/>
      <c r="N44" s="433"/>
      <c r="O44" s="433"/>
      <c r="P44" s="433"/>
      <c r="Q44" s="433"/>
      <c r="R44" s="433"/>
    </row>
    <row r="45" spans="1:27" ht="15.75" hidden="1" x14ac:dyDescent="0.25">
      <c r="A45" s="434" t="s">
        <v>87</v>
      </c>
      <c r="B45" s="433"/>
      <c r="C45" s="433"/>
      <c r="D45" s="433"/>
      <c r="E45" s="433"/>
      <c r="F45" s="433"/>
      <c r="G45" s="433"/>
      <c r="H45" s="433"/>
      <c r="I45" s="433"/>
      <c r="J45" s="433"/>
      <c r="K45" s="433"/>
      <c r="L45" s="433"/>
      <c r="M45" s="433"/>
      <c r="N45" s="433"/>
      <c r="O45" s="433"/>
      <c r="P45" s="433"/>
      <c r="Q45" s="433"/>
      <c r="R45" s="433"/>
    </row>
    <row r="46" spans="1:27" ht="15.75" hidden="1" x14ac:dyDescent="0.2">
      <c r="A46" s="435" t="s">
        <v>88</v>
      </c>
      <c r="B46" s="433"/>
      <c r="C46" s="433"/>
      <c r="D46" s="433"/>
      <c r="E46" s="433"/>
      <c r="F46" s="433"/>
      <c r="G46" s="433"/>
      <c r="H46" s="433"/>
      <c r="I46" s="433"/>
      <c r="J46" s="433"/>
      <c r="K46" s="433"/>
      <c r="L46" s="433"/>
      <c r="M46" s="433"/>
      <c r="N46" s="433"/>
      <c r="O46" s="433"/>
      <c r="P46" s="433"/>
      <c r="Q46" s="433"/>
      <c r="R46" s="433"/>
    </row>
    <row r="47" spans="1:27" ht="16.5" hidden="1" thickBot="1" x14ac:dyDescent="0.3">
      <c r="A47" s="436"/>
      <c r="B47" s="436"/>
      <c r="C47" s="436"/>
      <c r="D47" s="436"/>
      <c r="E47" s="436"/>
      <c r="F47" s="436"/>
      <c r="G47" s="436"/>
      <c r="H47" s="436"/>
      <c r="I47" s="436"/>
      <c r="J47" s="436"/>
      <c r="K47" s="436"/>
      <c r="L47" s="436"/>
      <c r="M47" s="436"/>
      <c r="N47" s="436"/>
      <c r="O47" s="436"/>
      <c r="P47" s="436"/>
      <c r="Q47" s="437"/>
      <c r="R47" s="437" t="s">
        <v>555</v>
      </c>
    </row>
    <row r="48" spans="1:27" ht="48.75" hidden="1" x14ac:dyDescent="0.35">
      <c r="A48" s="438"/>
      <c r="B48" s="439" t="s">
        <v>89</v>
      </c>
      <c r="C48" s="439" t="s">
        <v>90</v>
      </c>
      <c r="D48" s="439" t="s">
        <v>91</v>
      </c>
      <c r="E48" s="439" t="s">
        <v>92</v>
      </c>
      <c r="F48" s="439" t="s">
        <v>93</v>
      </c>
      <c r="G48" s="439" t="s">
        <v>94</v>
      </c>
      <c r="H48" s="439" t="s">
        <v>95</v>
      </c>
      <c r="I48" s="439" t="s">
        <v>96</v>
      </c>
      <c r="J48" s="439" t="s">
        <v>97</v>
      </c>
      <c r="K48" s="439" t="s">
        <v>98</v>
      </c>
      <c r="L48" s="439" t="s">
        <v>99</v>
      </c>
      <c r="M48" s="439" t="s">
        <v>100</v>
      </c>
      <c r="N48" s="439"/>
      <c r="O48" s="439" t="s">
        <v>101</v>
      </c>
      <c r="P48" s="439" t="s">
        <v>102</v>
      </c>
      <c r="Q48" s="439" t="s">
        <v>33</v>
      </c>
      <c r="R48" s="439" t="s">
        <v>554</v>
      </c>
    </row>
    <row r="49" spans="1:18" ht="15.75" hidden="1" x14ac:dyDescent="0.25">
      <c r="A49" s="440" t="s">
        <v>103</v>
      </c>
      <c r="B49" s="441"/>
      <c r="C49" s="441"/>
      <c r="D49" s="441"/>
      <c r="E49" s="441"/>
      <c r="F49" s="441"/>
      <c r="G49" s="441"/>
      <c r="H49" s="441"/>
      <c r="I49" s="441"/>
      <c r="J49" s="441"/>
      <c r="K49" s="441"/>
      <c r="L49" s="441"/>
      <c r="M49" s="441"/>
      <c r="N49" s="441"/>
      <c r="O49" s="441"/>
      <c r="P49" s="441"/>
      <c r="Q49" s="442"/>
      <c r="R49" s="442"/>
    </row>
    <row r="50" spans="1:18" ht="15.75" hidden="1" x14ac:dyDescent="0.25">
      <c r="A50" s="420">
        <v>2001</v>
      </c>
      <c r="B50" s="443">
        <v>0.23699999999999999</v>
      </c>
      <c r="C50" s="443">
        <v>1.2E-2</v>
      </c>
      <c r="D50" s="443">
        <v>13.96</v>
      </c>
      <c r="E50" s="443">
        <v>21.405000000000001</v>
      </c>
      <c r="F50" s="443">
        <v>183.88800000000001</v>
      </c>
      <c r="G50" s="443">
        <v>297.36200000000002</v>
      </c>
      <c r="H50" s="443">
        <v>519.38499999999999</v>
      </c>
      <c r="I50" s="443">
        <v>236.00200000000001</v>
      </c>
      <c r="J50" s="443">
        <v>188.721</v>
      </c>
      <c r="K50" s="443">
        <v>242.53100000000001</v>
      </c>
      <c r="L50" s="443">
        <v>193.93</v>
      </c>
      <c r="M50" s="443">
        <v>147.726</v>
      </c>
      <c r="N50" s="443"/>
      <c r="O50" s="443">
        <v>98.91</v>
      </c>
      <c r="P50" s="443">
        <v>441.91299999999956</v>
      </c>
      <c r="Q50" s="417">
        <v>2585.982</v>
      </c>
      <c r="R50" s="444">
        <v>177.834796592652</v>
      </c>
    </row>
    <row r="51" spans="1:18" ht="15.75" hidden="1" x14ac:dyDescent="0.25">
      <c r="A51" s="420">
        <v>2002</v>
      </c>
      <c r="B51" s="443">
        <v>0.1</v>
      </c>
      <c r="C51" s="443">
        <v>4.3970000000000002</v>
      </c>
      <c r="D51" s="443">
        <v>35.064999999999998</v>
      </c>
      <c r="E51" s="443">
        <v>26.212</v>
      </c>
      <c r="F51" s="443">
        <v>217.98</v>
      </c>
      <c r="G51" s="443">
        <v>272.101</v>
      </c>
      <c r="H51" s="443">
        <v>473.80799999999999</v>
      </c>
      <c r="I51" s="443">
        <v>204.84800000000001</v>
      </c>
      <c r="J51" s="443">
        <v>155.726</v>
      </c>
      <c r="K51" s="443">
        <v>201.197</v>
      </c>
      <c r="L51" s="443">
        <v>182.36799999999999</v>
      </c>
      <c r="M51" s="443">
        <v>135.249</v>
      </c>
      <c r="N51" s="443"/>
      <c r="O51" s="443">
        <v>81.777000000000001</v>
      </c>
      <c r="P51" s="443">
        <v>691.303</v>
      </c>
      <c r="Q51" s="417">
        <v>2682.1309999999999</v>
      </c>
      <c r="R51" s="444">
        <v>175.38722531529601</v>
      </c>
    </row>
    <row r="52" spans="1:18" ht="15.75" hidden="1" x14ac:dyDescent="0.25">
      <c r="A52" s="420">
        <v>2003</v>
      </c>
      <c r="B52" s="443">
        <v>3.5999999999999997E-2</v>
      </c>
      <c r="C52" s="443">
        <v>6.3540000000000001</v>
      </c>
      <c r="D52" s="443">
        <v>67.692999999999998</v>
      </c>
      <c r="E52" s="443">
        <v>43.959000000000003</v>
      </c>
      <c r="F52" s="443">
        <v>260.35700000000003</v>
      </c>
      <c r="G52" s="443">
        <v>470.28199999999998</v>
      </c>
      <c r="H52" s="443">
        <v>553.28800000000001</v>
      </c>
      <c r="I52" s="443">
        <v>246.12899999999999</v>
      </c>
      <c r="J52" s="443">
        <v>216.37</v>
      </c>
      <c r="K52" s="443">
        <v>229.733</v>
      </c>
      <c r="L52" s="443">
        <v>220.108</v>
      </c>
      <c r="M52" s="443">
        <v>139.74</v>
      </c>
      <c r="N52" s="443"/>
      <c r="O52" s="443">
        <v>105.096</v>
      </c>
      <c r="P52" s="443">
        <v>86.911000000000001</v>
      </c>
      <c r="Q52" s="417">
        <v>2646.056</v>
      </c>
      <c r="R52" s="444">
        <v>172.58271336716001</v>
      </c>
    </row>
    <row r="53" spans="1:18" ht="15.75" hidden="1" x14ac:dyDescent="0.25">
      <c r="A53" s="420">
        <v>2004</v>
      </c>
      <c r="B53" s="443">
        <v>0.02</v>
      </c>
      <c r="C53" s="443">
        <v>8.2550000000000008</v>
      </c>
      <c r="D53" s="443">
        <v>71.100999999999999</v>
      </c>
      <c r="E53" s="443">
        <v>83.013000000000005</v>
      </c>
      <c r="F53" s="443">
        <v>243.292</v>
      </c>
      <c r="G53" s="443">
        <v>461.14499999999998</v>
      </c>
      <c r="H53" s="443">
        <v>567.84199999999998</v>
      </c>
      <c r="I53" s="443">
        <v>229.91900000000001</v>
      </c>
      <c r="J53" s="443">
        <v>219.67500000000001</v>
      </c>
      <c r="K53" s="443">
        <v>198.28800000000001</v>
      </c>
      <c r="L53" s="443">
        <v>201.80600000000001</v>
      </c>
      <c r="M53" s="443">
        <v>127.285</v>
      </c>
      <c r="N53" s="443"/>
      <c r="O53" s="443">
        <v>110.65</v>
      </c>
      <c r="P53" s="443">
        <v>76.787999999999997</v>
      </c>
      <c r="Q53" s="417">
        <v>2599.0790000000002</v>
      </c>
      <c r="R53" s="444">
        <v>171.283244478928</v>
      </c>
    </row>
    <row r="54" spans="1:18" ht="15.75" hidden="1" x14ac:dyDescent="0.25">
      <c r="A54" s="420">
        <v>2005</v>
      </c>
      <c r="B54" s="443">
        <v>1.6E-2</v>
      </c>
      <c r="C54" s="443">
        <v>16.073</v>
      </c>
      <c r="D54" s="443">
        <v>58.5</v>
      </c>
      <c r="E54" s="443">
        <v>103.131</v>
      </c>
      <c r="F54" s="443">
        <v>245.04499999999999</v>
      </c>
      <c r="G54" s="443">
        <v>381.28300000000002</v>
      </c>
      <c r="H54" s="443">
        <v>598.32100000000003</v>
      </c>
      <c r="I54" s="443">
        <v>201.95500000000001</v>
      </c>
      <c r="J54" s="443">
        <v>205.60900000000001</v>
      </c>
      <c r="K54" s="443">
        <v>205.49700000000001</v>
      </c>
      <c r="L54" s="443">
        <v>174.33</v>
      </c>
      <c r="M54" s="443">
        <v>105.703</v>
      </c>
      <c r="N54" s="443"/>
      <c r="O54" s="443">
        <v>90.540999999999997</v>
      </c>
      <c r="P54" s="443">
        <v>57.451000000000001</v>
      </c>
      <c r="Q54" s="443">
        <v>2443.4549999999999</v>
      </c>
      <c r="R54" s="443">
        <v>169.7</v>
      </c>
    </row>
    <row r="55" spans="1:18" ht="15.75" hidden="1" x14ac:dyDescent="0.25">
      <c r="A55" s="445">
        <v>2006</v>
      </c>
      <c r="B55" s="443">
        <v>8.9999999999999993E-3</v>
      </c>
      <c r="C55" s="443">
        <v>42.192</v>
      </c>
      <c r="D55" s="443">
        <v>63.325000000000003</v>
      </c>
      <c r="E55" s="443">
        <v>111.60899999999999</v>
      </c>
      <c r="F55" s="443">
        <v>260.89499999999998</v>
      </c>
      <c r="G55" s="443">
        <v>337.971</v>
      </c>
      <c r="H55" s="443">
        <v>568.202</v>
      </c>
      <c r="I55" s="443">
        <v>238.893</v>
      </c>
      <c r="J55" s="443">
        <v>154.001</v>
      </c>
      <c r="K55" s="443">
        <v>180.26300000000001</v>
      </c>
      <c r="L55" s="443">
        <v>163.47300000000001</v>
      </c>
      <c r="M55" s="443">
        <v>84.864999999999995</v>
      </c>
      <c r="N55" s="443"/>
      <c r="O55" s="443">
        <v>89.715999999999994</v>
      </c>
      <c r="P55" s="443">
        <v>44.628999999999998</v>
      </c>
      <c r="Q55" s="443">
        <v>2340.0429999999997</v>
      </c>
      <c r="R55" s="443">
        <v>167.74</v>
      </c>
    </row>
    <row r="56" spans="1:18" ht="15.75" hidden="1" x14ac:dyDescent="0.25">
      <c r="A56" s="446">
        <v>2007</v>
      </c>
      <c r="B56" s="443">
        <v>5.1999999999999998E-2</v>
      </c>
      <c r="C56" s="443">
        <v>54.898000000000003</v>
      </c>
      <c r="D56" s="443">
        <v>75.716999999999999</v>
      </c>
      <c r="E56" s="443">
        <v>116.389</v>
      </c>
      <c r="F56" s="443">
        <v>376.017</v>
      </c>
      <c r="G56" s="443">
        <v>294.31799999999998</v>
      </c>
      <c r="H56" s="443">
        <v>563.40499999999997</v>
      </c>
      <c r="I56" s="443">
        <v>243.07499999999999</v>
      </c>
      <c r="J56" s="443">
        <v>158.23099999999999</v>
      </c>
      <c r="K56" s="443">
        <v>197.798</v>
      </c>
      <c r="L56" s="443">
        <v>126.85899999999999</v>
      </c>
      <c r="M56" s="443">
        <v>61.823</v>
      </c>
      <c r="N56" s="443"/>
      <c r="O56" s="443">
        <v>83.206999999999994</v>
      </c>
      <c r="P56" s="443">
        <v>38.290999999999997</v>
      </c>
      <c r="Q56" s="443">
        <v>2390.08</v>
      </c>
      <c r="R56" s="443">
        <v>164.74</v>
      </c>
    </row>
    <row r="57" spans="1:18" ht="15.75" hidden="1" x14ac:dyDescent="0.25">
      <c r="A57" s="446">
        <v>2008</v>
      </c>
      <c r="B57" s="443">
        <v>3.4950000000000001</v>
      </c>
      <c r="C57" s="443">
        <v>71.021000000000001</v>
      </c>
      <c r="D57" s="443">
        <v>152.18</v>
      </c>
      <c r="E57" s="443">
        <v>112.64700000000001</v>
      </c>
      <c r="F57" s="443">
        <v>384.98500000000001</v>
      </c>
      <c r="G57" s="443">
        <v>286.99700000000001</v>
      </c>
      <c r="H57" s="443">
        <v>431.697</v>
      </c>
      <c r="I57" s="443">
        <v>190.97800000000001</v>
      </c>
      <c r="J57" s="443">
        <v>129.32</v>
      </c>
      <c r="K57" s="443">
        <v>153.38800000000001</v>
      </c>
      <c r="L57" s="443">
        <v>81.552999999999997</v>
      </c>
      <c r="M57" s="443">
        <v>32.182000000000002</v>
      </c>
      <c r="N57" s="443"/>
      <c r="O57" s="443">
        <v>53.36</v>
      </c>
      <c r="P57" s="443">
        <v>28.195</v>
      </c>
      <c r="Q57" s="443">
        <v>2111.998</v>
      </c>
      <c r="R57" s="443">
        <v>158.23980193905001</v>
      </c>
    </row>
    <row r="58" spans="1:18" ht="15.75" hidden="1" x14ac:dyDescent="0.25">
      <c r="A58" s="446">
        <v>2009</v>
      </c>
      <c r="B58" s="443">
        <v>17.806999999999999</v>
      </c>
      <c r="C58" s="443">
        <v>109.383</v>
      </c>
      <c r="D58" s="443">
        <v>269.21199999999999</v>
      </c>
      <c r="E58" s="443">
        <v>142.55099999999999</v>
      </c>
      <c r="F58" s="443">
        <v>377.39600000000002</v>
      </c>
      <c r="G58" s="443">
        <v>253.94399999999999</v>
      </c>
      <c r="H58" s="443">
        <v>355.35300000000001</v>
      </c>
      <c r="I58" s="443">
        <v>111.735</v>
      </c>
      <c r="J58" s="443">
        <v>107.273</v>
      </c>
      <c r="K58" s="443">
        <v>86.492000000000004</v>
      </c>
      <c r="L58" s="443">
        <v>59.868000000000002</v>
      </c>
      <c r="M58" s="443">
        <v>26.768000000000001</v>
      </c>
      <c r="N58" s="443"/>
      <c r="O58" s="443">
        <v>31.376999999999999</v>
      </c>
      <c r="P58" s="443">
        <v>19.093</v>
      </c>
      <c r="Q58" s="443">
        <v>1968.252</v>
      </c>
      <c r="R58" s="443">
        <v>149.760982557093</v>
      </c>
    </row>
    <row r="59" spans="1:18" ht="15.75" hidden="1" x14ac:dyDescent="0.25">
      <c r="A59" s="446">
        <v>2010</v>
      </c>
      <c r="B59" s="443">
        <v>36.328000000000003</v>
      </c>
      <c r="C59" s="443">
        <v>137.75299999999999</v>
      </c>
      <c r="D59" s="443">
        <v>324.84899999999999</v>
      </c>
      <c r="E59" s="443">
        <v>254.32900000000001</v>
      </c>
      <c r="F59" s="443">
        <v>361.17700000000002</v>
      </c>
      <c r="G59" s="443">
        <v>217.71799999999999</v>
      </c>
      <c r="H59" s="443">
        <v>300.20100000000002</v>
      </c>
      <c r="I59" s="443">
        <v>79.209000000000003</v>
      </c>
      <c r="J59" s="443">
        <v>96.546000000000006</v>
      </c>
      <c r="K59" s="443">
        <v>76.457999999999998</v>
      </c>
      <c r="L59" s="443">
        <v>43.793999999999997</v>
      </c>
      <c r="M59" s="443">
        <v>29.963999999999999</v>
      </c>
      <c r="N59" s="443"/>
      <c r="O59" s="443">
        <v>20.855</v>
      </c>
      <c r="P59" s="443">
        <v>17.143999999999998</v>
      </c>
      <c r="Q59" s="443">
        <v>1996.325</v>
      </c>
      <c r="R59" s="443">
        <v>144.313697938693</v>
      </c>
    </row>
    <row r="60" spans="1:18" ht="15.75" hidden="1" x14ac:dyDescent="0.25">
      <c r="A60" s="445">
        <v>2011</v>
      </c>
      <c r="B60" s="443">
        <v>72.897999999999996</v>
      </c>
      <c r="C60" s="443">
        <v>201.572</v>
      </c>
      <c r="D60" s="443">
        <v>316.05200000000002</v>
      </c>
      <c r="E60" s="443">
        <v>295.82</v>
      </c>
      <c r="F60" s="443">
        <v>343.24099999999999</v>
      </c>
      <c r="G60" s="443">
        <v>196.09700000000001</v>
      </c>
      <c r="H60" s="443">
        <v>218.505</v>
      </c>
      <c r="I60" s="443">
        <v>73.042000000000002</v>
      </c>
      <c r="J60" s="443">
        <v>63.695</v>
      </c>
      <c r="K60" s="443">
        <v>51.271000000000001</v>
      </c>
      <c r="L60" s="443">
        <v>21.329000000000001</v>
      </c>
      <c r="M60" s="443">
        <v>28.129000000000001</v>
      </c>
      <c r="N60" s="443"/>
      <c r="O60" s="443">
        <v>11.436</v>
      </c>
      <c r="P60" s="443">
        <v>14.324</v>
      </c>
      <c r="Q60" s="443">
        <v>1907.4110000000001</v>
      </c>
      <c r="R60" s="443">
        <v>138.16368925464101</v>
      </c>
    </row>
    <row r="61" spans="1:18" ht="15.75" hidden="1" x14ac:dyDescent="0.25">
      <c r="A61" s="445">
        <v>2012</v>
      </c>
      <c r="B61" s="443">
        <v>173.22200000000001</v>
      </c>
      <c r="C61" s="443">
        <v>220.09200000000001</v>
      </c>
      <c r="D61" s="443">
        <v>350.608</v>
      </c>
      <c r="E61" s="443">
        <v>382.69299999999998</v>
      </c>
      <c r="F61" s="443">
        <v>322.84300000000002</v>
      </c>
      <c r="G61" s="443">
        <v>194.09</v>
      </c>
      <c r="H61" s="443">
        <v>155.428</v>
      </c>
      <c r="I61" s="443">
        <v>59.13</v>
      </c>
      <c r="J61" s="443">
        <v>38.558999999999997</v>
      </c>
      <c r="K61" s="443">
        <v>47.076999999999998</v>
      </c>
      <c r="L61" s="443">
        <v>18.488</v>
      </c>
      <c r="M61" s="443">
        <v>25.076000000000001</v>
      </c>
      <c r="N61" s="443"/>
      <c r="O61" s="443">
        <v>9.4920000000000009</v>
      </c>
      <c r="P61" s="443">
        <v>14.026999999999999</v>
      </c>
      <c r="Q61" s="443">
        <v>2010.825</v>
      </c>
      <c r="R61" s="443">
        <v>132.95120487901099</v>
      </c>
    </row>
    <row r="62" spans="1:18" ht="15.75" hidden="1" x14ac:dyDescent="0.25">
      <c r="A62" s="420" t="s">
        <v>104</v>
      </c>
      <c r="B62" s="443">
        <v>3.5999999999999997E-2</v>
      </c>
      <c r="C62" s="443">
        <v>1.7130000000000001</v>
      </c>
      <c r="D62" s="443">
        <v>16.952000000000002</v>
      </c>
      <c r="E62" s="443">
        <v>8.9039999999999999</v>
      </c>
      <c r="F62" s="443">
        <v>75.998000000000005</v>
      </c>
      <c r="G62" s="443">
        <v>130.85300000000001</v>
      </c>
      <c r="H62" s="443">
        <v>156.43299999999999</v>
      </c>
      <c r="I62" s="443">
        <v>70.831000000000003</v>
      </c>
      <c r="J62" s="443">
        <v>58.451000000000001</v>
      </c>
      <c r="K62" s="443">
        <v>64.944999999999993</v>
      </c>
      <c r="L62" s="443">
        <v>65.010000000000005</v>
      </c>
      <c r="M62" s="443">
        <v>40.36</v>
      </c>
      <c r="N62" s="443"/>
      <c r="O62" s="443">
        <v>28.361999999999998</v>
      </c>
      <c r="P62" s="443">
        <v>18.753</v>
      </c>
      <c r="Q62" s="417">
        <v>737.601</v>
      </c>
      <c r="R62" s="444">
        <v>172.84355941729001</v>
      </c>
    </row>
    <row r="63" spans="1:18" ht="15.75" hidden="1" x14ac:dyDescent="0.25">
      <c r="A63" s="420" t="s">
        <v>105</v>
      </c>
      <c r="B63" s="443">
        <v>1.2999999999999999E-2</v>
      </c>
      <c r="C63" s="443">
        <v>1.619</v>
      </c>
      <c r="D63" s="443">
        <v>16.867999999999999</v>
      </c>
      <c r="E63" s="443">
        <v>9.27</v>
      </c>
      <c r="F63" s="443">
        <v>66.503</v>
      </c>
      <c r="G63" s="443">
        <v>107.94799999999999</v>
      </c>
      <c r="H63" s="443">
        <v>133.04900000000001</v>
      </c>
      <c r="I63" s="443">
        <v>62.384</v>
      </c>
      <c r="J63" s="443">
        <v>51.37</v>
      </c>
      <c r="K63" s="443">
        <v>60.588000000000001</v>
      </c>
      <c r="L63" s="443">
        <v>54.506999999999998</v>
      </c>
      <c r="M63" s="443">
        <v>33.356000000000002</v>
      </c>
      <c r="N63" s="443"/>
      <c r="O63" s="443">
        <v>23.619</v>
      </c>
      <c r="P63" s="443">
        <v>21.56</v>
      </c>
      <c r="Q63" s="417">
        <v>642.654</v>
      </c>
      <c r="R63" s="444">
        <v>172.640790282952</v>
      </c>
    </row>
    <row r="64" spans="1:18" ht="15.75" hidden="1" x14ac:dyDescent="0.25">
      <c r="A64" s="420" t="s">
        <v>106</v>
      </c>
      <c r="B64" s="443">
        <v>1.6E-2</v>
      </c>
      <c r="C64" s="443">
        <v>1.621</v>
      </c>
      <c r="D64" s="443">
        <v>19.449000000000002</v>
      </c>
      <c r="E64" s="443">
        <v>12.132999999999999</v>
      </c>
      <c r="F64" s="443">
        <v>71.594999999999999</v>
      </c>
      <c r="G64" s="443">
        <v>139.18299999999999</v>
      </c>
      <c r="H64" s="443">
        <v>152.19999999999999</v>
      </c>
      <c r="I64" s="443">
        <v>66.703000000000003</v>
      </c>
      <c r="J64" s="443">
        <v>63.398000000000003</v>
      </c>
      <c r="K64" s="443">
        <v>62.981999999999999</v>
      </c>
      <c r="L64" s="443">
        <v>60.029000000000003</v>
      </c>
      <c r="M64" s="443">
        <v>38.121000000000002</v>
      </c>
      <c r="N64" s="443"/>
      <c r="O64" s="443">
        <v>30.36</v>
      </c>
      <c r="P64" s="443">
        <v>24.986000000000001</v>
      </c>
      <c r="Q64" s="417">
        <v>742.77599999999995</v>
      </c>
      <c r="R64" s="444">
        <v>172.39062399866299</v>
      </c>
    </row>
    <row r="65" spans="1:18" ht="15.75" hidden="1" x14ac:dyDescent="0.25">
      <c r="A65" s="420" t="s">
        <v>107</v>
      </c>
      <c r="B65" s="443">
        <v>0.01</v>
      </c>
      <c r="C65" s="443">
        <v>1.401</v>
      </c>
      <c r="D65" s="443">
        <v>14.423999999999999</v>
      </c>
      <c r="E65" s="443">
        <v>13.651999999999999</v>
      </c>
      <c r="F65" s="443">
        <v>46.26</v>
      </c>
      <c r="G65" s="443">
        <v>92.296999999999997</v>
      </c>
      <c r="H65" s="443">
        <v>111.604</v>
      </c>
      <c r="I65" s="443">
        <v>46.210999999999999</v>
      </c>
      <c r="J65" s="443">
        <v>43.151000000000003</v>
      </c>
      <c r="K65" s="443">
        <v>41.218000000000004</v>
      </c>
      <c r="L65" s="443">
        <v>40.569000000000003</v>
      </c>
      <c r="M65" s="443">
        <v>27.902999999999999</v>
      </c>
      <c r="N65" s="443"/>
      <c r="O65" s="443">
        <v>22.751999999999999</v>
      </c>
      <c r="P65" s="443">
        <v>21.573</v>
      </c>
      <c r="Q65" s="417">
        <v>523.02499999999998</v>
      </c>
      <c r="R65" s="444">
        <v>172.398293356094</v>
      </c>
    </row>
    <row r="66" spans="1:18" ht="15.75" hidden="1" x14ac:dyDescent="0.25">
      <c r="A66" s="420" t="s">
        <v>108</v>
      </c>
      <c r="B66" s="443">
        <v>4.9000000000000002E-2</v>
      </c>
      <c r="C66" s="443">
        <v>2.4020000000000001</v>
      </c>
      <c r="D66" s="443">
        <v>21.896999999999998</v>
      </c>
      <c r="E66" s="443">
        <v>22.16</v>
      </c>
      <c r="F66" s="443">
        <v>67.641000000000005</v>
      </c>
      <c r="G66" s="443">
        <v>140.08600000000001</v>
      </c>
      <c r="H66" s="443">
        <v>164.369</v>
      </c>
      <c r="I66" s="443">
        <v>72.760999999999996</v>
      </c>
      <c r="J66" s="443">
        <v>59.965000000000003</v>
      </c>
      <c r="K66" s="443">
        <v>60.689</v>
      </c>
      <c r="L66" s="443">
        <v>58.451000000000001</v>
      </c>
      <c r="M66" s="443">
        <v>40.042999999999999</v>
      </c>
      <c r="N66" s="443"/>
      <c r="O66" s="443">
        <v>32.228000000000002</v>
      </c>
      <c r="P66" s="443">
        <v>19.5</v>
      </c>
      <c r="Q66" s="417">
        <v>762.24099999999999</v>
      </c>
      <c r="R66" s="444">
        <v>171.65007048217299</v>
      </c>
    </row>
    <row r="67" spans="1:18" ht="15.75" hidden="1" x14ac:dyDescent="0.25">
      <c r="A67" s="420" t="s">
        <v>109</v>
      </c>
      <c r="B67" s="443">
        <v>8.9999999999999993E-3</v>
      </c>
      <c r="C67" s="443">
        <v>1.911</v>
      </c>
      <c r="D67" s="443">
        <v>15.826000000000001</v>
      </c>
      <c r="E67" s="443">
        <v>16.88</v>
      </c>
      <c r="F67" s="443">
        <v>54.014000000000003</v>
      </c>
      <c r="G67" s="443">
        <v>110.398</v>
      </c>
      <c r="H67" s="443">
        <v>140.376</v>
      </c>
      <c r="I67" s="443">
        <v>54.878</v>
      </c>
      <c r="J67" s="443">
        <v>54.171999999999997</v>
      </c>
      <c r="K67" s="443">
        <v>49.506999999999998</v>
      </c>
      <c r="L67" s="443">
        <v>50.304000000000002</v>
      </c>
      <c r="M67" s="443">
        <v>32.219000000000001</v>
      </c>
      <c r="N67" s="443"/>
      <c r="O67" s="443">
        <v>29.151</v>
      </c>
      <c r="P67" s="443">
        <v>20.204999999999998</v>
      </c>
      <c r="Q67" s="417">
        <v>629.85</v>
      </c>
      <c r="R67" s="444">
        <v>172.62610371609699</v>
      </c>
    </row>
    <row r="68" spans="1:18" ht="15.75" hidden="1" x14ac:dyDescent="0.25">
      <c r="A68" s="420" t="s">
        <v>110</v>
      </c>
      <c r="B68" s="443">
        <v>1.0999999999999999E-2</v>
      </c>
      <c r="C68" s="443">
        <v>2.4710000000000001</v>
      </c>
      <c r="D68" s="443">
        <v>20.768999999999998</v>
      </c>
      <c r="E68" s="443">
        <v>24.702000000000002</v>
      </c>
      <c r="F68" s="443">
        <v>71.5</v>
      </c>
      <c r="G68" s="443">
        <v>127.958</v>
      </c>
      <c r="H68" s="443">
        <v>153.25700000000001</v>
      </c>
      <c r="I68" s="443">
        <v>62.3</v>
      </c>
      <c r="J68" s="443">
        <v>61.402000000000001</v>
      </c>
      <c r="K68" s="443">
        <v>48.984999999999999</v>
      </c>
      <c r="L68" s="443">
        <v>55.39</v>
      </c>
      <c r="M68" s="443">
        <v>32.152000000000001</v>
      </c>
      <c r="N68" s="443"/>
      <c r="O68" s="443">
        <v>29.315000000000001</v>
      </c>
      <c r="P68" s="443">
        <v>19.925000000000001</v>
      </c>
      <c r="Q68" s="417">
        <v>710.13699999999994</v>
      </c>
      <c r="R68" s="444">
        <v>170.151020266237</v>
      </c>
    </row>
    <row r="69" spans="1:18" ht="15.75" hidden="1" x14ac:dyDescent="0.25">
      <c r="A69" s="420" t="s">
        <v>111</v>
      </c>
      <c r="B69" s="443">
        <v>4.1000000000000002E-2</v>
      </c>
      <c r="C69" s="443">
        <v>1.4710000000000001</v>
      </c>
      <c r="D69" s="443">
        <v>12.609</v>
      </c>
      <c r="E69" s="443">
        <v>19.271000000000001</v>
      </c>
      <c r="F69" s="443">
        <v>50.137999999999998</v>
      </c>
      <c r="G69" s="443">
        <v>82.700999999999993</v>
      </c>
      <c r="H69" s="443">
        <v>109.83799999999999</v>
      </c>
      <c r="I69" s="443">
        <v>39.979999999999997</v>
      </c>
      <c r="J69" s="443">
        <v>44.136000000000003</v>
      </c>
      <c r="K69" s="443">
        <v>39.110999999999997</v>
      </c>
      <c r="L69" s="443">
        <v>37.662999999999997</v>
      </c>
      <c r="M69" s="443">
        <v>22.867999999999999</v>
      </c>
      <c r="N69" s="443"/>
      <c r="O69" s="443">
        <v>19.956</v>
      </c>
      <c r="P69" s="443">
        <v>17.068000000000001</v>
      </c>
      <c r="Q69" s="417">
        <v>496.851</v>
      </c>
      <c r="R69" s="444">
        <v>170.60579470302201</v>
      </c>
    </row>
    <row r="70" spans="1:18" ht="15.75" hidden="1" x14ac:dyDescent="0.25">
      <c r="A70" s="420" t="s">
        <v>112</v>
      </c>
      <c r="B70" s="443">
        <v>3.4000000000000002E-2</v>
      </c>
      <c r="C70" s="443">
        <v>2.7240000000000002</v>
      </c>
      <c r="D70" s="443">
        <v>17.850999999999999</v>
      </c>
      <c r="E70" s="443">
        <v>25.92</v>
      </c>
      <c r="F70" s="443">
        <v>71.16</v>
      </c>
      <c r="G70" s="443">
        <v>110.149</v>
      </c>
      <c r="H70" s="443">
        <v>175.68700000000001</v>
      </c>
      <c r="I70" s="443">
        <v>62.44</v>
      </c>
      <c r="J70" s="443">
        <v>60.454000000000001</v>
      </c>
      <c r="K70" s="443">
        <v>53.451999999999998</v>
      </c>
      <c r="L70" s="443">
        <v>48.371000000000002</v>
      </c>
      <c r="M70" s="443">
        <v>31.448</v>
      </c>
      <c r="N70" s="443"/>
      <c r="O70" s="443">
        <v>24.608000000000001</v>
      </c>
      <c r="P70" s="443">
        <v>13.603999999999999</v>
      </c>
      <c r="Q70" s="417">
        <v>697.90200000000004</v>
      </c>
      <c r="R70" s="444">
        <v>169.47490859245499</v>
      </c>
    </row>
    <row r="71" spans="1:18" ht="15.75" hidden="1" x14ac:dyDescent="0.25">
      <c r="A71" s="420" t="s">
        <v>113</v>
      </c>
      <c r="B71" s="443">
        <v>6.3E-2</v>
      </c>
      <c r="C71" s="443">
        <v>3.165</v>
      </c>
      <c r="D71" s="443">
        <v>13.294</v>
      </c>
      <c r="E71" s="443">
        <v>23.501999999999999</v>
      </c>
      <c r="F71" s="443">
        <v>60.890999999999998</v>
      </c>
      <c r="G71" s="443">
        <v>90.757999999999996</v>
      </c>
      <c r="H71" s="443">
        <v>143.72999999999999</v>
      </c>
      <c r="I71" s="443">
        <v>45.427</v>
      </c>
      <c r="J71" s="443">
        <v>51.832000000000001</v>
      </c>
      <c r="K71" s="443">
        <v>53.067</v>
      </c>
      <c r="L71" s="443">
        <v>43.71</v>
      </c>
      <c r="M71" s="443">
        <v>27.048999999999999</v>
      </c>
      <c r="N71" s="443"/>
      <c r="O71" s="443">
        <v>22.268999999999998</v>
      </c>
      <c r="P71" s="443">
        <v>15.667</v>
      </c>
      <c r="Q71" s="417">
        <v>594.42399999999998</v>
      </c>
      <c r="R71" s="444">
        <v>170.44508835314301</v>
      </c>
    </row>
    <row r="72" spans="1:18" ht="15.75" hidden="1" x14ac:dyDescent="0.25">
      <c r="A72" s="420" t="s">
        <v>114</v>
      </c>
      <c r="B72" s="443">
        <v>6.5000000000000002E-2</v>
      </c>
      <c r="C72" s="443">
        <v>5.5119999999999996</v>
      </c>
      <c r="D72" s="443">
        <v>16.971</v>
      </c>
      <c r="E72" s="443">
        <v>29.334</v>
      </c>
      <c r="F72" s="443">
        <v>70.105000000000004</v>
      </c>
      <c r="G72" s="443">
        <v>114.68</v>
      </c>
      <c r="H72" s="443">
        <v>159.37799999999999</v>
      </c>
      <c r="I72" s="443">
        <v>53.67</v>
      </c>
      <c r="J72" s="443">
        <v>54.850999999999999</v>
      </c>
      <c r="K72" s="443">
        <v>55.436999999999998</v>
      </c>
      <c r="L72" s="443">
        <v>48.091999999999999</v>
      </c>
      <c r="M72" s="443">
        <v>28.093</v>
      </c>
      <c r="N72" s="443"/>
      <c r="O72" s="443">
        <v>25.163</v>
      </c>
      <c r="P72" s="443">
        <v>15.863</v>
      </c>
      <c r="Q72" s="417">
        <v>677.21400000000006</v>
      </c>
      <c r="R72" s="444">
        <v>168.92474495389001</v>
      </c>
    </row>
    <row r="73" spans="1:18" ht="15.75" hidden="1" x14ac:dyDescent="0.25">
      <c r="A73" s="420" t="s">
        <v>115</v>
      </c>
      <c r="B73" s="443">
        <v>7.6999999999999999E-2</v>
      </c>
      <c r="C73" s="443">
        <v>4.6719999999999997</v>
      </c>
      <c r="D73" s="443">
        <v>10.382</v>
      </c>
      <c r="E73" s="443">
        <v>24.373000000000001</v>
      </c>
      <c r="F73" s="443">
        <v>42.889000000000003</v>
      </c>
      <c r="G73" s="443">
        <v>65.694999999999993</v>
      </c>
      <c r="H73" s="443">
        <v>119.52500000000001</v>
      </c>
      <c r="I73" s="443">
        <v>40.418999999999997</v>
      </c>
      <c r="J73" s="443">
        <v>38.472000000000001</v>
      </c>
      <c r="K73" s="443">
        <v>43.542000000000002</v>
      </c>
      <c r="L73" s="443">
        <v>34.159999999999997</v>
      </c>
      <c r="M73" s="443">
        <v>19.114999999999998</v>
      </c>
      <c r="N73" s="443"/>
      <c r="O73" s="443">
        <v>18.5</v>
      </c>
      <c r="P73" s="443">
        <v>12.093999999999999</v>
      </c>
      <c r="Q73" s="417">
        <v>473.91500000000002</v>
      </c>
      <c r="R73" s="444">
        <v>170.11746109423299</v>
      </c>
    </row>
    <row r="74" spans="1:18" ht="15.75" hidden="1" x14ac:dyDescent="0.25">
      <c r="A74" s="420" t="s">
        <v>116</v>
      </c>
      <c r="B74" s="443">
        <v>0.11899999999999999</v>
      </c>
      <c r="C74" s="443">
        <v>10.644</v>
      </c>
      <c r="D74" s="443">
        <v>17.349</v>
      </c>
      <c r="E74" s="443">
        <v>33.301000000000002</v>
      </c>
      <c r="F74" s="443">
        <v>65.391999999999996</v>
      </c>
      <c r="G74" s="443">
        <v>99.397999999999996</v>
      </c>
      <c r="H74" s="443">
        <v>167.84299999999999</v>
      </c>
      <c r="I74" s="443">
        <v>62.695</v>
      </c>
      <c r="J74" s="443">
        <v>42.378</v>
      </c>
      <c r="K74" s="443">
        <v>51.929000000000002</v>
      </c>
      <c r="L74" s="443">
        <v>48.396000000000001</v>
      </c>
      <c r="M74" s="443">
        <v>25.637</v>
      </c>
      <c r="N74" s="443"/>
      <c r="O74" s="443">
        <v>26.254999999999999</v>
      </c>
      <c r="P74" s="443">
        <v>10.439</v>
      </c>
      <c r="Q74" s="417">
        <v>661.77499999999998</v>
      </c>
      <c r="R74" s="444">
        <v>168.40520100224799</v>
      </c>
    </row>
    <row r="75" spans="1:18" ht="15.75" hidden="1" x14ac:dyDescent="0.25">
      <c r="A75" s="420" t="s">
        <v>117</v>
      </c>
      <c r="B75" s="443">
        <v>8.3000000000000004E-2</v>
      </c>
      <c r="C75" s="443">
        <v>9.5690000000000008</v>
      </c>
      <c r="D75" s="443">
        <v>13.417</v>
      </c>
      <c r="E75" s="443">
        <v>28.015000000000001</v>
      </c>
      <c r="F75" s="443">
        <v>63.042000000000002</v>
      </c>
      <c r="G75" s="443">
        <v>78.600999999999999</v>
      </c>
      <c r="H75" s="443">
        <v>138.446</v>
      </c>
      <c r="I75" s="443">
        <v>61.408000000000001</v>
      </c>
      <c r="J75" s="443">
        <v>36.655999999999999</v>
      </c>
      <c r="K75" s="443">
        <v>44.658999999999999</v>
      </c>
      <c r="L75" s="443">
        <v>41.853999999999999</v>
      </c>
      <c r="M75" s="443">
        <v>21.555</v>
      </c>
      <c r="N75" s="443"/>
      <c r="O75" s="443">
        <v>20.72</v>
      </c>
      <c r="P75" s="443">
        <v>11.865</v>
      </c>
      <c r="Q75" s="417">
        <v>569.89</v>
      </c>
      <c r="R75" s="444">
        <v>168.149758523364</v>
      </c>
    </row>
    <row r="76" spans="1:18" ht="15.75" hidden="1" x14ac:dyDescent="0.25">
      <c r="A76" s="420" t="s">
        <v>118</v>
      </c>
      <c r="B76" s="443">
        <v>9.0999999999999998E-2</v>
      </c>
      <c r="C76" s="443">
        <v>13.252000000000001</v>
      </c>
      <c r="D76" s="443">
        <v>19.838000000000001</v>
      </c>
      <c r="E76" s="443">
        <v>30.934000000000001</v>
      </c>
      <c r="F76" s="443">
        <v>76.543999999999997</v>
      </c>
      <c r="G76" s="443">
        <v>96.882000000000005</v>
      </c>
      <c r="H76" s="443">
        <v>161.578</v>
      </c>
      <c r="I76" s="443">
        <v>69.504000000000005</v>
      </c>
      <c r="J76" s="443">
        <v>43.792999999999999</v>
      </c>
      <c r="K76" s="443">
        <v>47.353999999999999</v>
      </c>
      <c r="L76" s="443">
        <v>44.44</v>
      </c>
      <c r="M76" s="443">
        <v>22.437000000000001</v>
      </c>
      <c r="N76" s="443"/>
      <c r="O76" s="443">
        <v>23.751999999999999</v>
      </c>
      <c r="P76" s="443">
        <v>11.988</v>
      </c>
      <c r="Q76" s="417">
        <v>662.38699999999994</v>
      </c>
      <c r="R76" s="444">
        <v>166.50387531346101</v>
      </c>
    </row>
    <row r="77" spans="1:18" ht="15.75" hidden="1" x14ac:dyDescent="0.25">
      <c r="A77" s="420" t="s">
        <v>119</v>
      </c>
      <c r="B77" s="443">
        <v>3.6999999999999998E-2</v>
      </c>
      <c r="C77" s="443">
        <v>8.7270000000000003</v>
      </c>
      <c r="D77" s="443">
        <v>12.721</v>
      </c>
      <c r="E77" s="443">
        <v>19.359000000000002</v>
      </c>
      <c r="F77" s="443">
        <v>55.917999999999999</v>
      </c>
      <c r="G77" s="443">
        <v>63.09</v>
      </c>
      <c r="H77" s="443">
        <v>100.33499999999999</v>
      </c>
      <c r="I77" s="443">
        <v>45.286000000000001</v>
      </c>
      <c r="J77" s="443">
        <v>31.173999999999999</v>
      </c>
      <c r="K77" s="443">
        <v>36.322000000000003</v>
      </c>
      <c r="L77" s="443">
        <v>28.788</v>
      </c>
      <c r="M77" s="443">
        <v>15.239000000000001</v>
      </c>
      <c r="N77" s="443"/>
      <c r="O77" s="443">
        <v>18.98</v>
      </c>
      <c r="P77" s="443">
        <v>10.015000000000001</v>
      </c>
      <c r="Q77" s="417">
        <v>445.99099999999999</v>
      </c>
      <c r="R77" s="444">
        <v>167.95894728150199</v>
      </c>
    </row>
    <row r="78" spans="1:18" ht="15.75" hidden="1" x14ac:dyDescent="0.25">
      <c r="A78" s="420" t="s">
        <v>120</v>
      </c>
      <c r="B78" s="443">
        <v>0.10299999999999999</v>
      </c>
      <c r="C78" s="443">
        <v>14.858000000000001</v>
      </c>
      <c r="D78" s="443">
        <v>17.957999999999998</v>
      </c>
      <c r="E78" s="443">
        <v>28.497</v>
      </c>
      <c r="F78" s="443">
        <v>101.587</v>
      </c>
      <c r="G78" s="443">
        <v>88.387</v>
      </c>
      <c r="H78" s="443">
        <v>171.86500000000001</v>
      </c>
      <c r="I78" s="443">
        <v>67.647000000000006</v>
      </c>
      <c r="J78" s="443">
        <v>43.204000000000001</v>
      </c>
      <c r="K78" s="443">
        <v>54.25</v>
      </c>
      <c r="L78" s="443">
        <v>38.045999999999999</v>
      </c>
      <c r="M78" s="443">
        <v>17.768999999999998</v>
      </c>
      <c r="N78" s="443"/>
      <c r="O78" s="443">
        <v>25.431999999999999</v>
      </c>
      <c r="P78" s="443">
        <v>8.4030000000000005</v>
      </c>
      <c r="Q78" s="417">
        <v>678.00599999999997</v>
      </c>
      <c r="R78" s="444">
        <v>165.53211380474701</v>
      </c>
    </row>
    <row r="79" spans="1:18" ht="15.75" hidden="1" x14ac:dyDescent="0.25">
      <c r="A79" s="420" t="s">
        <v>121</v>
      </c>
      <c r="B79" s="443">
        <v>0.20100000000000001</v>
      </c>
      <c r="C79" s="443">
        <v>12.622999999999999</v>
      </c>
      <c r="D79" s="443">
        <v>16.829999999999998</v>
      </c>
      <c r="E79" s="443">
        <v>24.488</v>
      </c>
      <c r="F79" s="443">
        <v>89.435000000000002</v>
      </c>
      <c r="G79" s="443">
        <v>66.682000000000002</v>
      </c>
      <c r="H79" s="443">
        <v>135.887</v>
      </c>
      <c r="I79" s="443">
        <v>60.753</v>
      </c>
      <c r="J79" s="443">
        <v>40.887999999999998</v>
      </c>
      <c r="K79" s="443">
        <v>48.399000000000001</v>
      </c>
      <c r="L79" s="443">
        <v>31.466999999999999</v>
      </c>
      <c r="M79" s="443">
        <v>15.847</v>
      </c>
      <c r="N79" s="443"/>
      <c r="O79" s="443">
        <v>19.847999999999999</v>
      </c>
      <c r="P79" s="443">
        <v>9.9139999999999997</v>
      </c>
      <c r="Q79" s="417">
        <v>573.26199999999994</v>
      </c>
      <c r="R79" s="444">
        <v>165.64966770095899</v>
      </c>
    </row>
    <row r="80" spans="1:18" ht="15.75" hidden="1" x14ac:dyDescent="0.25">
      <c r="A80" s="420" t="s">
        <v>122</v>
      </c>
      <c r="B80" s="443">
        <v>9.7000000000000003E-2</v>
      </c>
      <c r="C80" s="443">
        <v>15.805</v>
      </c>
      <c r="D80" s="443">
        <v>22.088000000000001</v>
      </c>
      <c r="E80" s="443">
        <v>35.386000000000003</v>
      </c>
      <c r="F80" s="443">
        <v>110.07299999999999</v>
      </c>
      <c r="G80" s="443">
        <v>82.600999999999999</v>
      </c>
      <c r="H80" s="443">
        <v>153.80799999999999</v>
      </c>
      <c r="I80" s="443">
        <v>67.242000000000004</v>
      </c>
      <c r="J80" s="443">
        <v>43.274000000000001</v>
      </c>
      <c r="K80" s="443">
        <v>55.616</v>
      </c>
      <c r="L80" s="443">
        <v>34.286999999999999</v>
      </c>
      <c r="M80" s="443">
        <v>16.745000000000001</v>
      </c>
      <c r="N80" s="443"/>
      <c r="O80" s="443">
        <v>22.972999999999999</v>
      </c>
      <c r="P80" s="443">
        <v>10.632</v>
      </c>
      <c r="Q80" s="417">
        <v>670.62699999999995</v>
      </c>
      <c r="R80" s="444">
        <v>164.06078833930599</v>
      </c>
    </row>
    <row r="81" spans="1:18" ht="15.75" hidden="1" x14ac:dyDescent="0.25">
      <c r="A81" s="420" t="s">
        <v>123</v>
      </c>
      <c r="B81" s="443">
        <v>0.10100000000000001</v>
      </c>
      <c r="C81" s="443">
        <v>11.612</v>
      </c>
      <c r="D81" s="443">
        <v>18.838000000000001</v>
      </c>
      <c r="E81" s="443">
        <v>28.018000000000001</v>
      </c>
      <c r="F81" s="443">
        <v>74.921999999999997</v>
      </c>
      <c r="G81" s="443">
        <v>56.646999999999998</v>
      </c>
      <c r="H81" s="443">
        <v>101.843</v>
      </c>
      <c r="I81" s="443">
        <v>47.433999999999997</v>
      </c>
      <c r="J81" s="443">
        <v>30.866</v>
      </c>
      <c r="K81" s="443">
        <v>39.531999999999996</v>
      </c>
      <c r="L81" s="443">
        <v>23.061</v>
      </c>
      <c r="M81" s="443">
        <v>11.462999999999999</v>
      </c>
      <c r="N81" s="443"/>
      <c r="O81" s="443">
        <v>14.956</v>
      </c>
      <c r="P81" s="443">
        <v>8.8919999999999995</v>
      </c>
      <c r="Q81" s="417">
        <v>468.185</v>
      </c>
      <c r="R81" s="444">
        <v>163.29226223783101</v>
      </c>
    </row>
    <row r="82" spans="1:18" ht="15.75" hidden="1" x14ac:dyDescent="0.25">
      <c r="A82" s="420" t="s">
        <v>124</v>
      </c>
      <c r="B82" s="443">
        <v>0.46200000000000002</v>
      </c>
      <c r="C82" s="443">
        <v>19.201000000000001</v>
      </c>
      <c r="D82" s="443">
        <v>36.927999999999997</v>
      </c>
      <c r="E82" s="443">
        <v>35.024999999999999</v>
      </c>
      <c r="F82" s="443">
        <v>119.61</v>
      </c>
      <c r="G82" s="443">
        <v>90.188999999999993</v>
      </c>
      <c r="H82" s="443">
        <v>143.85300000000001</v>
      </c>
      <c r="I82" s="443">
        <v>68.617999999999995</v>
      </c>
      <c r="J82" s="443">
        <v>40.234999999999999</v>
      </c>
      <c r="K82" s="443">
        <v>51.832999999999998</v>
      </c>
      <c r="L82" s="443">
        <v>29.082999999999998</v>
      </c>
      <c r="M82" s="443">
        <v>12.734</v>
      </c>
      <c r="N82" s="443"/>
      <c r="O82" s="443">
        <v>19.902000000000001</v>
      </c>
      <c r="P82" s="443">
        <v>7.492</v>
      </c>
      <c r="Q82" s="417">
        <v>675.16499999999996</v>
      </c>
      <c r="R82" s="444">
        <v>160.76876255292601</v>
      </c>
    </row>
    <row r="83" spans="1:18" ht="15.75" hidden="1" x14ac:dyDescent="0.25">
      <c r="A83" s="420" t="s">
        <v>125</v>
      </c>
      <c r="B83" s="443">
        <v>1.18</v>
      </c>
      <c r="C83" s="443">
        <v>16.587</v>
      </c>
      <c r="D83" s="443">
        <v>41.075000000000003</v>
      </c>
      <c r="E83" s="443">
        <v>29.152000000000001</v>
      </c>
      <c r="F83" s="443">
        <v>97.119</v>
      </c>
      <c r="G83" s="443">
        <v>73.231999999999999</v>
      </c>
      <c r="H83" s="443">
        <v>112.819</v>
      </c>
      <c r="I83" s="443">
        <v>51.86</v>
      </c>
      <c r="J83" s="443">
        <v>36.713999999999999</v>
      </c>
      <c r="K83" s="443">
        <v>43.036000000000001</v>
      </c>
      <c r="L83" s="443">
        <v>22.285</v>
      </c>
      <c r="M83" s="443">
        <v>8.4740000000000002</v>
      </c>
      <c r="N83" s="443"/>
      <c r="O83" s="443">
        <v>15.247999999999999</v>
      </c>
      <c r="P83" s="443">
        <v>7.7350000000000003</v>
      </c>
      <c r="Q83" s="417">
        <v>556.51599999999996</v>
      </c>
      <c r="R83" s="444">
        <v>159.31027313263399</v>
      </c>
    </row>
    <row r="84" spans="1:18" ht="15.75" hidden="1" x14ac:dyDescent="0.25">
      <c r="A84" s="420" t="s">
        <v>126</v>
      </c>
      <c r="B84" s="443">
        <v>1.149</v>
      </c>
      <c r="C84" s="443">
        <v>21.038</v>
      </c>
      <c r="D84" s="443">
        <v>45.529000000000003</v>
      </c>
      <c r="E84" s="443">
        <v>29.308</v>
      </c>
      <c r="F84" s="443">
        <v>101.04300000000001</v>
      </c>
      <c r="G84" s="443">
        <v>79.575000000000003</v>
      </c>
      <c r="H84" s="443">
        <v>105.32899999999999</v>
      </c>
      <c r="I84" s="443">
        <v>44.488</v>
      </c>
      <c r="J84" s="443">
        <v>32.549999999999997</v>
      </c>
      <c r="K84" s="443">
        <v>37.296999999999997</v>
      </c>
      <c r="L84" s="443">
        <v>19.471</v>
      </c>
      <c r="M84" s="443">
        <v>6.2430000000000003</v>
      </c>
      <c r="N84" s="443"/>
      <c r="O84" s="443">
        <v>11.888</v>
      </c>
      <c r="P84" s="443">
        <v>7.22</v>
      </c>
      <c r="Q84" s="417">
        <v>542.12800000000004</v>
      </c>
      <c r="R84" s="444">
        <v>156.02572778870399</v>
      </c>
    </row>
    <row r="85" spans="1:18" ht="15.75" hidden="1" x14ac:dyDescent="0.25">
      <c r="A85" s="420" t="s">
        <v>127</v>
      </c>
      <c r="B85" s="443">
        <v>0.92200000000000004</v>
      </c>
      <c r="C85" s="443">
        <v>14.195</v>
      </c>
      <c r="D85" s="443">
        <v>28.649000000000001</v>
      </c>
      <c r="E85" s="443">
        <v>19.161999999999999</v>
      </c>
      <c r="F85" s="443">
        <v>67.212000000000003</v>
      </c>
      <c r="G85" s="443">
        <v>44.000999999999998</v>
      </c>
      <c r="H85" s="443">
        <v>69.694999999999993</v>
      </c>
      <c r="I85" s="443">
        <v>26.009</v>
      </c>
      <c r="J85" s="443">
        <v>19.821000000000002</v>
      </c>
      <c r="K85" s="443">
        <v>21.222000000000001</v>
      </c>
      <c r="L85" s="443">
        <v>10.717000000000001</v>
      </c>
      <c r="M85" s="443">
        <v>4.7329999999999997</v>
      </c>
      <c r="N85" s="443"/>
      <c r="O85" s="443">
        <v>6.3209999999999997</v>
      </c>
      <c r="P85" s="443">
        <v>5.53</v>
      </c>
      <c r="Q85" s="417">
        <v>338.18900000000002</v>
      </c>
      <c r="R85" s="444">
        <v>154.854631920375</v>
      </c>
    </row>
    <row r="86" spans="1:18" ht="15.75" hidden="1" x14ac:dyDescent="0.25">
      <c r="A86" s="420" t="s">
        <v>128</v>
      </c>
      <c r="B86" s="443">
        <v>2.4830000000000001</v>
      </c>
      <c r="C86" s="443">
        <v>26.57</v>
      </c>
      <c r="D86" s="443">
        <v>51.09</v>
      </c>
      <c r="E86" s="443">
        <v>29.504999999999999</v>
      </c>
      <c r="F86" s="443">
        <v>88.009</v>
      </c>
      <c r="G86" s="443">
        <v>58.040999999999997</v>
      </c>
      <c r="H86" s="443">
        <v>89.322000000000003</v>
      </c>
      <c r="I86" s="443">
        <v>32.790999999999997</v>
      </c>
      <c r="J86" s="443">
        <v>28.349</v>
      </c>
      <c r="K86" s="443">
        <v>28.460999999999999</v>
      </c>
      <c r="L86" s="443">
        <v>16.526</v>
      </c>
      <c r="M86" s="443">
        <v>6.4539999999999997</v>
      </c>
      <c r="N86" s="443"/>
      <c r="O86" s="443">
        <v>10.305</v>
      </c>
      <c r="P86" s="443">
        <v>4.3979999999999997</v>
      </c>
      <c r="Q86" s="417">
        <v>472.30399999999997</v>
      </c>
      <c r="R86" s="444">
        <v>153.54664825841101</v>
      </c>
    </row>
    <row r="87" spans="1:18" ht="15.75" hidden="1" x14ac:dyDescent="0.25">
      <c r="A87" s="420" t="s">
        <v>129</v>
      </c>
      <c r="B87" s="443">
        <v>3.03</v>
      </c>
      <c r="C87" s="443">
        <v>23.576000000000001</v>
      </c>
      <c r="D87" s="443">
        <v>54.906999999999996</v>
      </c>
      <c r="E87" s="443">
        <v>29.975999999999999</v>
      </c>
      <c r="F87" s="443">
        <v>82.105000000000004</v>
      </c>
      <c r="G87" s="443">
        <v>53.968000000000004</v>
      </c>
      <c r="H87" s="443">
        <v>82.887</v>
      </c>
      <c r="I87" s="443">
        <v>27.314</v>
      </c>
      <c r="J87" s="443">
        <v>26.251999999999999</v>
      </c>
      <c r="K87" s="443">
        <v>20.952999999999999</v>
      </c>
      <c r="L87" s="443">
        <v>14.585000000000001</v>
      </c>
      <c r="M87" s="443">
        <v>5.0960000000000001</v>
      </c>
      <c r="N87" s="443"/>
      <c r="O87" s="443">
        <v>8.3510000000000009</v>
      </c>
      <c r="P87" s="443">
        <v>5.024</v>
      </c>
      <c r="Q87" s="417">
        <v>438.024</v>
      </c>
      <c r="R87" s="444">
        <v>151.47989838337199</v>
      </c>
    </row>
    <row r="88" spans="1:18" ht="15.75" hidden="1" x14ac:dyDescent="0.25">
      <c r="A88" s="420" t="s">
        <v>130</v>
      </c>
      <c r="B88" s="443">
        <v>7.4989999999999997</v>
      </c>
      <c r="C88" s="443">
        <v>31.942</v>
      </c>
      <c r="D88" s="443">
        <v>89.807000000000002</v>
      </c>
      <c r="E88" s="443">
        <v>44.957000000000001</v>
      </c>
      <c r="F88" s="443">
        <v>116.307</v>
      </c>
      <c r="G88" s="443">
        <v>78.578000000000003</v>
      </c>
      <c r="H88" s="443">
        <v>100.032</v>
      </c>
      <c r="I88" s="443">
        <v>28.997</v>
      </c>
      <c r="J88" s="443">
        <v>29.149000000000001</v>
      </c>
      <c r="K88" s="443">
        <v>21.283999999999999</v>
      </c>
      <c r="L88" s="443">
        <v>16.282</v>
      </c>
      <c r="M88" s="443">
        <v>7.48</v>
      </c>
      <c r="N88" s="443"/>
      <c r="O88" s="443">
        <v>7.3710000000000004</v>
      </c>
      <c r="P88" s="443">
        <v>5.1719999999999997</v>
      </c>
      <c r="Q88" s="417">
        <v>584.85699999999997</v>
      </c>
      <c r="R88" s="444">
        <v>147.418734312601</v>
      </c>
    </row>
    <row r="89" spans="1:18" ht="15.75" hidden="1" x14ac:dyDescent="0.25">
      <c r="A89" s="420" t="s">
        <v>131</v>
      </c>
      <c r="B89" s="443">
        <v>4.9749999999999996</v>
      </c>
      <c r="C89" s="443">
        <v>27.294</v>
      </c>
      <c r="D89" s="443">
        <v>73.409000000000006</v>
      </c>
      <c r="E89" s="443">
        <v>38.113</v>
      </c>
      <c r="F89" s="443">
        <v>90.974999999999994</v>
      </c>
      <c r="G89" s="443">
        <v>63.354999999999997</v>
      </c>
      <c r="H89" s="443">
        <v>83.111999999999995</v>
      </c>
      <c r="I89" s="443">
        <v>22.632999999999999</v>
      </c>
      <c r="J89" s="443">
        <v>23.523</v>
      </c>
      <c r="K89" s="443">
        <v>15.794</v>
      </c>
      <c r="L89" s="443">
        <v>12.474</v>
      </c>
      <c r="M89" s="443">
        <v>7.74</v>
      </c>
      <c r="N89" s="443"/>
      <c r="O89" s="443">
        <v>5.35</v>
      </c>
      <c r="P89" s="443">
        <v>4.32</v>
      </c>
      <c r="Q89" s="417">
        <v>473.06700000000001</v>
      </c>
      <c r="R89" s="444">
        <v>147.233776429502</v>
      </c>
    </row>
    <row r="90" spans="1:18" ht="15.75" hidden="1" x14ac:dyDescent="0.25">
      <c r="A90" s="420" t="s">
        <v>59</v>
      </c>
      <c r="B90" s="443">
        <v>8.3149999999999995</v>
      </c>
      <c r="C90" s="443">
        <v>36.252000000000002</v>
      </c>
      <c r="D90" s="443">
        <v>101.70699999999999</v>
      </c>
      <c r="E90" s="443">
        <v>71.186999999999998</v>
      </c>
      <c r="F90" s="443">
        <v>108.334</v>
      </c>
      <c r="G90" s="443">
        <v>66.251000000000005</v>
      </c>
      <c r="H90" s="443">
        <v>94.146000000000001</v>
      </c>
      <c r="I90" s="443">
        <v>26.077999999999999</v>
      </c>
      <c r="J90" s="443">
        <v>28.510999999999999</v>
      </c>
      <c r="K90" s="443">
        <v>20.335999999999999</v>
      </c>
      <c r="L90" s="443">
        <v>15.843</v>
      </c>
      <c r="M90" s="443">
        <v>9.8230000000000004</v>
      </c>
      <c r="N90" s="443"/>
      <c r="O90" s="443">
        <v>7.0330000000000004</v>
      </c>
      <c r="P90" s="443">
        <v>3.7250000000000001</v>
      </c>
      <c r="Q90" s="417">
        <v>597.54100000000005</v>
      </c>
      <c r="R90" s="444">
        <v>145.48846107211699</v>
      </c>
    </row>
    <row r="91" spans="1:18" ht="15.75" hidden="1" x14ac:dyDescent="0.25">
      <c r="A91" s="420" t="s">
        <v>60</v>
      </c>
      <c r="B91" s="443">
        <v>7.6719999999999997</v>
      </c>
      <c r="C91" s="443">
        <v>30.597000000000001</v>
      </c>
      <c r="D91" s="443">
        <v>81.028999999999996</v>
      </c>
      <c r="E91" s="443">
        <v>60.295999999999999</v>
      </c>
      <c r="F91" s="443">
        <v>86.524000000000001</v>
      </c>
      <c r="G91" s="443">
        <v>49.465000000000003</v>
      </c>
      <c r="H91" s="443">
        <v>77.274000000000001</v>
      </c>
      <c r="I91" s="443">
        <v>20.760999999999999</v>
      </c>
      <c r="J91" s="443">
        <v>26.722999999999999</v>
      </c>
      <c r="K91" s="443">
        <v>18.891999999999999</v>
      </c>
      <c r="L91" s="443">
        <v>10.901</v>
      </c>
      <c r="M91" s="443">
        <v>6.7220000000000004</v>
      </c>
      <c r="N91" s="443"/>
      <c r="O91" s="443">
        <v>5.3659999999999997</v>
      </c>
      <c r="P91" s="443">
        <v>4.4669999999999996</v>
      </c>
      <c r="Q91" s="417">
        <v>486.68900000000002</v>
      </c>
      <c r="R91" s="444">
        <v>145.054647029791</v>
      </c>
    </row>
    <row r="92" spans="1:18" ht="15.75" hidden="1" x14ac:dyDescent="0.25">
      <c r="A92" s="420" t="s">
        <v>61</v>
      </c>
      <c r="B92" s="443">
        <v>9.8559999999999999</v>
      </c>
      <c r="C92" s="443">
        <v>42.042999999999999</v>
      </c>
      <c r="D92" s="443">
        <v>81.605999999999995</v>
      </c>
      <c r="E92" s="443">
        <v>69.718999999999994</v>
      </c>
      <c r="F92" s="443">
        <v>95.546000000000006</v>
      </c>
      <c r="G92" s="443">
        <v>57.05</v>
      </c>
      <c r="H92" s="443">
        <v>73.546999999999997</v>
      </c>
      <c r="I92" s="443">
        <v>17.55</v>
      </c>
      <c r="J92" s="443">
        <v>23.777999999999999</v>
      </c>
      <c r="K92" s="443">
        <v>19.902000000000001</v>
      </c>
      <c r="L92" s="443">
        <v>11.102</v>
      </c>
      <c r="M92" s="443">
        <v>7.2439999999999998</v>
      </c>
      <c r="N92" s="443"/>
      <c r="O92" s="443">
        <v>5.2489999999999997</v>
      </c>
      <c r="P92" s="443">
        <v>4.9210000000000003</v>
      </c>
      <c r="Q92" s="417">
        <v>519.11300000000006</v>
      </c>
      <c r="R92" s="444">
        <v>143.194071475247</v>
      </c>
    </row>
    <row r="93" spans="1:18" ht="15.75" hidden="1" x14ac:dyDescent="0.25">
      <c r="A93" s="420" t="s">
        <v>62</v>
      </c>
      <c r="B93" s="443">
        <v>10.739000000000001</v>
      </c>
      <c r="C93" s="443">
        <v>28.861000000000001</v>
      </c>
      <c r="D93" s="443">
        <v>60.506999999999998</v>
      </c>
      <c r="E93" s="443">
        <v>53.125999999999998</v>
      </c>
      <c r="F93" s="443">
        <v>70.772999999999996</v>
      </c>
      <c r="G93" s="443">
        <v>44.951000000000001</v>
      </c>
      <c r="H93" s="443">
        <v>55.234000000000002</v>
      </c>
      <c r="I93" s="443">
        <v>14.821</v>
      </c>
      <c r="J93" s="443">
        <v>17.533999999999999</v>
      </c>
      <c r="K93" s="443">
        <v>17.326000000000001</v>
      </c>
      <c r="L93" s="443">
        <v>5.95</v>
      </c>
      <c r="M93" s="443">
        <v>6.1749999999999998</v>
      </c>
      <c r="N93" s="443"/>
      <c r="O93" s="443">
        <v>3.2080000000000002</v>
      </c>
      <c r="P93" s="443">
        <v>3.7759999999999998</v>
      </c>
      <c r="Q93" s="417">
        <v>392.98099999999999</v>
      </c>
      <c r="R93" s="444">
        <v>142.98851761924999</v>
      </c>
    </row>
    <row r="94" spans="1:18" ht="15.75" hidden="1" x14ac:dyDescent="0.25">
      <c r="A94" s="420" t="s">
        <v>63</v>
      </c>
      <c r="B94" s="443">
        <v>16.245000000000001</v>
      </c>
      <c r="C94" s="443">
        <v>51.945</v>
      </c>
      <c r="D94" s="443">
        <v>93.710999999999999</v>
      </c>
      <c r="E94" s="443">
        <v>76.608000000000004</v>
      </c>
      <c r="F94" s="443">
        <v>94.444000000000003</v>
      </c>
      <c r="G94" s="443">
        <v>56.581000000000003</v>
      </c>
      <c r="H94" s="443">
        <v>73.271000000000001</v>
      </c>
      <c r="I94" s="443">
        <v>22.021999999999998</v>
      </c>
      <c r="J94" s="443">
        <v>22.13</v>
      </c>
      <c r="K94" s="443">
        <v>16.53</v>
      </c>
      <c r="L94" s="443">
        <v>6.3150000000000004</v>
      </c>
      <c r="M94" s="443">
        <v>9.4420000000000002</v>
      </c>
      <c r="N94" s="443"/>
      <c r="O94" s="443">
        <v>3.6760000000000002</v>
      </c>
      <c r="P94" s="443">
        <v>3.5960000000000001</v>
      </c>
      <c r="Q94" s="417">
        <v>546.51599999999996</v>
      </c>
      <c r="R94" s="444">
        <v>140.264171516982</v>
      </c>
    </row>
    <row r="95" spans="1:18" ht="15.75" hidden="1" x14ac:dyDescent="0.25">
      <c r="A95" s="420" t="s">
        <v>64</v>
      </c>
      <c r="B95" s="443">
        <v>14.936</v>
      </c>
      <c r="C95" s="443">
        <v>47.232999999999997</v>
      </c>
      <c r="D95" s="443">
        <v>76.72</v>
      </c>
      <c r="E95" s="443">
        <v>67.662999999999997</v>
      </c>
      <c r="F95" s="443">
        <v>84.042000000000002</v>
      </c>
      <c r="G95" s="443">
        <v>48.418999999999997</v>
      </c>
      <c r="H95" s="443">
        <v>54.637</v>
      </c>
      <c r="I95" s="443">
        <v>19.984999999999999</v>
      </c>
      <c r="J95" s="443">
        <v>17.306999999999999</v>
      </c>
      <c r="K95" s="443">
        <v>11.542</v>
      </c>
      <c r="L95" s="443">
        <v>5.468</v>
      </c>
      <c r="M95" s="443">
        <v>6.2549999999999999</v>
      </c>
      <c r="N95" s="443"/>
      <c r="O95" s="443">
        <v>2.74</v>
      </c>
      <c r="P95" s="443">
        <v>3.7559999999999998</v>
      </c>
      <c r="Q95" s="417">
        <v>460.70299999999997</v>
      </c>
      <c r="R95" s="444">
        <v>138.844404274456</v>
      </c>
    </row>
    <row r="96" spans="1:18" ht="15.75" hidden="1" x14ac:dyDescent="0.25">
      <c r="A96" s="420" t="s">
        <v>65</v>
      </c>
      <c r="B96" s="443">
        <v>22.09</v>
      </c>
      <c r="C96" s="443">
        <v>59.055</v>
      </c>
      <c r="D96" s="443">
        <v>85.683000000000007</v>
      </c>
      <c r="E96" s="443">
        <v>82.456000000000003</v>
      </c>
      <c r="F96" s="443">
        <v>97.653000000000006</v>
      </c>
      <c r="G96" s="443">
        <v>52.741</v>
      </c>
      <c r="H96" s="443">
        <v>53.042999999999999</v>
      </c>
      <c r="I96" s="443">
        <v>17.326000000000001</v>
      </c>
      <c r="J96" s="443">
        <v>14.952</v>
      </c>
      <c r="K96" s="443">
        <v>13.074</v>
      </c>
      <c r="L96" s="443">
        <v>5.0529999999999999</v>
      </c>
      <c r="M96" s="443">
        <v>6.6950000000000003</v>
      </c>
      <c r="N96" s="443"/>
      <c r="O96" s="443">
        <v>2.8119999999999998</v>
      </c>
      <c r="P96" s="443">
        <v>3.778</v>
      </c>
      <c r="Q96" s="417">
        <v>516.41099999999994</v>
      </c>
      <c r="R96" s="444">
        <v>136.55695595094301</v>
      </c>
    </row>
    <row r="97" spans="1:18" ht="15.75" hidden="1" x14ac:dyDescent="0.25">
      <c r="A97" s="420" t="s">
        <v>66</v>
      </c>
      <c r="B97" s="443">
        <v>19.626999999999999</v>
      </c>
      <c r="C97" s="443">
        <v>43.338999999999999</v>
      </c>
      <c r="D97" s="443">
        <v>59.938000000000002</v>
      </c>
      <c r="E97" s="443">
        <v>69.093000000000004</v>
      </c>
      <c r="F97" s="443">
        <v>67.102000000000004</v>
      </c>
      <c r="G97" s="443">
        <v>38.354999999999997</v>
      </c>
      <c r="H97" s="443">
        <v>37.554000000000002</v>
      </c>
      <c r="I97" s="443">
        <v>13.709</v>
      </c>
      <c r="J97" s="443">
        <v>9.3059999999999992</v>
      </c>
      <c r="K97" s="443">
        <v>10.125</v>
      </c>
      <c r="L97" s="443">
        <v>4.4939999999999998</v>
      </c>
      <c r="M97" s="443">
        <v>5.7370000000000001</v>
      </c>
      <c r="N97" s="443"/>
      <c r="O97" s="443">
        <v>2.2080000000000002</v>
      </c>
      <c r="P97" s="443">
        <v>3.194</v>
      </c>
      <c r="Q97" s="417">
        <v>383.78100000000001</v>
      </c>
      <c r="R97" s="444">
        <v>136.51437647633799</v>
      </c>
    </row>
    <row r="98" spans="1:18" ht="15.75" hidden="1" x14ac:dyDescent="0.25">
      <c r="A98" s="420" t="s">
        <v>67</v>
      </c>
      <c r="B98" s="443">
        <v>34.454000000000001</v>
      </c>
      <c r="C98" s="443">
        <v>65.875</v>
      </c>
      <c r="D98" s="443">
        <v>91.265000000000001</v>
      </c>
      <c r="E98" s="443">
        <v>96.584999999999994</v>
      </c>
      <c r="F98" s="443">
        <v>99.18</v>
      </c>
      <c r="G98" s="443">
        <v>55.771999999999998</v>
      </c>
      <c r="H98" s="443">
        <v>46.063000000000002</v>
      </c>
      <c r="I98" s="443">
        <v>17.37</v>
      </c>
      <c r="J98" s="443">
        <v>12.702</v>
      </c>
      <c r="K98" s="443">
        <v>12.648</v>
      </c>
      <c r="L98" s="443">
        <v>5.2919999999999998</v>
      </c>
      <c r="M98" s="443">
        <v>7.91</v>
      </c>
      <c r="N98" s="443"/>
      <c r="O98" s="443">
        <v>2.863</v>
      </c>
      <c r="P98" s="443">
        <v>3.0190000000000001</v>
      </c>
      <c r="Q98" s="417">
        <v>550.99800000000005</v>
      </c>
      <c r="R98" s="444">
        <v>134.74433326824601</v>
      </c>
    </row>
    <row r="99" spans="1:18" ht="15.75" hidden="1" x14ac:dyDescent="0.25">
      <c r="A99" s="420" t="s">
        <v>68</v>
      </c>
      <c r="B99" s="443">
        <v>42.851999999999997</v>
      </c>
      <c r="C99" s="443">
        <v>47.790999999999997</v>
      </c>
      <c r="D99" s="443">
        <v>85.71</v>
      </c>
      <c r="E99" s="443">
        <v>92.453999999999994</v>
      </c>
      <c r="F99" s="443">
        <v>78.917000000000002</v>
      </c>
      <c r="G99" s="443">
        <v>48.139000000000003</v>
      </c>
      <c r="H99" s="443">
        <v>37.03</v>
      </c>
      <c r="I99" s="443">
        <v>13.515000000000001</v>
      </c>
      <c r="J99" s="443">
        <v>8.9369999999999994</v>
      </c>
      <c r="K99" s="443">
        <v>12.473000000000001</v>
      </c>
      <c r="L99" s="443">
        <v>4.5549999999999997</v>
      </c>
      <c r="M99" s="443">
        <v>5.6760000000000002</v>
      </c>
      <c r="N99" s="443"/>
      <c r="O99" s="443">
        <v>2.363</v>
      </c>
      <c r="P99" s="443">
        <v>3.423</v>
      </c>
      <c r="Q99" s="417">
        <v>483.83499999999998</v>
      </c>
      <c r="R99" s="444">
        <v>133.211356086026</v>
      </c>
    </row>
    <row r="100" spans="1:18" ht="15.75" hidden="1" x14ac:dyDescent="0.25">
      <c r="A100" s="420" t="s">
        <v>69</v>
      </c>
      <c r="B100" s="443">
        <v>52.692</v>
      </c>
      <c r="C100" s="443">
        <v>59.625999999999998</v>
      </c>
      <c r="D100" s="443">
        <v>99.578000000000003</v>
      </c>
      <c r="E100" s="443">
        <v>110.157</v>
      </c>
      <c r="F100" s="443">
        <v>84.096999999999994</v>
      </c>
      <c r="G100" s="443">
        <v>52.716000000000001</v>
      </c>
      <c r="H100" s="443">
        <v>40.332000000000001</v>
      </c>
      <c r="I100" s="443">
        <v>15.786</v>
      </c>
      <c r="J100" s="443">
        <v>9.5060000000000002</v>
      </c>
      <c r="K100" s="443">
        <v>12.942</v>
      </c>
      <c r="L100" s="443">
        <v>4.2880000000000003</v>
      </c>
      <c r="M100" s="443">
        <v>7.093</v>
      </c>
      <c r="N100" s="443"/>
      <c r="O100" s="443">
        <v>2.1869999999999998</v>
      </c>
      <c r="P100" s="443">
        <v>3.988</v>
      </c>
      <c r="Q100" s="417">
        <v>554.98800000000006</v>
      </c>
      <c r="R100" s="444">
        <v>131.94921778584401</v>
      </c>
    </row>
    <row r="101" spans="1:18" ht="15.75" hidden="1" x14ac:dyDescent="0.25">
      <c r="A101" s="420" t="s">
        <v>70</v>
      </c>
      <c r="B101" s="443">
        <v>43.223999999999997</v>
      </c>
      <c r="C101" s="443">
        <v>46.8</v>
      </c>
      <c r="D101" s="443">
        <v>74.055000000000007</v>
      </c>
      <c r="E101" s="443">
        <v>83.497</v>
      </c>
      <c r="F101" s="443">
        <v>60.649000000000001</v>
      </c>
      <c r="G101" s="443">
        <v>37.463000000000001</v>
      </c>
      <c r="H101" s="443">
        <v>32.003</v>
      </c>
      <c r="I101" s="443">
        <v>12.459</v>
      </c>
      <c r="J101" s="443">
        <v>7.4139999999999997</v>
      </c>
      <c r="K101" s="443">
        <v>9.0139999999999993</v>
      </c>
      <c r="L101" s="443">
        <v>4.3529999999999998</v>
      </c>
      <c r="M101" s="443">
        <v>4.3970000000000002</v>
      </c>
      <c r="N101" s="443"/>
      <c r="O101" s="443">
        <v>2.0790000000000002</v>
      </c>
      <c r="P101" s="443">
        <v>3.597</v>
      </c>
      <c r="Q101" s="417">
        <v>421.00400000000002</v>
      </c>
      <c r="R101" s="444">
        <v>131.620413649028</v>
      </c>
    </row>
    <row r="102" spans="1:18" ht="15.75" hidden="1" x14ac:dyDescent="0.25">
      <c r="A102" s="420" t="s">
        <v>71</v>
      </c>
      <c r="B102" s="443">
        <v>85.332999999999998</v>
      </c>
      <c r="C102" s="443">
        <v>63.585999999999999</v>
      </c>
      <c r="D102" s="443">
        <v>113.364</v>
      </c>
      <c r="E102" s="443">
        <v>102.07899999999999</v>
      </c>
      <c r="F102" s="443">
        <v>82.548000000000002</v>
      </c>
      <c r="G102" s="443">
        <v>48.290999999999997</v>
      </c>
      <c r="H102" s="443">
        <v>42.655000000000001</v>
      </c>
      <c r="I102" s="443">
        <v>17.632000000000001</v>
      </c>
      <c r="J102" s="443">
        <v>10.367000000000001</v>
      </c>
      <c r="K102" s="443">
        <v>8.8109999999999999</v>
      </c>
      <c r="L102" s="443">
        <v>5.351</v>
      </c>
      <c r="M102" s="443">
        <v>7.8780000000000001</v>
      </c>
      <c r="N102" s="443"/>
      <c r="O102" s="443">
        <v>2.4710000000000001</v>
      </c>
      <c r="P102" s="443">
        <v>3.786</v>
      </c>
      <c r="Q102" s="417">
        <v>594.15200000000004</v>
      </c>
      <c r="R102" s="444">
        <v>129.74638952785199</v>
      </c>
    </row>
    <row r="103" spans="1:18" ht="15.75" hidden="1" x14ac:dyDescent="0.25">
      <c r="A103" s="420" t="s">
        <v>72</v>
      </c>
      <c r="B103" s="443">
        <v>77.763999999999996</v>
      </c>
      <c r="C103" s="443">
        <v>61.59</v>
      </c>
      <c r="D103" s="443">
        <v>102.96899999999999</v>
      </c>
      <c r="E103" s="443">
        <v>96.67</v>
      </c>
      <c r="F103" s="443">
        <v>78.606999999999999</v>
      </c>
      <c r="G103" s="443">
        <v>44.857999999999997</v>
      </c>
      <c r="H103" s="443">
        <v>36.323</v>
      </c>
      <c r="I103" s="443">
        <v>15.315</v>
      </c>
      <c r="J103" s="443">
        <v>8.2080000000000002</v>
      </c>
      <c r="K103" s="443">
        <v>8.0839999999999996</v>
      </c>
      <c r="L103" s="443">
        <v>4.4089999999999998</v>
      </c>
      <c r="M103" s="443">
        <v>4.7670000000000003</v>
      </c>
      <c r="N103" s="443"/>
      <c r="O103" s="443">
        <v>2.6360000000000001</v>
      </c>
      <c r="P103" s="443">
        <v>4.1440000000000001</v>
      </c>
      <c r="Q103" s="417">
        <v>546.34400000000005</v>
      </c>
      <c r="R103" s="444">
        <v>128.81003469205999</v>
      </c>
    </row>
    <row r="104" spans="1:18" ht="15.75" hidden="1" x14ac:dyDescent="0.25">
      <c r="A104" s="445" t="s">
        <v>132</v>
      </c>
      <c r="B104" s="445"/>
      <c r="C104" s="433"/>
      <c r="D104" s="433"/>
      <c r="E104" s="433"/>
      <c r="F104" s="433"/>
      <c r="G104" s="433"/>
      <c r="H104" s="433"/>
      <c r="I104" s="433"/>
      <c r="J104" s="433"/>
      <c r="K104" s="433"/>
      <c r="L104" s="433"/>
      <c r="M104" s="433"/>
      <c r="N104" s="433"/>
      <c r="O104" s="433"/>
      <c r="P104" s="433"/>
      <c r="Q104" s="433"/>
      <c r="R104" s="433"/>
    </row>
    <row r="105" spans="1:18" ht="15.75" hidden="1" x14ac:dyDescent="0.25">
      <c r="A105" s="420">
        <v>2001</v>
      </c>
      <c r="B105" s="447">
        <v>9.1647969707445761E-3</v>
      </c>
      <c r="C105" s="447">
        <v>4.6404035294909241E-4</v>
      </c>
      <c r="D105" s="447">
        <v>0.53983361059744428</v>
      </c>
      <c r="E105" s="447">
        <v>0.82773197957294375</v>
      </c>
      <c r="F105" s="447">
        <v>7.1109543685918926</v>
      </c>
      <c r="G105" s="447">
        <v>11.498997286137337</v>
      </c>
      <c r="H105" s="447">
        <v>20.084633226372031</v>
      </c>
      <c r="I105" s="447">
        <v>9.1262042813909776</v>
      </c>
      <c r="J105" s="447">
        <v>7.2978466207421402</v>
      </c>
      <c r="K105" s="447">
        <v>9.3786809034246943</v>
      </c>
      <c r="L105" s="447">
        <v>7.4992788039514586</v>
      </c>
      <c r="M105" s="447">
        <v>5.7125687649798031</v>
      </c>
      <c r="N105" s="447"/>
      <c r="O105" s="447">
        <v>3.8248526091828947</v>
      </c>
      <c r="P105" s="447">
        <v>17.088788707732675</v>
      </c>
      <c r="Q105" s="447">
        <v>100</v>
      </c>
      <c r="R105" s="433"/>
    </row>
    <row r="106" spans="1:18" ht="15.75" hidden="1" x14ac:dyDescent="0.25">
      <c r="A106" s="420">
        <v>2002</v>
      </c>
      <c r="B106" s="447">
        <v>3.7283786660681382E-3</v>
      </c>
      <c r="C106" s="447">
        <v>0.16393680994701601</v>
      </c>
      <c r="D106" s="447">
        <v>1.3073559792567924</v>
      </c>
      <c r="E106" s="447">
        <v>0.97728261594978028</v>
      </c>
      <c r="F106" s="447">
        <v>8.1271198162953269</v>
      </c>
      <c r="G106" s="447">
        <v>10.144955634158064</v>
      </c>
      <c r="H106" s="447">
        <v>17.665356390124124</v>
      </c>
      <c r="I106" s="447">
        <v>7.6375091298672597</v>
      </c>
      <c r="J106" s="447">
        <v>5.8060549615212684</v>
      </c>
      <c r="K106" s="447">
        <v>7.5013860247691122</v>
      </c>
      <c r="L106" s="447">
        <v>6.7993696057351407</v>
      </c>
      <c r="M106" s="447">
        <v>5.0425948620704961</v>
      </c>
      <c r="N106" s="447"/>
      <c r="O106" s="447">
        <v>3.048956221750541</v>
      </c>
      <c r="P106" s="447">
        <v>25.774393569889021</v>
      </c>
      <c r="Q106" s="447">
        <v>100</v>
      </c>
      <c r="R106" s="433"/>
    </row>
    <row r="107" spans="1:18" ht="15.75" hidden="1" x14ac:dyDescent="0.25">
      <c r="A107" s="420">
        <v>2003</v>
      </c>
      <c r="B107" s="447">
        <v>1.3605154237098535E-3</v>
      </c>
      <c r="C107" s="447">
        <v>0.24013097228478913</v>
      </c>
      <c r="D107" s="447">
        <v>2.5582602938108638</v>
      </c>
      <c r="E107" s="447">
        <v>1.66130270863504</v>
      </c>
      <c r="F107" s="447">
        <v>9.8394365047451764</v>
      </c>
      <c r="G107" s="447">
        <v>17.772942069253258</v>
      </c>
      <c r="H107" s="447">
        <v>20.90991271537715</v>
      </c>
      <c r="I107" s="447">
        <v>9.3017305756189579</v>
      </c>
      <c r="J107" s="447">
        <v>8.1770756174472492</v>
      </c>
      <c r="K107" s="447">
        <v>8.6820913843093255</v>
      </c>
      <c r="L107" s="447">
        <v>8.3183424689424559</v>
      </c>
      <c r="M107" s="447">
        <v>5.2810673697004145</v>
      </c>
      <c r="N107" s="447"/>
      <c r="O107" s="447">
        <v>3.971798026950299</v>
      </c>
      <c r="P107" s="447">
        <v>3.2845487775013074</v>
      </c>
      <c r="Q107" s="447">
        <v>100</v>
      </c>
      <c r="R107" s="433"/>
    </row>
    <row r="108" spans="1:18" ht="15.75" hidden="1" x14ac:dyDescent="0.25">
      <c r="A108" s="420">
        <v>2004</v>
      </c>
      <c r="B108" s="447">
        <v>7.6950335099471771E-4</v>
      </c>
      <c r="C108" s="447">
        <v>0.31761250812306974</v>
      </c>
      <c r="D108" s="447">
        <v>2.7356228879537712</v>
      </c>
      <c r="E108" s="447">
        <v>3.1939390838062249</v>
      </c>
      <c r="F108" s="447">
        <v>9.3607004635103443</v>
      </c>
      <c r="G108" s="447">
        <v>17.742631139722953</v>
      </c>
      <c r="H108" s="447">
        <v>21.847816091777123</v>
      </c>
      <c r="I108" s="447">
        <v>8.846172047867725</v>
      </c>
      <c r="J108" s="447">
        <v>8.4520324314882309</v>
      </c>
      <c r="K108" s="447">
        <v>7.629164023102029</v>
      </c>
      <c r="L108" s="447">
        <v>7.7645196625420008</v>
      </c>
      <c r="M108" s="447">
        <v>4.8973117015681318</v>
      </c>
      <c r="N108" s="447"/>
      <c r="O108" s="447">
        <v>4.2572772893782762</v>
      </c>
      <c r="P108" s="447">
        <v>2.9544311658091189</v>
      </c>
      <c r="Q108" s="447">
        <v>100</v>
      </c>
      <c r="R108" s="433"/>
    </row>
    <row r="109" spans="1:18" ht="15.75" hidden="1" x14ac:dyDescent="0.25">
      <c r="A109" s="420">
        <v>2005</v>
      </c>
      <c r="B109" s="447">
        <v>6.5481050397899702E-4</v>
      </c>
      <c r="C109" s="447">
        <v>0.6577980769034012</v>
      </c>
      <c r="D109" s="447">
        <v>2.3941509051732077</v>
      </c>
      <c r="E109" s="447">
        <v>4.2207038803661208</v>
      </c>
      <c r="F109" s="447">
        <v>10.028627496720832</v>
      </c>
      <c r="G109" s="447">
        <v>15.604257086788994</v>
      </c>
      <c r="H109" s="447">
        <v>24.486679721951091</v>
      </c>
      <c r="I109" s="447">
        <v>8.2651409581923971</v>
      </c>
      <c r="J109" s="447">
        <v>8.4146833070385991</v>
      </c>
      <c r="K109" s="447">
        <v>8.4100996335107467</v>
      </c>
      <c r="L109" s="447">
        <v>7.1345696974161594</v>
      </c>
      <c r="M109" s="447">
        <v>4.3259646688807445</v>
      </c>
      <c r="N109" s="447"/>
      <c r="O109" s="447">
        <v>3.7054498650476475</v>
      </c>
      <c r="P109" s="447">
        <v>2.3512198915060849</v>
      </c>
      <c r="Q109" s="447">
        <v>100</v>
      </c>
      <c r="R109" s="433"/>
    </row>
    <row r="110" spans="1:18" ht="15.75" hidden="1" x14ac:dyDescent="0.25">
      <c r="A110" s="445">
        <v>2006</v>
      </c>
      <c r="B110" s="447">
        <v>3.8460831702665291E-4</v>
      </c>
      <c r="C110" s="447">
        <v>1.8030437902209491</v>
      </c>
      <c r="D110" s="447">
        <v>2.7061468528569779</v>
      </c>
      <c r="E110" s="447">
        <v>4.7695277394475228</v>
      </c>
      <c r="F110" s="447">
        <v>11.149154096740958</v>
      </c>
      <c r="G110" s="447">
        <v>14.442939723757215</v>
      </c>
      <c r="H110" s="447">
        <v>24.281690550130918</v>
      </c>
      <c r="I110" s="447">
        <v>10.208914964383133</v>
      </c>
      <c r="J110" s="447">
        <v>6.581118381157955</v>
      </c>
      <c r="K110" s="447">
        <v>7.7034054502417275</v>
      </c>
      <c r="L110" s="447">
        <v>6.9858972676997837</v>
      </c>
      <c r="M110" s="447">
        <v>3.6266427582741003</v>
      </c>
      <c r="N110" s="447"/>
      <c r="O110" s="447">
        <v>3.8339466411514667</v>
      </c>
      <c r="P110" s="447">
        <v>1.9071871756202772</v>
      </c>
      <c r="Q110" s="447">
        <v>100</v>
      </c>
      <c r="R110" s="433"/>
    </row>
    <row r="111" spans="1:18" ht="15.75" hidden="1" x14ac:dyDescent="0.25">
      <c r="A111" s="446">
        <v>2007</v>
      </c>
      <c r="B111" s="447">
        <v>2.1756593921542374E-3</v>
      </c>
      <c r="C111" s="447">
        <v>2.2969105636631411</v>
      </c>
      <c r="D111" s="447">
        <v>3.1679692729950464</v>
      </c>
      <c r="E111" s="447">
        <v>4.8696696344892221</v>
      </c>
      <c r="F111" s="447">
        <v>15.732402262685769</v>
      </c>
      <c r="G111" s="447">
        <v>12.314148480385594</v>
      </c>
      <c r="H111" s="447">
        <v>23.572641919935734</v>
      </c>
      <c r="I111" s="447">
        <v>10.170161668228678</v>
      </c>
      <c r="J111" s="447">
        <v>6.620322332306869</v>
      </c>
      <c r="K111" s="447">
        <v>8.2757899317177674</v>
      </c>
      <c r="L111" s="447">
        <v>5.3077302851787387</v>
      </c>
      <c r="M111" s="447">
        <v>2.5866498192529122</v>
      </c>
      <c r="N111" s="447"/>
      <c r="O111" s="447">
        <v>3.481347904672647</v>
      </c>
      <c r="P111" s="447">
        <v>1.6020802650957289</v>
      </c>
      <c r="Q111" s="447">
        <v>100</v>
      </c>
      <c r="R111" s="433"/>
    </row>
    <row r="112" spans="1:18" ht="15.75" hidden="1" x14ac:dyDescent="0.25">
      <c r="A112" s="446">
        <v>2008</v>
      </c>
      <c r="B112" s="447">
        <v>0.16548311125294626</v>
      </c>
      <c r="C112" s="447">
        <v>3.3627399268370515</v>
      </c>
      <c r="D112" s="447">
        <v>7.2054992476318631</v>
      </c>
      <c r="E112" s="447">
        <v>5.3336698235509701</v>
      </c>
      <c r="F112" s="447">
        <v>18.228473701206159</v>
      </c>
      <c r="G112" s="447">
        <v>13.588885974323839</v>
      </c>
      <c r="H112" s="447">
        <v>20.440218219903617</v>
      </c>
      <c r="I112" s="447">
        <v>9.0425275023934688</v>
      </c>
      <c r="J112" s="447">
        <v>6.1231118590074418</v>
      </c>
      <c r="K112" s="447">
        <v>7.2626962714926817</v>
      </c>
      <c r="L112" s="447">
        <v>3.8614146414911379</v>
      </c>
      <c r="M112" s="447">
        <v>1.5237703823583166</v>
      </c>
      <c r="N112" s="447"/>
      <c r="O112" s="447">
        <v>2.5265175440507046</v>
      </c>
      <c r="P112" s="447">
        <v>1.3349917944998053</v>
      </c>
      <c r="Q112" s="447">
        <v>100</v>
      </c>
      <c r="R112" s="433"/>
    </row>
    <row r="113" spans="1:18" ht="15.75" hidden="1" x14ac:dyDescent="0.25">
      <c r="A113" s="446">
        <v>2009</v>
      </c>
      <c r="B113" s="447">
        <v>0.90471138858235634</v>
      </c>
      <c r="C113" s="447">
        <v>5.5573676541418475</v>
      </c>
      <c r="D113" s="447">
        <v>13.677720129333032</v>
      </c>
      <c r="E113" s="447">
        <v>7.2425177263886935</v>
      </c>
      <c r="F113" s="447">
        <v>19.174170787074011</v>
      </c>
      <c r="G113" s="447">
        <v>12.902006450393547</v>
      </c>
      <c r="H113" s="447">
        <v>18.054243054243056</v>
      </c>
      <c r="I113" s="447">
        <v>5.6768645478322899</v>
      </c>
      <c r="J113" s="447">
        <v>5.4501659340369022</v>
      </c>
      <c r="K113" s="447">
        <v>4.3943560072592334</v>
      </c>
      <c r="L113" s="447">
        <v>3.0416836868449773</v>
      </c>
      <c r="M113" s="447">
        <v>1.3599884567626503</v>
      </c>
      <c r="N113" s="447"/>
      <c r="O113" s="447">
        <v>1.5941556264136909</v>
      </c>
      <c r="P113" s="447">
        <v>0.9700485506937121</v>
      </c>
      <c r="Q113" s="447">
        <v>100</v>
      </c>
      <c r="R113" s="433"/>
    </row>
    <row r="114" spans="1:18" ht="15.75" hidden="1" x14ac:dyDescent="0.25">
      <c r="A114" s="446">
        <v>2010</v>
      </c>
      <c r="B114" s="448">
        <v>1.8197437791942697</v>
      </c>
      <c r="C114" s="448">
        <v>6.9003293551901619</v>
      </c>
      <c r="D114" s="448">
        <v>16.272350443940738</v>
      </c>
      <c r="E114" s="448">
        <v>12.739859491816214</v>
      </c>
      <c r="F114" s="448">
        <v>18.09209422313501</v>
      </c>
      <c r="G114" s="448">
        <v>10.905939664132843</v>
      </c>
      <c r="H114" s="448">
        <v>15.037681740197614</v>
      </c>
      <c r="I114" s="448">
        <v>3.9677407235795776</v>
      </c>
      <c r="J114" s="448">
        <v>4.8361864926802998</v>
      </c>
      <c r="K114" s="448">
        <v>3.829937510174946</v>
      </c>
      <c r="L114" s="448">
        <v>2.1937309806769938</v>
      </c>
      <c r="M114" s="448">
        <v>1.500958010344007</v>
      </c>
      <c r="N114" s="448"/>
      <c r="O114" s="448">
        <v>1.0446695803539003</v>
      </c>
      <c r="P114" s="448">
        <v>0.85877800458342202</v>
      </c>
      <c r="Q114" s="448">
        <v>100</v>
      </c>
      <c r="R114" s="433"/>
    </row>
    <row r="115" spans="1:18" ht="15.75" hidden="1" x14ac:dyDescent="0.25">
      <c r="A115" s="446">
        <v>2011</v>
      </c>
      <c r="B115" s="448">
        <v>3.82182969480621</v>
      </c>
      <c r="C115" s="448">
        <v>10.567832522723201</v>
      </c>
      <c r="D115" s="448">
        <v>16.569685295932501</v>
      </c>
      <c r="E115" s="448">
        <v>15.5089804976484</v>
      </c>
      <c r="F115" s="448">
        <v>17.995125329569799</v>
      </c>
      <c r="G115" s="448">
        <v>10.280794228407</v>
      </c>
      <c r="H115" s="448">
        <v>11.4555803652176</v>
      </c>
      <c r="I115" s="448">
        <v>3.8293791951498699</v>
      </c>
      <c r="J115" s="448">
        <v>3.3393432249263499</v>
      </c>
      <c r="K115" s="448">
        <v>2.6879891119428398</v>
      </c>
      <c r="L115" s="448">
        <v>1.11821731131885</v>
      </c>
      <c r="M115" s="448">
        <v>1.47472149421388</v>
      </c>
      <c r="N115" s="448"/>
      <c r="O115" s="448">
        <v>0.59955615229229597</v>
      </c>
      <c r="P115" s="448">
        <v>0.75096557585124502</v>
      </c>
      <c r="Q115" s="448">
        <v>100</v>
      </c>
      <c r="R115" s="449"/>
    </row>
    <row r="116" spans="1:18" ht="15.75" hidden="1" x14ac:dyDescent="0.25">
      <c r="A116" s="446">
        <v>2012</v>
      </c>
      <c r="B116" s="448">
        <v>8.6144741586164901</v>
      </c>
      <c r="C116" s="448">
        <v>10.945358248480099</v>
      </c>
      <c r="D116" s="448">
        <v>17.436027501150001</v>
      </c>
      <c r="E116" s="448">
        <v>19.0316412417789</v>
      </c>
      <c r="F116" s="448">
        <v>16.055250954210301</v>
      </c>
      <c r="G116" s="448">
        <v>9.6522571581316097</v>
      </c>
      <c r="H116" s="448">
        <v>7.7295637362773997</v>
      </c>
      <c r="I116" s="448">
        <v>2.9405840886203398</v>
      </c>
      <c r="J116" s="448">
        <v>1.91757114617135</v>
      </c>
      <c r="K116" s="448">
        <v>2.3411783720612198</v>
      </c>
      <c r="L116" s="448">
        <v>0.91942361965859798</v>
      </c>
      <c r="M116" s="448">
        <v>1.2470503400345601</v>
      </c>
      <c r="N116" s="448"/>
      <c r="O116" s="450">
        <v>0.47204505613367598</v>
      </c>
      <c r="P116" s="448">
        <v>0.69757437867541905</v>
      </c>
      <c r="Q116" s="448">
        <v>100</v>
      </c>
      <c r="R116" s="448"/>
    </row>
    <row r="117" spans="1:18" ht="15.75" hidden="1" x14ac:dyDescent="0.25">
      <c r="A117" s="420" t="s">
        <v>104</v>
      </c>
      <c r="B117" s="443">
        <v>4.8806875261828602E-3</v>
      </c>
      <c r="C117" s="443">
        <v>0.232239381454201</v>
      </c>
      <c r="D117" s="443">
        <v>2.2982615262180999</v>
      </c>
      <c r="E117" s="443">
        <v>1.2071567148092299</v>
      </c>
      <c r="F117" s="443">
        <v>10.303402517079</v>
      </c>
      <c r="G117" s="443">
        <v>17.740350135100101</v>
      </c>
      <c r="H117" s="443">
        <v>21.208349771760101</v>
      </c>
      <c r="I117" s="443">
        <v>9.6028882824182702</v>
      </c>
      <c r="J117" s="443">
        <v>7.9244740720253901</v>
      </c>
      <c r="K117" s="443">
        <v>8.8048958718873696</v>
      </c>
      <c r="L117" s="443">
        <v>8.8137082243652092</v>
      </c>
      <c r="M117" s="443">
        <v>5.4717930154649999</v>
      </c>
      <c r="N117" s="443"/>
      <c r="O117" s="443">
        <v>3.8451683227110598</v>
      </c>
      <c r="P117" s="443">
        <v>2.5424314771807501</v>
      </c>
      <c r="Q117" s="443">
        <v>100</v>
      </c>
      <c r="R117" s="449"/>
    </row>
    <row r="118" spans="1:18" ht="15.75" hidden="1" x14ac:dyDescent="0.25">
      <c r="A118" s="420" t="s">
        <v>105</v>
      </c>
      <c r="B118" s="443">
        <v>2.0228614464393E-3</v>
      </c>
      <c r="C118" s="443">
        <v>0.25192405244501698</v>
      </c>
      <c r="D118" s="443">
        <v>2.6247405291183101</v>
      </c>
      <c r="E118" s="443">
        <v>1.44245581603787</v>
      </c>
      <c r="F118" s="443">
        <v>10.348181136350201</v>
      </c>
      <c r="G118" s="443">
        <v>16.797219032325302</v>
      </c>
      <c r="H118" s="443">
        <v>20.703053275946299</v>
      </c>
      <c r="I118" s="443">
        <v>9.7072452672822394</v>
      </c>
      <c r="J118" s="443">
        <v>7.9934148079682101</v>
      </c>
      <c r="K118" s="443">
        <v>9.4277791782203195</v>
      </c>
      <c r="L118" s="443">
        <v>8.4815468354666805</v>
      </c>
      <c r="M118" s="443">
        <v>5.1903512621099397</v>
      </c>
      <c r="N118" s="443"/>
      <c r="O118" s="443">
        <v>3.6752280387269001</v>
      </c>
      <c r="P118" s="443">
        <v>3.3548379065562499</v>
      </c>
      <c r="Q118" s="443">
        <v>100</v>
      </c>
      <c r="R118" s="449"/>
    </row>
    <row r="119" spans="1:18" ht="15.75" hidden="1" x14ac:dyDescent="0.25">
      <c r="A119" s="420" t="s">
        <v>106</v>
      </c>
      <c r="B119" s="443">
        <v>2.1540814458194698E-3</v>
      </c>
      <c r="C119" s="443">
        <v>0.21823537647958499</v>
      </c>
      <c r="D119" s="443">
        <v>2.6184206274839199</v>
      </c>
      <c r="E119" s="443">
        <v>1.63346688638297</v>
      </c>
      <c r="F119" s="443">
        <v>9.6388413195902896</v>
      </c>
      <c r="G119" s="443">
        <v>18.7382198670932</v>
      </c>
      <c r="H119" s="443">
        <v>20.490699753357699</v>
      </c>
      <c r="I119" s="443">
        <v>8.9802309175309905</v>
      </c>
      <c r="J119" s="443">
        <v>8.5352784688789107</v>
      </c>
      <c r="K119" s="443">
        <v>8.4792723512875998</v>
      </c>
      <c r="L119" s="443">
        <v>8.0817096944435498</v>
      </c>
      <c r="M119" s="443">
        <v>5.1322336747552404</v>
      </c>
      <c r="N119" s="443"/>
      <c r="O119" s="443">
        <v>4.0873695434424402</v>
      </c>
      <c r="P119" s="443">
        <v>3.3638674378278202</v>
      </c>
      <c r="Q119" s="443">
        <v>100</v>
      </c>
      <c r="R119" s="449"/>
    </row>
    <row r="120" spans="1:18" ht="15.75" hidden="1" x14ac:dyDescent="0.25">
      <c r="A120" s="420" t="s">
        <v>107</v>
      </c>
      <c r="B120" s="443">
        <v>1.9119544954830101E-3</v>
      </c>
      <c r="C120" s="443">
        <v>0.267864824817169</v>
      </c>
      <c r="D120" s="443">
        <v>2.7578031642846899</v>
      </c>
      <c r="E120" s="443">
        <v>2.6102002772334001</v>
      </c>
      <c r="F120" s="443">
        <v>8.8447014961043902</v>
      </c>
      <c r="G120" s="443">
        <v>17.6467664069595</v>
      </c>
      <c r="H120" s="443">
        <v>21.338176951388601</v>
      </c>
      <c r="I120" s="443">
        <v>8.8353329190765297</v>
      </c>
      <c r="J120" s="443">
        <v>8.2502748434587296</v>
      </c>
      <c r="K120" s="443">
        <v>7.8806940394818596</v>
      </c>
      <c r="L120" s="443">
        <v>7.7566081927250101</v>
      </c>
      <c r="M120" s="443">
        <v>5.3349266287462402</v>
      </c>
      <c r="N120" s="443"/>
      <c r="O120" s="443">
        <v>4.3500788681229396</v>
      </c>
      <c r="P120" s="443">
        <v>4.1246594331054904</v>
      </c>
      <c r="Q120" s="443">
        <v>100</v>
      </c>
      <c r="R120" s="449"/>
    </row>
    <row r="121" spans="1:18" ht="15.75" hidden="1" x14ac:dyDescent="0.25">
      <c r="A121" s="420" t="s">
        <v>108</v>
      </c>
      <c r="B121" s="443">
        <v>6.4284130609610296E-3</v>
      </c>
      <c r="C121" s="443">
        <v>0.31512343209037602</v>
      </c>
      <c r="D121" s="443">
        <v>2.8727134856298702</v>
      </c>
      <c r="E121" s="443">
        <v>2.9072170087938098</v>
      </c>
      <c r="F121" s="443">
        <v>8.8739650582952105</v>
      </c>
      <c r="G121" s="443">
        <v>18.378176980771201</v>
      </c>
      <c r="H121" s="443">
        <v>21.5639148248389</v>
      </c>
      <c r="I121" s="443">
        <v>9.5456686271140008</v>
      </c>
      <c r="J121" s="443">
        <v>7.8669344734801703</v>
      </c>
      <c r="K121" s="443">
        <v>7.9619175562584497</v>
      </c>
      <c r="L121" s="443">
        <v>7.6683096291068003</v>
      </c>
      <c r="M121" s="443">
        <v>5.2533253918380103</v>
      </c>
      <c r="N121" s="443"/>
      <c r="O121" s="443">
        <v>4.2280591046663698</v>
      </c>
      <c r="P121" s="443">
        <v>2.55824601405592</v>
      </c>
      <c r="Q121" s="443">
        <v>100</v>
      </c>
      <c r="R121" s="449"/>
    </row>
    <row r="122" spans="1:18" ht="15.75" hidden="1" x14ac:dyDescent="0.25">
      <c r="A122" s="420" t="s">
        <v>109</v>
      </c>
      <c r="B122" s="443">
        <v>1.4289116456299099E-3</v>
      </c>
      <c r="C122" s="443">
        <v>0.30340557275541802</v>
      </c>
      <c r="D122" s="443">
        <v>2.5126617448598898</v>
      </c>
      <c r="E122" s="443">
        <v>2.68000317535921</v>
      </c>
      <c r="F122" s="443">
        <v>8.5756926252282302</v>
      </c>
      <c r="G122" s="443">
        <v>17.527665317139</v>
      </c>
      <c r="H122" s="443">
        <v>22.287211240771601</v>
      </c>
      <c r="I122" s="443">
        <v>8.7128681432087003</v>
      </c>
      <c r="J122" s="443">
        <v>8.6007779630070704</v>
      </c>
      <c r="K122" s="443">
        <v>7.8601254266888896</v>
      </c>
      <c r="L122" s="443">
        <v>7.9866634913074499</v>
      </c>
      <c r="M122" s="443">
        <v>5.1153449233944599</v>
      </c>
      <c r="N122" s="443"/>
      <c r="O122" s="443">
        <v>4.6282448201952802</v>
      </c>
      <c r="P122" s="443">
        <v>3.20790664443915</v>
      </c>
      <c r="Q122" s="443">
        <v>100</v>
      </c>
      <c r="R122" s="449"/>
    </row>
    <row r="123" spans="1:18" ht="15.75" hidden="1" x14ac:dyDescent="0.25">
      <c r="A123" s="420" t="s">
        <v>110</v>
      </c>
      <c r="B123" s="443">
        <v>1.5489968836999101E-3</v>
      </c>
      <c r="C123" s="443">
        <v>0.347961027238406</v>
      </c>
      <c r="D123" s="443">
        <v>2.9246469343239401</v>
      </c>
      <c r="E123" s="443">
        <v>3.4784837291959199</v>
      </c>
      <c r="F123" s="443">
        <v>10.0684797440494</v>
      </c>
      <c r="G123" s="443">
        <v>18.018776658588401</v>
      </c>
      <c r="H123" s="443">
        <v>21.5813286731997</v>
      </c>
      <c r="I123" s="443">
        <v>8.7729550776821892</v>
      </c>
      <c r="J123" s="443">
        <v>8.6465006048128803</v>
      </c>
      <c r="K123" s="443">
        <v>6.8979647589127202</v>
      </c>
      <c r="L123" s="443">
        <v>7.7999033989216198</v>
      </c>
      <c r="M123" s="443">
        <v>4.5275770731563103</v>
      </c>
      <c r="N123" s="443"/>
      <c r="O123" s="443">
        <v>4.1280766950602503</v>
      </c>
      <c r="P123" s="443">
        <v>2.8057966279745998</v>
      </c>
      <c r="Q123" s="443">
        <v>100</v>
      </c>
      <c r="R123" s="449"/>
    </row>
    <row r="124" spans="1:18" ht="15.75" hidden="1" x14ac:dyDescent="0.25">
      <c r="A124" s="420" t="s">
        <v>111</v>
      </c>
      <c r="B124" s="443">
        <v>8.2519709128088693E-3</v>
      </c>
      <c r="C124" s="443">
        <v>0.29606461494492298</v>
      </c>
      <c r="D124" s="443">
        <v>2.5377829570635901</v>
      </c>
      <c r="E124" s="443">
        <v>3.8786275966034101</v>
      </c>
      <c r="F124" s="443">
        <v>10.0911540884491</v>
      </c>
      <c r="G124" s="443">
        <v>16.6450304014684</v>
      </c>
      <c r="H124" s="443">
        <v>22.1068288078317</v>
      </c>
      <c r="I124" s="443">
        <v>8.0466779779048494</v>
      </c>
      <c r="J124" s="443">
        <v>8.8831460538471294</v>
      </c>
      <c r="K124" s="443">
        <v>7.8717764480699399</v>
      </c>
      <c r="L124" s="443">
        <v>7.58034098753952</v>
      </c>
      <c r="M124" s="443">
        <v>4.60258709351496</v>
      </c>
      <c r="N124" s="443"/>
      <c r="O124" s="443">
        <v>4.0164958911222897</v>
      </c>
      <c r="P124" s="443">
        <v>3.4352351107273602</v>
      </c>
      <c r="Q124" s="443">
        <v>100</v>
      </c>
      <c r="R124" s="449"/>
    </row>
    <row r="125" spans="1:18" ht="15.75" hidden="1" x14ac:dyDescent="0.25">
      <c r="A125" s="420" t="s">
        <v>112</v>
      </c>
      <c r="B125" s="443">
        <v>4.87174417038495E-3</v>
      </c>
      <c r="C125" s="443">
        <v>0.390312680003783</v>
      </c>
      <c r="D125" s="443">
        <v>2.55780897604535</v>
      </c>
      <c r="E125" s="443">
        <v>3.7139884969522901</v>
      </c>
      <c r="F125" s="443">
        <v>10.1962739754292</v>
      </c>
      <c r="G125" s="443">
        <v>15.7828749595215</v>
      </c>
      <c r="H125" s="443">
        <v>25.173591707718298</v>
      </c>
      <c r="I125" s="443">
        <v>8.9468148823187192</v>
      </c>
      <c r="J125" s="443">
        <v>8.6622477081309395</v>
      </c>
      <c r="K125" s="443">
        <v>7.6589549822181304</v>
      </c>
      <c r="L125" s="443">
        <v>6.9309158019320796</v>
      </c>
      <c r="M125" s="443">
        <v>4.5060767844195899</v>
      </c>
      <c r="N125" s="443"/>
      <c r="O125" s="443">
        <v>3.5259964866127298</v>
      </c>
      <c r="P125" s="443">
        <v>1.9492708145269699</v>
      </c>
      <c r="Q125" s="443">
        <v>100</v>
      </c>
      <c r="R125" s="449"/>
    </row>
    <row r="126" spans="1:18" ht="15.75" hidden="1" x14ac:dyDescent="0.25">
      <c r="A126" s="420" t="s">
        <v>113</v>
      </c>
      <c r="B126" s="443">
        <v>1.05984953501205E-2</v>
      </c>
      <c r="C126" s="443">
        <v>0.53244821877986104</v>
      </c>
      <c r="D126" s="443">
        <v>2.23645074896034</v>
      </c>
      <c r="E126" s="443">
        <v>3.9537434558497</v>
      </c>
      <c r="F126" s="443">
        <v>10.243698101018801</v>
      </c>
      <c r="G126" s="443">
        <v>15.2682260474005</v>
      </c>
      <c r="H126" s="443">
        <v>24.1797101059177</v>
      </c>
      <c r="I126" s="443">
        <v>7.6421880677765399</v>
      </c>
      <c r="J126" s="443">
        <v>8.7197017617054495</v>
      </c>
      <c r="K126" s="443">
        <v>8.9274659165848007</v>
      </c>
      <c r="L126" s="443">
        <v>7.3533370119645198</v>
      </c>
      <c r="M126" s="443">
        <v>4.55045556706997</v>
      </c>
      <c r="N126" s="443"/>
      <c r="O126" s="443">
        <v>3.7463157611401998</v>
      </c>
      <c r="P126" s="443">
        <v>2.6356607404815402</v>
      </c>
      <c r="Q126" s="443">
        <v>100</v>
      </c>
      <c r="R126" s="449"/>
    </row>
    <row r="127" spans="1:18" ht="15.75" hidden="1" x14ac:dyDescent="0.25">
      <c r="A127" s="420" t="s">
        <v>114</v>
      </c>
      <c r="B127" s="443">
        <v>9.5981477051567208E-3</v>
      </c>
      <c r="C127" s="443">
        <v>0.81392292539728905</v>
      </c>
      <c r="D127" s="443">
        <v>2.5060025339109901</v>
      </c>
      <c r="E127" s="443">
        <v>4.3315702274317998</v>
      </c>
      <c r="F127" s="443">
        <v>10.3519714595386</v>
      </c>
      <c r="G127" s="443">
        <v>16.9340858281134</v>
      </c>
      <c r="H127" s="443">
        <v>23.534362845422599</v>
      </c>
      <c r="I127" s="443">
        <v>7.9251167282424797</v>
      </c>
      <c r="J127" s="443">
        <v>8.0995076888546294</v>
      </c>
      <c r="K127" s="443">
        <v>8.1860386820118904</v>
      </c>
      <c r="L127" s="443">
        <v>7.1014479913291799</v>
      </c>
      <c r="M127" s="443">
        <v>4.1483194381687296</v>
      </c>
      <c r="N127" s="443"/>
      <c r="O127" s="443">
        <v>3.7156644723824401</v>
      </c>
      <c r="P127" s="443">
        <v>2.3423910314907799</v>
      </c>
      <c r="Q127" s="443">
        <v>100</v>
      </c>
      <c r="R127" s="449"/>
    </row>
    <row r="128" spans="1:18" ht="15.75" hidden="1" x14ac:dyDescent="0.25">
      <c r="A128" s="420" t="s">
        <v>115</v>
      </c>
      <c r="B128" s="443">
        <v>1.6247639344608201E-2</v>
      </c>
      <c r="C128" s="443">
        <v>0.98583079244168303</v>
      </c>
      <c r="D128" s="443">
        <v>2.1906882035808102</v>
      </c>
      <c r="E128" s="443">
        <v>5.1429053733264398</v>
      </c>
      <c r="F128" s="443">
        <v>9.0499351149467699</v>
      </c>
      <c r="G128" s="443">
        <v>13.8621904771953</v>
      </c>
      <c r="H128" s="443">
        <v>25.220767437198699</v>
      </c>
      <c r="I128" s="443">
        <v>8.5287446061002505</v>
      </c>
      <c r="J128" s="443">
        <v>8.1179114398151597</v>
      </c>
      <c r="K128" s="443">
        <v>9.1877235369211796</v>
      </c>
      <c r="L128" s="443">
        <v>7.2080436365171003</v>
      </c>
      <c r="M128" s="443">
        <v>4.03342371522319</v>
      </c>
      <c r="N128" s="443"/>
      <c r="O128" s="443">
        <v>3.9036536087695</v>
      </c>
      <c r="P128" s="443">
        <v>2.55193441861937</v>
      </c>
      <c r="Q128" s="443">
        <v>100</v>
      </c>
      <c r="R128" s="449"/>
    </row>
    <row r="129" spans="1:18" ht="15.75" hidden="1" x14ac:dyDescent="0.25">
      <c r="A129" s="420" t="s">
        <v>116</v>
      </c>
      <c r="B129" s="443">
        <v>1.7981942503116601E-2</v>
      </c>
      <c r="C129" s="443">
        <v>1.60840164708549</v>
      </c>
      <c r="D129" s="443">
        <v>2.6215858864417698</v>
      </c>
      <c r="E129" s="443">
        <v>5.0320728344225802</v>
      </c>
      <c r="F129" s="443">
        <v>9.8813040686033808</v>
      </c>
      <c r="G129" s="443">
        <v>15.0199085791999</v>
      </c>
      <c r="H129" s="443">
        <v>25.362547693702499</v>
      </c>
      <c r="I129" s="443">
        <v>9.4737637414529097</v>
      </c>
      <c r="J129" s="443">
        <v>6.4036870537569399</v>
      </c>
      <c r="K129" s="443">
        <v>7.8469268255827096</v>
      </c>
      <c r="L129" s="443">
        <v>7.3130595746288396</v>
      </c>
      <c r="M129" s="443">
        <v>3.8739752937176499</v>
      </c>
      <c r="N129" s="443"/>
      <c r="O129" s="443">
        <v>3.9673605077254401</v>
      </c>
      <c r="P129" s="443">
        <v>1.5774243511767601</v>
      </c>
      <c r="Q129" s="443">
        <v>100</v>
      </c>
      <c r="R129" s="449"/>
    </row>
    <row r="130" spans="1:18" ht="15.75" hidden="1" x14ac:dyDescent="0.25">
      <c r="A130" s="420" t="s">
        <v>117</v>
      </c>
      <c r="B130" s="443">
        <v>1.4564214146589699E-2</v>
      </c>
      <c r="C130" s="443">
        <v>1.6790959658881499</v>
      </c>
      <c r="D130" s="443">
        <v>2.3543139904191999</v>
      </c>
      <c r="E130" s="443">
        <v>4.9158609556230104</v>
      </c>
      <c r="F130" s="443">
        <v>11.0621347979435</v>
      </c>
      <c r="G130" s="443">
        <v>13.7923107968204</v>
      </c>
      <c r="H130" s="443">
        <v>24.293460141430799</v>
      </c>
      <c r="I130" s="443">
        <v>10.775412798961201</v>
      </c>
      <c r="J130" s="443">
        <v>6.4321184790047203</v>
      </c>
      <c r="K130" s="443">
        <v>7.8364245731632396</v>
      </c>
      <c r="L130" s="443">
        <v>7.3442243239923499</v>
      </c>
      <c r="M130" s="443">
        <v>3.7823088666233802</v>
      </c>
      <c r="N130" s="443"/>
      <c r="O130" s="443">
        <v>3.6357893628595002</v>
      </c>
      <c r="P130" s="443">
        <v>2.0819807331239399</v>
      </c>
      <c r="Q130" s="443">
        <v>100</v>
      </c>
      <c r="R130" s="449"/>
    </row>
    <row r="131" spans="1:18" ht="15.75" hidden="1" x14ac:dyDescent="0.25">
      <c r="A131" s="420" t="s">
        <v>118</v>
      </c>
      <c r="B131" s="443">
        <v>1.3738192325634399E-2</v>
      </c>
      <c r="C131" s="443">
        <v>2.0006431285638202</v>
      </c>
      <c r="D131" s="443">
        <v>2.9949259269883002</v>
      </c>
      <c r="E131" s="443">
        <v>4.6700795758370903</v>
      </c>
      <c r="F131" s="443">
        <v>11.5557823447622</v>
      </c>
      <c r="G131" s="443">
        <v>14.626192844968299</v>
      </c>
      <c r="H131" s="443">
        <v>24.393292742762199</v>
      </c>
      <c r="I131" s="443">
        <v>10.492959553856</v>
      </c>
      <c r="J131" s="443">
        <v>6.6113918298517298</v>
      </c>
      <c r="K131" s="443">
        <v>7.1489929603086999</v>
      </c>
      <c r="L131" s="443">
        <v>6.7090688675955299</v>
      </c>
      <c r="M131" s="443">
        <v>3.3872947385742802</v>
      </c>
      <c r="N131" s="443"/>
      <c r="O131" s="443">
        <v>3.58581916613702</v>
      </c>
      <c r="P131" s="443">
        <v>1.8098181274692899</v>
      </c>
      <c r="Q131" s="443">
        <v>100</v>
      </c>
      <c r="R131" s="449"/>
    </row>
    <row r="132" spans="1:18" ht="15.75" hidden="1" x14ac:dyDescent="0.25">
      <c r="A132" s="420" t="s">
        <v>119</v>
      </c>
      <c r="B132" s="443">
        <v>8.2961315362866106E-3</v>
      </c>
      <c r="C132" s="443">
        <v>1.9567659437073801</v>
      </c>
      <c r="D132" s="443">
        <v>2.8522997100838401</v>
      </c>
      <c r="E132" s="443">
        <v>4.3406705516479001</v>
      </c>
      <c r="F132" s="443">
        <v>12.537921168812799</v>
      </c>
      <c r="G132" s="443">
        <v>14.146025368224899</v>
      </c>
      <c r="H132" s="443">
        <v>22.497090748468</v>
      </c>
      <c r="I132" s="443">
        <v>10.1540165608723</v>
      </c>
      <c r="J132" s="443">
        <v>6.9898271489783399</v>
      </c>
      <c r="K132" s="443">
        <v>8.1441105313784394</v>
      </c>
      <c r="L132" s="443">
        <v>6.4548387747734797</v>
      </c>
      <c r="M132" s="443">
        <v>3.4168850940938298</v>
      </c>
      <c r="N132" s="443"/>
      <c r="O132" s="443">
        <v>4.2556912583437798</v>
      </c>
      <c r="P132" s="443">
        <v>2.24556100907866</v>
      </c>
      <c r="Q132" s="443">
        <v>100</v>
      </c>
      <c r="R132" s="449"/>
    </row>
    <row r="133" spans="1:18" ht="15.75" hidden="1" x14ac:dyDescent="0.25">
      <c r="A133" s="420" t="s">
        <v>120</v>
      </c>
      <c r="B133" s="443">
        <v>1.5191605973988401E-2</v>
      </c>
      <c r="C133" s="443">
        <v>2.19142603457786</v>
      </c>
      <c r="D133" s="443">
        <v>2.6486491269988801</v>
      </c>
      <c r="E133" s="443">
        <v>4.2030601499101801</v>
      </c>
      <c r="F133" s="443">
        <v>14.9832007386365</v>
      </c>
      <c r="G133" s="443">
        <v>13.036315312843801</v>
      </c>
      <c r="H133" s="443">
        <v>25.348595735141</v>
      </c>
      <c r="I133" s="443">
        <v>9.9773453332271398</v>
      </c>
      <c r="J133" s="443">
        <v>6.37221499514754</v>
      </c>
      <c r="K133" s="443">
        <v>8.0014041173676898</v>
      </c>
      <c r="L133" s="443">
        <v>5.6114547658870304</v>
      </c>
      <c r="M133" s="443">
        <v>2.62077326749321</v>
      </c>
      <c r="N133" s="443"/>
      <c r="O133" s="443">
        <v>3.7509992536939198</v>
      </c>
      <c r="P133" s="443">
        <v>1.23936956310121</v>
      </c>
      <c r="Q133" s="443">
        <v>100</v>
      </c>
      <c r="R133" s="449"/>
    </row>
    <row r="134" spans="1:18" ht="15.75" hidden="1" x14ac:dyDescent="0.25">
      <c r="A134" s="420" t="s">
        <v>121</v>
      </c>
      <c r="B134" s="443">
        <v>3.5062501962453502E-2</v>
      </c>
      <c r="C134" s="443">
        <v>2.2019600113037301</v>
      </c>
      <c r="D134" s="443">
        <v>2.9358303881994599</v>
      </c>
      <c r="E134" s="443">
        <v>4.2716942689381101</v>
      </c>
      <c r="F134" s="443">
        <v>15.6010689702091</v>
      </c>
      <c r="G134" s="443">
        <v>11.632028636120999</v>
      </c>
      <c r="H134" s="443">
        <v>23.704170170009501</v>
      </c>
      <c r="I134" s="443">
        <v>10.597772048382801</v>
      </c>
      <c r="J134" s="443">
        <v>7.13251532458108</v>
      </c>
      <c r="K134" s="443">
        <v>8.4427364800039104</v>
      </c>
      <c r="L134" s="443">
        <v>5.4891131803608104</v>
      </c>
      <c r="M134" s="443">
        <v>2.7643555651691498</v>
      </c>
      <c r="N134" s="443"/>
      <c r="O134" s="443">
        <v>3.4622912385610798</v>
      </c>
      <c r="P134" s="443">
        <v>1.72940121619783</v>
      </c>
      <c r="Q134" s="443">
        <v>100</v>
      </c>
      <c r="R134" s="449"/>
    </row>
    <row r="135" spans="1:18" ht="15.75" hidden="1" x14ac:dyDescent="0.25">
      <c r="A135" s="420" t="s">
        <v>122</v>
      </c>
      <c r="B135" s="443">
        <v>1.4464076155597701E-2</v>
      </c>
      <c r="C135" s="443">
        <v>2.3567497282393899</v>
      </c>
      <c r="D135" s="443">
        <v>3.29363416623548</v>
      </c>
      <c r="E135" s="443">
        <v>5.2765546272368997</v>
      </c>
      <c r="F135" s="443">
        <v>16.4134459244856</v>
      </c>
      <c r="G135" s="443">
        <v>12.3169809745209</v>
      </c>
      <c r="H135" s="443">
        <v>22.934954900414098</v>
      </c>
      <c r="I135" s="443">
        <v>10.026736173759801</v>
      </c>
      <c r="J135" s="443">
        <v>6.4527673356426103</v>
      </c>
      <c r="K135" s="443">
        <v>8.2931346337084495</v>
      </c>
      <c r="L135" s="443">
        <v>5.1126781355358499</v>
      </c>
      <c r="M135" s="443">
        <v>2.4969170641802401</v>
      </c>
      <c r="N135" s="443"/>
      <c r="O135" s="443">
        <v>3.4256002218819099</v>
      </c>
      <c r="P135" s="443">
        <v>1.58538203800324</v>
      </c>
      <c r="Q135" s="443">
        <v>100</v>
      </c>
      <c r="R135" s="449"/>
    </row>
    <row r="136" spans="1:18" ht="15.75" hidden="1" x14ac:dyDescent="0.25">
      <c r="A136" s="420" t="s">
        <v>123</v>
      </c>
      <c r="B136" s="443">
        <v>2.15726689236093E-2</v>
      </c>
      <c r="C136" s="443">
        <v>2.4802161538708001</v>
      </c>
      <c r="D136" s="443">
        <v>4.0236231404252596</v>
      </c>
      <c r="E136" s="443">
        <v>5.9843865138780599</v>
      </c>
      <c r="F136" s="443">
        <v>16.002648525689601</v>
      </c>
      <c r="G136" s="443">
        <v>12.0992769952049</v>
      </c>
      <c r="H136" s="443">
        <v>21.752725952347902</v>
      </c>
      <c r="I136" s="443">
        <v>10.1314651259652</v>
      </c>
      <c r="J136" s="443">
        <v>6.5926930593675603</v>
      </c>
      <c r="K136" s="443">
        <v>8.4436707711695203</v>
      </c>
      <c r="L136" s="443">
        <v>4.9256170103698302</v>
      </c>
      <c r="M136" s="443">
        <v>2.4483911274389398</v>
      </c>
      <c r="N136" s="443"/>
      <c r="O136" s="443">
        <v>3.19446372694554</v>
      </c>
      <c r="P136" s="443">
        <v>1.8992492284033</v>
      </c>
      <c r="Q136" s="443">
        <v>100</v>
      </c>
      <c r="R136" s="449"/>
    </row>
    <row r="137" spans="1:18" ht="15.75" hidden="1" x14ac:dyDescent="0.25">
      <c r="A137" s="420" t="s">
        <v>124</v>
      </c>
      <c r="B137" s="443">
        <v>6.8427717669014204E-2</v>
      </c>
      <c r="C137" s="443">
        <v>2.8438974176682699</v>
      </c>
      <c r="D137" s="443">
        <v>5.4694778313449302</v>
      </c>
      <c r="E137" s="443">
        <v>5.1876208038035099</v>
      </c>
      <c r="F137" s="443">
        <v>17.7156695030104</v>
      </c>
      <c r="G137" s="443">
        <v>13.358068027815399</v>
      </c>
      <c r="H137" s="443">
        <v>21.306347337317501</v>
      </c>
      <c r="I137" s="443">
        <v>10.1631453052217</v>
      </c>
      <c r="J137" s="443">
        <v>5.9592840268675102</v>
      </c>
      <c r="K137" s="443">
        <v>7.67708634185718</v>
      </c>
      <c r="L137" s="443">
        <v>4.3075396384587501</v>
      </c>
      <c r="M137" s="443">
        <v>1.88605748224508</v>
      </c>
      <c r="N137" s="443"/>
      <c r="O137" s="443">
        <v>2.9477238897158502</v>
      </c>
      <c r="P137" s="443">
        <v>1.1096546770048801</v>
      </c>
      <c r="Q137" s="443">
        <v>100</v>
      </c>
      <c r="R137" s="449"/>
    </row>
    <row r="138" spans="1:18" ht="15.75" hidden="1" x14ac:dyDescent="0.25">
      <c r="A138" s="420" t="s">
        <v>125</v>
      </c>
      <c r="B138" s="443">
        <v>0.21203343659481499</v>
      </c>
      <c r="C138" s="443">
        <v>2.9805072989815198</v>
      </c>
      <c r="D138" s="443">
        <v>7.3807401763830702</v>
      </c>
      <c r="E138" s="443">
        <v>5.2383040200102098</v>
      </c>
      <c r="F138" s="443">
        <v>17.451250278518501</v>
      </c>
      <c r="G138" s="443">
        <v>13.1590107022979</v>
      </c>
      <c r="H138" s="443">
        <v>20.272373121347801</v>
      </c>
      <c r="I138" s="443">
        <v>9.3186898489890702</v>
      </c>
      <c r="J138" s="443">
        <v>6.59711490774749</v>
      </c>
      <c r="K138" s="443">
        <v>7.7331109977071604</v>
      </c>
      <c r="L138" s="443">
        <v>4.0043772326402101</v>
      </c>
      <c r="M138" s="443">
        <v>1.5226875777156501</v>
      </c>
      <c r="N138" s="443"/>
      <c r="O138" s="443">
        <v>2.7399032552523201</v>
      </c>
      <c r="P138" s="443">
        <v>1.3898971458143199</v>
      </c>
      <c r="Q138" s="443">
        <v>100</v>
      </c>
      <c r="R138" s="449"/>
    </row>
    <row r="139" spans="1:18" ht="15.75" hidden="1" x14ac:dyDescent="0.25">
      <c r="A139" s="420" t="s">
        <v>126</v>
      </c>
      <c r="B139" s="443">
        <v>0.211942567069032</v>
      </c>
      <c r="C139" s="443">
        <v>3.88063335596022</v>
      </c>
      <c r="D139" s="443">
        <v>8.3982011628250195</v>
      </c>
      <c r="E139" s="443">
        <v>5.4061033556650804</v>
      </c>
      <c r="F139" s="443">
        <v>18.638218280553701</v>
      </c>
      <c r="G139" s="443">
        <v>14.6782678629401</v>
      </c>
      <c r="H139" s="443">
        <v>19.428806481126198</v>
      </c>
      <c r="I139" s="443">
        <v>8.2061800903107809</v>
      </c>
      <c r="J139" s="443">
        <v>6.0041171088746603</v>
      </c>
      <c r="K139" s="443">
        <v>6.8797405778709102</v>
      </c>
      <c r="L139" s="443">
        <v>3.5915872266328202</v>
      </c>
      <c r="M139" s="443">
        <v>1.1515730602367</v>
      </c>
      <c r="N139" s="443"/>
      <c r="O139" s="443">
        <v>2.1928400672903798</v>
      </c>
      <c r="P139" s="443">
        <v>1.33178880264439</v>
      </c>
      <c r="Q139" s="443">
        <v>100</v>
      </c>
      <c r="R139" s="449"/>
    </row>
    <row r="140" spans="1:18" ht="15.75" hidden="1" x14ac:dyDescent="0.25">
      <c r="A140" s="420" t="s">
        <v>127</v>
      </c>
      <c r="B140" s="443">
        <v>0.27262861890836199</v>
      </c>
      <c r="C140" s="443">
        <v>4.1973570991368696</v>
      </c>
      <c r="D140" s="443">
        <v>8.4712985933900899</v>
      </c>
      <c r="E140" s="443">
        <v>5.6660624680282297</v>
      </c>
      <c r="F140" s="443">
        <v>19.874094071658199</v>
      </c>
      <c r="G140" s="443">
        <v>13.010772083066</v>
      </c>
      <c r="H140" s="443">
        <v>20.608298909781201</v>
      </c>
      <c r="I140" s="443">
        <v>7.6906700099648404</v>
      </c>
      <c r="J140" s="443">
        <v>5.8609239212393103</v>
      </c>
      <c r="K140" s="443">
        <v>6.2751893172161104</v>
      </c>
      <c r="L140" s="443">
        <v>3.1689380790031598</v>
      </c>
      <c r="M140" s="443">
        <v>1.3995132899059399</v>
      </c>
      <c r="N140" s="443"/>
      <c r="O140" s="443">
        <v>1.86907321054203</v>
      </c>
      <c r="P140" s="443">
        <v>1.6351803281596999</v>
      </c>
      <c r="Q140" s="443">
        <v>100</v>
      </c>
      <c r="R140" s="449"/>
    </row>
    <row r="141" spans="1:18" ht="15.75" hidden="1" x14ac:dyDescent="0.25">
      <c r="A141" s="420" t="s">
        <v>128</v>
      </c>
      <c r="B141" s="443">
        <v>0.52572072224668898</v>
      </c>
      <c r="C141" s="443">
        <v>5.6256140113147497</v>
      </c>
      <c r="D141" s="443">
        <v>10.817185541515601</v>
      </c>
      <c r="E141" s="443">
        <v>6.2470358074460499</v>
      </c>
      <c r="F141" s="443">
        <v>18.633973034316899</v>
      </c>
      <c r="G141" s="443">
        <v>12.288907144551001</v>
      </c>
      <c r="H141" s="443">
        <v>18.911971950269301</v>
      </c>
      <c r="I141" s="443">
        <v>6.9427741454656298</v>
      </c>
      <c r="J141" s="443">
        <v>6.0022781937057497</v>
      </c>
      <c r="K141" s="443">
        <v>6.0259917341373397</v>
      </c>
      <c r="L141" s="443">
        <v>3.49901758189641</v>
      </c>
      <c r="M141" s="443">
        <v>1.3664927673701699</v>
      </c>
      <c r="N141" s="443"/>
      <c r="O141" s="443">
        <v>2.1818574477455202</v>
      </c>
      <c r="P141" s="443">
        <v>0.93117991801890299</v>
      </c>
      <c r="Q141" s="443">
        <v>100</v>
      </c>
      <c r="R141" s="449"/>
    </row>
    <row r="142" spans="1:18" ht="15.75" hidden="1" x14ac:dyDescent="0.25">
      <c r="A142" s="420" t="s">
        <v>129</v>
      </c>
      <c r="B142" s="443">
        <v>0.69174291819626299</v>
      </c>
      <c r="C142" s="443">
        <v>5.3823534783482199</v>
      </c>
      <c r="D142" s="443">
        <v>12.535157890891799</v>
      </c>
      <c r="E142" s="443">
        <v>6.8434606322941196</v>
      </c>
      <c r="F142" s="443">
        <v>18.744406699176299</v>
      </c>
      <c r="G142" s="443">
        <v>12.320786075648799</v>
      </c>
      <c r="H142" s="443">
        <v>18.922935729549099</v>
      </c>
      <c r="I142" s="443">
        <v>6.2357313754497499</v>
      </c>
      <c r="J142" s="443">
        <v>5.9932789070918497</v>
      </c>
      <c r="K142" s="443">
        <v>4.7835278432232</v>
      </c>
      <c r="L142" s="443">
        <v>3.3297262250470299</v>
      </c>
      <c r="M142" s="443">
        <v>1.1634065713294199</v>
      </c>
      <c r="N142" s="443"/>
      <c r="O142" s="443">
        <v>1.9065165379066</v>
      </c>
      <c r="P142" s="443">
        <v>1.1469691158475299</v>
      </c>
      <c r="Q142" s="443">
        <v>100</v>
      </c>
      <c r="R142" s="449"/>
    </row>
    <row r="143" spans="1:18" ht="15.75" hidden="1" x14ac:dyDescent="0.25">
      <c r="A143" s="420" t="s">
        <v>130</v>
      </c>
      <c r="B143" s="443">
        <v>1.2821937670233901</v>
      </c>
      <c r="C143" s="443">
        <v>5.4615059749648198</v>
      </c>
      <c r="D143" s="443">
        <v>15.3553774683384</v>
      </c>
      <c r="E143" s="443">
        <v>7.68683626937867</v>
      </c>
      <c r="F143" s="443">
        <v>19.886399581436098</v>
      </c>
      <c r="G143" s="443">
        <v>13.4354209661507</v>
      </c>
      <c r="H143" s="443">
        <v>17.103668076127999</v>
      </c>
      <c r="I143" s="443">
        <v>4.9579640835281102</v>
      </c>
      <c r="J143" s="443">
        <v>4.9839533424409703</v>
      </c>
      <c r="K143" s="443">
        <v>3.63918017566687</v>
      </c>
      <c r="L143" s="443">
        <v>2.7839283790738598</v>
      </c>
      <c r="M143" s="443">
        <v>1.2789451096592801</v>
      </c>
      <c r="N143" s="443"/>
      <c r="O143" s="443">
        <v>1.2603080753072999</v>
      </c>
      <c r="P143" s="443">
        <v>0.88431873090345203</v>
      </c>
      <c r="Q143" s="443">
        <v>100</v>
      </c>
      <c r="R143" s="449"/>
    </row>
    <row r="144" spans="1:18" ht="15.75" hidden="1" x14ac:dyDescent="0.25">
      <c r="A144" s="420" t="s">
        <v>131</v>
      </c>
      <c r="B144" s="443">
        <v>1.0516480752197901</v>
      </c>
      <c r="C144" s="443">
        <v>5.7695844351857097</v>
      </c>
      <c r="D144" s="443">
        <v>15.5176750861929</v>
      </c>
      <c r="E144" s="443">
        <v>8.0565754956486106</v>
      </c>
      <c r="F144" s="443">
        <v>19.230891184546799</v>
      </c>
      <c r="G144" s="443">
        <v>13.392394734783901</v>
      </c>
      <c r="H144" s="443">
        <v>17.568758759330098</v>
      </c>
      <c r="I144" s="443">
        <v>4.7843117359697498</v>
      </c>
      <c r="J144" s="443">
        <v>4.9724457634965002</v>
      </c>
      <c r="K144" s="443">
        <v>3.3386391356826799</v>
      </c>
      <c r="L144" s="443">
        <v>2.6368357970435499</v>
      </c>
      <c r="M144" s="443">
        <v>1.63613187983943</v>
      </c>
      <c r="N144" s="443"/>
      <c r="O144" s="443">
        <v>1.1309180306383699</v>
      </c>
      <c r="P144" s="443">
        <v>0.91318988642200805</v>
      </c>
      <c r="Q144" s="443">
        <v>100</v>
      </c>
      <c r="R144" s="449"/>
    </row>
    <row r="145" spans="1:18" ht="15.75" hidden="1" x14ac:dyDescent="0.25">
      <c r="A145" s="420" t="s">
        <v>59</v>
      </c>
      <c r="B145" s="443">
        <v>1.3915363129894001</v>
      </c>
      <c r="C145" s="443">
        <v>6.0668640310874098</v>
      </c>
      <c r="D145" s="443">
        <v>17.020924087217399</v>
      </c>
      <c r="E145" s="443">
        <v>11.913324776040501</v>
      </c>
      <c r="F145" s="443">
        <v>18.129969324280701</v>
      </c>
      <c r="G145" s="443">
        <v>11.087272672502801</v>
      </c>
      <c r="H145" s="443">
        <v>15.755571584209299</v>
      </c>
      <c r="I145" s="443">
        <v>4.3642193590063298</v>
      </c>
      <c r="J145" s="443">
        <v>4.7713880721155499</v>
      </c>
      <c r="K145" s="443">
        <v>3.4032811137645802</v>
      </c>
      <c r="L145" s="443">
        <v>2.6513661824042201</v>
      </c>
      <c r="M145" s="443">
        <v>1.6439039329518801</v>
      </c>
      <c r="N145" s="443"/>
      <c r="O145" s="443">
        <v>1.1769903655146701</v>
      </c>
      <c r="P145" s="443">
        <v>0.62338818591527601</v>
      </c>
      <c r="Q145" s="443">
        <v>100</v>
      </c>
      <c r="R145" s="449"/>
    </row>
    <row r="146" spans="1:18" ht="15.75" hidden="1" x14ac:dyDescent="0.25">
      <c r="A146" s="420" t="s">
        <v>60</v>
      </c>
      <c r="B146" s="443">
        <v>1.5763660160800801</v>
      </c>
      <c r="C146" s="443">
        <v>6.2867662922317997</v>
      </c>
      <c r="D146" s="443">
        <v>16.649030489696699</v>
      </c>
      <c r="E146" s="443">
        <v>12.389020503853599</v>
      </c>
      <c r="F146" s="443">
        <v>17.778088265812499</v>
      </c>
      <c r="G146" s="443">
        <v>10.1635746852713</v>
      </c>
      <c r="H146" s="443">
        <v>15.877490553515701</v>
      </c>
      <c r="I146" s="443">
        <v>4.2657631464857397</v>
      </c>
      <c r="J146" s="443">
        <v>5.4907754233196098</v>
      </c>
      <c r="K146" s="443">
        <v>3.88173967359032</v>
      </c>
      <c r="L146" s="443">
        <v>2.23982872018887</v>
      </c>
      <c r="M146" s="443">
        <v>1.3811694942766299</v>
      </c>
      <c r="N146" s="443"/>
      <c r="O146" s="443">
        <v>1.10255214315507</v>
      </c>
      <c r="P146" s="443">
        <v>0.91783459252212396</v>
      </c>
      <c r="Q146" s="443">
        <v>100</v>
      </c>
      <c r="R146" s="449"/>
    </row>
    <row r="147" spans="1:18" ht="15.75" hidden="1" x14ac:dyDescent="0.25">
      <c r="A147" s="420" t="s">
        <v>61</v>
      </c>
      <c r="B147" s="443">
        <v>1.89862322846856</v>
      </c>
      <c r="C147" s="443">
        <v>8.0990073452215601</v>
      </c>
      <c r="D147" s="443">
        <v>15.7202767027603</v>
      </c>
      <c r="E147" s="443">
        <v>13.430409178733701</v>
      </c>
      <c r="F147" s="443">
        <v>18.4056265206227</v>
      </c>
      <c r="G147" s="443">
        <v>10.989900079558801</v>
      </c>
      <c r="H147" s="443">
        <v>14.1678208790764</v>
      </c>
      <c r="I147" s="443">
        <v>3.3807668079974902</v>
      </c>
      <c r="J147" s="443">
        <v>4.58050559319455</v>
      </c>
      <c r="K147" s="443">
        <v>3.8338473511547599</v>
      </c>
      <c r="L147" s="443">
        <v>2.13864804002211</v>
      </c>
      <c r="M147" s="443">
        <v>1.39545725111874</v>
      </c>
      <c r="N147" s="443"/>
      <c r="O147" s="443">
        <v>1.0111478618335501</v>
      </c>
      <c r="P147" s="443">
        <v>0.94796316023678895</v>
      </c>
      <c r="Q147" s="443">
        <v>100</v>
      </c>
      <c r="R147" s="449"/>
    </row>
    <row r="148" spans="1:18" ht="15.75" hidden="1" x14ac:dyDescent="0.25">
      <c r="A148" s="420" t="s">
        <v>62</v>
      </c>
      <c r="B148" s="443">
        <v>2.73270208992292</v>
      </c>
      <c r="C148" s="443">
        <v>7.3441209625910702</v>
      </c>
      <c r="D148" s="443">
        <v>15.3969275868299</v>
      </c>
      <c r="E148" s="443">
        <v>13.5187197345419</v>
      </c>
      <c r="F148" s="443">
        <v>18.0092676236256</v>
      </c>
      <c r="G148" s="443">
        <v>11.4384664907464</v>
      </c>
      <c r="H148" s="443">
        <v>14.055132436428201</v>
      </c>
      <c r="I148" s="443">
        <v>3.7714291530633801</v>
      </c>
      <c r="J148" s="443">
        <v>4.4617933182520302</v>
      </c>
      <c r="K148" s="443">
        <v>4.4088645507034698</v>
      </c>
      <c r="L148" s="443">
        <v>1.51406811016309</v>
      </c>
      <c r="M148" s="443">
        <v>1.5713227865978301</v>
      </c>
      <c r="N148" s="443"/>
      <c r="O148" s="443">
        <v>0.81632445334507298</v>
      </c>
      <c r="P148" s="443">
        <v>0.96086070318921302</v>
      </c>
      <c r="Q148" s="443">
        <v>100</v>
      </c>
      <c r="R148" s="449"/>
    </row>
    <row r="149" spans="1:18" ht="15.75" hidden="1" x14ac:dyDescent="0.25">
      <c r="A149" s="420" t="s">
        <v>63</v>
      </c>
      <c r="B149" s="443">
        <v>2.9724655819774699</v>
      </c>
      <c r="C149" s="443">
        <v>9.5047537492040508</v>
      </c>
      <c r="D149" s="443">
        <v>17.146981973080401</v>
      </c>
      <c r="E149" s="443">
        <v>14.017521902378</v>
      </c>
      <c r="F149" s="443">
        <v>17.2811043043571</v>
      </c>
      <c r="G149" s="443">
        <v>10.353036324645601</v>
      </c>
      <c r="H149" s="443">
        <v>13.4069267871389</v>
      </c>
      <c r="I149" s="443">
        <v>4.0295252106068302</v>
      </c>
      <c r="J149" s="443">
        <v>4.0492867546421296</v>
      </c>
      <c r="K149" s="443">
        <v>3.0246141009595302</v>
      </c>
      <c r="L149" s="443">
        <v>1.1555013942867201</v>
      </c>
      <c r="M149" s="443">
        <v>1.7276712850127001</v>
      </c>
      <c r="N149" s="443"/>
      <c r="O149" s="443">
        <v>0.67262440623879305</v>
      </c>
      <c r="P149" s="443">
        <v>0.657986225471898</v>
      </c>
      <c r="Q149" s="443">
        <v>100</v>
      </c>
      <c r="R149" s="449"/>
    </row>
    <row r="150" spans="1:18" ht="15.75" hidden="1" x14ac:dyDescent="0.25">
      <c r="A150" s="420" t="s">
        <v>64</v>
      </c>
      <c r="B150" s="443">
        <v>3.24200189710074</v>
      </c>
      <c r="C150" s="443">
        <v>10.2523751744616</v>
      </c>
      <c r="D150" s="443">
        <v>16.652811030099699</v>
      </c>
      <c r="E150" s="443">
        <v>14.686902407841901</v>
      </c>
      <c r="F150" s="443">
        <v>18.242121279870101</v>
      </c>
      <c r="G150" s="443">
        <v>10.5098078371532</v>
      </c>
      <c r="H150" s="443">
        <v>11.859484309848201</v>
      </c>
      <c r="I150" s="443">
        <v>4.3379357199757802</v>
      </c>
      <c r="J150" s="443">
        <v>3.7566501629032198</v>
      </c>
      <c r="K150" s="443">
        <v>2.50530168025821</v>
      </c>
      <c r="L150" s="443">
        <v>1.1868817871817601</v>
      </c>
      <c r="M150" s="443">
        <v>1.35770767718031</v>
      </c>
      <c r="N150" s="443"/>
      <c r="O150" s="443">
        <v>0.59474325107498704</v>
      </c>
      <c r="P150" s="443">
        <v>0.81527578505023801</v>
      </c>
      <c r="Q150" s="443">
        <v>100</v>
      </c>
      <c r="R150" s="449"/>
    </row>
    <row r="151" spans="1:18" ht="15.75" hidden="1" x14ac:dyDescent="0.25">
      <c r="A151" s="420" t="s">
        <v>65</v>
      </c>
      <c r="B151" s="443">
        <v>4.2776005933258601</v>
      </c>
      <c r="C151" s="443">
        <v>11.435658806648201</v>
      </c>
      <c r="D151" s="443">
        <v>16.592016823808901</v>
      </c>
      <c r="E151" s="443">
        <v>15.9671269589532</v>
      </c>
      <c r="F151" s="443">
        <v>18.9099380144885</v>
      </c>
      <c r="G151" s="443">
        <v>10.2129892663015</v>
      </c>
      <c r="H151" s="443">
        <v>10.271469817645199</v>
      </c>
      <c r="I151" s="443">
        <v>3.3550795780880001</v>
      </c>
      <c r="J151" s="443">
        <v>2.8953682241470502</v>
      </c>
      <c r="K151" s="443">
        <v>2.5317043982409402</v>
      </c>
      <c r="L151" s="443">
        <v>0.97848419185493696</v>
      </c>
      <c r="M151" s="443">
        <v>1.2964479842606</v>
      </c>
      <c r="N151" s="443"/>
      <c r="O151" s="443">
        <v>0.54452751781042597</v>
      </c>
      <c r="P151" s="443">
        <v>0.73158782442666803</v>
      </c>
      <c r="Q151" s="443">
        <v>100</v>
      </c>
      <c r="R151" s="449"/>
    </row>
    <row r="152" spans="1:18" ht="15.75" hidden="1" x14ac:dyDescent="0.25">
      <c r="A152" s="420" t="s">
        <v>66</v>
      </c>
      <c r="B152" s="443">
        <v>5.1141145601267404</v>
      </c>
      <c r="C152" s="443">
        <v>11.2926382494183</v>
      </c>
      <c r="D152" s="443">
        <v>15.6177611710846</v>
      </c>
      <c r="E152" s="443">
        <v>18.003236220657101</v>
      </c>
      <c r="F152" s="443">
        <v>17.484450767495002</v>
      </c>
      <c r="G152" s="443">
        <v>9.9939809422561297</v>
      </c>
      <c r="H152" s="443">
        <v>9.7852681607479308</v>
      </c>
      <c r="I152" s="443">
        <v>3.5720892905068302</v>
      </c>
      <c r="J152" s="443">
        <v>2.4248204053874498</v>
      </c>
      <c r="K152" s="443">
        <v>2.6382233617609998</v>
      </c>
      <c r="L152" s="443">
        <v>1.1709803247164401</v>
      </c>
      <c r="M152" s="443">
        <v>1.49486295569609</v>
      </c>
      <c r="N152" s="443"/>
      <c r="O152" s="443">
        <v>0.57532811681662199</v>
      </c>
      <c r="P152" s="443">
        <v>0.832245473329842</v>
      </c>
      <c r="Q152" s="443">
        <v>100</v>
      </c>
      <c r="R152" s="449"/>
    </row>
    <row r="153" spans="1:18" ht="15.75" hidden="1" x14ac:dyDescent="0.25">
      <c r="A153" s="420" t="s">
        <v>67</v>
      </c>
      <c r="B153" s="443">
        <v>6.2530172523312304</v>
      </c>
      <c r="C153" s="443">
        <v>11.9555787861299</v>
      </c>
      <c r="D153" s="443">
        <v>16.563580993034499</v>
      </c>
      <c r="E153" s="443">
        <v>17.529101739026299</v>
      </c>
      <c r="F153" s="443">
        <v>18.0000653359903</v>
      </c>
      <c r="G153" s="443">
        <v>10.121996813055601</v>
      </c>
      <c r="H153" s="443">
        <v>8.3599214516205098</v>
      </c>
      <c r="I153" s="443">
        <v>3.15246153343569</v>
      </c>
      <c r="J153" s="443">
        <v>2.30527152548648</v>
      </c>
      <c r="K153" s="443">
        <v>2.2954711269369401</v>
      </c>
      <c r="L153" s="443">
        <v>0.96043905785501904</v>
      </c>
      <c r="M153" s="443">
        <v>1.43557689864573</v>
      </c>
      <c r="N153" s="443"/>
      <c r="O153" s="443">
        <v>0.51960261198770197</v>
      </c>
      <c r="P153" s="443">
        <v>0.54791487446415399</v>
      </c>
      <c r="Q153" s="443">
        <v>100</v>
      </c>
      <c r="R153" s="449"/>
    </row>
    <row r="154" spans="1:18" ht="15.75" hidden="1" x14ac:dyDescent="0.25">
      <c r="A154" s="420" t="s">
        <v>68</v>
      </c>
      <c r="B154" s="443">
        <v>8.8567383508840791</v>
      </c>
      <c r="C154" s="443">
        <v>9.8775408972066892</v>
      </c>
      <c r="D154" s="443">
        <v>17.714716793948401</v>
      </c>
      <c r="E154" s="443">
        <v>19.108580404476701</v>
      </c>
      <c r="F154" s="443">
        <v>16.310725763948501</v>
      </c>
      <c r="G154" s="443">
        <v>9.9494662436574508</v>
      </c>
      <c r="H154" s="443">
        <v>7.6534355720441898</v>
      </c>
      <c r="I154" s="443">
        <v>2.7933076358675999</v>
      </c>
      <c r="J154" s="443">
        <v>1.84711730238614</v>
      </c>
      <c r="K154" s="443">
        <v>2.5779449605754001</v>
      </c>
      <c r="L154" s="443">
        <v>0.94143664679074501</v>
      </c>
      <c r="M154" s="443">
        <v>1.17312720245538</v>
      </c>
      <c r="N154" s="443"/>
      <c r="O154" s="451">
        <v>0.48838963696301402</v>
      </c>
      <c r="P154" s="443">
        <v>0.70747258879576702</v>
      </c>
      <c r="Q154" s="443">
        <v>100</v>
      </c>
      <c r="R154" s="449"/>
    </row>
    <row r="155" spans="1:18" ht="15.75" hidden="1" x14ac:dyDescent="0.2">
      <c r="A155" s="452" t="s">
        <v>69</v>
      </c>
      <c r="B155" s="453">
        <v>9.4942593353369809</v>
      </c>
      <c r="C155" s="453">
        <v>10.7436557186822</v>
      </c>
      <c r="D155" s="453">
        <v>17.9423699251155</v>
      </c>
      <c r="E155" s="453">
        <v>19.848537265670601</v>
      </c>
      <c r="F155" s="453">
        <v>15.152940243752999</v>
      </c>
      <c r="G155" s="453">
        <v>9.4985837531622295</v>
      </c>
      <c r="H155" s="453">
        <v>7.2671841553330898</v>
      </c>
      <c r="I155" s="453">
        <v>2.84438582455837</v>
      </c>
      <c r="J155" s="453">
        <v>1.7128298269512101</v>
      </c>
      <c r="K155" s="453">
        <v>2.33194231226621</v>
      </c>
      <c r="L155" s="453">
        <v>0.77262931811138302</v>
      </c>
      <c r="M155" s="453">
        <v>1.27804565143751</v>
      </c>
      <c r="N155" s="453"/>
      <c r="O155" s="451">
        <v>0.394062574325931</v>
      </c>
      <c r="P155" s="453">
        <v>0.718574095295754</v>
      </c>
      <c r="Q155" s="453">
        <v>100</v>
      </c>
      <c r="R155" s="449"/>
    </row>
    <row r="156" spans="1:18" ht="15.75" hidden="1" x14ac:dyDescent="0.2">
      <c r="A156" s="454" t="s">
        <v>70</v>
      </c>
      <c r="B156" s="455">
        <v>10.2668858253128</v>
      </c>
      <c r="C156" s="455">
        <v>11.116283930793999</v>
      </c>
      <c r="D156" s="455">
        <v>17.590094155875001</v>
      </c>
      <c r="E156" s="455">
        <v>19.832828191656098</v>
      </c>
      <c r="F156" s="455">
        <v>14.405801370058199</v>
      </c>
      <c r="G156" s="455">
        <v>8.8984902756268305</v>
      </c>
      <c r="H156" s="455">
        <v>7.6015904837008703</v>
      </c>
      <c r="I156" s="455">
        <v>2.9593543054222802</v>
      </c>
      <c r="J156" s="455">
        <v>1.7610283987800599</v>
      </c>
      <c r="K156" s="455">
        <v>2.1410722938499398</v>
      </c>
      <c r="L156" s="455">
        <v>1.03395692202449</v>
      </c>
      <c r="M156" s="455">
        <v>1.04440812913892</v>
      </c>
      <c r="N156" s="455"/>
      <c r="O156" s="456">
        <v>0.49381953615642599</v>
      </c>
      <c r="P156" s="455">
        <v>0.85438618160397495</v>
      </c>
      <c r="Q156" s="455">
        <v>100</v>
      </c>
      <c r="R156" s="457"/>
    </row>
    <row r="157" spans="1:18" ht="15.75" hidden="1" x14ac:dyDescent="0.2">
      <c r="A157" s="452" t="s">
        <v>71</v>
      </c>
      <c r="B157" s="453">
        <v>14.3621497529252</v>
      </c>
      <c r="C157" s="453">
        <v>10.701975252124001</v>
      </c>
      <c r="D157" s="453">
        <v>19.079966069288702</v>
      </c>
      <c r="E157" s="453">
        <v>17.180620447292899</v>
      </c>
      <c r="F157" s="453">
        <v>13.8934144797964</v>
      </c>
      <c r="G157" s="453">
        <v>8.1277181596628498</v>
      </c>
      <c r="H157" s="453">
        <v>7.1791393448141196</v>
      </c>
      <c r="I157" s="453">
        <v>2.9675907848496701</v>
      </c>
      <c r="J157" s="453">
        <v>1.7448397043180901</v>
      </c>
      <c r="K157" s="453">
        <v>1.4829538569255001</v>
      </c>
      <c r="L157" s="453">
        <v>0.90061129138671603</v>
      </c>
      <c r="M157" s="453">
        <v>1.3259233327498701</v>
      </c>
      <c r="N157" s="453"/>
      <c r="O157" s="458">
        <v>0.41588684377061802</v>
      </c>
      <c r="P157" s="453">
        <v>0.637210680095329</v>
      </c>
      <c r="Q157" s="453">
        <v>100</v>
      </c>
      <c r="R157" s="457"/>
    </row>
    <row r="158" spans="1:18" ht="16.5" hidden="1" thickBot="1" x14ac:dyDescent="0.25">
      <c r="A158" s="459" t="s">
        <v>72</v>
      </c>
      <c r="B158" s="460">
        <v>14.2335232014994</v>
      </c>
      <c r="C158" s="460">
        <v>11.2731173033839</v>
      </c>
      <c r="D158" s="460">
        <v>18.8469169607427</v>
      </c>
      <c r="E158" s="460">
        <v>17.693980349377</v>
      </c>
      <c r="F158" s="460">
        <v>14.3878215922569</v>
      </c>
      <c r="G158" s="460">
        <v>8.2105779508880907</v>
      </c>
      <c r="H158" s="460">
        <v>6.64837538254287</v>
      </c>
      <c r="I158" s="460">
        <v>2.80317894952631</v>
      </c>
      <c r="J158" s="460">
        <v>1.50235016765994</v>
      </c>
      <c r="K158" s="460">
        <v>1.4796538444642899</v>
      </c>
      <c r="L158" s="460">
        <v>0.80700071749666902</v>
      </c>
      <c r="M158" s="460">
        <v>0.87252719898086195</v>
      </c>
      <c r="N158" s="460"/>
      <c r="O158" s="461">
        <v>0.48247990277188002</v>
      </c>
      <c r="P158" s="460">
        <v>0.75849647840920698</v>
      </c>
      <c r="Q158" s="460">
        <v>100</v>
      </c>
      <c r="R158" s="457"/>
    </row>
    <row r="159" spans="1:18" ht="15" hidden="1" x14ac:dyDescent="0.2">
      <c r="A159" s="462" t="s">
        <v>133</v>
      </c>
      <c r="B159" s="448"/>
      <c r="C159" s="448"/>
      <c r="D159" s="448"/>
      <c r="E159" s="448"/>
      <c r="F159" s="448"/>
      <c r="G159" s="448"/>
      <c r="H159" s="448"/>
      <c r="I159" s="448"/>
      <c r="J159" s="448"/>
      <c r="K159" s="448"/>
      <c r="L159" s="448"/>
      <c r="M159" s="448"/>
      <c r="N159" s="448"/>
      <c r="O159" s="448"/>
      <c r="P159" s="448"/>
      <c r="Q159" s="448"/>
      <c r="R159" s="449"/>
    </row>
    <row r="160" spans="1:18" hidden="1" x14ac:dyDescent="0.2">
      <c r="A160" s="463" t="s">
        <v>134</v>
      </c>
      <c r="B160" s="433"/>
      <c r="C160" s="433"/>
      <c r="D160" s="433"/>
      <c r="E160" s="433"/>
      <c r="F160" s="433"/>
      <c r="G160" s="433"/>
      <c r="H160" s="433"/>
      <c r="I160" s="433"/>
      <c r="J160" s="433"/>
      <c r="K160" s="433"/>
      <c r="L160" s="433"/>
      <c r="M160" s="433"/>
      <c r="N160" s="433"/>
      <c r="O160" s="433"/>
      <c r="P160" s="433"/>
      <c r="Q160" s="430" t="s">
        <v>135</v>
      </c>
      <c r="R160" s="433"/>
    </row>
    <row r="161" spans="1:18" hidden="1" x14ac:dyDescent="0.2">
      <c r="A161" s="464" t="s">
        <v>556</v>
      </c>
      <c r="B161" s="433"/>
      <c r="C161" s="433"/>
      <c r="D161" s="433"/>
      <c r="E161" s="433"/>
      <c r="F161" s="433"/>
      <c r="G161" s="433"/>
      <c r="H161" s="433"/>
      <c r="I161" s="433"/>
      <c r="J161" s="433"/>
      <c r="K161" s="433"/>
      <c r="L161" s="433"/>
      <c r="M161" s="433"/>
      <c r="N161" s="433"/>
      <c r="O161" s="433"/>
      <c r="P161" s="433"/>
      <c r="Q161" s="430" t="s">
        <v>136</v>
      </c>
      <c r="R161" s="433"/>
    </row>
    <row r="162" spans="1:18" ht="15" hidden="1" x14ac:dyDescent="0.2">
      <c r="A162" s="465" t="s">
        <v>57</v>
      </c>
      <c r="B162" s="466"/>
      <c r="C162" s="466"/>
      <c r="D162" s="466"/>
      <c r="E162" s="466"/>
      <c r="F162" s="430"/>
      <c r="G162" s="430"/>
      <c r="H162" s="430"/>
      <c r="I162" s="430"/>
      <c r="J162" s="430"/>
      <c r="K162" s="431"/>
      <c r="L162" s="430"/>
      <c r="M162" s="430"/>
      <c r="N162" s="430"/>
      <c r="O162" s="430"/>
      <c r="P162" s="430"/>
      <c r="Q162" s="430"/>
      <c r="R162" s="431"/>
    </row>
    <row r="163" spans="1:18" ht="15" hidden="1" x14ac:dyDescent="0.2">
      <c r="A163" s="467" t="s">
        <v>137</v>
      </c>
      <c r="B163" s="433"/>
      <c r="C163" s="433"/>
      <c r="D163" s="433"/>
      <c r="E163" s="433"/>
      <c r="F163" s="433"/>
      <c r="G163" s="433"/>
      <c r="H163" s="433"/>
      <c r="I163" s="433"/>
      <c r="J163" s="433"/>
      <c r="K163" s="433"/>
      <c r="L163" s="433"/>
      <c r="M163" s="433"/>
      <c r="N163" s="433"/>
      <c r="O163" s="433"/>
      <c r="P163" s="433"/>
      <c r="Q163" s="433"/>
      <c r="R163" s="433"/>
    </row>
    <row r="164" spans="1:18" ht="15" hidden="1" x14ac:dyDescent="0.2">
      <c r="A164" s="468" t="s">
        <v>138</v>
      </c>
      <c r="B164" s="433"/>
      <c r="C164" s="433"/>
      <c r="D164" s="433"/>
      <c r="E164" s="433"/>
      <c r="F164" s="433"/>
      <c r="G164" s="433"/>
      <c r="H164" s="433"/>
      <c r="I164" s="433"/>
      <c r="J164" s="433"/>
      <c r="K164" s="433"/>
      <c r="L164" s="433"/>
      <c r="M164" s="433"/>
      <c r="N164" s="433"/>
      <c r="O164" s="433"/>
      <c r="P164" s="433"/>
      <c r="Q164" s="433"/>
      <c r="R164" s="433"/>
    </row>
    <row r="165" spans="1:18" hidden="1" x14ac:dyDescent="0.2"/>
    <row r="166" spans="1:18" hidden="1" x14ac:dyDescent="0.2"/>
    <row r="168" spans="1:18" x14ac:dyDescent="0.2">
      <c r="A168" s="433"/>
      <c r="B168" s="433"/>
      <c r="C168" s="469"/>
      <c r="D168" s="470"/>
      <c r="E168" s="469"/>
      <c r="F168" s="469"/>
      <c r="G168" s="469"/>
      <c r="H168" s="469"/>
      <c r="I168" s="433"/>
      <c r="J168" s="433"/>
      <c r="K168" s="433"/>
      <c r="L168" s="433"/>
      <c r="M168" s="433"/>
      <c r="N168" s="433"/>
      <c r="O168" s="433"/>
      <c r="P168" s="433"/>
      <c r="Q168" s="433"/>
      <c r="R168" s="433"/>
    </row>
    <row r="169" spans="1:18" x14ac:dyDescent="0.2">
      <c r="A169" s="433"/>
      <c r="B169" s="471"/>
      <c r="C169" s="472"/>
      <c r="D169" s="472"/>
      <c r="E169" s="472"/>
      <c r="F169" s="472"/>
      <c r="G169" s="472"/>
      <c r="H169" s="472"/>
      <c r="I169" s="433"/>
      <c r="J169" s="433"/>
      <c r="K169" s="433"/>
      <c r="L169" s="433"/>
      <c r="M169" s="433"/>
      <c r="N169" s="433"/>
      <c r="O169" s="433"/>
      <c r="P169" s="433"/>
      <c r="Q169" s="433"/>
      <c r="R169" s="433"/>
    </row>
    <row r="170" spans="1:18" x14ac:dyDescent="0.2">
      <c r="B170" s="471"/>
      <c r="C170" s="472"/>
      <c r="D170" s="472"/>
      <c r="E170" s="472"/>
      <c r="F170" s="472"/>
      <c r="G170" s="472"/>
      <c r="H170" s="472"/>
    </row>
    <row r="171" spans="1:18" x14ac:dyDescent="0.2">
      <c r="B171" s="471"/>
      <c r="C171" s="472"/>
      <c r="D171" s="472"/>
      <c r="E171" s="472"/>
      <c r="F171" s="472"/>
      <c r="G171" s="472"/>
      <c r="H171" s="472"/>
    </row>
    <row r="172" spans="1:18" x14ac:dyDescent="0.2">
      <c r="B172" s="471"/>
      <c r="C172" s="472"/>
      <c r="D172" s="472"/>
      <c r="E172" s="472"/>
      <c r="F172" s="472"/>
      <c r="G172" s="472"/>
      <c r="H172" s="472"/>
    </row>
    <row r="173" spans="1:18" x14ac:dyDescent="0.2">
      <c r="B173" s="471"/>
      <c r="C173" s="472"/>
      <c r="D173" s="472"/>
      <c r="E173" s="472"/>
      <c r="F173" s="472"/>
      <c r="G173" s="472"/>
      <c r="H173" s="472"/>
    </row>
    <row r="174" spans="1:18" x14ac:dyDescent="0.2">
      <c r="B174" s="471"/>
      <c r="C174" s="472"/>
      <c r="D174" s="472"/>
      <c r="E174" s="472"/>
      <c r="F174" s="472"/>
      <c r="G174" s="472"/>
      <c r="H174" s="472"/>
    </row>
    <row r="175" spans="1:18" x14ac:dyDescent="0.2">
      <c r="B175" s="471"/>
      <c r="C175" s="472"/>
      <c r="D175" s="472"/>
      <c r="E175" s="472"/>
      <c r="F175" s="472"/>
      <c r="G175" s="472"/>
      <c r="H175" s="472"/>
    </row>
    <row r="176" spans="1:18" x14ac:dyDescent="0.2">
      <c r="B176" s="471"/>
      <c r="C176" s="472"/>
      <c r="D176" s="472"/>
      <c r="E176" s="472"/>
      <c r="F176" s="472"/>
      <c r="G176" s="472"/>
      <c r="H176" s="472"/>
    </row>
    <row r="177" spans="2:28" x14ac:dyDescent="0.2">
      <c r="B177" s="471"/>
      <c r="C177" s="472"/>
      <c r="D177" s="472"/>
      <c r="E177" s="472"/>
      <c r="F177" s="472"/>
      <c r="G177" s="472"/>
      <c r="H177" s="472"/>
    </row>
    <row r="178" spans="2:28" x14ac:dyDescent="0.2">
      <c r="B178" s="471"/>
      <c r="C178" s="472"/>
      <c r="D178" s="472"/>
      <c r="E178" s="472"/>
      <c r="F178" s="472"/>
      <c r="G178" s="472"/>
      <c r="H178" s="472"/>
    </row>
    <row r="179" spans="2:28" x14ac:dyDescent="0.2">
      <c r="B179" s="471"/>
      <c r="C179" s="472"/>
      <c r="D179" s="472"/>
      <c r="E179" s="472"/>
      <c r="F179" s="472"/>
      <c r="G179" s="472"/>
      <c r="H179" s="472"/>
    </row>
    <row r="180" spans="2:28" x14ac:dyDescent="0.2">
      <c r="B180" s="471"/>
      <c r="C180" s="472"/>
      <c r="D180" s="472"/>
      <c r="E180" s="472"/>
      <c r="F180" s="472"/>
      <c r="G180" s="472"/>
      <c r="H180" s="472"/>
    </row>
    <row r="181" spans="2:28" x14ac:dyDescent="0.2">
      <c r="B181" s="433"/>
      <c r="C181" s="473"/>
      <c r="D181" s="433"/>
      <c r="E181" s="433"/>
      <c r="F181" s="433"/>
      <c r="G181" s="433"/>
      <c r="H181" s="433"/>
    </row>
    <row r="182" spans="2:28" x14ac:dyDescent="0.2">
      <c r="B182" s="433"/>
      <c r="C182" s="473"/>
      <c r="D182" s="433"/>
      <c r="E182" s="433"/>
      <c r="F182" s="433"/>
      <c r="G182" s="433"/>
      <c r="H182" s="433"/>
    </row>
    <row r="183" spans="2:28" x14ac:dyDescent="0.2">
      <c r="B183" s="433"/>
      <c r="C183" s="473"/>
      <c r="D183" s="433"/>
      <c r="E183" s="433"/>
      <c r="F183" s="433"/>
      <c r="G183" s="433"/>
      <c r="H183" s="433"/>
      <c r="I183" s="433"/>
    </row>
    <row r="191" spans="2:28" x14ac:dyDescent="0.2">
      <c r="P191" s="474"/>
      <c r="Q191" s="475"/>
      <c r="R191" s="475"/>
      <c r="S191" s="475"/>
      <c r="T191" s="475"/>
      <c r="U191" s="475"/>
      <c r="V191" s="475"/>
      <c r="W191" s="475"/>
      <c r="X191" s="475"/>
      <c r="Y191" s="475"/>
      <c r="Z191" s="475"/>
      <c r="AA191" s="475"/>
      <c r="AB191" s="475"/>
    </row>
    <row r="192" spans="2:28" x14ac:dyDescent="0.2">
      <c r="P192" s="474"/>
      <c r="Q192" s="475"/>
      <c r="R192" s="475"/>
      <c r="S192" s="475"/>
      <c r="T192" s="475"/>
      <c r="U192" s="475"/>
      <c r="V192" s="475"/>
      <c r="W192" s="475"/>
      <c r="X192" s="475"/>
      <c r="Y192" s="475"/>
      <c r="Z192" s="475"/>
      <c r="AA192" s="475"/>
      <c r="AB192" s="475"/>
    </row>
    <row r="193" spans="16:28" x14ac:dyDescent="0.2">
      <c r="P193" s="474"/>
      <c r="Q193" s="475"/>
      <c r="R193" s="475"/>
      <c r="S193" s="475"/>
      <c r="T193" s="475"/>
      <c r="U193" s="475"/>
      <c r="V193" s="475"/>
      <c r="W193" s="475"/>
      <c r="X193" s="475"/>
      <c r="Y193" s="475"/>
      <c r="Z193" s="475"/>
      <c r="AA193" s="475"/>
      <c r="AB193" s="475"/>
    </row>
    <row r="194" spans="16:28" x14ac:dyDescent="0.2">
      <c r="P194" s="474"/>
      <c r="Q194" s="475"/>
      <c r="R194" s="475"/>
      <c r="S194" s="475"/>
      <c r="T194" s="475"/>
      <c r="U194" s="475"/>
      <c r="V194" s="475"/>
      <c r="W194" s="475"/>
      <c r="X194" s="475"/>
      <c r="Y194" s="475"/>
      <c r="Z194" s="475"/>
      <c r="AA194" s="475"/>
      <c r="AB194" s="475"/>
    </row>
    <row r="195" spans="16:28" x14ac:dyDescent="0.2">
      <c r="P195" s="474"/>
      <c r="Q195" s="475"/>
      <c r="R195" s="475"/>
      <c r="S195" s="475"/>
      <c r="T195" s="475"/>
      <c r="U195" s="475"/>
      <c r="V195" s="475"/>
      <c r="W195" s="475"/>
      <c r="X195" s="475"/>
      <c r="Y195" s="475"/>
      <c r="Z195" s="475"/>
      <c r="AA195" s="475"/>
      <c r="AB195" s="475"/>
    </row>
    <row r="196" spans="16:28" x14ac:dyDescent="0.2">
      <c r="P196" s="474"/>
      <c r="Q196" s="475"/>
      <c r="R196" s="475"/>
      <c r="S196" s="475"/>
      <c r="T196" s="475"/>
      <c r="U196" s="475"/>
      <c r="V196" s="475"/>
      <c r="W196" s="475"/>
      <c r="X196" s="475"/>
      <c r="Y196" s="475"/>
      <c r="Z196" s="475"/>
      <c r="AA196" s="475"/>
      <c r="AB196" s="475"/>
    </row>
    <row r="197" spans="16:28" x14ac:dyDescent="0.2">
      <c r="P197" s="474"/>
      <c r="Q197" s="475"/>
      <c r="R197" s="475"/>
      <c r="S197" s="475"/>
      <c r="T197" s="475"/>
      <c r="U197" s="475"/>
      <c r="V197" s="475"/>
      <c r="W197" s="475"/>
      <c r="X197" s="475"/>
      <c r="Y197" s="475"/>
      <c r="Z197" s="475"/>
      <c r="AA197" s="475"/>
      <c r="AB197" s="475"/>
    </row>
    <row r="198" spans="16:28" x14ac:dyDescent="0.2">
      <c r="P198" s="474"/>
      <c r="Q198" s="475"/>
      <c r="R198" s="475"/>
      <c r="S198" s="475"/>
      <c r="T198" s="475"/>
      <c r="U198" s="475"/>
      <c r="V198" s="475"/>
      <c r="W198" s="475"/>
      <c r="X198" s="475"/>
      <c r="Y198" s="475"/>
      <c r="Z198" s="475"/>
      <c r="AA198" s="475"/>
      <c r="AB198" s="475"/>
    </row>
    <row r="199" spans="16:28" x14ac:dyDescent="0.2">
      <c r="Q199" s="475"/>
      <c r="R199" s="475"/>
      <c r="S199" s="475"/>
      <c r="T199" s="475"/>
      <c r="U199" s="475"/>
      <c r="V199" s="475"/>
      <c r="W199" s="475"/>
      <c r="X199" s="475"/>
      <c r="Y199" s="475"/>
      <c r="Z199" s="475"/>
      <c r="AA199" s="475"/>
      <c r="AB199" s="475"/>
    </row>
    <row r="200" spans="16:28" x14ac:dyDescent="0.2">
      <c r="P200" s="297"/>
      <c r="Q200" s="297"/>
      <c r="R200" s="297"/>
      <c r="S200" s="297"/>
      <c r="T200" s="297"/>
      <c r="U200" s="297"/>
    </row>
    <row r="201" spans="16:28" x14ac:dyDescent="0.2">
      <c r="P201" s="297"/>
      <c r="Q201" s="297"/>
      <c r="R201" s="297"/>
      <c r="S201" s="297"/>
      <c r="T201" s="297"/>
      <c r="U201" s="297"/>
    </row>
    <row r="211" spans="17:36" x14ac:dyDescent="0.2">
      <c r="Q211" s="275" t="s">
        <v>147</v>
      </c>
    </row>
    <row r="212" spans="17:36" x14ac:dyDescent="0.2">
      <c r="Q212" s="475"/>
      <c r="R212" s="476">
        <v>2001</v>
      </c>
      <c r="S212" s="476">
        <v>2002</v>
      </c>
      <c r="T212" s="476">
        <v>2003</v>
      </c>
      <c r="U212" s="476">
        <v>2004</v>
      </c>
      <c r="V212" s="476">
        <v>2005</v>
      </c>
      <c r="W212" s="477">
        <v>2006</v>
      </c>
      <c r="X212" s="477">
        <v>2007</v>
      </c>
      <c r="Y212" s="477">
        <v>2008</v>
      </c>
      <c r="Z212" s="477">
        <v>2009</v>
      </c>
      <c r="AA212" s="477">
        <v>2010</v>
      </c>
      <c r="AB212" s="477">
        <v>2011</v>
      </c>
      <c r="AC212" s="477">
        <v>2012</v>
      </c>
      <c r="AD212" s="477">
        <v>2013</v>
      </c>
      <c r="AE212" s="477">
        <v>2014</v>
      </c>
      <c r="AF212" s="477">
        <v>2015</v>
      </c>
      <c r="AG212" s="477">
        <v>2016</v>
      </c>
      <c r="AH212" s="477">
        <v>2017</v>
      </c>
      <c r="AI212" s="477">
        <v>2018</v>
      </c>
      <c r="AJ212" s="477">
        <v>2019</v>
      </c>
    </row>
    <row r="213" spans="17:36" ht="22.5" x14ac:dyDescent="0.2">
      <c r="Q213" s="474" t="s">
        <v>143</v>
      </c>
      <c r="R213" s="478">
        <f t="shared" ref="R213:AJ213" si="60">SUM(B24:B26)</f>
        <v>0.67726451211691308</v>
      </c>
      <c r="S213" s="478">
        <f t="shared" si="60"/>
        <v>2.0225656653606152</v>
      </c>
      <c r="T213" s="478">
        <f t="shared" si="60"/>
        <v>3.419017744788722</v>
      </c>
      <c r="U213" s="478">
        <f t="shared" si="60"/>
        <v>3.8409811760709811</v>
      </c>
      <c r="V213" s="478">
        <f t="shared" si="60"/>
        <v>3.3976974607096628</v>
      </c>
      <c r="W213" s="478">
        <f t="shared" si="60"/>
        <v>4.5023865498325852</v>
      </c>
      <c r="X213" s="478">
        <f t="shared" si="60"/>
        <v>5.1139505490165096</v>
      </c>
      <c r="Y213" s="478">
        <f t="shared" si="60"/>
        <v>9.9694210855514616</v>
      </c>
      <c r="Z213" s="478">
        <f t="shared" si="60"/>
        <v>18.321590445298909</v>
      </c>
      <c r="AA213" s="478">
        <f t="shared" si="60"/>
        <v>23.197571750156559</v>
      </c>
      <c r="AB213" s="478">
        <f t="shared" si="60"/>
        <v>28.624138670990199</v>
      </c>
      <c r="AC213" s="478">
        <f t="shared" si="60"/>
        <v>33.913162580468423</v>
      </c>
      <c r="AD213" s="478">
        <f t="shared" si="60"/>
        <v>44.913164665523155</v>
      </c>
      <c r="AE213" s="478">
        <f t="shared" si="60"/>
        <v>53.594198206947411</v>
      </c>
      <c r="AF213" s="478">
        <f t="shared" si="60"/>
        <v>57.370596960420556</v>
      </c>
      <c r="AG213" s="478">
        <f t="shared" si="60"/>
        <v>61.797135640608886</v>
      </c>
      <c r="AH213" s="478">
        <f t="shared" si="60"/>
        <v>60.406618829157352</v>
      </c>
      <c r="AI213" s="478">
        <f t="shared" si="60"/>
        <v>53.397152151885237</v>
      </c>
      <c r="AJ213" s="478">
        <f t="shared" si="60"/>
        <v>44.640104418664833</v>
      </c>
    </row>
    <row r="214" spans="17:36" ht="22.5" x14ac:dyDescent="0.2">
      <c r="Q214" s="474" t="s">
        <v>144</v>
      </c>
      <c r="R214" s="478">
        <f t="shared" ref="R214:AJ214" si="61">SUM(B27:B29)</f>
        <v>20.784344209728509</v>
      </c>
      <c r="S214" s="478">
        <f t="shared" si="61"/>
        <v>26.08656218255696</v>
      </c>
      <c r="T214" s="478">
        <f t="shared" si="61"/>
        <v>32.358707347765034</v>
      </c>
      <c r="U214" s="478">
        <f t="shared" si="61"/>
        <v>34.390276368877409</v>
      </c>
      <c r="V214" s="478">
        <f t="shared" si="61"/>
        <v>33.644735611590463</v>
      </c>
      <c r="W214" s="478">
        <f t="shared" si="61"/>
        <v>33.937349250450339</v>
      </c>
      <c r="X214" s="478">
        <f t="shared" si="61"/>
        <v>37.090706216920765</v>
      </c>
      <c r="Y214" s="478">
        <f t="shared" si="61"/>
        <v>41.703732017513374</v>
      </c>
      <c r="Z214" s="478">
        <f t="shared" si="61"/>
        <v>43.817799067729261</v>
      </c>
      <c r="AA214" s="478">
        <f t="shared" si="61"/>
        <v>46.257482496177651</v>
      </c>
      <c r="AB214" s="478">
        <f t="shared" si="61"/>
        <v>47.846379437781643</v>
      </c>
      <c r="AC214" s="478">
        <f t="shared" si="61"/>
        <v>48.67004519928777</v>
      </c>
      <c r="AD214" s="478">
        <f t="shared" si="61"/>
        <v>40.442753001715268</v>
      </c>
      <c r="AE214" s="478">
        <f t="shared" si="61"/>
        <v>33.328837213484761</v>
      </c>
      <c r="AF214" s="478">
        <f t="shared" si="61"/>
        <v>31.394861298335943</v>
      </c>
      <c r="AG214" s="478">
        <f t="shared" si="61"/>
        <v>29.157755876619134</v>
      </c>
      <c r="AH214" s="478">
        <f t="shared" si="61"/>
        <v>30.540034505744423</v>
      </c>
      <c r="AI214" s="478">
        <f t="shared" si="61"/>
        <v>33.368886992693724</v>
      </c>
      <c r="AJ214" s="478">
        <f t="shared" si="61"/>
        <v>38.362044715492893</v>
      </c>
    </row>
    <row r="215" spans="17:36" ht="22.5" x14ac:dyDescent="0.2">
      <c r="Q215" s="474" t="s">
        <v>145</v>
      </c>
      <c r="R215" s="478">
        <f t="shared" ref="R215:AJ215" si="62">SUM(B30:B32)</f>
        <v>31.911596089939177</v>
      </c>
      <c r="S215" s="478">
        <f t="shared" si="62"/>
        <v>40.08171890872152</v>
      </c>
      <c r="T215" s="478">
        <f t="shared" si="62"/>
        <v>39.885196870497694</v>
      </c>
      <c r="U215" s="478">
        <f t="shared" si="62"/>
        <v>39.683100692643478</v>
      </c>
      <c r="V215" s="478">
        <f t="shared" si="62"/>
        <v>42.13577992488937</v>
      </c>
      <c r="W215" s="478">
        <f t="shared" si="62"/>
        <v>41.914226686613951</v>
      </c>
      <c r="X215" s="478">
        <f t="shared" si="62"/>
        <v>39.562267951654945</v>
      </c>
      <c r="Y215" s="478">
        <f t="shared" si="62"/>
        <v>34.302244770310658</v>
      </c>
      <c r="Z215" s="478">
        <f t="shared" si="62"/>
        <v>28.374111228062642</v>
      </c>
      <c r="AA215" s="478">
        <f t="shared" si="62"/>
        <v>22.035351797209543</v>
      </c>
      <c r="AB215" s="478">
        <f t="shared" si="62"/>
        <v>17.655158436851767</v>
      </c>
      <c r="AC215" s="478">
        <f t="shared" si="62"/>
        <v>12.820161621695657</v>
      </c>
      <c r="AD215" s="478">
        <f t="shared" si="62"/>
        <v>11.251559332605645</v>
      </c>
      <c r="AE215" s="478">
        <f t="shared" si="62"/>
        <v>10.064564281025476</v>
      </c>
      <c r="AF215" s="478">
        <f t="shared" si="62"/>
        <v>9.1209925746256886</v>
      </c>
      <c r="AG215" s="478">
        <f t="shared" si="62"/>
        <v>7.093814298385027</v>
      </c>
      <c r="AH215" s="478">
        <f t="shared" si="62"/>
        <v>7.1403364310081159</v>
      </c>
      <c r="AI215" s="478">
        <f t="shared" si="62"/>
        <v>10.571169537624659</v>
      </c>
      <c r="AJ215" s="478">
        <f t="shared" si="62"/>
        <v>13.522667176757846</v>
      </c>
    </row>
    <row r="216" spans="17:36" ht="22.5" x14ac:dyDescent="0.2">
      <c r="Q216" s="474" t="s">
        <v>146</v>
      </c>
      <c r="R216" s="478">
        <f t="shared" ref="R216:AJ216" si="63">SUM(B33:B36)</f>
        <v>21.019492003031658</v>
      </c>
      <c r="S216" s="478">
        <f t="shared" si="63"/>
        <v>24.108892033086633</v>
      </c>
      <c r="T216" s="478">
        <f t="shared" si="63"/>
        <v>22.348312147794214</v>
      </c>
      <c r="U216" s="478">
        <f t="shared" si="63"/>
        <v>20.456621423751841</v>
      </c>
      <c r="V216" s="478">
        <f t="shared" si="63"/>
        <v>19.79061560194323</v>
      </c>
      <c r="W216" s="478">
        <f t="shared" si="63"/>
        <v>18.942285185072105</v>
      </c>
      <c r="X216" s="478">
        <f t="shared" si="63"/>
        <v>17.513231692866736</v>
      </c>
      <c r="Y216" s="478">
        <f t="shared" si="63"/>
        <v>13.429819074756178</v>
      </c>
      <c r="Z216" s="478">
        <f t="shared" si="63"/>
        <v>9.0810474083302903</v>
      </c>
      <c r="AA216" s="478">
        <f t="shared" si="63"/>
        <v>8.1434382528336151</v>
      </c>
      <c r="AB216" s="478">
        <f t="shared" si="63"/>
        <v>5.5625759996185113</v>
      </c>
      <c r="AC216" s="478">
        <f t="shared" si="63"/>
        <v>4.2114778797425014</v>
      </c>
      <c r="AD216" s="478">
        <f t="shared" si="63"/>
        <v>3.0290035864649925</v>
      </c>
      <c r="AE216" s="478">
        <f t="shared" si="63"/>
        <v>2.7534237952646863</v>
      </c>
      <c r="AF216" s="478">
        <f t="shared" si="63"/>
        <v>1.7857867425284146</v>
      </c>
      <c r="AG216" s="478">
        <f t="shared" si="63"/>
        <v>1.5722010364280599</v>
      </c>
      <c r="AH216" s="478">
        <f t="shared" si="63"/>
        <v>1.5831470807355998</v>
      </c>
      <c r="AI216" s="478">
        <f t="shared" si="63"/>
        <v>2.2286811370060264</v>
      </c>
      <c r="AJ216" s="478">
        <f t="shared" si="63"/>
        <v>3.0132886253417799</v>
      </c>
    </row>
    <row r="217" spans="17:36" x14ac:dyDescent="0.2">
      <c r="Q217" s="474" t="s">
        <v>102</v>
      </c>
      <c r="R217" s="478">
        <f t="shared" ref="R217:AJ217" si="64">B37</f>
        <v>25.607303185183746</v>
      </c>
      <c r="S217" s="478">
        <f t="shared" si="64"/>
        <v>7.7002612102742711</v>
      </c>
      <c r="T217" s="478">
        <f t="shared" si="64"/>
        <v>1.9887658891543414</v>
      </c>
      <c r="U217" s="478">
        <f t="shared" si="64"/>
        <v>1.6290203386562991</v>
      </c>
      <c r="V217" s="478">
        <f t="shared" si="64"/>
        <v>1.031171400867267</v>
      </c>
      <c r="W217" s="478">
        <f t="shared" si="64"/>
        <v>0.70375232803102017</v>
      </c>
      <c r="X217" s="478">
        <f t="shared" si="64"/>
        <v>0.71984358954103789</v>
      </c>
      <c r="Y217" s="478">
        <f t="shared" si="64"/>
        <v>0.59478305186832525</v>
      </c>
      <c r="Z217" s="478">
        <f t="shared" si="64"/>
        <v>0.40545185057891009</v>
      </c>
      <c r="AA217" s="478">
        <f t="shared" si="64"/>
        <v>0.36615570362262834</v>
      </c>
      <c r="AB217" s="478">
        <f t="shared" si="64"/>
        <v>0.31174745475787419</v>
      </c>
      <c r="AC217" s="478">
        <f t="shared" si="64"/>
        <v>0.38515271880564306</v>
      </c>
      <c r="AD217" s="478">
        <f t="shared" si="64"/>
        <v>0.36351941369094026</v>
      </c>
      <c r="AE217" s="478">
        <f t="shared" si="64"/>
        <v>0.25897650327767135</v>
      </c>
      <c r="AF217" s="478">
        <f t="shared" si="64"/>
        <v>0.32776242408941109</v>
      </c>
      <c r="AG217" s="478">
        <f t="shared" si="64"/>
        <v>0.37909314795888505</v>
      </c>
      <c r="AH217" s="478">
        <f t="shared" si="64"/>
        <v>0.32986315335450739</v>
      </c>
      <c r="AI217" s="478">
        <f t="shared" si="64"/>
        <v>0.43411018079035785</v>
      </c>
      <c r="AJ217" s="478">
        <f t="shared" si="64"/>
        <v>0.46189506374264394</v>
      </c>
    </row>
  </sheetData>
  <hyperlinks>
    <hyperlink ref="A162" r:id="rId1"/>
    <hyperlink ref="A164" r:id="rId2"/>
  </hyperlinks>
  <pageMargins left="0.70866141732283472" right="0.70866141732283472" top="0.74803149606299213" bottom="0.74803149606299213" header="0.31496062992125984" footer="0.31496062992125984"/>
  <pageSetup paperSize="9" scale="64" orientation="portrait" r:id="rId3"/>
  <headerFooter>
    <oddHeader>&amp;R&amp;"Arial,Bold"&amp;14ENVIRONMENT AND EMISSIONS</oddHeader>
  </headerFooter>
  <drawing r:id="rId4"/>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A32202317</value>
    </field>
    <field name="Objective-Title">
      <value order="0">Chapter13 - Environment - For publication</value>
    </field>
    <field name="Objective-Description">
      <value order="0"/>
    </field>
    <field name="Objective-CreationStamp">
      <value order="0">2021-02-24T16:20:22Z</value>
    </field>
    <field name="Objective-IsApproved">
      <value order="0">false</value>
    </field>
    <field name="Objective-IsPublished">
      <value order="0">true</value>
    </field>
    <field name="Objective-DatePublished">
      <value order="0">2021-02-25T08:24:25Z</value>
    </field>
    <field name="Objective-ModificationStamp">
      <value order="0">2021-02-25T08:24:25Z</value>
    </field>
    <field name="Objective-Owner">
      <value order="0">Paterson, Andrew A (U415031)</value>
    </field>
    <field name="Objective-Path">
      <value order="0">Objective Global Folder:SG File Plan:Business and industry:Transport:General:Research and analysis: Transport - general:Transport Scotland: Scottish Transport Statistics: 2020: Research and analysis: Transport: 2019-2024</value>
    </field>
    <field name="Objective-Parent">
      <value order="0">Transport Scotland: Scottish Transport Statistics: 2020: Research and analysis: Transport: 2019-2024</value>
    </field>
    <field name="Objective-State">
      <value order="0">Published</value>
    </field>
    <field name="Objective-VersionId">
      <value order="0">vA46968272</value>
    </field>
    <field name="Objective-Version">
      <value order="0">2.0</value>
    </field>
    <field name="Objective-VersionNumber">
      <value order="0">2</value>
    </field>
    <field name="Objective-VersionComment">
      <value order="0"/>
    </field>
    <field name="Objective-FileNumber">
      <value order="0">PUBRES/4190</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Contents</vt:lpstr>
      <vt:lpstr>Table 13.1a</vt:lpstr>
      <vt:lpstr>Table 13.1b</vt:lpstr>
      <vt:lpstr>Data for chart</vt:lpstr>
      <vt:lpstr>Table 13.1c and Chart 13.1</vt:lpstr>
      <vt:lpstr>Figures for Commentary</vt:lpstr>
      <vt:lpstr>T13.2-13.4</vt:lpstr>
      <vt:lpstr>T13.5 and Chart 13.2</vt:lpstr>
      <vt:lpstr>T13.6a</vt:lpstr>
      <vt:lpstr>T13.6b</vt:lpstr>
      <vt:lpstr>T13.7-13.8</vt:lpstr>
      <vt:lpstr>T13.9-13.10</vt:lpstr>
      <vt:lpstr>T13.11</vt:lpstr>
      <vt:lpstr>T13.12</vt:lpstr>
      <vt:lpstr>'Data for chart'!Print_Area</vt:lpstr>
      <vt:lpstr>T13.11!Print_Area</vt:lpstr>
      <vt:lpstr>'T13.5 and Chart 13.2'!Print_Area</vt:lpstr>
      <vt:lpstr>T13.6a!Print_Area</vt:lpstr>
      <vt:lpstr>T13.6b!Print_Area</vt:lpstr>
      <vt:lpstr>'T13.7-13.8'!Print_Area</vt:lpstr>
      <vt:lpstr>'T13.9-13.10'!Print_Area</vt:lpstr>
      <vt:lpstr>'Table 13.1a'!Print_Area</vt:lpstr>
      <vt:lpstr>'Table 13.1b'!Print_Area</vt:lpstr>
      <vt:lpstr>'Table 13.1c and Chart 13.1'!Print_Area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cp:lastPrinted>2021-02-08T12:05:15Z</cp:lastPrinted>
  <dcterms:created xsi:type="dcterms:W3CDTF">2013-12-16T15:13:30Z</dcterms:created>
  <dcterms:modified xsi:type="dcterms:W3CDTF">2021-02-25T08:24:15Z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A32202317</vt:lpwstr>
  </property>
  <property fmtid="{D5CDD505-2E9C-101B-9397-08002B2CF9AE}" pid="4" name="Objective-Title">
    <vt:lpwstr>Chapter13 - Environment - For publication</vt:lpwstr>
  </property>
  <property fmtid="{D5CDD505-2E9C-101B-9397-08002B2CF9AE}" pid="5" name="Objective-Comment">
    <vt:lpwstr/>
  </property>
  <property fmtid="{D5CDD505-2E9C-101B-9397-08002B2CF9AE}" pid="6" name="Objective-CreationStamp">
    <vt:filetime>2021-02-24T16:20:21Z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2021-02-25T08:24:25Z</vt:filetime>
  </property>
  <property fmtid="{D5CDD505-2E9C-101B-9397-08002B2CF9AE}" pid="10" name="Objective-ModificationStamp">
    <vt:filetime>2021-02-25T08:24:25Z</vt:filetime>
  </property>
  <property fmtid="{D5CDD505-2E9C-101B-9397-08002B2CF9AE}" pid="11" name="Objective-Owner">
    <vt:lpwstr>Paterson, Andrew A (U415031)</vt:lpwstr>
  </property>
  <property fmtid="{D5CDD505-2E9C-101B-9397-08002B2CF9AE}" pid="12" name="Objective-Path">
    <vt:lpwstr>Objective Global Folder:SG File Plan:Business and industry:Transport:General:Research and analysis: Transport - general:Transport Scotland: Scottish Transport Statistics: 2020: Research and analysis: Transport: 2019-2024:</vt:lpwstr>
  </property>
  <property fmtid="{D5CDD505-2E9C-101B-9397-08002B2CF9AE}" pid="13" name="Objective-Parent">
    <vt:lpwstr>Transport Scotland: Scottish Transport Statistics: 2020: Research and analysis: Transport: 2019-2024</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2</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OFFICIAL-SENSITIVE]</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vA46968272</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Connect Creator [system]">
    <vt:lpwstr/>
  </property>
  <property fmtid="{D5CDD505-2E9C-101B-9397-08002B2CF9AE}" pid="33" name="Objective-Required Redaction">
    <vt:lpwstr/>
  </property>
</Properties>
</file>