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080" tabRatio="706" activeTab="0"/>
  </bookViews>
  <sheets>
    <sheet name="Contents" sheetId="1" r:id="rId1"/>
    <sheet name="Notes" sheetId="2" r:id="rId2"/>
    <sheet name="T10.1" sheetId="3" r:id="rId3"/>
    <sheet name="T10.2" sheetId="4" r:id="rId4"/>
    <sheet name="T10.3" sheetId="5" r:id="rId5"/>
    <sheet name="T10.4" sheetId="6" r:id="rId6"/>
    <sheet name="T10.5" sheetId="7" r:id="rId7"/>
    <sheet name="T10.6a" sheetId="8" r:id="rId8"/>
    <sheet name="T10.6b" sheetId="9" r:id="rId9"/>
    <sheet name="Calcs 10.6" sheetId="10" r:id="rId10"/>
    <sheet name="T10.7" sheetId="11" r:id="rId11"/>
    <sheet name="T10.8" sheetId="12" r:id="rId12"/>
    <sheet name="Sheet1" sheetId="13" state="hidden" r:id="rId13"/>
  </sheets>
  <definedNames>
    <definedName name="_xlnm.Print_Area" localSheetId="9">'Calcs 10.6'!$I$177:$AD$255</definedName>
    <definedName name="_xlnm.Print_Area" localSheetId="12">'Sheet1'!$A$1:$L$23</definedName>
    <definedName name="_xlnm.Print_Area" localSheetId="2">'T10.1'!$A$1:$X$47</definedName>
    <definedName name="_xlnm.Print_Area" localSheetId="3">'T10.2'!$A$1:$I$17</definedName>
    <definedName name="_xlnm.Print_Area" localSheetId="5">'T10.4'!$A$1:$K$14</definedName>
    <definedName name="_xlnm.Print_Area" localSheetId="7">'T10.6a'!$A$1:$AH$23</definedName>
    <definedName name="_xlnm.Print_Area" localSheetId="10">'T10.7'!$A$1:$AH$41</definedName>
  </definedNames>
  <calcPr fullCalcOnLoad="1"/>
</workbook>
</file>

<file path=xl/sharedStrings.xml><?xml version="1.0" encoding="utf-8"?>
<sst xmlns="http://schemas.openxmlformats.org/spreadsheetml/2006/main" count="575" uniqueCount="375">
  <si>
    <t>Total</t>
  </si>
  <si>
    <t>£ thousand at outturn prices</t>
  </si>
  <si>
    <t>Highlands and Islands Airports Ltd</t>
  </si>
  <si>
    <t>Caledonian MacBrayne Ltd</t>
  </si>
  <si>
    <t>Road lighting</t>
  </si>
  <si>
    <t>Parking</t>
  </si>
  <si>
    <t>Concessionary fares</t>
  </si>
  <si>
    <t>Fife</t>
  </si>
  <si>
    <t>Highland</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</si>
  <si>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</si>
  <si>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</si>
  <si>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</si>
  <si>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</si>
  <si>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</si>
  <si>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</si>
  <si>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</si>
  <si>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</si>
  <si>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</si>
  <si>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</si>
  <si>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</si>
  <si>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</si>
  <si>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</si>
  <si>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Glasgow City</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</si>
  <si>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</si>
  <si>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</si>
  <si>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</si>
  <si>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</si>
  <si>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</si>
  <si>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</si>
  <si>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</si>
  <si>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</si>
  <si>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</si>
  <si>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</si>
  <si>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</si>
  <si>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</si>
  <si>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</si>
  <si>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</si>
  <si>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</si>
  <si>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</si>
  <si>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t>
  </si>
  <si>
    <t>Roads</t>
  </si>
  <si>
    <t>Category of expenditure</t>
  </si>
  <si>
    <t>..</t>
  </si>
  <si>
    <t>Tay Bridge</t>
  </si>
  <si>
    <t>Bus and coach fares</t>
  </si>
  <si>
    <t>Other travel and transport</t>
  </si>
  <si>
    <t>All tax</t>
  </si>
  <si>
    <t>Duty</t>
  </si>
  <si>
    <t>All tax as a % of price</t>
  </si>
  <si>
    <t xml:space="preserve">All tax </t>
  </si>
  <si>
    <t>of which:</t>
  </si>
  <si>
    <t>£ million at outturn prices</t>
  </si>
  <si>
    <t>Eilean Siar</t>
  </si>
  <si>
    <t>Authority</t>
  </si>
  <si>
    <t xml:space="preserve">      </t>
  </si>
  <si>
    <t>Petrol and Oil</t>
  </si>
  <si>
    <t>Tax and Insurance</t>
  </si>
  <si>
    <t>Rail fares</t>
  </si>
  <si>
    <t>Motoring Expenditure</t>
  </si>
  <si>
    <t>Purchase of Motor Vehicle</t>
  </si>
  <si>
    <t>Maintenance of Motor vehicles</t>
  </si>
  <si>
    <t>Fares and other travel costs</t>
  </si>
  <si>
    <t>Rail Fares</t>
  </si>
  <si>
    <t>Bus and Coach Fares</t>
  </si>
  <si>
    <t>data from rachel Kirk ONS (020 7533 5863)</t>
  </si>
  <si>
    <t>1989=100</t>
  </si>
  <si>
    <t>1987=100</t>
  </si>
  <si>
    <t>Bus and Coach fares</t>
  </si>
  <si>
    <t>Retail Prices Index (all items)</t>
  </si>
  <si>
    <t>Transport components of the RPI:</t>
  </si>
  <si>
    <t>Motoring expenditure</t>
  </si>
  <si>
    <t>Purchase of motor vehicles</t>
  </si>
  <si>
    <t>Maintenance of motor vehicles</t>
  </si>
  <si>
    <t>Petrol and oil</t>
  </si>
  <si>
    <t>Vehicle tax and Insurance</t>
  </si>
  <si>
    <t>Other travel costs</t>
  </si>
  <si>
    <t>School crossing patrols</t>
  </si>
  <si>
    <t>2002-03</t>
  </si>
  <si>
    <t>North East Operating Company</t>
  </si>
  <si>
    <t>North West Operating Company</t>
  </si>
  <si>
    <t>South East Operating Company</t>
  </si>
  <si>
    <t>South West Operating Company</t>
  </si>
  <si>
    <t>Structural, environmental and safety maintenance and routine repairs</t>
  </si>
  <si>
    <t>Lighting</t>
  </si>
  <si>
    <t>Other</t>
  </si>
  <si>
    <t>Parking Services</t>
  </si>
  <si>
    <t>2003-04</t>
  </si>
  <si>
    <t>1.  For the purpose of maintenance from 2001-02, the trunk road network was sub-divided into 4 operating units (see Notes)</t>
  </si>
  <si>
    <t>Total Household Expenditure</t>
  </si>
  <si>
    <t>Transport as % of total exp</t>
  </si>
  <si>
    <t>Expenditure on transport within the Scottish Ministers' responsibility</t>
  </si>
  <si>
    <t>Total capital and current (a)</t>
  </si>
  <si>
    <t>Total (b)</t>
  </si>
  <si>
    <t>Winter mainte-nance</t>
  </si>
  <si>
    <t>Purchase of vehicles</t>
  </si>
  <si>
    <t>Purchase of new cars and vans</t>
  </si>
  <si>
    <t>Purchase of second hand cars or vans</t>
  </si>
  <si>
    <t>Purchase of motorcycles and other vehicles</t>
  </si>
  <si>
    <t>Operation of personal transport</t>
  </si>
  <si>
    <t>Spares and accessories</t>
  </si>
  <si>
    <t>Petrol, diesel and other motor oils</t>
  </si>
  <si>
    <t>Repairs and servicing</t>
  </si>
  <si>
    <t>Other motoring costs</t>
  </si>
  <si>
    <t>Transport services</t>
  </si>
  <si>
    <t>Rail and tube fares</t>
  </si>
  <si>
    <t>Combined fares</t>
  </si>
  <si>
    <t>[0.10]</t>
  </si>
  <si>
    <t>Total Transport Expenditure</t>
  </si>
  <si>
    <t>[0.50]</t>
  </si>
  <si>
    <t>Contributions to passenger transport</t>
  </si>
  <si>
    <t>HITRANS</t>
  </si>
  <si>
    <t>NESTRANS</t>
  </si>
  <si>
    <t>SESTRAN</t>
  </si>
  <si>
    <t>TACTRAN</t>
  </si>
  <si>
    <t>SWESTRANS</t>
  </si>
  <si>
    <t>Road maintenance (incl winter maintenance)</t>
  </si>
  <si>
    <t>[0.20]</t>
  </si>
  <si>
    <t>Network and Traffic Management</t>
  </si>
  <si>
    <t>Bridges</t>
  </si>
  <si>
    <t>Parking services</t>
  </si>
  <si>
    <t>Total Roads and Transport</t>
  </si>
  <si>
    <t>SPT</t>
  </si>
  <si>
    <t>ZetTrans</t>
  </si>
  <si>
    <t>Total Ministers' resp. (sum of a and b)</t>
  </si>
  <si>
    <t>Construction</t>
  </si>
  <si>
    <t>Rail</t>
  </si>
  <si>
    <t>Other Public Transport</t>
  </si>
  <si>
    <t>2006-08</t>
  </si>
  <si>
    <t>2007-09</t>
  </si>
  <si>
    <t>2008-10</t>
  </si>
  <si>
    <t>[0.30]</t>
  </si>
  <si>
    <t>Derv</t>
  </si>
  <si>
    <t>Premium Unleaded</t>
  </si>
  <si>
    <t>Ex VAT</t>
  </si>
  <si>
    <t>Ex VAT &amp; Duty</t>
  </si>
  <si>
    <t>Typical retail prices of petroleum products and a crude oil price index</t>
  </si>
  <si>
    <t>Premium unleaded</t>
  </si>
  <si>
    <t>Vat</t>
  </si>
  <si>
    <t>All duty</t>
  </si>
  <si>
    <t>Diesel</t>
  </si>
  <si>
    <t>Note: Insert figures from DECC spreadsheet here.</t>
  </si>
  <si>
    <t>Source: DECC - Not National Statistics</t>
  </si>
  <si>
    <t>January</t>
  </si>
  <si>
    <t>February</t>
  </si>
  <si>
    <t>March</t>
  </si>
  <si>
    <t>April</t>
  </si>
  <si>
    <t>May</t>
  </si>
  <si>
    <t>June</t>
  </si>
  <si>
    <t>July</t>
  </si>
  <si>
    <t>August</t>
  </si>
  <si>
    <t>September</t>
  </si>
  <si>
    <t xml:space="preserve">October </t>
  </si>
  <si>
    <t xml:space="preserve">November </t>
  </si>
  <si>
    <t>December</t>
  </si>
  <si>
    <t>Unleaded</t>
  </si>
  <si>
    <t>Note: Data for earlier years can be found on the DECC website http://www.decc.gov.uk/assets/decc/statistics/source/prices/qep411.xls</t>
  </si>
  <si>
    <t>index:  13 January 1987 = 100</t>
  </si>
  <si>
    <t>2009-11</t>
  </si>
  <si>
    <t xml:space="preserve">Current </t>
  </si>
  <si>
    <t>2010-12</t>
  </si>
  <si>
    <t>Constant prices - Adjusted for general inflation using all items RPI</t>
  </si>
  <si>
    <t>Major public transport projects</t>
  </si>
  <si>
    <t xml:space="preserve">Capital Maintenance </t>
  </si>
  <si>
    <t>2.  These figures do not include costs for expenditure outside Operating Company control i.e. (Traffic Scotland Operations, PAG contract etc).</t>
  </si>
  <si>
    <t>Price                pence</t>
  </si>
  <si>
    <t>2011-13</t>
  </si>
  <si>
    <t>[0.00]</t>
  </si>
  <si>
    <t>Source: Transport Scotland</t>
  </si>
  <si>
    <t>Source: Office for National Statistics</t>
  </si>
  <si>
    <r>
      <rPr>
        <b/>
        <sz val="12"/>
        <rFont val="Arial"/>
        <family val="2"/>
      </rPr>
      <t>Table 10.7</t>
    </r>
    <r>
      <rPr>
        <sz val="12"/>
        <rFont val="Arial"/>
        <family val="2"/>
      </rPr>
      <t xml:space="preserve"> </t>
    </r>
    <r>
      <rPr>
        <sz val="13"/>
        <rFont val="Arial"/>
        <family val="2"/>
      </rPr>
      <t xml:space="preserve"> Transport components of the Retail Prices Index, UK</t>
    </r>
  </si>
  <si>
    <t>2012-14</t>
  </si>
  <si>
    <t>Contents</t>
  </si>
  <si>
    <t>Expenditure on transport within the Scottish Ministers' responsibility, and expenditure on transport controlled by local authorities</t>
  </si>
  <si>
    <t>Table 10.1</t>
  </si>
  <si>
    <t>Table 10.2</t>
  </si>
  <si>
    <t>Table 10.3</t>
  </si>
  <si>
    <t>Table 10.4</t>
  </si>
  <si>
    <t>Table 10.5</t>
  </si>
  <si>
    <t>Table 10.6</t>
  </si>
  <si>
    <t>Table 10.7</t>
  </si>
  <si>
    <t>Table 10.8</t>
  </si>
  <si>
    <t xml:space="preserve"> Petrol and diesel prices per litre (year and month), GB</t>
  </si>
  <si>
    <t>Transport components of the Retail Prices Index, UK</t>
  </si>
  <si>
    <t>Average weekly household expenditure in Scotland on transport and vehicles (£)</t>
  </si>
  <si>
    <t>[1.00]</t>
  </si>
  <si>
    <t>[1.40]</t>
  </si>
  <si>
    <t>[1.30]</t>
  </si>
  <si>
    <t>Total Expenditure to be met from Capital Resources</t>
  </si>
  <si>
    <t>[1.10]</t>
  </si>
  <si>
    <t xml:space="preserve">New construction and improvement </t>
  </si>
  <si>
    <t xml:space="preserve">Other investment </t>
  </si>
  <si>
    <r>
      <t xml:space="preserve">Table 10.1 </t>
    </r>
    <r>
      <rPr>
        <sz val="13"/>
        <rFont val="Arial"/>
        <family val="2"/>
      </rPr>
      <t xml:space="preserve"> Expenditure on transport within the Scottish Ministers' responsibility, and local government expenditure on Roads and Transport</t>
    </r>
  </si>
  <si>
    <t>Total Gross Capital Expenditure</t>
  </si>
  <si>
    <t>Total Net Revenue Expenditure</t>
  </si>
  <si>
    <t>Local Authority</t>
  </si>
  <si>
    <r>
      <t>Local government gross capital expenditure on Roads and Transport</t>
    </r>
    <r>
      <rPr>
        <b/>
        <i/>
        <vertAlign val="superscript"/>
        <sz val="12"/>
        <rFont val="Arial"/>
        <family val="2"/>
      </rPr>
      <t xml:space="preserve"> </t>
    </r>
  </si>
  <si>
    <t>Intangible
Assets</t>
  </si>
  <si>
    <t>Third Party Capital Projects Funded from Borrowing</t>
  </si>
  <si>
    <t>Third Party Capital Projects Funded from Capital Grant</t>
  </si>
  <si>
    <t>Other
Public Transport</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</si>
  <si>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</si>
  <si>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</si>
  <si>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</si>
  <si>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</si>
  <si>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</si>
  <si>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</si>
  <si>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</si>
  <si>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</si>
  <si>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</si>
  <si>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</si>
  <si>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</si>
  <si>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</si>
  <si>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</si>
  <si>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note 10</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</si>
  <si>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</si>
  <si>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</si>
  <si>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note 11</t>
  </si>
  <si>
    <t>note 12</t>
  </si>
  <si>
    <t>note 13</t>
  </si>
  <si>
    <t>note 14</t>
  </si>
  <si>
    <t>note 15</t>
  </si>
  <si>
    <t>note 16</t>
  </si>
  <si>
    <t>Forth Replacement Crossing</t>
  </si>
  <si>
    <t>Routine and winter maintenance etc</t>
  </si>
  <si>
    <t>Design, build, finance, operate payments</t>
  </si>
  <si>
    <t>[unavailable]</t>
  </si>
  <si>
    <t>Network and traffic management  (other than school crossing patrols)</t>
  </si>
  <si>
    <t>Capital [note 1]</t>
  </si>
  <si>
    <t>New construction and improvements [note 1]</t>
  </si>
  <si>
    <t>Capital maintenance [note 2]</t>
  </si>
  <si>
    <t>Network Strengthening and Improvements [note 3]</t>
  </si>
  <si>
    <t>Other [note 4]</t>
  </si>
  <si>
    <t>Local government net revenue expenditure on Roads and Transport, excluding loan charges [note 5] [note 6]</t>
  </si>
  <si>
    <t>Scottish Canals [note 7]</t>
  </si>
  <si>
    <t>Rail Services in Scotland [note 7]</t>
  </si>
  <si>
    <t>Northern Isles Ferries [note 8]</t>
  </si>
  <si>
    <t>Bus Service Operators Grant [note 8]</t>
  </si>
  <si>
    <t>Freight Facilities Grant [note 8]</t>
  </si>
  <si>
    <t>Integrated Transport Fund [note 8]</t>
  </si>
  <si>
    <t>National Concessionary Travel schemes (including Smartcards) [note 9]</t>
  </si>
  <si>
    <t>Motorways and trunk roads [note 13]</t>
  </si>
  <si>
    <t>2000-01</t>
  </si>
  <si>
    <t>2004-05</t>
  </si>
  <si>
    <t>2005-06</t>
  </si>
  <si>
    <t>2006-07</t>
  </si>
  <si>
    <t>2007-08</t>
  </si>
  <si>
    <t>2008-09</t>
  </si>
  <si>
    <t>2009-10</t>
  </si>
  <si>
    <t>2010-11</t>
  </si>
  <si>
    <t>2011-12</t>
  </si>
  <si>
    <t>2012-13</t>
  </si>
  <si>
    <t>2013-14</t>
  </si>
  <si>
    <t>2014-15</t>
  </si>
  <si>
    <t>2015-16</t>
  </si>
  <si>
    <t>2016-17</t>
  </si>
  <si>
    <t>2019-20</t>
  </si>
  <si>
    <t>2020-21</t>
  </si>
  <si>
    <t>2001-02 [note 14]</t>
  </si>
  <si>
    <t>Central Government support to transport industries</t>
  </si>
  <si>
    <t>Type of expenditure</t>
  </si>
  <si>
    <t>Operating company</t>
  </si>
  <si>
    <t>Local Authority public transport</t>
  </si>
  <si>
    <t>Other non Local Authority public transport</t>
  </si>
  <si>
    <t>Non - Local Authority concessionary fares [note 16]</t>
  </si>
  <si>
    <t>Current Routine, Cyclical and Winter Maintenance and Network Management [note 13]</t>
  </si>
  <si>
    <t>Forth Bridges Operating Company [note 14]</t>
  </si>
  <si>
    <t>For the purpose of maintenance from 2001-02, the trunk road network was sub-divided into 4 operating units (see Notes)</t>
  </si>
  <si>
    <t>These figures do not include costs for expenditure outside Operating Company control i.e. (Traffic Scotland Operations, PAG contract etc).</t>
  </si>
  <si>
    <t>Support services costs, such as IT, HR, Legal etc., are included under the relevant subservice</t>
  </si>
  <si>
    <t xml:space="preserve">The Scottish National Concessionary Travel bus scheme was introduced in April 2006 and administered by Transport Scotland, therefore local authority figures   no longer cover bus travel but cover rail, subway, ferry  and some taxi schemes. Further statistics on concessionary travel can be found in table 11.29. </t>
  </si>
  <si>
    <t>Includes all costs related to the construction of Major Road Projects.</t>
  </si>
  <si>
    <t>Includes all costs in relation to the reconstruction and overlay of road network. Figures for  2001/02 - 2007/08 have been moved to current expenditure  to reflect changes in recording practices.</t>
  </si>
  <si>
    <t>Includes all costs in relation to Roads and Bridges Network Strengthening and Minor Improvements that are not classed as Capitalised Maintenance.  Figures for 2008-09 onwards have been amended to include money moved from capital to current expenditure to reflect changes to recording practices.</t>
  </si>
  <si>
    <t>Includes subsidies for the Community Transport Association, piers, harbours, road safety, safer routes to schools and additional concessionary fares  support to Local Authorities (prior to 2007).</t>
  </si>
  <si>
    <t>The revenue account figures are reported on an accruals basis (i.e. reflected in the accounts of the period in which they take place).</t>
  </si>
  <si>
    <t>Includes support for LA and non-LA transport undertakings.</t>
  </si>
  <si>
    <t xml:space="preserve">SG took responsibility for these areas in 2001-02.  In respect of rail services in Scotland for rail passenger services, and from 2006-07 it includes funding for Network Rail in Scotland (which was previously the British Waterways renamed Scottish Canals following split.responsibility of the Department for Transport).  </t>
  </si>
  <si>
    <t>Separate figures for each of these categories were not available prior to 2003 -04</t>
  </si>
  <si>
    <t>The NCT schemes were introduced in April 2006. From April 2010 NCT electronic (Smartcards) required on-board Smartcard equipment.  2013/14 NCT schemes included £1.7m transitional aid via s38 of the Transport Scotland Act 2001. (NB 2012/13 spend included £13m transitional aid in total.)</t>
  </si>
  <si>
    <t>From 2001-02 onwards these figures are on an accruals basis and for the years prior to 2001-02 are on a cash basis but do not include depreciation</t>
  </si>
  <si>
    <t>From 2001-02 onwards administration costs are included within various services.</t>
  </si>
  <si>
    <t>Tangible Fixed Assets Acquisition of land, leases, existing buildings or works</t>
  </si>
  <si>
    <t>Tangible Fixed Assets  New construction, conversions and enhancement to existing buildings</t>
  </si>
  <si>
    <t>Tangible Fixed Assets Vehicles, Plant, machinery and Equipment</t>
  </si>
  <si>
    <t>note 17</t>
  </si>
  <si>
    <t>Capital Expenditure is recorded on a accruals basis (not cash) and includes Capital Funded from Current Revenue.</t>
  </si>
  <si>
    <t>note 18</t>
  </si>
  <si>
    <t>note 19</t>
  </si>
  <si>
    <t>note 20</t>
  </si>
  <si>
    <t>note 21</t>
  </si>
  <si>
    <t>note 22</t>
  </si>
  <si>
    <r>
      <t xml:space="preserve">Table 10.6a </t>
    </r>
    <r>
      <rPr>
        <sz val="13"/>
        <rFont val="Arial"/>
        <family val="2"/>
      </rPr>
      <t xml:space="preserve">  Petrol and diesel prices and duties per litre (year average), GB [note 18]</t>
    </r>
  </si>
  <si>
    <t>Unleaded Petrol [note 19]</t>
  </si>
  <si>
    <t>VAT [note 20]</t>
  </si>
  <si>
    <t>Diesel (derv) [note 21] [note 22]</t>
  </si>
  <si>
    <t>Type of fuel</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</si>
  <si>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</si>
  <si>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</si>
  <si>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</si>
  <si>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</si>
  <si>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</si>
  <si>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</si>
  <si>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</si>
  <si>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</si>
  <si>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</si>
  <si>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</si>
  <si>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</si>
  <si>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</si>
  <si>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</si>
  <si>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</si>
  <si>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</si>
  <si>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</si>
  <si>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</si>
  <si>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</si>
  <si>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</si>
  <si>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</si>
  <si>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</si>
  <si>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</si>
  <si>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</si>
  <si>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</si>
  <si>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</si>
  <si>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</si>
  <si>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</si>
  <si>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</si>
  <si>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</si>
  <si>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</si>
  <si>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</si>
  <si>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note 23</t>
  </si>
  <si>
    <t>note 24</t>
  </si>
  <si>
    <t>From June 2001 Premium unleaded prices represent Ultra Low Sulphur Petrol (ULSP) which now accounts for virtually all Premium unleaded sold.</t>
  </si>
  <si>
    <r>
      <t xml:space="preserve">Table 10.6b </t>
    </r>
    <r>
      <rPr>
        <sz val="13"/>
        <rFont val="Arial"/>
        <family val="2"/>
      </rPr>
      <t xml:space="preserve">  Petrol and diesel prices per litre (year and month), GB [note 23] [note24]</t>
    </r>
  </si>
  <si>
    <t>Retail Prices Index (all items) Transport components of the RPI</t>
  </si>
  <si>
    <t>Transport expenditure</t>
  </si>
  <si>
    <t>note 25</t>
  </si>
  <si>
    <t>note 26</t>
  </si>
  <si>
    <t>note 27</t>
  </si>
  <si>
    <r>
      <t xml:space="preserve">Table 10.8 </t>
    </r>
    <r>
      <rPr>
        <sz val="12"/>
        <rFont val="Arial"/>
        <family val="2"/>
      </rPr>
      <t xml:space="preserve"> Average weekly household expenditure in Scotland on transport and vehicles (£) [note 25]</t>
    </r>
  </si>
  <si>
    <t xml:space="preserve">2001-02 to  2003-04 average [note 26] </t>
  </si>
  <si>
    <t>2002-03 to  2004-05 average [note 26]</t>
  </si>
  <si>
    <t>2003-04 to  2005-06 average [note 26]</t>
  </si>
  <si>
    <r>
      <t xml:space="preserve">2014-16 </t>
    </r>
    <r>
      <rPr>
        <b/>
        <vertAlign val="superscript"/>
        <sz val="12"/>
        <rFont val="Arial"/>
        <family val="2"/>
      </rPr>
      <t xml:space="preserve"> </t>
    </r>
    <r>
      <rPr>
        <b/>
        <sz val="12"/>
        <rFont val="Arial"/>
        <family val="2"/>
      </rPr>
      <t>[note 27]</t>
    </r>
  </si>
  <si>
    <t>2016-18 [note 27]</t>
  </si>
  <si>
    <t>2017-19 [note 27]</t>
  </si>
  <si>
    <t>2018-20 [note 27]</t>
  </si>
  <si>
    <t>2015-17 [note 27]</t>
  </si>
  <si>
    <t>DTI discontinued publishing the price of LRP from September 2005, due to the low volume of sales. June  figures for 4 star Lead Replacement Petrol (LRP) are available in previous editions of STS.</t>
  </si>
  <si>
    <t>VAT is rebated to business.  From 1 April 1991 it was 17.5%, 15% in 2009, 17.5% in 2010 and 20% from 2011.</t>
  </si>
  <si>
    <t>Diesel-engined road vehicle fuel (derv).</t>
  </si>
  <si>
    <t>From June 2000, the figures are for ultra low sulphur diesel (ULSD) which now accounts for virtually all diesel sold.</t>
  </si>
  <si>
    <t>Based on weighted data and including children's expenditure.</t>
  </si>
  <si>
    <t>The figures in this column refer to the average expenditure over the three financial year periods to reduce the effect of the sampling errors</t>
  </si>
  <si>
    <t>ONS have changed the reporting period from calendar years to financial years . Users should exercise caution when making comparisons with previous years.</t>
  </si>
  <si>
    <t>2017-18</t>
  </si>
  <si>
    <t>2018-19</t>
  </si>
  <si>
    <t>Source: Expenditure on a and b above provided by Transport Scotland - Not National Statistics; Local Government figures are from Scottish Government LFR CR / CR Final and LFR 05 respectively</t>
  </si>
  <si>
    <t>2021-22</t>
  </si>
  <si>
    <t>2022</t>
  </si>
  <si>
    <t>2019-21 [note 27]</t>
  </si>
  <si>
    <t>Unleaded [note 19]</t>
  </si>
  <si>
    <t>2022-23</t>
  </si>
  <si>
    <r>
      <t xml:space="preserve">Table 10.2  </t>
    </r>
    <r>
      <rPr>
        <sz val="13"/>
        <rFont val="Arial"/>
        <family val="2"/>
      </rPr>
      <t xml:space="preserve"> Net expenditure on management and maintenance of motorways and trunk roads by Operating Companies [note 12], 2021-22</t>
    </r>
  </si>
  <si>
    <r>
      <t>Table 10.3:</t>
    </r>
    <r>
      <rPr>
        <sz val="13"/>
        <rFont val="Arial"/>
        <family val="2"/>
      </rPr>
      <t xml:space="preserve"> Local government net revenue expenditure on Roads and Transport, excluding loan charges, in 2022-23 by subservice and local authority, £ thousands [note 15]</t>
    </r>
  </si>
  <si>
    <t>Source: Scottish Government Local Financial Returns 2022-23, LFR 05</t>
  </si>
  <si>
    <r>
      <t xml:space="preserve">Table 10.4: </t>
    </r>
    <r>
      <rPr>
        <sz val="13"/>
        <rFont val="Arial"/>
        <family val="2"/>
      </rPr>
      <t>Service breakdown of local authorities' total expenditure on Roads and Transport to be met from capital resources in 2022-23, £ thousands [note 17]</t>
    </r>
  </si>
  <si>
    <t>Source: Scottish Government Local Financial Returns 2022-23, LFR CR</t>
  </si>
  <si>
    <r>
      <t xml:space="preserve">Table 10.5: </t>
    </r>
    <r>
      <rPr>
        <sz val="13"/>
        <rFont val="Arial"/>
        <family val="2"/>
      </rPr>
      <t>Local government total expenditure on Roads and Transport to be met from capital resources in 2022-23 by subservice and local authority, £ thousands [note 17]</t>
    </r>
  </si>
  <si>
    <t>2023</t>
  </si>
  <si>
    <t>Index: 2013=100</t>
  </si>
  <si>
    <t>2020-22 [note 27]</t>
  </si>
  <si>
    <t>[Unavailable]</t>
  </si>
  <si>
    <t xml:space="preserve"> Net expenditure on management and maintenance of motorways and trunk roads by Operating Companies, 2021-22</t>
  </si>
  <si>
    <t>Net revenue expenditure on roads and transport (excluding loan charges) by Councils , by type, 2022-23</t>
  </si>
  <si>
    <t>Service breakdown of Local Authorities' gross capital expenditure 2022-23</t>
  </si>
  <si>
    <t>Gross capital account expenditure on local authority roads and transport by Councils and Boards, by type, 2022-23</t>
  </si>
  <si>
    <t>The Forth Bridge Operating Contract commenced on 1 June 2015 and ended in 2020/21</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</si>
</sst>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_ ;\-#,##0\ "/>
    <numFmt numFmtId="168" formatCode="_-#,##0_-;\-#,##0_-;_-* &quot;-&quot;_-;_-@_-"/>
    <numFmt numFmtId="169" formatCode="0.0&quot;0&quot;"/>
    <numFmt numFmtId="170" formatCode="0.0000"/>
    <numFmt numFmtId="171" formatCode="0.000"/>
    <numFmt numFmtId="172" formatCode="#,##0.0"/>
    <numFmt numFmtId="173" formatCode="0.&quot;0&quot;"/>
    <numFmt numFmtId="174" formatCode="[$-809]dd\ mmmm\ yyyy"/>
    <numFmt numFmtId="175" formatCode="_-* #,##0.000_-;\-* #,##0.000_-;_-* &quot;-&quot;??_-;_-@_-"/>
    <numFmt numFmtId="176" formatCode="0_ ;\-0\ "/>
    <numFmt numFmtId="177" formatCode="0.0000000"/>
    <numFmt numFmtId="178" formatCode="0.000000"/>
    <numFmt numFmtId="179" formatCode="0.00000"/>
    <numFmt numFmtId="180" formatCode="_-#,##0.0_-;\-#,##0.0_-;_-* &quot;-&quot;_-;_-@_-"/>
    <numFmt numFmtId="181" formatCode="#,##0,"/>
    <numFmt numFmtId="182" formatCode="0.00\ "/>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r"/>
    <numFmt numFmtId="190" formatCode="&quot;Yes&quot;;&quot;Yes&quot;;&quot;No&quot;"/>
    <numFmt numFmtId="191" formatCode="&quot;True&quot;;&quot;True&quot;;&quot;False&quot;"/>
    <numFmt numFmtId="192" formatCode="&quot;On&quot;;&quot;On&quot;;&quot;Off&quot;"/>
    <numFmt numFmtId="193" formatCode="[$€-2]\ #,##0.00_);[Red]\([$€-2]\ #,##0.00\)"/>
    <numFmt numFmtId="194" formatCode="General_)"/>
    <numFmt numFmtId="195" formatCode="&quot;[&quot;0.0&quot;0&quot;&quot;]&quot;"/>
    <numFmt numFmtId="196" formatCode="#,##0.00\r"/>
    <numFmt numFmtId="197" formatCode="0.0\ "/>
    <numFmt numFmtId="198" formatCode="@\ "/>
    <numFmt numFmtId="199" formatCode="0.00\ \ "/>
    <numFmt numFmtId="200" formatCode="#,##0.00\ "/>
    <numFmt numFmtId="201" formatCode="0\ \p;;;@&quot; p&quot;"/>
    <numFmt numFmtId="202" formatCode="0;;;@"/>
    <numFmt numFmtId="203" formatCode="0.0%"/>
    <numFmt numFmtId="204" formatCode="m\a\r"/>
    <numFmt numFmtId="205" formatCode="#,##0.0\ "/>
    <numFmt numFmtId="206" formatCode="0.000%"/>
    <numFmt numFmtId="207" formatCode="@\ \ "/>
    <numFmt numFmtId="208" formatCode="dd\-mmm\-yyyy"/>
    <numFmt numFmtId="209" formatCode="mmmm"/>
    <numFmt numFmtId="210" formatCode="mmmm\ \p"/>
    <numFmt numFmtId="211" formatCode="#,##0.0\r"/>
    <numFmt numFmtId="212" formatCode="mmm\ yy"/>
    <numFmt numFmtId="213" formatCode="0.000000000000000000000"/>
    <numFmt numFmtId="214" formatCode="\“\T\r\ue\”;\“\T\r\ue\”;\“\F\a\lse\”"/>
    <numFmt numFmtId="215" formatCode="mmm\ yyyy"/>
    <numFmt numFmtId="216" formatCode="0.00&quot;r&quot;"/>
    <numFmt numFmtId="217" formatCode="#,##0.0,"/>
    <numFmt numFmtId="218" formatCode="#,##0.00,"/>
    <numFmt numFmtId="219" formatCode="#,##0.000,"/>
  </numFmts>
  <fonts count="106">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sz val="14"/>
      <name val="Arial"/>
      <family val="2"/>
    </font>
    <font>
      <b/>
      <vertAlign val="superscript"/>
      <sz val="12"/>
      <name val="Arial"/>
      <family val="2"/>
    </font>
    <font>
      <i/>
      <sz val="12"/>
      <name val="Arial"/>
      <family val="2"/>
    </font>
    <font>
      <u val="single"/>
      <sz val="8"/>
      <color indexed="36"/>
      <name val="Arial"/>
      <family val="2"/>
    </font>
    <font>
      <u val="single"/>
      <sz val="8"/>
      <color indexed="12"/>
      <name val="Arial"/>
      <family val="2"/>
    </font>
    <font>
      <b/>
      <i/>
      <sz val="12"/>
      <name val="Arial"/>
      <family val="2"/>
    </font>
    <font>
      <sz val="8"/>
      <name val="Arial"/>
      <family val="2"/>
    </font>
    <font>
      <b/>
      <sz val="16"/>
      <name val="Arial"/>
      <family val="2"/>
    </font>
    <font>
      <sz val="11"/>
      <name val="Arial"/>
      <family val="2"/>
    </font>
    <font>
      <b/>
      <sz val="13"/>
      <name val="Arial"/>
      <family val="2"/>
    </font>
    <font>
      <sz val="13"/>
      <name val="Arial"/>
      <family val="2"/>
    </font>
    <font>
      <b/>
      <sz val="9"/>
      <name val="Arial"/>
      <family val="2"/>
    </font>
    <font>
      <b/>
      <sz val="11"/>
      <name val="Arial"/>
      <family val="2"/>
    </font>
    <font>
      <i/>
      <sz val="11"/>
      <name val="Arial"/>
      <family val="2"/>
    </font>
    <font>
      <sz val="10"/>
      <name val="Courier"/>
      <family val="3"/>
    </font>
    <font>
      <b/>
      <i/>
      <vertAlign val="superscript"/>
      <sz val="12"/>
      <name val="Arial"/>
      <family val="2"/>
    </font>
    <font>
      <sz val="9"/>
      <name val="Arial"/>
      <family val="2"/>
    </font>
    <font>
      <u val="single"/>
      <sz val="9"/>
      <color indexed="12"/>
      <name val="Arial"/>
      <family val="2"/>
    </font>
    <font>
      <u val="single"/>
      <sz val="10"/>
      <color indexed="12"/>
      <name val="Arial"/>
      <family val="2"/>
    </font>
    <font>
      <sz val="12"/>
      <color indexed="8"/>
      <name val="Arial"/>
      <family val="0"/>
    </font>
    <font>
      <sz val="13"/>
      <color indexed="8"/>
      <name val="Arial"/>
      <family val="0"/>
    </font>
    <font>
      <sz val="11"/>
      <color indexed="8"/>
      <name val="Arial"/>
      <family val="0"/>
    </font>
    <font>
      <sz val="14"/>
      <color indexed="8"/>
      <name val="Arial"/>
      <family val="0"/>
    </font>
    <font>
      <sz val="12.85"/>
      <color indexed="8"/>
      <name val="Arial"/>
      <family val="0"/>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10"/>
      <name val="Arial"/>
      <family val="2"/>
    </font>
    <font>
      <b/>
      <sz val="11"/>
      <color indexed="10"/>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62"/>
      <name val="Arial"/>
      <family val="2"/>
    </font>
    <font>
      <b/>
      <sz val="15"/>
      <color indexed="62"/>
      <name val="Calibri"/>
      <family val="2"/>
    </font>
    <font>
      <b/>
      <sz val="13"/>
      <color indexed="62"/>
      <name val="Arial"/>
      <family val="2"/>
    </font>
    <font>
      <b/>
      <sz val="13"/>
      <color indexed="62"/>
      <name val="Calibri"/>
      <family val="2"/>
    </font>
    <font>
      <b/>
      <sz val="11"/>
      <color indexed="62"/>
      <name val="Arial"/>
      <family val="2"/>
    </font>
    <font>
      <b/>
      <sz val="11"/>
      <color indexed="62"/>
      <name val="Calibri"/>
      <family val="2"/>
    </font>
    <font>
      <sz val="10"/>
      <color indexed="62"/>
      <name val="Arial"/>
      <family val="2"/>
    </font>
    <font>
      <sz val="11"/>
      <color indexed="62"/>
      <name val="Calibri"/>
      <family val="2"/>
    </font>
    <font>
      <sz val="10"/>
      <color indexed="10"/>
      <name val="Arial"/>
      <family val="2"/>
    </font>
    <font>
      <sz val="11"/>
      <color indexed="10"/>
      <name val="Calibri"/>
      <family val="2"/>
    </font>
    <font>
      <sz val="10"/>
      <color indexed="19"/>
      <name val="Arial"/>
      <family val="2"/>
    </font>
    <font>
      <sz val="11"/>
      <color indexed="19"/>
      <name val="Calibri"/>
      <family val="2"/>
    </font>
    <font>
      <sz val="11"/>
      <color indexed="60"/>
      <name val="Calibri"/>
      <family val="2"/>
    </font>
    <font>
      <b/>
      <sz val="10"/>
      <color indexed="63"/>
      <name val="Arial"/>
      <family val="2"/>
    </font>
    <font>
      <b/>
      <sz val="11"/>
      <color indexed="63"/>
      <name val="Calibri"/>
      <family val="2"/>
    </font>
    <font>
      <b/>
      <sz val="18"/>
      <color indexed="62"/>
      <name val="Cambria"/>
      <family val="2"/>
    </font>
    <font>
      <sz val="18"/>
      <color indexed="62"/>
      <name val="Cambria"/>
      <family val="2"/>
    </font>
    <font>
      <b/>
      <sz val="10"/>
      <color indexed="8"/>
      <name val="Arial"/>
      <family val="2"/>
    </font>
    <font>
      <b/>
      <sz val="11"/>
      <color indexed="8"/>
      <name val="Calibri"/>
      <family val="2"/>
    </font>
    <font>
      <u val="single"/>
      <sz val="12"/>
      <name val="Arial"/>
      <family val="2"/>
    </font>
    <font>
      <sz val="11"/>
      <name val="Calibri"/>
      <family val="2"/>
    </font>
    <font>
      <b/>
      <sz val="15"/>
      <name val="Arial"/>
      <family val="2"/>
    </font>
    <font>
      <b/>
      <sz val="12"/>
      <color indexed="8"/>
      <name val="Arial"/>
      <family val="0"/>
    </font>
    <font>
      <b/>
      <sz val="16"/>
      <color indexed="8"/>
      <name val="Arial"/>
      <family val="0"/>
    </font>
    <font>
      <b/>
      <sz val="15"/>
      <color indexed="8"/>
      <name val="Arial"/>
      <family val="0"/>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rgb="FF9C5700"/>
      <name val="Calibri"/>
      <family val="2"/>
    </font>
    <font>
      <sz val="12"/>
      <color theme="1"/>
      <name val="Arial"/>
      <family val="2"/>
    </font>
    <font>
      <b/>
      <sz val="10"/>
      <color rgb="FF3F3F3F"/>
      <name val="Arial"/>
      <family val="2"/>
    </font>
    <font>
      <b/>
      <sz val="11"/>
      <color rgb="FF3F3F3F"/>
      <name val="Calibri"/>
      <family val="2"/>
    </font>
    <font>
      <b/>
      <sz val="18"/>
      <color theme="3"/>
      <name val="Cambria"/>
      <family val="2"/>
    </font>
    <font>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theme="4" tint="0.39998000860214233"/>
      </left>
      <right/>
      <top style="thin">
        <color theme="4" tint="0.39998000860214233"/>
      </top>
      <bottom>
        <color indexed="63"/>
      </bottom>
    </border>
  </borders>
  <cellStyleXfs count="1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9"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69"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69"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69"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69"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69"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69"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0" fillId="14" borderId="0" applyNumberFormat="0" applyBorder="0" applyAlignment="0" applyProtection="0"/>
    <xf numFmtId="0" fontId="72" fillId="14" borderId="0" applyNumberFormat="0" applyBorder="0" applyAlignment="0" applyProtection="0"/>
    <xf numFmtId="0" fontId="71"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0" fillId="15"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0" fillId="16" borderId="0" applyNumberFormat="0" applyBorder="0" applyAlignment="0" applyProtection="0"/>
    <xf numFmtId="0" fontId="72" fillId="16" borderId="0" applyNumberFormat="0" applyBorder="0" applyAlignment="0" applyProtection="0"/>
    <xf numFmtId="0" fontId="71"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0" fillId="17" borderId="0" applyNumberFormat="0" applyBorder="0" applyAlignment="0" applyProtection="0"/>
    <xf numFmtId="0" fontId="72" fillId="17" borderId="0" applyNumberFormat="0" applyBorder="0" applyAlignment="0" applyProtection="0"/>
    <xf numFmtId="0" fontId="71"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0" fillId="18" borderId="0" applyNumberFormat="0" applyBorder="0" applyAlignment="0" applyProtection="0"/>
    <xf numFmtId="0" fontId="72" fillId="18" borderId="0" applyNumberFormat="0" applyBorder="0" applyAlignment="0" applyProtection="0"/>
    <xf numFmtId="0" fontId="71"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0" fillId="19" borderId="0" applyNumberFormat="0" applyBorder="0" applyAlignment="0" applyProtection="0"/>
    <xf numFmtId="0" fontId="72" fillId="19" borderId="0" applyNumberFormat="0" applyBorder="0" applyAlignment="0" applyProtection="0"/>
    <xf numFmtId="0" fontId="71" fillId="20" borderId="0" applyNumberFormat="0" applyBorder="0" applyAlignment="0" applyProtection="0"/>
    <xf numFmtId="0" fontId="72" fillId="20" borderId="0" applyNumberFormat="0" applyBorder="0" applyAlignment="0" applyProtection="0"/>
    <xf numFmtId="0" fontId="71" fillId="21" borderId="0" applyNumberFormat="0" applyBorder="0" applyAlignment="0" applyProtection="0"/>
    <xf numFmtId="0" fontId="72" fillId="21" borderId="0" applyNumberFormat="0" applyBorder="0" applyAlignment="0" applyProtection="0"/>
    <xf numFmtId="0" fontId="71" fillId="22" borderId="0" applyNumberFormat="0" applyBorder="0" applyAlignment="0" applyProtection="0"/>
    <xf numFmtId="0" fontId="72" fillId="22" borderId="0" applyNumberFormat="0" applyBorder="0" applyAlignment="0" applyProtection="0"/>
    <xf numFmtId="0" fontId="71" fillId="23" borderId="0" applyNumberFormat="0" applyBorder="0" applyAlignment="0" applyProtection="0"/>
    <xf numFmtId="0" fontId="72" fillId="23" borderId="0" applyNumberFormat="0" applyBorder="0" applyAlignment="0" applyProtection="0"/>
    <xf numFmtId="0" fontId="71" fillId="24" borderId="0" applyNumberFormat="0" applyBorder="0" applyAlignment="0" applyProtection="0"/>
    <xf numFmtId="0" fontId="72" fillId="24" borderId="0" applyNumberFormat="0" applyBorder="0" applyAlignment="0" applyProtection="0"/>
    <xf numFmtId="0" fontId="71" fillId="25"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7" borderId="1" applyNumberFormat="0" applyAlignment="0" applyProtection="0"/>
    <xf numFmtId="0" fontId="77" fillId="28" borderId="2"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3" applyNumberFormat="0" applyFill="0" applyAlignment="0" applyProtection="0"/>
    <xf numFmtId="0" fontId="4" fillId="0" borderId="3" applyNumberFormat="0" applyFill="0" applyAlignment="0" applyProtection="0"/>
    <xf numFmtId="0" fontId="85" fillId="0" borderId="4"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8"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90" fillId="30" borderId="1" applyNumberFormat="0" applyAlignment="0" applyProtection="0"/>
    <xf numFmtId="0" fontId="91" fillId="30" borderId="1" applyNumberFormat="0" applyAlignment="0" applyProtection="0"/>
    <xf numFmtId="0" fontId="92" fillId="0" borderId="6" applyNumberFormat="0" applyFill="0" applyAlignment="0" applyProtection="0"/>
    <xf numFmtId="0" fontId="93" fillId="0" borderId="6" applyNumberFormat="0" applyFill="0" applyAlignment="0" applyProtection="0"/>
    <xf numFmtId="0" fontId="94"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6" fillId="31" borderId="0" applyNumberFormat="0" applyBorder="0" applyAlignment="0" applyProtection="0"/>
    <xf numFmtId="0" fontId="95" fillId="31" borderId="0" applyNumberFormat="0" applyBorder="0" applyAlignment="0" applyProtection="0"/>
    <xf numFmtId="0" fontId="0" fillId="0" borderId="0">
      <alignment/>
      <protection/>
    </xf>
    <xf numFmtId="194" fontId="2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97" fillId="0" borderId="0">
      <alignment/>
      <protection/>
    </xf>
    <xf numFmtId="0" fontId="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98" fillId="27" borderId="8" applyNumberFormat="0" applyAlignment="0" applyProtection="0"/>
    <xf numFmtId="0" fontId="9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9"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cellStyleXfs>
  <cellXfs count="180">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Alignment="1">
      <alignment/>
    </xf>
    <xf numFmtId="1" fontId="5" fillId="0" borderId="0" xfId="0" applyNumberFormat="1" applyFont="1" applyAlignment="1">
      <alignment/>
    </xf>
    <xf numFmtId="0" fontId="4" fillId="0" borderId="0" xfId="0" applyFont="1" applyBorder="1" applyAlignment="1">
      <alignment/>
    </xf>
    <xf numFmtId="172" fontId="0" fillId="0" borderId="0" xfId="0" applyNumberFormat="1" applyAlignment="1">
      <alignment/>
    </xf>
    <xf numFmtId="172" fontId="5" fillId="0" borderId="0" xfId="0" applyNumberFormat="1" applyFont="1" applyAlignment="1">
      <alignment/>
    </xf>
    <xf numFmtId="0" fontId="8" fillId="0" borderId="0" xfId="0" applyFont="1" applyAlignment="1">
      <alignment/>
    </xf>
    <xf numFmtId="169" fontId="5" fillId="0" borderId="0" xfId="0" applyNumberFormat="1" applyFont="1" applyFill="1" applyBorder="1" applyAlignment="1">
      <alignment horizontal="right"/>
    </xf>
    <xf numFmtId="0" fontId="5" fillId="0" borderId="0" xfId="0" applyFont="1" applyFill="1" applyBorder="1" applyAlignment="1">
      <alignment/>
    </xf>
    <xf numFmtId="0" fontId="4" fillId="0" borderId="0" xfId="0" applyFont="1" applyFill="1" applyBorder="1" applyAlignment="1">
      <alignment/>
    </xf>
    <xf numFmtId="166" fontId="5" fillId="0" borderId="0" xfId="0" applyNumberFormat="1" applyFont="1" applyFill="1" applyAlignment="1">
      <alignment/>
    </xf>
    <xf numFmtId="166" fontId="5" fillId="0" borderId="0" xfId="0" applyNumberFormat="1" applyFont="1" applyFill="1" applyBorder="1" applyAlignment="1">
      <alignment/>
    </xf>
    <xf numFmtId="169" fontId="5" fillId="0" borderId="0" xfId="0" applyNumberFormat="1" applyFont="1" applyFill="1" applyBorder="1" applyAlignment="1">
      <alignment/>
    </xf>
    <xf numFmtId="0" fontId="5" fillId="0" borderId="0" xfId="0" applyFont="1" applyFill="1" applyBorder="1" applyAlignment="1">
      <alignment vertical="center"/>
    </xf>
    <xf numFmtId="2" fontId="5" fillId="0" borderId="0" xfId="0" applyNumberFormat="1" applyFont="1" applyFill="1" applyBorder="1" applyAlignment="1">
      <alignment/>
    </xf>
    <xf numFmtId="0" fontId="5" fillId="0" borderId="0" xfId="0" applyFont="1" applyFill="1" applyBorder="1" applyAlignment="1">
      <alignment horizontal="right"/>
    </xf>
    <xf numFmtId="0" fontId="5" fillId="0" borderId="0" xfId="0" applyFont="1" applyBorder="1" applyAlignment="1">
      <alignment horizontal="left" indent="1"/>
    </xf>
    <xf numFmtId="0" fontId="4" fillId="0" borderId="0" xfId="0" applyFont="1" applyBorder="1" applyAlignment="1">
      <alignment horizontal="left" vertical="center"/>
    </xf>
    <xf numFmtId="0" fontId="8" fillId="0" borderId="0" xfId="0" applyFont="1" applyBorder="1" applyAlignment="1">
      <alignment/>
    </xf>
    <xf numFmtId="0" fontId="8" fillId="0" borderId="0" xfId="0" applyFont="1" applyBorder="1" applyAlignment="1">
      <alignment horizontal="left"/>
    </xf>
    <xf numFmtId="0" fontId="5" fillId="0" borderId="0" xfId="0" applyFont="1" applyBorder="1" applyAlignment="1">
      <alignment horizontal="left"/>
    </xf>
    <xf numFmtId="0" fontId="15" fillId="0" borderId="0" xfId="0" applyFont="1" applyBorder="1" applyAlignment="1">
      <alignment/>
    </xf>
    <xf numFmtId="166" fontId="5" fillId="0" borderId="0" xfId="0" applyNumberFormat="1" applyFont="1" applyAlignment="1">
      <alignment/>
    </xf>
    <xf numFmtId="166" fontId="5" fillId="0" borderId="0" xfId="0" applyNumberFormat="1" applyFont="1" applyBorder="1" applyAlignment="1">
      <alignment/>
    </xf>
    <xf numFmtId="1" fontId="5" fillId="0" borderId="0" xfId="0" applyNumberFormat="1" applyFont="1" applyBorder="1" applyAlignment="1">
      <alignment/>
    </xf>
    <xf numFmtId="172" fontId="5" fillId="0" borderId="0" xfId="0" applyNumberFormat="1" applyFont="1" applyBorder="1" applyAlignment="1">
      <alignment/>
    </xf>
    <xf numFmtId="2" fontId="5" fillId="0" borderId="0" xfId="0" applyNumberFormat="1" applyFont="1" applyFill="1" applyBorder="1" applyAlignment="1">
      <alignment horizontal="right"/>
    </xf>
    <xf numFmtId="2" fontId="17" fillId="0" borderId="10" xfId="0" applyNumberFormat="1" applyFont="1" applyBorder="1" applyAlignment="1">
      <alignment horizontal="left"/>
    </xf>
    <xf numFmtId="2" fontId="17" fillId="0" borderId="10" xfId="0" applyNumberFormat="1" applyFont="1" applyBorder="1" applyAlignment="1">
      <alignment horizontal="right" wrapText="1"/>
    </xf>
    <xf numFmtId="2" fontId="17" fillId="0" borderId="10" xfId="0" applyNumberFormat="1" applyFont="1" applyBorder="1" applyAlignment="1">
      <alignment horizontal="righ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horizontal="right"/>
    </xf>
    <xf numFmtId="2" fontId="14" fillId="0" borderId="0" xfId="0" applyNumberFormat="1" applyFont="1" applyAlignment="1">
      <alignment/>
    </xf>
    <xf numFmtId="166" fontId="14" fillId="0" borderId="0" xfId="0" applyNumberFormat="1" applyFont="1" applyAlignment="1">
      <alignment/>
    </xf>
    <xf numFmtId="0" fontId="0" fillId="0" borderId="0" xfId="0" applyFont="1" applyAlignment="1">
      <alignment/>
    </xf>
    <xf numFmtId="0" fontId="19" fillId="0" borderId="0" xfId="0" applyFont="1" applyAlignment="1">
      <alignment/>
    </xf>
    <xf numFmtId="181" fontId="4" fillId="0" borderId="0" xfId="100" applyNumberFormat="1" applyFont="1" applyFill="1" applyBorder="1" applyAlignment="1">
      <alignment horizontal="right"/>
    </xf>
    <xf numFmtId="0" fontId="13" fillId="0" borderId="0" xfId="0" applyFont="1" applyAlignment="1">
      <alignment/>
    </xf>
    <xf numFmtId="0" fontId="5" fillId="0" borderId="0" xfId="0" applyFont="1" applyAlignment="1">
      <alignment/>
    </xf>
    <xf numFmtId="4" fontId="22" fillId="0" borderId="0" xfId="0" applyNumberFormat="1" applyFont="1" applyFill="1" applyAlignment="1" applyProtection="1">
      <alignment horizontal="right"/>
      <protection hidden="1"/>
    </xf>
    <xf numFmtId="182" fontId="22" fillId="0" borderId="0" xfId="0" applyNumberFormat="1" applyFont="1" applyFill="1" applyAlignment="1" applyProtection="1">
      <alignment horizontal="right"/>
      <protection hidden="1"/>
    </xf>
    <xf numFmtId="0" fontId="15" fillId="0" borderId="0" xfId="138" applyFont="1" applyBorder="1">
      <alignment/>
      <protection/>
    </xf>
    <xf numFmtId="0" fontId="5" fillId="0" borderId="0" xfId="138" applyFont="1">
      <alignment/>
      <protection/>
    </xf>
    <xf numFmtId="0" fontId="0" fillId="0" borderId="0" xfId="138" applyFont="1">
      <alignment/>
      <protection/>
    </xf>
    <xf numFmtId="0" fontId="16" fillId="0" borderId="0" xfId="138" applyFont="1" applyBorder="1">
      <alignment/>
      <protection/>
    </xf>
    <xf numFmtId="0" fontId="5" fillId="0" borderId="0" xfId="138" applyFont="1" applyBorder="1">
      <alignment/>
      <protection/>
    </xf>
    <xf numFmtId="0" fontId="4" fillId="0" borderId="0" xfId="138" applyFont="1" applyBorder="1">
      <alignment/>
      <protection/>
    </xf>
    <xf numFmtId="0" fontId="4" fillId="0" borderId="0" xfId="138" applyFont="1" applyBorder="1" applyAlignment="1">
      <alignment horizontal="center"/>
      <protection/>
    </xf>
    <xf numFmtId="0" fontId="4" fillId="0" borderId="0" xfId="138" applyFont="1" applyFill="1" applyBorder="1" applyAlignment="1">
      <alignment horizontal="center"/>
      <protection/>
    </xf>
    <xf numFmtId="0" fontId="4" fillId="0" borderId="10" xfId="138" applyFont="1" applyBorder="1">
      <alignment/>
      <protection/>
    </xf>
    <xf numFmtId="0" fontId="5" fillId="0" borderId="0" xfId="138" applyFont="1" applyFill="1">
      <alignment/>
      <protection/>
    </xf>
    <xf numFmtId="0" fontId="1" fillId="0" borderId="0" xfId="138" applyFont="1">
      <alignment/>
      <protection/>
    </xf>
    <xf numFmtId="0" fontId="5" fillId="0" borderId="0" xfId="138" applyFont="1" applyFill="1" applyBorder="1">
      <alignment/>
      <protection/>
    </xf>
    <xf numFmtId="3" fontId="5" fillId="0" borderId="0" xfId="138" applyNumberFormat="1" applyFont="1" applyFill="1" applyBorder="1">
      <alignment/>
      <protection/>
    </xf>
    <xf numFmtId="1" fontId="5" fillId="0" borderId="0" xfId="138" applyNumberFormat="1" applyFont="1" applyFill="1" applyBorder="1">
      <alignment/>
      <protection/>
    </xf>
    <xf numFmtId="0" fontId="0" fillId="0" borderId="0" xfId="138" applyFont="1" applyBorder="1">
      <alignment/>
      <protection/>
    </xf>
    <xf numFmtId="1" fontId="4" fillId="0" borderId="0" xfId="138" applyNumberFormat="1" applyFont="1" applyFill="1" applyBorder="1" applyAlignment="1">
      <alignment horizontal="right"/>
      <protection/>
    </xf>
    <xf numFmtId="1" fontId="4" fillId="0" borderId="0" xfId="138" applyNumberFormat="1" applyFont="1" applyFill="1" applyBorder="1">
      <alignment/>
      <protection/>
    </xf>
    <xf numFmtId="0" fontId="0" fillId="0" borderId="0" xfId="138" applyFont="1" applyAlignment="1">
      <alignment wrapText="1"/>
      <protection/>
    </xf>
    <xf numFmtId="0" fontId="0" fillId="0" borderId="0" xfId="138" applyFont="1" applyFill="1">
      <alignment/>
      <protection/>
    </xf>
    <xf numFmtId="0" fontId="15" fillId="0" borderId="0" xfId="138" applyFont="1">
      <alignment/>
      <protection/>
    </xf>
    <xf numFmtId="0" fontId="2" fillId="0" borderId="0" xfId="138" applyFont="1" applyFill="1" applyAlignment="1">
      <alignment horizontal="right"/>
      <protection/>
    </xf>
    <xf numFmtId="0" fontId="2" fillId="0" borderId="0" xfId="138" applyFont="1" applyFill="1" applyBorder="1" applyAlignment="1">
      <alignment horizontal="right"/>
      <protection/>
    </xf>
    <xf numFmtId="0" fontId="6" fillId="0" borderId="0" xfId="138" applyFont="1" applyBorder="1">
      <alignment/>
      <protection/>
    </xf>
    <xf numFmtId="0" fontId="4" fillId="0" borderId="0" xfId="138" applyFont="1" applyBorder="1" applyAlignment="1">
      <alignment horizontal="center" wrapText="1"/>
      <protection/>
    </xf>
    <xf numFmtId="3" fontId="5" fillId="0" borderId="0" xfId="138" applyNumberFormat="1" applyFont="1">
      <alignment/>
      <protection/>
    </xf>
    <xf numFmtId="0" fontId="13" fillId="0" borderId="0" xfId="138" applyFont="1" applyFill="1">
      <alignment/>
      <protection/>
    </xf>
    <xf numFmtId="0" fontId="15" fillId="0" borderId="0" xfId="138" applyFont="1" applyFill="1" applyBorder="1">
      <alignment/>
      <protection/>
    </xf>
    <xf numFmtId="0" fontId="0" fillId="0" borderId="0" xfId="0" applyFont="1" applyAlignment="1">
      <alignment wrapText="1"/>
    </xf>
    <xf numFmtId="194" fontId="5" fillId="0" borderId="0" xfId="137" applyFont="1" applyBorder="1">
      <alignment/>
      <protection/>
    </xf>
    <xf numFmtId="0" fontId="5" fillId="0" borderId="0" xfId="139" applyFont="1" applyBorder="1">
      <alignment/>
      <protection/>
    </xf>
    <xf numFmtId="0" fontId="8" fillId="0" borderId="0" xfId="138" applyFont="1" applyBorder="1" applyAlignment="1">
      <alignment horizontal="right"/>
      <protection/>
    </xf>
    <xf numFmtId="0" fontId="5" fillId="0" borderId="0" xfId="138" applyFont="1" applyBorder="1" applyAlignment="1">
      <alignment vertical="center"/>
      <protection/>
    </xf>
    <xf numFmtId="0" fontId="5" fillId="0" borderId="0" xfId="138" applyFont="1" applyBorder="1" applyAlignment="1" quotePrefix="1">
      <alignment horizontal="left" indent="1"/>
      <protection/>
    </xf>
    <xf numFmtId="1" fontId="5" fillId="0" borderId="0" xfId="138" applyNumberFormat="1" applyFont="1" applyBorder="1">
      <alignment/>
      <protection/>
    </xf>
    <xf numFmtId="1" fontId="5" fillId="0" borderId="0" xfId="138" applyNumberFormat="1" applyFont="1" applyFill="1" applyBorder="1" applyAlignment="1">
      <alignment horizontal="right"/>
      <protection/>
    </xf>
    <xf numFmtId="0" fontId="5" fillId="0" borderId="0" xfId="138" applyFont="1" applyBorder="1" applyAlignment="1">
      <alignment horizontal="right"/>
      <protection/>
    </xf>
    <xf numFmtId="41" fontId="5" fillId="0" borderId="0" xfId="138" applyNumberFormat="1" applyFont="1" applyFill="1" applyBorder="1" applyAlignment="1">
      <alignment horizontal="right"/>
      <protection/>
    </xf>
    <xf numFmtId="0" fontId="5" fillId="0" borderId="0" xfId="138" applyFont="1" applyBorder="1" applyAlignment="1">
      <alignment horizontal="left" indent="1"/>
      <protection/>
    </xf>
    <xf numFmtId="0" fontId="5" fillId="0" borderId="0" xfId="138" applyFont="1" applyFill="1" applyBorder="1" applyAlignment="1">
      <alignment horizontal="right"/>
      <protection/>
    </xf>
    <xf numFmtId="41" fontId="5" fillId="0" borderId="0" xfId="138" applyNumberFormat="1" applyFont="1" applyBorder="1">
      <alignment/>
      <protection/>
    </xf>
    <xf numFmtId="41" fontId="5" fillId="0" borderId="0" xfId="138" applyNumberFormat="1" applyFont="1" applyFill="1" applyBorder="1">
      <alignment/>
      <protection/>
    </xf>
    <xf numFmtId="1" fontId="5" fillId="0" borderId="0" xfId="138" applyNumberFormat="1" applyFont="1" applyBorder="1" applyAlignment="1">
      <alignment horizontal="right"/>
      <protection/>
    </xf>
    <xf numFmtId="1" fontId="4" fillId="0" borderId="0" xfId="138" applyNumberFormat="1" applyFont="1" applyBorder="1">
      <alignment/>
      <protection/>
    </xf>
    <xf numFmtId="0" fontId="5" fillId="0" borderId="0" xfId="138" applyFont="1" applyBorder="1" applyAlignment="1">
      <alignment horizontal="left"/>
      <protection/>
    </xf>
    <xf numFmtId="0" fontId="4" fillId="0" borderId="0" xfId="138" applyFont="1" applyFill="1" applyBorder="1">
      <alignment/>
      <protection/>
    </xf>
    <xf numFmtId="3" fontId="4" fillId="0" borderId="0" xfId="100" applyNumberFormat="1" applyFont="1" applyFill="1" applyBorder="1" applyAlignment="1">
      <alignment/>
    </xf>
    <xf numFmtId="0" fontId="11" fillId="0" borderId="0" xfId="138" applyFont="1" applyBorder="1">
      <alignment/>
      <protection/>
    </xf>
    <xf numFmtId="1" fontId="8" fillId="0" borderId="0" xfId="138" applyNumberFormat="1" applyFont="1" applyBorder="1">
      <alignment/>
      <protection/>
    </xf>
    <xf numFmtId="1" fontId="8" fillId="0" borderId="0" xfId="138" applyNumberFormat="1" applyFont="1" applyFill="1" applyBorder="1">
      <alignment/>
      <protection/>
    </xf>
    <xf numFmtId="0" fontId="8" fillId="33" borderId="0" xfId="138" applyFont="1" applyFill="1" applyBorder="1" applyAlignment="1" quotePrefix="1">
      <alignment horizontal="left"/>
      <protection/>
    </xf>
    <xf numFmtId="1" fontId="8" fillId="0" borderId="0" xfId="138" applyNumberFormat="1" applyFont="1" applyFill="1" applyBorder="1" applyAlignment="1">
      <alignment horizontal="right"/>
      <protection/>
    </xf>
    <xf numFmtId="0" fontId="8" fillId="0" borderId="0" xfId="138" applyFont="1" applyFill="1" applyBorder="1" applyAlignment="1">
      <alignment horizontal="right"/>
      <protection/>
    </xf>
    <xf numFmtId="3" fontId="8" fillId="0" borderId="0" xfId="138" applyNumberFormat="1" applyFont="1" applyFill="1" applyBorder="1" applyAlignment="1">
      <alignment horizontal="right"/>
      <protection/>
    </xf>
    <xf numFmtId="0" fontId="0" fillId="0" borderId="0" xfId="138" applyFont="1" applyFill="1" applyAlignment="1">
      <alignment wrapText="1"/>
      <protection/>
    </xf>
    <xf numFmtId="3" fontId="5" fillId="0" borderId="0" xfId="0" applyNumberFormat="1" applyFont="1" applyAlignment="1">
      <alignment horizontal="right"/>
    </xf>
    <xf numFmtId="0" fontId="5" fillId="0" borderId="0" xfId="138" applyFont="1" applyBorder="1" applyAlignment="1">
      <alignment wrapText="1"/>
      <protection/>
    </xf>
    <xf numFmtId="0" fontId="14" fillId="0" borderId="0" xfId="138" applyFont="1" applyFill="1" applyBorder="1" applyAlignment="1">
      <alignment horizontal="left" wrapText="1"/>
      <protection/>
    </xf>
    <xf numFmtId="0" fontId="4" fillId="0" borderId="10" xfId="138" applyFont="1" applyBorder="1" applyAlignment="1">
      <alignment horizontal="center" wrapText="1"/>
      <protection/>
    </xf>
    <xf numFmtId="0" fontId="4" fillId="0" borderId="0" xfId="138" applyFont="1" applyBorder="1" applyAlignment="1">
      <alignment wrapText="1"/>
      <protection/>
    </xf>
    <xf numFmtId="0" fontId="4" fillId="0" borderId="0" xfId="138" applyFont="1" applyFill="1" applyBorder="1" applyAlignment="1" applyProtection="1">
      <alignment horizontal="center" wrapText="1"/>
      <protection/>
    </xf>
    <xf numFmtId="194" fontId="16" fillId="0" borderId="0" xfId="137" applyFont="1" applyBorder="1">
      <alignment/>
      <protection/>
    </xf>
    <xf numFmtId="0" fontId="4" fillId="0" borderId="0" xfId="138" applyFont="1" applyFill="1" applyBorder="1" applyAlignment="1">
      <alignment horizontal="left" vertical="center"/>
      <protection/>
    </xf>
    <xf numFmtId="3" fontId="4" fillId="0" borderId="0" xfId="138" applyNumberFormat="1" applyFont="1" applyFill="1" applyBorder="1" applyAlignment="1" applyProtection="1">
      <alignment horizontal="center" wrapText="1"/>
      <protection/>
    </xf>
    <xf numFmtId="0" fontId="4" fillId="0" borderId="0" xfId="138" applyFont="1" applyFill="1" applyBorder="1" applyAlignment="1">
      <alignment horizontal="left"/>
      <protection/>
    </xf>
    <xf numFmtId="0" fontId="4" fillId="0" borderId="0" xfId="138" applyFont="1" applyFill="1" applyBorder="1" applyAlignment="1">
      <alignment horizontal="center" wrapText="1"/>
      <protection/>
    </xf>
    <xf numFmtId="0" fontId="4" fillId="0" borderId="0" xfId="0" applyFont="1" applyBorder="1" applyAlignment="1">
      <alignment/>
    </xf>
    <xf numFmtId="0" fontId="18" fillId="0" borderId="0" xfId="0" applyFont="1" applyBorder="1" applyAlignment="1">
      <alignment horizontal="right"/>
    </xf>
    <xf numFmtId="0" fontId="18" fillId="0" borderId="0" xfId="0" applyFont="1" applyBorder="1" applyAlignment="1">
      <alignmen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wrapText="1"/>
    </xf>
    <xf numFmtId="0" fontId="5" fillId="0" borderId="0" xfId="0" applyFont="1" applyBorder="1" applyAlignment="1">
      <alignment/>
    </xf>
    <xf numFmtId="0" fontId="4" fillId="0" borderId="0" xfId="0" applyFont="1" applyBorder="1" applyAlignment="1">
      <alignment wrapText="1"/>
    </xf>
    <xf numFmtId="2" fontId="5" fillId="0" borderId="0" xfId="0" applyNumberFormat="1" applyFont="1" applyBorder="1" applyAlignment="1">
      <alignment/>
    </xf>
    <xf numFmtId="169" fontId="5" fillId="0" borderId="0" xfId="0" applyNumberFormat="1" applyFont="1" applyFill="1" applyBorder="1" applyAlignment="1">
      <alignment horizontal="left" vertical="center"/>
    </xf>
    <xf numFmtId="2" fontId="5" fillId="0" borderId="0"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11" fillId="0" borderId="0" xfId="0" applyFont="1" applyFill="1" applyBorder="1" applyAlignment="1">
      <alignment/>
    </xf>
    <xf numFmtId="0" fontId="4" fillId="0" borderId="0" xfId="0" applyFont="1" applyFill="1" applyBorder="1" applyAlignment="1">
      <alignment horizontal="right" wrapText="1"/>
    </xf>
    <xf numFmtId="169" fontId="4" fillId="0" borderId="0" xfId="0" applyNumberFormat="1" applyFont="1" applyFill="1" applyBorder="1" applyAlignment="1">
      <alignment horizontal="left"/>
    </xf>
    <xf numFmtId="1" fontId="5" fillId="0" borderId="0" xfId="138" applyNumberFormat="1" applyFont="1" applyFill="1" applyAlignment="1">
      <alignment horizontal="right"/>
      <protection/>
    </xf>
    <xf numFmtId="0" fontId="4" fillId="0" borderId="0" xfId="138" applyFont="1" applyFill="1" applyAlignment="1">
      <alignment horizontal="center"/>
      <protection/>
    </xf>
    <xf numFmtId="200" fontId="22" fillId="0" borderId="0" xfId="136" applyNumberFormat="1" applyFont="1" applyAlignment="1">
      <alignment horizontal="right" vertical="center"/>
      <protection/>
    </xf>
    <xf numFmtId="200" fontId="22" fillId="33" borderId="0" xfId="136" applyNumberFormat="1" applyFont="1" applyFill="1" applyAlignment="1">
      <alignment horizontal="right" vertical="center"/>
      <protection/>
    </xf>
    <xf numFmtId="2" fontId="5" fillId="0" borderId="0" xfId="0" applyNumberFormat="1" applyFont="1" applyFill="1" applyAlignment="1">
      <alignment/>
    </xf>
    <xf numFmtId="1" fontId="1" fillId="0" borderId="0" xfId="138" applyNumberFormat="1" applyFont="1">
      <alignment/>
      <protection/>
    </xf>
    <xf numFmtId="3" fontId="0" fillId="0" borderId="0" xfId="138" applyNumberFormat="1" applyFont="1">
      <alignment/>
      <protection/>
    </xf>
    <xf numFmtId="1" fontId="0" fillId="0" borderId="0" xfId="138" applyNumberFormat="1" applyFont="1">
      <alignment/>
      <protection/>
    </xf>
    <xf numFmtId="1" fontId="4" fillId="0" borderId="0" xfId="138" applyNumberFormat="1" applyFont="1" applyFill="1" applyAlignment="1">
      <alignment horizontal="right"/>
      <protection/>
    </xf>
    <xf numFmtId="2" fontId="5" fillId="0" borderId="0" xfId="0" applyNumberFormat="1" applyFont="1" applyFill="1" applyAlignment="1">
      <alignment horizontal="right"/>
    </xf>
    <xf numFmtId="166" fontId="5" fillId="0" borderId="0" xfId="0" applyNumberFormat="1" applyFont="1" applyFill="1" applyAlignment="1">
      <alignment horizontal="right"/>
    </xf>
    <xf numFmtId="3" fontId="5" fillId="0" borderId="0" xfId="100" applyNumberFormat="1" applyFont="1" applyFill="1" applyAlignment="1">
      <alignment horizontal="right"/>
    </xf>
    <xf numFmtId="3" fontId="4" fillId="0" borderId="10" xfId="100" applyNumberFormat="1" applyFont="1" applyFill="1" applyBorder="1" applyAlignment="1">
      <alignment horizontal="right"/>
    </xf>
    <xf numFmtId="3" fontId="5" fillId="0" borderId="0" xfId="100" applyNumberFormat="1" applyFont="1" applyFill="1" applyBorder="1" applyAlignment="1">
      <alignment/>
    </xf>
    <xf numFmtId="1" fontId="0" fillId="0" borderId="0" xfId="138" applyNumberFormat="1" applyFont="1" applyBorder="1">
      <alignment/>
      <protection/>
    </xf>
    <xf numFmtId="41" fontId="5" fillId="0" borderId="0" xfId="138" applyNumberFormat="1" applyFont="1" applyFill="1">
      <alignment/>
      <protection/>
    </xf>
    <xf numFmtId="167" fontId="5" fillId="0" borderId="0" xfId="138" applyNumberFormat="1" applyFont="1" applyFill="1">
      <alignment/>
      <protection/>
    </xf>
    <xf numFmtId="168" fontId="5" fillId="0" borderId="0" xfId="100" applyNumberFormat="1" applyFont="1" applyFill="1" applyBorder="1" applyAlignment="1" applyProtection="1">
      <alignment horizontal="right"/>
      <protection/>
    </xf>
    <xf numFmtId="0" fontId="0" fillId="0" borderId="0" xfId="0" applyFont="1" applyAlignment="1">
      <alignment/>
    </xf>
    <xf numFmtId="0" fontId="0" fillId="0" borderId="0" xfId="0" applyFont="1" applyAlignment="1">
      <alignment/>
    </xf>
    <xf numFmtId="0" fontId="63" fillId="0" borderId="0" xfId="122" applyFont="1" applyAlignment="1" applyProtection="1">
      <alignment/>
      <protection/>
    </xf>
    <xf numFmtId="166" fontId="8" fillId="0" borderId="0" xfId="0" applyNumberFormat="1" applyFont="1" applyFill="1" applyBorder="1" applyAlignment="1">
      <alignment horizontal="right"/>
    </xf>
    <xf numFmtId="166" fontId="64" fillId="0" borderId="0" xfId="140" applyNumberFormat="1" applyFont="1" applyBorder="1" applyAlignment="1">
      <alignment horizontal="right"/>
      <protection/>
    </xf>
    <xf numFmtId="166" fontId="0" fillId="0" borderId="0" xfId="0" applyNumberFormat="1" applyFont="1" applyAlignment="1">
      <alignment horizontal="right"/>
    </xf>
    <xf numFmtId="166" fontId="4" fillId="0" borderId="0" xfId="0" applyNumberFormat="1" applyFont="1" applyAlignment="1">
      <alignment/>
    </xf>
    <xf numFmtId="166" fontId="4" fillId="0" borderId="0" xfId="0" applyNumberFormat="1" applyFont="1" applyBorder="1" applyAlignment="1">
      <alignment/>
    </xf>
    <xf numFmtId="0" fontId="0" fillId="0" borderId="10" xfId="0" applyFont="1" applyBorder="1" applyAlignment="1">
      <alignment/>
    </xf>
    <xf numFmtId="1" fontId="0" fillId="0" borderId="0" xfId="0" applyNumberFormat="1" applyFont="1" applyAlignment="1">
      <alignment/>
    </xf>
    <xf numFmtId="2" fontId="0" fillId="0" borderId="0" xfId="0" applyNumberFormat="1" applyFont="1" applyAlignment="1">
      <alignment/>
    </xf>
    <xf numFmtId="2" fontId="17" fillId="0" borderId="0" xfId="0" applyNumberFormat="1" applyFont="1" applyBorder="1" applyAlignment="1">
      <alignment horizontal="right"/>
    </xf>
    <xf numFmtId="17" fontId="0" fillId="0" borderId="0" xfId="0" applyNumberFormat="1" applyFont="1" applyAlignment="1">
      <alignment/>
    </xf>
    <xf numFmtId="166" fontId="0" fillId="0" borderId="0" xfId="0" applyNumberFormat="1" applyFont="1" applyAlignment="1">
      <alignment/>
    </xf>
    <xf numFmtId="166" fontId="0" fillId="0" borderId="0" xfId="0" applyNumberFormat="1" applyFont="1" applyAlignment="1">
      <alignment/>
    </xf>
    <xf numFmtId="0" fontId="0" fillId="0" borderId="0" xfId="0" applyFont="1" applyBorder="1" applyAlignment="1">
      <alignment/>
    </xf>
    <xf numFmtId="1" fontId="8" fillId="0" borderId="0" xfId="0" applyNumberFormat="1" applyFont="1" applyBorder="1" applyAlignment="1">
      <alignment/>
    </xf>
    <xf numFmtId="1" fontId="8" fillId="0" borderId="0" xfId="0" applyNumberFormat="1" applyFont="1" applyFill="1" applyBorder="1" applyAlignment="1">
      <alignment/>
    </xf>
    <xf numFmtId="166" fontId="0" fillId="0" borderId="0" xfId="0" applyNumberFormat="1" applyFont="1" applyBorder="1" applyAlignment="1">
      <alignment/>
    </xf>
    <xf numFmtId="0" fontId="0" fillId="0" borderId="0" xfId="0" applyFont="1" applyBorder="1" applyAlignment="1">
      <alignment/>
    </xf>
    <xf numFmtId="0" fontId="4" fillId="0" borderId="0" xfId="138" applyFont="1">
      <alignment/>
      <protection/>
    </xf>
    <xf numFmtId="168" fontId="4" fillId="0" borderId="0" xfId="138" applyNumberFormat="1" applyFont="1" applyFill="1" applyBorder="1">
      <alignment/>
      <protection/>
    </xf>
    <xf numFmtId="168" fontId="4" fillId="0" borderId="0" xfId="100" applyNumberFormat="1" applyFont="1" applyFill="1" applyBorder="1" applyAlignment="1" applyProtection="1">
      <alignment horizontal="right"/>
      <protection/>
    </xf>
    <xf numFmtId="168" fontId="0" fillId="0" borderId="0" xfId="0" applyNumberFormat="1" applyFont="1" applyAlignment="1">
      <alignment/>
    </xf>
    <xf numFmtId="3" fontId="2" fillId="0" borderId="0" xfId="138" applyNumberFormat="1" applyFont="1" applyFill="1" applyBorder="1" applyAlignment="1" applyProtection="1">
      <alignment horizontal="center" vertical="center" wrapText="1"/>
      <protection/>
    </xf>
    <xf numFmtId="0" fontId="2" fillId="0" borderId="0" xfId="138" applyFont="1" applyFill="1" applyBorder="1" applyAlignment="1" quotePrefix="1">
      <alignment horizontal="right"/>
      <protection/>
    </xf>
    <xf numFmtId="0" fontId="2" fillId="0" borderId="0" xfId="138" applyFont="1" applyAlignment="1">
      <alignment horizontal="left" vertical="center"/>
      <protection/>
    </xf>
    <xf numFmtId="168" fontId="0" fillId="0" borderId="0" xfId="138" applyNumberFormat="1" applyFont="1">
      <alignment/>
      <protection/>
    </xf>
    <xf numFmtId="167" fontId="5" fillId="0" borderId="0" xfId="138" applyNumberFormat="1" applyFont="1" applyFill="1" applyAlignment="1">
      <alignment horizontal="right"/>
      <protection/>
    </xf>
    <xf numFmtId="41" fontId="5" fillId="0" borderId="0" xfId="138" applyNumberFormat="1" applyFont="1" applyFill="1" applyAlignment="1">
      <alignment horizontal="right"/>
      <protection/>
    </xf>
    <xf numFmtId="181" fontId="5" fillId="0" borderId="0" xfId="100" applyNumberFormat="1" applyFont="1" applyFill="1" applyBorder="1" applyAlignment="1">
      <alignment horizontal="right"/>
    </xf>
    <xf numFmtId="219" fontId="5" fillId="0" borderId="0" xfId="100" applyNumberFormat="1" applyFont="1" applyFill="1" applyBorder="1" applyAlignment="1">
      <alignment horizontal="right"/>
    </xf>
    <xf numFmtId="0" fontId="5" fillId="0" borderId="11" xfId="0" applyFont="1" applyBorder="1" applyAlignment="1">
      <alignment/>
    </xf>
    <xf numFmtId="0" fontId="65" fillId="0" borderId="0" xfId="113" applyFont="1" applyBorder="1" applyAlignment="1">
      <alignment/>
    </xf>
    <xf numFmtId="0" fontId="5" fillId="0" borderId="0" xfId="0" applyFont="1" applyAlignment="1">
      <alignment horizontal="left" vertical="top"/>
    </xf>
    <xf numFmtId="0" fontId="4" fillId="0" borderId="0" xfId="0" applyFont="1" applyAlignment="1">
      <alignment horizontal="left" vertical="top"/>
    </xf>
  </cellXfs>
  <cellStyles count="153">
    <cellStyle name="Normal" xfId="0"/>
    <cellStyle name="%"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1 3" xfId="54"/>
    <cellStyle name="60% - Accent1 4" xfId="55"/>
    <cellStyle name="60% - Accent1 5" xfId="56"/>
    <cellStyle name="60% - Accent2" xfId="57"/>
    <cellStyle name="60% - Accent2 2" xfId="58"/>
    <cellStyle name="60% - Accent2 3" xfId="59"/>
    <cellStyle name="60% - Accent2 4" xfId="60"/>
    <cellStyle name="60% - Accent2 5" xfId="61"/>
    <cellStyle name="60% - Accent3" xfId="62"/>
    <cellStyle name="60% - Accent3 2" xfId="63"/>
    <cellStyle name="60% - Accent3 3" xfId="64"/>
    <cellStyle name="60% - Accent3 4" xfId="65"/>
    <cellStyle name="60% - Accent3 5" xfId="66"/>
    <cellStyle name="60% - Accent4" xfId="67"/>
    <cellStyle name="60% - Accent4 2" xfId="68"/>
    <cellStyle name="60% - Accent4 3" xfId="69"/>
    <cellStyle name="60% - Accent4 4" xfId="70"/>
    <cellStyle name="60% - Accent4 5" xfId="71"/>
    <cellStyle name="60% - Accent5" xfId="72"/>
    <cellStyle name="60% - Accent5 2" xfId="73"/>
    <cellStyle name="60% - Accent5 3" xfId="74"/>
    <cellStyle name="60% - Accent5 4" xfId="75"/>
    <cellStyle name="60% - Accent5 5" xfId="76"/>
    <cellStyle name="60% - Accent6" xfId="77"/>
    <cellStyle name="60% - Accent6 2" xfId="78"/>
    <cellStyle name="60% - Accent6 3" xfId="79"/>
    <cellStyle name="60% - Accent6 4" xfId="80"/>
    <cellStyle name="60% - Accent6 5" xfId="81"/>
    <cellStyle name="Accent1" xfId="82"/>
    <cellStyle name="Accent1 2" xfId="83"/>
    <cellStyle name="Accent2" xfId="84"/>
    <cellStyle name="Accent2 2" xfId="85"/>
    <cellStyle name="Accent3" xfId="86"/>
    <cellStyle name="Accent3 2" xfId="87"/>
    <cellStyle name="Accent4" xfId="88"/>
    <cellStyle name="Accent4 2" xfId="89"/>
    <cellStyle name="Accent5" xfId="90"/>
    <cellStyle name="Accent5 2" xfId="91"/>
    <cellStyle name="Accent6" xfId="92"/>
    <cellStyle name="Accent6 2" xfId="93"/>
    <cellStyle name="Bad" xfId="94"/>
    <cellStyle name="Bad 2" xfId="95"/>
    <cellStyle name="Calculation" xfId="96"/>
    <cellStyle name="Calculation 2" xfId="97"/>
    <cellStyle name="Check Cell" xfId="98"/>
    <cellStyle name="Check Cell 2" xfId="99"/>
    <cellStyle name="Comma" xfId="100"/>
    <cellStyle name="Comma [0]" xfId="101"/>
    <cellStyle name="Comma 2" xfId="102"/>
    <cellStyle name="Comma 2 2" xfId="103"/>
    <cellStyle name="Comma 3" xfId="104"/>
    <cellStyle name="Comma 4" xfId="105"/>
    <cellStyle name="Currency" xfId="106"/>
    <cellStyle name="Currency [0]" xfId="107"/>
    <cellStyle name="Explanatory Text" xfId="108"/>
    <cellStyle name="Explanatory Text 2" xfId="109"/>
    <cellStyle name="Followed Hyperlink" xfId="110"/>
    <cellStyle name="Good" xfId="111"/>
    <cellStyle name="Good 2" xfId="112"/>
    <cellStyle name="Heading 1" xfId="113"/>
    <cellStyle name="Heading 1 2" xfId="114"/>
    <cellStyle name="Heading 1 3" xfId="115"/>
    <cellStyle name="Heading 2" xfId="116"/>
    <cellStyle name="Heading 2 2" xfId="117"/>
    <cellStyle name="Heading 3" xfId="118"/>
    <cellStyle name="Heading 3 2" xfId="119"/>
    <cellStyle name="Heading 4" xfId="120"/>
    <cellStyle name="Heading 4 2" xfId="121"/>
    <cellStyle name="Hyperlink" xfId="122"/>
    <cellStyle name="Hyperlink 2" xfId="123"/>
    <cellStyle name="Hyperlink 3" xfId="124"/>
    <cellStyle name="Hyperlink 3 2" xfId="125"/>
    <cellStyle name="Hyperlink 4" xfId="126"/>
    <cellStyle name="Input" xfId="127"/>
    <cellStyle name="Input 2" xfId="128"/>
    <cellStyle name="Linked Cell" xfId="129"/>
    <cellStyle name="Linked Cell 2" xfId="130"/>
    <cellStyle name="Neutral" xfId="131"/>
    <cellStyle name="Neutral 2" xfId="132"/>
    <cellStyle name="Neutral 3" xfId="133"/>
    <cellStyle name="Neutral 4" xfId="134"/>
    <cellStyle name="Neutral 5" xfId="135"/>
    <cellStyle name="Normal 16" xfId="136"/>
    <cellStyle name="Normal 2" xfId="137"/>
    <cellStyle name="Normal 2 2" xfId="138"/>
    <cellStyle name="Normal 2 2 2" xfId="139"/>
    <cellStyle name="Normal 2 3" xfId="140"/>
    <cellStyle name="Normal 3" xfId="141"/>
    <cellStyle name="Normal 3 2" xfId="142"/>
    <cellStyle name="Normal 3 3" xfId="143"/>
    <cellStyle name="Normal 4" xfId="144"/>
    <cellStyle name="Normal 4 2" xfId="145"/>
    <cellStyle name="Normal 5" xfId="146"/>
    <cellStyle name="Normal 5 2" xfId="147"/>
    <cellStyle name="Normal 6" xfId="148"/>
    <cellStyle name="Normal 7" xfId="149"/>
    <cellStyle name="Normal 7 2" xfId="150"/>
    <cellStyle name="Note" xfId="151"/>
    <cellStyle name="Note 2" xfId="152"/>
    <cellStyle name="Note 3" xfId="153"/>
    <cellStyle name="Note 4" xfId="154"/>
    <cellStyle name="Output" xfId="155"/>
    <cellStyle name="Output 2" xfId="156"/>
    <cellStyle name="Percent" xfId="157"/>
    <cellStyle name="Percent 2" xfId="158"/>
    <cellStyle name="Title" xfId="159"/>
    <cellStyle name="Title 2" xfId="160"/>
    <cellStyle name="Title 3" xfId="161"/>
    <cellStyle name="Title 4" xfId="162"/>
    <cellStyle name="Total" xfId="163"/>
    <cellStyle name="Total 2" xfId="164"/>
    <cellStyle name="Warning Text" xfId="165"/>
    <cellStyle name="Warning Text 2" xfId="166"/>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Petrol and Diesel prices, year average GB</a:t>
            </a:r>
          </a:p>
        </c:rich>
      </c:tx>
      <c:layout>
        <c:manualLayout>
          <c:xMode val="factor"/>
          <c:yMode val="factor"/>
          <c:x val="0.07625"/>
          <c:y val="-0.00975"/>
        </c:manualLayout>
      </c:layout>
      <c:spPr>
        <a:noFill/>
        <a:ln w="3175">
          <a:noFill/>
        </a:ln>
      </c:spPr>
    </c:title>
    <c:plotArea>
      <c:layout>
        <c:manualLayout>
          <c:xMode val="edge"/>
          <c:yMode val="edge"/>
          <c:x val="0.0165"/>
          <c:y val="0.0665"/>
          <c:w val="0.928"/>
          <c:h val="0.94925"/>
        </c:manualLayout>
      </c:layout>
      <c:lineChart>
        <c:grouping val="standard"/>
        <c:varyColors val="0"/>
        <c:ser>
          <c:idx val="0"/>
          <c:order val="0"/>
          <c:tx>
            <c:v>Unleaded Petrol</c:v>
          </c:tx>
          <c:spPr>
            <a:ln w="38100">
              <a:solidFill>
                <a:srgbClr val="42424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'T10.6a'!$V$5:$AH$5</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'T10.6a'!$V$7:$AH$7</c:f>
              <c:numCache>
                <c:ptCount val="13"/>
                <c:pt idx="0">
                  <c:v>133.26879017706662</c:v>
                </c:pt>
                <c:pt idx="1">
                  <c:v>135.3905472338598</c:v>
                </c:pt>
                <c:pt idx="2">
                  <c:v>134.14527800000002</c:v>
                </c:pt>
                <c:pt idx="3">
                  <c:v>127.5</c:v>
                </c:pt>
                <c:pt idx="4">
                  <c:v>111.13076015068397</c:v>
                </c:pt>
                <c:pt idx="5">
                  <c:v>108.84564031566258</c:v>
                </c:pt>
                <c:pt idx="6">
                  <c:v>117.58888261579467</c:v>
                </c:pt>
                <c:pt idx="7">
                  <c:v>125.19597119936215</c:v>
                </c:pt>
                <c:pt idx="8">
                  <c:v>124.87799849582898</c:v>
                </c:pt>
                <c:pt idx="9">
                  <c:v>113.94729279058333</c:v>
                </c:pt>
                <c:pt idx="10">
                  <c:v>131.26957891645858</c:v>
                </c:pt>
                <c:pt idx="11">
                  <c:v>164.732274240988</c:v>
                </c:pt>
                <c:pt idx="12">
                  <c:v>147.7463336284925</c:v>
                </c:pt>
              </c:numCache>
            </c:numRef>
          </c:val>
          <c:smooth val="0"/>
        </c:ser>
        <c:ser>
          <c:idx val="2"/>
          <c:order val="1"/>
          <c:tx>
            <c:v>Diesel (derv)</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'T10.6a'!$V$5:$AH$5</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'T10.6a'!$V$17:$AH$17</c:f>
              <c:numCache>
                <c:ptCount val="13"/>
                <c:pt idx="0">
                  <c:v>138.71612707906442</c:v>
                </c:pt>
                <c:pt idx="1">
                  <c:v>141.82825976401202</c:v>
                </c:pt>
                <c:pt idx="2">
                  <c:v>140.40518913870753</c:v>
                </c:pt>
                <c:pt idx="3">
                  <c:v>133.46</c:v>
                </c:pt>
                <c:pt idx="4">
                  <c:v>114.89845587367203</c:v>
                </c:pt>
                <c:pt idx="5">
                  <c:v>110.12863033333333</c:v>
                </c:pt>
                <c:pt idx="6">
                  <c:v>120.14923733333336</c:v>
                </c:pt>
                <c:pt idx="7">
                  <c:v>129.98216641666667</c:v>
                </c:pt>
                <c:pt idx="8">
                  <c:v>131.47546291666666</c:v>
                </c:pt>
                <c:pt idx="9">
                  <c:v>119.13522325000002</c:v>
                </c:pt>
                <c:pt idx="10">
                  <c:v>134.93700735533335</c:v>
                </c:pt>
                <c:pt idx="11">
                  <c:v>177.6581316666667</c:v>
                </c:pt>
                <c:pt idx="12">
                  <c:v>158.18871125</c:v>
                </c:pt>
              </c:numCache>
            </c:numRef>
          </c:val>
          <c:smooth val="0"/>
        </c:ser>
        <c:marker val="1"/>
        <c:axId val="12208016"/>
        <c:axId val="42763281"/>
      </c:lineChart>
      <c:catAx>
        <c:axId val="122080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300" b="0" i="0" u="none" baseline="0">
                <a:solidFill>
                  <a:srgbClr val="000000"/>
                </a:solidFill>
                <a:latin typeface="Arial"/>
                <a:ea typeface="Arial"/>
                <a:cs typeface="Arial"/>
              </a:defRPr>
            </a:pPr>
          </a:p>
        </c:txPr>
        <c:crossAx val="42763281"/>
        <c:crosses val="autoZero"/>
        <c:auto val="1"/>
        <c:lblOffset val="100"/>
        <c:tickLblSkip val="1"/>
        <c:noMultiLvlLbl val="0"/>
      </c:catAx>
      <c:valAx>
        <c:axId val="4276328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a:t>
                </a:r>
              </a:p>
            </c:rich>
          </c:tx>
          <c:layout>
            <c:manualLayout>
              <c:xMode val="factor"/>
              <c:yMode val="factor"/>
              <c:x val="-0.0055"/>
              <c:y val="-0.01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2208016"/>
        <c:crossesAt val="1"/>
        <c:crossBetween val="between"/>
        <c:dispUnits/>
        <c:majorUnit val="20"/>
      </c:valAx>
      <c:spPr>
        <a:noFill/>
        <a:ln w="12700">
          <a:solidFill>
            <a:srgbClr val="808080"/>
          </a:solidFill>
        </a:ln>
      </c:spPr>
    </c:plotArea>
    <c:legend>
      <c:legendPos val="r"/>
      <c:layout>
        <c:manualLayout>
          <c:xMode val="edge"/>
          <c:yMode val="edge"/>
          <c:x val="0.65"/>
          <c:y val="0.074"/>
          <c:w val="0.2855"/>
          <c:h val="0.1265"/>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Petrol and Diesel prices, by month, 2018 to December 2023 GB</a:t>
            </a:r>
          </a:p>
        </c:rich>
      </c:tx>
      <c:layout>
        <c:manualLayout>
          <c:xMode val="factor"/>
          <c:yMode val="factor"/>
          <c:x val="-0.16975"/>
          <c:y val="-0.02225"/>
        </c:manualLayout>
      </c:layout>
      <c:spPr>
        <a:noFill/>
        <a:ln w="3175">
          <a:noFill/>
        </a:ln>
      </c:spPr>
    </c:title>
    <c:plotArea>
      <c:layout>
        <c:manualLayout>
          <c:xMode val="edge"/>
          <c:yMode val="edge"/>
          <c:x val="0.0495"/>
          <c:y val="0.04625"/>
          <c:w val="0.9125"/>
          <c:h val="0.97425"/>
        </c:manualLayout>
      </c:layout>
      <c:lineChart>
        <c:grouping val="standard"/>
        <c:varyColors val="0"/>
        <c:ser>
          <c:idx val="0"/>
          <c:order val="0"/>
          <c:tx>
            <c:strRef>
              <c:f>'Calcs 10.6'!$B$109</c:f>
              <c:strCache>
                <c:ptCount val="1"/>
                <c:pt idx="0">
                  <c:v>Unleaded</c:v>
                </c:pt>
              </c:strCache>
            </c:strRef>
          </c:tx>
          <c:spPr>
            <a:ln w="38100">
              <a:solidFill>
                <a:srgbClr val="42424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'Calcs 10.6'!$A$218:$A$289</c:f>
              <c:strCache/>
            </c:strRef>
          </c:cat>
          <c:val>
            <c:numRef>
              <c:f>'Calcs 10.6'!$B$218:$B$289</c:f>
              <c:numCache/>
            </c:numRef>
          </c:val>
          <c:smooth val="0"/>
        </c:ser>
        <c:ser>
          <c:idx val="2"/>
          <c:order val="1"/>
          <c:tx>
            <c:strRef>
              <c:f>'Calcs 10.6'!$C$109</c:f>
              <c:strCache>
                <c:ptCount val="1"/>
                <c:pt idx="0">
                  <c:v>Diesel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'Calcs 10.6'!$A$218:$A$289</c:f>
              <c:strCache/>
            </c:strRef>
          </c:cat>
          <c:val>
            <c:numRef>
              <c:f>'Calcs 10.6'!$C$218:$C$289</c:f>
              <c:numCache/>
            </c:numRef>
          </c:val>
          <c:smooth val="0"/>
        </c:ser>
        <c:marker val="1"/>
        <c:axId val="49325210"/>
        <c:axId val="41273707"/>
      </c:lineChart>
      <c:dateAx>
        <c:axId val="4932521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400" b="0" i="0" u="none" baseline="0">
                <a:solidFill>
                  <a:srgbClr val="000000"/>
                </a:solidFill>
                <a:latin typeface="Arial"/>
                <a:ea typeface="Arial"/>
                <a:cs typeface="Arial"/>
              </a:defRPr>
            </a:pPr>
          </a:p>
        </c:txPr>
        <c:crossAx val="41273707"/>
        <c:crosses val="autoZero"/>
        <c:auto val="0"/>
        <c:baseTimeUnit val="months"/>
        <c:majorUnit val="2"/>
        <c:majorTimeUnit val="months"/>
        <c:minorUnit val="1"/>
        <c:minorTimeUnit val="months"/>
        <c:noMultiLvlLbl val="0"/>
      </c:dateAx>
      <c:valAx>
        <c:axId val="4127370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a:t>
                </a:r>
              </a:p>
            </c:rich>
          </c:tx>
          <c:layout>
            <c:manualLayout>
              <c:xMode val="factor"/>
              <c:yMode val="factor"/>
              <c:x val="-0.0105"/>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9325210"/>
        <c:crossesAt val="1"/>
        <c:crossBetween val="between"/>
        <c:dispUnits/>
        <c:majorUnit val="20"/>
      </c:valAx>
      <c:spPr>
        <a:noFill/>
        <a:ln w="12700">
          <a:solidFill>
            <a:srgbClr val="808080"/>
          </a:solidFill>
        </a:ln>
      </c:spPr>
    </c:plotArea>
    <c:legend>
      <c:legendPos val="r"/>
      <c:layout>
        <c:manualLayout>
          <c:xMode val="edge"/>
          <c:yMode val="edge"/>
          <c:x val="0.7805"/>
          <c:y val="0.03525"/>
          <c:w val="0.15675"/>
          <c:h val="0.118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43</xdr:row>
      <xdr:rowOff>0</xdr:rowOff>
    </xdr:from>
    <xdr:to>
      <xdr:col>9</xdr:col>
      <xdr:colOff>0</xdr:colOff>
      <xdr:row>43</xdr:row>
      <xdr:rowOff>9525</xdr:rowOff>
    </xdr:to>
    <xdr:sp fLocksText="0">
      <xdr:nvSpPr>
        <xdr:cNvPr id="1" name="Text Box 1"/>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 name="Text Box 2"/>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9525</xdr:rowOff>
    </xdr:to>
    <xdr:sp fLocksText="0">
      <xdr:nvSpPr>
        <xdr:cNvPr id="3" name="Text Box 3"/>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9525</xdr:rowOff>
    </xdr:to>
    <xdr:sp fLocksText="0">
      <xdr:nvSpPr>
        <xdr:cNvPr id="4" name="Text Box 7"/>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5" name="Text Box 8"/>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9525</xdr:rowOff>
    </xdr:to>
    <xdr:sp fLocksText="0">
      <xdr:nvSpPr>
        <xdr:cNvPr id="6" name="Text Box 9"/>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7" name="Text Box 10"/>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8" name="Text Box 11"/>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9" name="Text Box 12"/>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0" name="Text Box 13"/>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1" name="Text Box 14"/>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2" name="Text Box 15"/>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3" name="Text Box 16"/>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4" name="Text Box 17"/>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5" name="Text Box 18"/>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6" name="Text Box 19"/>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7" name="Text Box 20"/>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8" name="Text Box 21"/>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9" name="Text Box 22"/>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20" name="Text Box 23"/>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1" name="Text Box 24"/>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2" name="Text Box 25"/>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23" name="Text Box 26"/>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4" name="Text Box 27"/>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5" name="Text Box 28"/>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6" name="Text Box 29"/>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7" name="Text Box 30"/>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8" name="Text Box 31"/>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9" name="Text Box 32"/>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30" name="Text Box 33"/>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1" name="Text Box 34"/>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32" name="Text Box 35"/>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3" name="Text Box 36"/>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4" name="Text Box 37"/>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35" name="Text Box 38"/>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6" name="Text Box 39"/>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7" name="Text Box 40"/>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38" name="Text Box 41"/>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9" name="Text Box 42"/>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40" name="Text Box 43"/>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1" name="Text Box 44"/>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42" name="Text Box 45"/>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3" name="Text Box 46"/>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43</xdr:row>
      <xdr:rowOff>0</xdr:rowOff>
    </xdr:from>
    <xdr:to>
      <xdr:col>5</xdr:col>
      <xdr:colOff>0</xdr:colOff>
      <xdr:row>43</xdr:row>
      <xdr:rowOff>9525</xdr:rowOff>
    </xdr:to>
    <xdr:sp fLocksText="0">
      <xdr:nvSpPr>
        <xdr:cNvPr id="44" name="Text Box 47"/>
        <xdr:cNvSpPr txBox="1">
          <a:spLocks noChangeArrowheads="1"/>
        </xdr:cNvSpPr>
      </xdr:nvSpPr>
      <xdr:spPr>
        <a:xfrm>
          <a:off x="6829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5" name="Text Box 48"/>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6" name="Text Box 49"/>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43</xdr:row>
      <xdr:rowOff>0</xdr:rowOff>
    </xdr:from>
    <xdr:to>
      <xdr:col>5</xdr:col>
      <xdr:colOff>0</xdr:colOff>
      <xdr:row>43</xdr:row>
      <xdr:rowOff>9525</xdr:rowOff>
    </xdr:to>
    <xdr:sp fLocksText="0">
      <xdr:nvSpPr>
        <xdr:cNvPr id="47" name="Text Box 50"/>
        <xdr:cNvSpPr txBox="1">
          <a:spLocks noChangeArrowheads="1"/>
        </xdr:cNvSpPr>
      </xdr:nvSpPr>
      <xdr:spPr>
        <a:xfrm>
          <a:off x="6829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8" name="Text Box 51"/>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181</xdr:row>
      <xdr:rowOff>66675</xdr:rowOff>
    </xdr:from>
    <xdr:to>
      <xdr:col>21</xdr:col>
      <xdr:colOff>609600</xdr:colOff>
      <xdr:row>208</xdr:row>
      <xdr:rowOff>19050</xdr:rowOff>
    </xdr:to>
    <xdr:graphicFrame>
      <xdr:nvGraphicFramePr>
        <xdr:cNvPr id="1" name="Chart 1"/>
        <xdr:cNvGraphicFramePr/>
      </xdr:nvGraphicFramePr>
      <xdr:xfrm>
        <a:off x="7058025" y="29718000"/>
        <a:ext cx="6610350" cy="49530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215</xdr:row>
      <xdr:rowOff>123825</xdr:rowOff>
    </xdr:from>
    <xdr:to>
      <xdr:col>29</xdr:col>
      <xdr:colOff>400050</xdr:colOff>
      <xdr:row>243</xdr:row>
      <xdr:rowOff>19050</xdr:rowOff>
    </xdr:to>
    <xdr:graphicFrame>
      <xdr:nvGraphicFramePr>
        <xdr:cNvPr id="2" name="Chart 3"/>
        <xdr:cNvGraphicFramePr/>
      </xdr:nvGraphicFramePr>
      <xdr:xfrm>
        <a:off x="5133975" y="36109275"/>
        <a:ext cx="13201650" cy="5229225"/>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1" name="Table1" displayName="Table1" ref="A5:X47" comment="" totalsRowShown="0">
  <autoFilter ref="A5:X47"/>
  <tableColumns count="24">
    <tableColumn id="1" name="Type of expenditure"/>
    <tableColumn id="2" name="2000-01"/>
    <tableColumn id="3" name="2001-02 [note 14]"/>
    <tableColumn id="4" name="2002-03"/>
    <tableColumn id="5" name="2003-04"/>
    <tableColumn id="6" name="2004-05"/>
    <tableColumn id="7" name="2005-06"/>
    <tableColumn id="8" name="2006-07"/>
    <tableColumn id="9" name="2007-08"/>
    <tableColumn id="10" name="2008-09"/>
    <tableColumn id="11" name="2009-10"/>
    <tableColumn id="12" name="2010-11"/>
    <tableColumn id="13" name="2011-12"/>
    <tableColumn id="14" name="2012-13"/>
    <tableColumn id="15" name="2013-14"/>
    <tableColumn id="16" name="2014-15"/>
    <tableColumn id="17" name="2015-16"/>
    <tableColumn id="18" name="2016-17"/>
    <tableColumn id="19" name="2017-18"/>
    <tableColumn id="20" name="2018-19"/>
    <tableColumn id="21" name="2019-20"/>
    <tableColumn id="22" name="2020-21"/>
    <tableColumn id="23" name="2021-22"/>
    <tableColumn id="24" name="2022-23"/>
  </tableColumns>
  <tableStyleInfo name="" showFirstColumn="0" showLastColumn="0" showRowStripes="0" showColumnStripes="0"/>
</table>
</file>

<file path=xl/tables/table2.xml><?xml version="1.0" encoding="utf-8"?>
<table xmlns="http://schemas.openxmlformats.org/spreadsheetml/2006/main" id="2" name="Table2" displayName="Table2" ref="A4:H12" comment="" totalsRowShown="0">
  <autoFilter ref="A4:H12"/>
  <tableColumns count="8">
    <tableColumn id="1" name="Category of expenditure"/>
    <tableColumn id="2" name="Tangible Fixed Assets Acquisition of land, leases, existing buildings or works"/>
    <tableColumn id="3" name="Tangible Fixed Assets  New construction, conversions and enhancement to existing buildings"/>
    <tableColumn id="4" name="Tangible Fixed Assets Vehicles, Plant, machinery and Equipment"/>
    <tableColumn id="5" name="Intangible_x000A_Assets"/>
    <tableColumn id="6" name="Third Party Capital Projects Funded from Borrowing"/>
    <tableColumn id="7" name="Third Party Capital Projects Funded from Capital Grant"/>
    <tableColumn id="8" name="Total Expenditure to be met from Capital Resources"/>
  </tableColumns>
  <tableStyleInfo name="" showFirstColumn="0" showLastColumn="0" showRowStripes="0" showColumnStripes="0"/>
</table>
</file>

<file path=xl/tables/table3.xml><?xml version="1.0" encoding="utf-8"?>
<table xmlns="http://schemas.openxmlformats.org/spreadsheetml/2006/main" id="3" name="Table3" displayName="Table3" ref="A4:H45" comment="" totalsRowShown="0">
  <autoFilter ref="A4:H45"/>
  <tableColumns count="8">
    <tableColumn id="1" name="Authority"/>
    <tableColumn id="2" name="Roads"/>
    <tableColumn id="3" name="Network and Traffic Management"/>
    <tableColumn id="4" name="Bridges"/>
    <tableColumn id="5" name="Parking services"/>
    <tableColumn id="6" name="Rail"/>
    <tableColumn id="7" name="Other_x000A_Public Transport"/>
    <tableColumn id="8" name="Total Roads and Transport"/>
  </tableColumns>
  <tableStyleInfo name="" showFirstColumn="0" showLastColumn="0" showRowStripes="0" showColumnStripes="0"/>
</table>
</file>

<file path=xl/tables/table4.xml><?xml version="1.0" encoding="utf-8"?>
<table xmlns="http://schemas.openxmlformats.org/spreadsheetml/2006/main" id="4" name="Table4" displayName="Table4" ref="A5:AH22" comment="" totalsRowShown="0">
  <autoFilter ref="A5:AH22"/>
  <tableColumns count="34">
    <tableColumn id="1" name="Type of fuel"/>
    <tableColumn id="2" name="1991"/>
    <tableColumn id="3" name="1992"/>
    <tableColumn id="4" name="1993"/>
    <tableColumn id="5" name="1994"/>
    <tableColumn id="6" name="1995"/>
    <tableColumn id="7" name="1996"/>
    <tableColumn id="8" name="1997"/>
    <tableColumn id="9" name="1998"/>
    <tableColumn id="10" name="1999"/>
    <tableColumn id="11" name="2000"/>
    <tableColumn id="12" name="2001"/>
    <tableColumn id="13" name="2002"/>
    <tableColumn id="14" name="2003"/>
    <tableColumn id="15" name="2004"/>
    <tableColumn id="16" name="2005"/>
    <tableColumn id="17" name="2006"/>
    <tableColumn id="18" name="2007"/>
    <tableColumn id="19" name="2008"/>
    <tableColumn id="20" name="2009"/>
    <tableColumn id="21" name="2010"/>
    <tableColumn id="22" name="2011"/>
    <tableColumn id="23" name="2012"/>
    <tableColumn id="24" name="2013"/>
    <tableColumn id="25" name="2014"/>
    <tableColumn id="26" name="2015"/>
    <tableColumn id="27" name="2016"/>
    <tableColumn id="28" name="2017"/>
    <tableColumn id="29" name="2018"/>
    <tableColumn id="30" name="2019"/>
    <tableColumn id="31" name="2020"/>
    <tableColumn id="32" name="2021"/>
    <tableColumn id="33" name="2022"/>
    <tableColumn id="34" name="2023"/>
  </tableColumns>
  <tableStyleInfo name="" showFirstColumn="0" showLastColumn="0" showRowStripes="0" showColumnStripes="0"/>
</table>
</file>

<file path=xl/tables/table5.xml><?xml version="1.0" encoding="utf-8"?>
<table xmlns="http://schemas.openxmlformats.org/spreadsheetml/2006/main" id="11" name="Table11" displayName="Table11" ref="A5:AH38" comment="" totalsRowShown="0">
  <autoFilter ref="A5:AH38"/>
  <tableColumns count="34">
    <tableColumn id="1" name="Transport expenditure"/>
    <tableColumn id="2" name="1991"/>
    <tableColumn id="3" name="1992"/>
    <tableColumn id="4" name="1993"/>
    <tableColumn id="5" name="1994"/>
    <tableColumn id="6" name="1995"/>
    <tableColumn id="7" name="1996"/>
    <tableColumn id="8" name="1997"/>
    <tableColumn id="9" name="1998"/>
    <tableColumn id="10" name="1999"/>
    <tableColumn id="11" name="2000"/>
    <tableColumn id="12" name="2001"/>
    <tableColumn id="13" name="2002"/>
    <tableColumn id="14" name="2003"/>
    <tableColumn id="15" name="2004"/>
    <tableColumn id="16" name="2005"/>
    <tableColumn id="17" name="2006"/>
    <tableColumn id="18" name="2007"/>
    <tableColumn id="19" name="2008"/>
    <tableColumn id="20" name="2009"/>
    <tableColumn id="21" name="2010"/>
    <tableColumn id="22" name="2011"/>
    <tableColumn id="23" name="2012"/>
    <tableColumn id="24" name="2013"/>
    <tableColumn id="25" name="2014"/>
    <tableColumn id="26" name="2015"/>
    <tableColumn id="27" name="2016"/>
    <tableColumn id="28" name="2017"/>
    <tableColumn id="29" name="2018"/>
    <tableColumn id="30" name="2019"/>
    <tableColumn id="31" name="2020"/>
    <tableColumn id="32" name="2021"/>
    <tableColumn id="33" name="2022"/>
    <tableColumn id="34" name="2023"/>
  </tableColumns>
  <tableStyleInfo name="" showFirstColumn="0" showLastColumn="0" showRowStripes="0" showColumnStripes="0"/>
</table>
</file>

<file path=xl/tables/table6.xml><?xml version="1.0" encoding="utf-8"?>
<table xmlns="http://schemas.openxmlformats.org/spreadsheetml/2006/main" id="12" name="Table12" displayName="Table12" ref="A4:R21" comment="" totalsRowShown="0">
  <autoFilter ref="A4:R21"/>
  <tableColumns count="18">
    <tableColumn id="1" name="Transport expenditure"/>
    <tableColumn id="2" name="2001-02 to  2003-04 average [note 26] "/>
    <tableColumn id="3" name="2002-03 to  2004-05 average [note 26]"/>
    <tableColumn id="4" name="2003-04 to  2005-06 average [note 26]"/>
    <tableColumn id="5" name="2006-08"/>
    <tableColumn id="6" name="2007-09"/>
    <tableColumn id="7" name="2008-10"/>
    <tableColumn id="8" name="2009-11"/>
    <tableColumn id="9" name="2010-12"/>
    <tableColumn id="10" name="2011-13"/>
    <tableColumn id="11" name="2012-14"/>
    <tableColumn id="12" name="2014-16  [note 27]"/>
    <tableColumn id="13" name="2015-17 [note 27]"/>
    <tableColumn id="14" name="2016-18 [note 27]"/>
    <tableColumn id="15" name="2017-19 [note 27]"/>
    <tableColumn id="16" name="2018-20 [note 27]"/>
    <tableColumn id="17" name="2019-21 [note 27]"/>
    <tableColumn id="18" name="2020-22 [note 27]"/>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J25" sqref="J25"/>
    </sheetView>
  </sheetViews>
  <sheetFormatPr defaultColWidth="9.140625" defaultRowHeight="12.75"/>
  <cols>
    <col min="1" max="1" width="12.8515625" style="145" customWidth="1"/>
    <col min="2" max="16384" width="9.140625" style="145" customWidth="1"/>
  </cols>
  <sheetData>
    <row r="1" spans="1:2" ht="20.25">
      <c r="A1" s="42" t="s">
        <v>171</v>
      </c>
      <c r="B1" s="144"/>
    </row>
    <row r="2" spans="1:2" ht="15">
      <c r="A2" s="146" t="s">
        <v>173</v>
      </c>
      <c r="B2" s="43" t="s">
        <v>172</v>
      </c>
    </row>
    <row r="3" spans="1:2" ht="15">
      <c r="A3" s="146" t="s">
        <v>174</v>
      </c>
      <c r="B3" s="43" t="s">
        <v>370</v>
      </c>
    </row>
    <row r="4" spans="1:2" ht="15">
      <c r="A4" s="146" t="s">
        <v>175</v>
      </c>
      <c r="B4" s="43" t="s">
        <v>371</v>
      </c>
    </row>
    <row r="5" spans="1:2" ht="15">
      <c r="A5" s="146" t="s">
        <v>176</v>
      </c>
      <c r="B5" s="43" t="s">
        <v>372</v>
      </c>
    </row>
    <row r="6" spans="1:2" ht="15">
      <c r="A6" s="146" t="s">
        <v>177</v>
      </c>
      <c r="B6" s="43" t="s">
        <v>373</v>
      </c>
    </row>
    <row r="7" spans="1:2" ht="15">
      <c r="A7" s="146" t="s">
        <v>178</v>
      </c>
      <c r="B7" s="43" t="s">
        <v>181</v>
      </c>
    </row>
    <row r="8" spans="1:2" ht="15">
      <c r="A8" s="146" t="s">
        <v>179</v>
      </c>
      <c r="B8" s="43" t="s">
        <v>182</v>
      </c>
    </row>
    <row r="9" spans="1:2" ht="15">
      <c r="A9" s="146" t="s">
        <v>180</v>
      </c>
      <c r="B9" s="43" t="s">
        <v>183</v>
      </c>
    </row>
    <row r="10" ht="15">
      <c r="A10" s="146"/>
    </row>
    <row r="11" ht="15">
      <c r="A11" s="146"/>
    </row>
    <row r="12" ht="15">
      <c r="A12" s="146"/>
    </row>
    <row r="13" ht="15">
      <c r="A13" s="146"/>
    </row>
    <row r="14" ht="15">
      <c r="A14" s="146"/>
    </row>
    <row r="15" ht="15">
      <c r="A15" s="146"/>
    </row>
    <row r="16" ht="15">
      <c r="A16" s="146"/>
    </row>
    <row r="17" ht="15">
      <c r="A17" s="146"/>
    </row>
    <row r="18" ht="15">
      <c r="A18" s="146"/>
    </row>
    <row r="19" ht="15">
      <c r="A19" s="146"/>
    </row>
    <row r="20" ht="15">
      <c r="A20" s="146"/>
    </row>
    <row r="21" ht="15">
      <c r="A21" s="146"/>
    </row>
    <row r="22" ht="15">
      <c r="A22" s="146"/>
    </row>
    <row r="23" ht="15">
      <c r="A23" s="146"/>
    </row>
    <row r="24" ht="15">
      <c r="A24" s="146"/>
    </row>
    <row r="25" ht="15">
      <c r="A25" s="146"/>
    </row>
    <row r="26" ht="15">
      <c r="A26" s="146"/>
    </row>
    <row r="27" ht="15">
      <c r="A27" s="146"/>
    </row>
  </sheetData>
  <sheetProtection/>
  <hyperlinks>
    <hyperlink ref="A2" location="'T10.1 '!A1" display="Table 10.1"/>
    <hyperlink ref="A3" location="'T10.2-10.3'!A1" display="Table 10.2"/>
    <hyperlink ref="A4" location="'T10.2-10.3'!A1" display="Table 10.3"/>
    <hyperlink ref="A5" location="'T10.4-10.5'!A1" display="Table 10.4"/>
    <hyperlink ref="A6" location="'T10.4-10.5'!A1" display="Table 10.5"/>
    <hyperlink ref="A7" location="T10.6!A1" display="Table 10.6"/>
    <hyperlink ref="A8" location="'T10.7-10.8'!A1" display="Table 10.7"/>
    <hyperlink ref="A9" location="'T10.7-10.8'!A1" display="Table 10.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L290"/>
  <sheetViews>
    <sheetView zoomScale="80" zoomScaleNormal="80" zoomScalePageLayoutView="0" workbookViewId="0" topLeftCell="A234">
      <selection activeCell="J25" sqref="J25"/>
    </sheetView>
  </sheetViews>
  <sheetFormatPr defaultColWidth="9.140625" defaultRowHeight="12.75"/>
  <cols>
    <col min="1" max="1" width="9.140625" style="145" customWidth="1"/>
    <col min="2" max="2" width="10.57421875" style="145" customWidth="1"/>
    <col min="3" max="3" width="11.00390625" style="145" customWidth="1"/>
    <col min="4" max="4" width="9.140625" style="145" customWidth="1"/>
    <col min="5" max="5" width="9.7109375" style="145" customWidth="1"/>
    <col min="6" max="16384" width="9.140625" style="145" customWidth="1"/>
  </cols>
  <sheetData>
    <row r="1" ht="12.75">
      <c r="A1" s="1" t="s">
        <v>140</v>
      </c>
    </row>
    <row r="3" spans="1:6" ht="12.75">
      <c r="A3" s="35" t="s">
        <v>135</v>
      </c>
      <c r="B3" s="152"/>
      <c r="C3" s="152"/>
      <c r="D3" s="152"/>
      <c r="E3" s="152"/>
      <c r="F3" s="152"/>
    </row>
    <row r="4" spans="1:6" ht="28.5" customHeight="1">
      <c r="A4" s="152"/>
      <c r="B4" s="34" t="s">
        <v>139</v>
      </c>
      <c r="C4" s="152"/>
      <c r="D4" s="152"/>
      <c r="E4" s="34" t="s">
        <v>136</v>
      </c>
      <c r="F4" s="152"/>
    </row>
    <row r="5" spans="1:6" ht="12.75">
      <c r="A5" s="153">
        <v>1991</v>
      </c>
      <c r="B5" s="154">
        <v>43.818333333333335</v>
      </c>
      <c r="C5" s="154">
        <v>43.818333333333335</v>
      </c>
      <c r="D5" s="154"/>
      <c r="E5" s="154">
        <v>45.07333333333333</v>
      </c>
      <c r="F5" s="154">
        <v>45.07333333333333</v>
      </c>
    </row>
    <row r="6" spans="1:6" ht="12.75">
      <c r="A6" s="153">
        <v>1992</v>
      </c>
      <c r="B6" s="154">
        <v>45.01083333333333</v>
      </c>
      <c r="C6" s="154">
        <v>45.01083333333333</v>
      </c>
      <c r="D6" s="154"/>
      <c r="E6" s="154">
        <v>46.07083333333333</v>
      </c>
      <c r="F6" s="154">
        <v>46.07083333333333</v>
      </c>
    </row>
    <row r="7" spans="1:6" ht="12.75">
      <c r="A7" s="153">
        <v>1993</v>
      </c>
      <c r="B7" s="154">
        <v>49.195</v>
      </c>
      <c r="C7" s="154">
        <v>49.195</v>
      </c>
      <c r="D7" s="154"/>
      <c r="E7" s="154">
        <v>49.443333333333335</v>
      </c>
      <c r="F7" s="154">
        <v>49.443333333333335</v>
      </c>
    </row>
    <row r="8" spans="1:6" ht="12.75">
      <c r="A8" s="153">
        <v>1994</v>
      </c>
      <c r="B8" s="154">
        <v>51.530833333333334</v>
      </c>
      <c r="C8" s="154">
        <v>51.530833333333334</v>
      </c>
      <c r="D8" s="154"/>
      <c r="E8" s="154">
        <v>51.5775</v>
      </c>
      <c r="F8" s="154">
        <v>51.5775</v>
      </c>
    </row>
    <row r="9" spans="1:6" ht="12.75">
      <c r="A9" s="153">
        <v>1995</v>
      </c>
      <c r="B9" s="154">
        <v>54.24083333333332</v>
      </c>
      <c r="C9" s="154">
        <v>54.24083333333332</v>
      </c>
      <c r="D9" s="154"/>
      <c r="E9" s="154">
        <v>53.76916666666667</v>
      </c>
      <c r="F9" s="154">
        <v>53.76916666666667</v>
      </c>
    </row>
    <row r="10" spans="1:6" ht="12.75">
      <c r="A10" s="153">
        <v>1996</v>
      </c>
      <c r="B10" s="154">
        <v>57.705833333333345</v>
      </c>
      <c r="C10" s="154">
        <v>57.705833333333345</v>
      </c>
      <c r="D10" s="154"/>
      <c r="E10" s="154">
        <v>56.520833333333336</v>
      </c>
      <c r="F10" s="154">
        <v>56.520833333333336</v>
      </c>
    </row>
    <row r="11" spans="1:6" ht="12.75">
      <c r="A11" s="153">
        <v>1997</v>
      </c>
      <c r="B11" s="154">
        <v>62.47166666666667</v>
      </c>
      <c r="C11" s="154">
        <v>62.47166666666667</v>
      </c>
      <c r="D11" s="154"/>
      <c r="E11" s="154">
        <v>61.82</v>
      </c>
      <c r="F11" s="154">
        <v>61.82</v>
      </c>
    </row>
    <row r="12" spans="1:6" ht="12.75">
      <c r="A12" s="153">
        <v>1998</v>
      </c>
      <c r="B12" s="154">
        <v>65.50333333333334</v>
      </c>
      <c r="C12" s="154">
        <v>65.50333333333334</v>
      </c>
      <c r="D12" s="154"/>
      <c r="E12" s="154">
        <v>64.79583333333333</v>
      </c>
      <c r="F12" s="154">
        <v>64.79583333333333</v>
      </c>
    </row>
    <row r="13" spans="1:6" ht="12.75">
      <c r="A13" s="153">
        <v>1999</v>
      </c>
      <c r="B13" s="154">
        <v>72.48583333333333</v>
      </c>
      <c r="C13" s="154">
        <v>72.48583333333333</v>
      </c>
      <c r="D13" s="154"/>
      <c r="E13" s="154">
        <v>70.16166666666668</v>
      </c>
      <c r="F13" s="154">
        <v>70.16166666666668</v>
      </c>
    </row>
    <row r="14" spans="1:6" ht="12.75">
      <c r="A14" s="153">
        <v>2000</v>
      </c>
      <c r="B14" s="154">
        <v>81.34333333333335</v>
      </c>
      <c r="C14" s="154">
        <v>81.34333333333335</v>
      </c>
      <c r="D14" s="154"/>
      <c r="E14" s="154">
        <v>79.92666666666666</v>
      </c>
      <c r="F14" s="154">
        <v>79.92666666666666</v>
      </c>
    </row>
    <row r="15" spans="1:7" ht="12.75">
      <c r="A15" s="153">
        <v>2001</v>
      </c>
      <c r="B15" s="154">
        <v>77.83583333333333</v>
      </c>
      <c r="C15" s="154">
        <v>77.83583333333333</v>
      </c>
      <c r="D15" s="154"/>
      <c r="E15" s="154">
        <v>75.71666666666665</v>
      </c>
      <c r="F15" s="154">
        <v>75.71666666666665</v>
      </c>
      <c r="G15" s="154"/>
    </row>
    <row r="16" spans="1:7" ht="12.75">
      <c r="A16" s="153">
        <v>2002</v>
      </c>
      <c r="B16" s="154">
        <v>75.45916666666666</v>
      </c>
      <c r="C16" s="154">
        <v>75.45916666666666</v>
      </c>
      <c r="D16" s="154"/>
      <c r="E16" s="154">
        <v>73.23666666666668</v>
      </c>
      <c r="F16" s="154">
        <v>73.23666666666668</v>
      </c>
      <c r="G16" s="154"/>
    </row>
    <row r="17" spans="1:7" ht="12.75">
      <c r="A17" s="153">
        <v>2003</v>
      </c>
      <c r="B17" s="154">
        <v>77.91916666666667</v>
      </c>
      <c r="C17" s="154">
        <v>77.91916666666667</v>
      </c>
      <c r="D17" s="154"/>
      <c r="E17" s="154">
        <v>76.03916666666667</v>
      </c>
      <c r="F17" s="154">
        <v>76.03916666666667</v>
      </c>
      <c r="G17" s="154"/>
    </row>
    <row r="18" spans="1:7" ht="12.75">
      <c r="A18" s="153">
        <v>2004</v>
      </c>
      <c r="B18" s="154">
        <v>81.9125</v>
      </c>
      <c r="C18" s="154">
        <v>81.9125</v>
      </c>
      <c r="D18" s="154"/>
      <c r="E18" s="154">
        <v>80.22416666666665</v>
      </c>
      <c r="F18" s="154">
        <v>80.22416666666665</v>
      </c>
      <c r="G18" s="154"/>
    </row>
    <row r="19" spans="1:7" ht="12.75">
      <c r="A19" s="153">
        <v>2005</v>
      </c>
      <c r="B19" s="154">
        <v>90.86</v>
      </c>
      <c r="C19" s="154">
        <v>90.86</v>
      </c>
      <c r="D19" s="154"/>
      <c r="E19" s="154">
        <v>86.745</v>
      </c>
      <c r="F19" s="154">
        <v>86.745</v>
      </c>
      <c r="G19" s="154"/>
    </row>
    <row r="20" spans="1:7" ht="12.75">
      <c r="A20" s="153">
        <v>2006</v>
      </c>
      <c r="B20" s="154">
        <v>95.20916666666666</v>
      </c>
      <c r="C20" s="154">
        <v>95.20916666666666</v>
      </c>
      <c r="D20" s="154"/>
      <c r="E20" s="154">
        <v>91.31916666666666</v>
      </c>
      <c r="F20" s="154">
        <v>91.31916666666666</v>
      </c>
      <c r="G20" s="154"/>
    </row>
    <row r="21" spans="1:7" ht="12.75">
      <c r="A21" s="153">
        <v>2007</v>
      </c>
      <c r="B21" s="154">
        <v>96.84833333333331</v>
      </c>
      <c r="C21" s="154">
        <v>96.84833333333331</v>
      </c>
      <c r="D21" s="154"/>
      <c r="E21" s="154">
        <v>94.24416666666666</v>
      </c>
      <c r="F21" s="154">
        <v>94.24416666666666</v>
      </c>
      <c r="G21" s="154"/>
    </row>
    <row r="22" spans="1:7" ht="12.75">
      <c r="A22" s="153">
        <v>2008</v>
      </c>
      <c r="B22" s="154">
        <v>117.51083333333332</v>
      </c>
      <c r="C22" s="154">
        <v>117.51083333333332</v>
      </c>
      <c r="D22" s="154"/>
      <c r="E22" s="154">
        <v>107.07583333333334</v>
      </c>
      <c r="F22" s="154">
        <v>107.07583333333334</v>
      </c>
      <c r="G22" s="154"/>
    </row>
    <row r="23" spans="1:7" ht="12.75">
      <c r="A23" s="153">
        <v>2009</v>
      </c>
      <c r="B23" s="154">
        <v>103.92992796280583</v>
      </c>
      <c r="C23" s="154">
        <v>103.92992796280583</v>
      </c>
      <c r="D23" s="154"/>
      <c r="E23" s="154">
        <v>99.28958516666667</v>
      </c>
      <c r="F23" s="154">
        <v>99.28958516666667</v>
      </c>
      <c r="G23" s="154"/>
    </row>
    <row r="24" spans="1:7" ht="12.75">
      <c r="A24" s="153">
        <v>2010</v>
      </c>
      <c r="B24" s="154">
        <v>119.25862749257533</v>
      </c>
      <c r="C24" s="154">
        <v>119.25862749257533</v>
      </c>
      <c r="D24" s="154"/>
      <c r="E24" s="154">
        <v>116.90257100000001</v>
      </c>
      <c r="F24" s="154">
        <v>116.90257100000001</v>
      </c>
      <c r="G24" s="154"/>
    </row>
    <row r="25" spans="1:7" ht="12.75">
      <c r="A25" s="153">
        <v>2011</v>
      </c>
      <c r="B25" s="154">
        <v>138.71612707906442</v>
      </c>
      <c r="C25" s="154">
        <v>138.71612707906442</v>
      </c>
      <c r="D25" s="154"/>
      <c r="E25" s="154">
        <v>133.26879017706662</v>
      </c>
      <c r="F25" s="154">
        <v>133.26879017706662</v>
      </c>
      <c r="G25" s="154"/>
    </row>
    <row r="26" spans="1:7" ht="12.75">
      <c r="A26" s="153">
        <v>2012</v>
      </c>
      <c r="B26" s="154">
        <v>141.82825976401202</v>
      </c>
      <c r="C26" s="154">
        <v>141.82825976401202</v>
      </c>
      <c r="D26" s="154"/>
      <c r="E26" s="154">
        <v>135.3905472338598</v>
      </c>
      <c r="F26" s="154">
        <v>135.3905472338598</v>
      </c>
      <c r="G26" s="154"/>
    </row>
    <row r="27" spans="1:7" ht="12.75">
      <c r="A27" s="153">
        <v>2013</v>
      </c>
      <c r="B27" s="154">
        <v>140.40518913870753</v>
      </c>
      <c r="C27" s="154">
        <v>140.40518913870753</v>
      </c>
      <c r="D27" s="154"/>
      <c r="E27" s="154">
        <v>134.14527800000002</v>
      </c>
      <c r="F27" s="154">
        <v>134.14527800000002</v>
      </c>
      <c r="G27" s="154"/>
    </row>
    <row r="28" spans="1:7" ht="12.75">
      <c r="A28" s="153">
        <v>2014</v>
      </c>
      <c r="B28" s="154">
        <v>133.46</v>
      </c>
      <c r="C28" s="154">
        <v>133.46</v>
      </c>
      <c r="D28" s="154"/>
      <c r="E28" s="154">
        <v>127.5</v>
      </c>
      <c r="F28" s="154">
        <v>127.5</v>
      </c>
      <c r="G28" s="154"/>
    </row>
    <row r="29" spans="1:7" ht="12.75">
      <c r="A29" s="153">
        <v>2015</v>
      </c>
      <c r="B29" s="154">
        <v>114.89845587367203</v>
      </c>
      <c r="C29" s="154">
        <v>114.89845587367203</v>
      </c>
      <c r="D29" s="154"/>
      <c r="E29" s="154">
        <v>111.13076015068397</v>
      </c>
      <c r="F29" s="154">
        <v>111.13076015068397</v>
      </c>
      <c r="G29" s="154"/>
    </row>
    <row r="30" spans="1:7" ht="12.75">
      <c r="A30" s="153">
        <v>2016</v>
      </c>
      <c r="B30" s="154">
        <v>110.12863033333333</v>
      </c>
      <c r="C30" s="154">
        <v>110.12863033333333</v>
      </c>
      <c r="D30" s="154"/>
      <c r="E30" s="154">
        <v>108.84564031566258</v>
      </c>
      <c r="F30" s="154">
        <v>108.84564031566258</v>
      </c>
      <c r="G30" s="154"/>
    </row>
    <row r="31" spans="1:7" ht="12.75">
      <c r="A31" s="153">
        <v>2017</v>
      </c>
      <c r="B31" s="154">
        <v>120.14923733333336</v>
      </c>
      <c r="C31" s="154">
        <v>120.14923733333336</v>
      </c>
      <c r="D31" s="154"/>
      <c r="E31" s="154">
        <v>117.58888261579467</v>
      </c>
      <c r="F31" s="154">
        <v>117.58888261579467</v>
      </c>
      <c r="G31" s="154"/>
    </row>
    <row r="32" spans="1:6" ht="12.75">
      <c r="A32" s="153">
        <v>2018</v>
      </c>
      <c r="B32" s="154">
        <v>129.98216641666667</v>
      </c>
      <c r="C32" s="154">
        <v>129.98216641666667</v>
      </c>
      <c r="D32" s="154"/>
      <c r="E32" s="154">
        <v>125.19597119936215</v>
      </c>
      <c r="F32" s="154">
        <v>125.19597119936215</v>
      </c>
    </row>
    <row r="33" spans="1:6" ht="12.75">
      <c r="A33" s="153">
        <v>2019</v>
      </c>
      <c r="B33" s="154">
        <v>131.48</v>
      </c>
      <c r="C33" s="129">
        <v>131.47546291666666</v>
      </c>
      <c r="D33" s="154"/>
      <c r="E33" s="129">
        <v>124.87799849582898</v>
      </c>
      <c r="F33" s="154">
        <v>124.88</v>
      </c>
    </row>
    <row r="34" spans="1:6" ht="12.75">
      <c r="A34" s="153">
        <v>2020</v>
      </c>
      <c r="B34" s="154">
        <v>119.14</v>
      </c>
      <c r="C34" s="128">
        <v>119.13522325000002</v>
      </c>
      <c r="D34" s="154"/>
      <c r="E34" s="128">
        <v>113.94729279058333</v>
      </c>
      <c r="F34" s="154">
        <v>113.95</v>
      </c>
    </row>
    <row r="35" spans="1:6" ht="12.75">
      <c r="A35" s="153">
        <v>2021</v>
      </c>
      <c r="B35" s="154">
        <v>134.94</v>
      </c>
      <c r="C35" s="128">
        <v>134.93700735533335</v>
      </c>
      <c r="D35" s="154"/>
      <c r="E35" s="128">
        <v>131.26957891645858</v>
      </c>
      <c r="F35" s="154">
        <v>131.27</v>
      </c>
    </row>
    <row r="36" spans="1:6" ht="12.75">
      <c r="A36" s="153">
        <v>2022</v>
      </c>
      <c r="B36" s="154">
        <v>177.66</v>
      </c>
      <c r="C36" s="128">
        <v>177.6581316666667</v>
      </c>
      <c r="D36" s="154"/>
      <c r="E36" s="128">
        <v>164.732274240988</v>
      </c>
      <c r="F36" s="154">
        <v>164.73</v>
      </c>
    </row>
    <row r="37" spans="1:6" ht="12.75">
      <c r="A37" s="152"/>
      <c r="B37" s="152"/>
      <c r="C37" s="152"/>
      <c r="D37" s="152"/>
      <c r="E37" s="152"/>
      <c r="F37" s="152"/>
    </row>
    <row r="38" spans="1:6" ht="12.75">
      <c r="A38" s="152"/>
      <c r="B38" s="31" t="s">
        <v>131</v>
      </c>
      <c r="C38" s="33"/>
      <c r="D38" s="155"/>
      <c r="E38" s="31" t="s">
        <v>132</v>
      </c>
      <c r="F38" s="33"/>
    </row>
    <row r="39" spans="1:6" ht="24">
      <c r="A39" s="152"/>
      <c r="B39" s="33" t="s">
        <v>133</v>
      </c>
      <c r="C39" s="32" t="s">
        <v>134</v>
      </c>
      <c r="D39" s="33"/>
      <c r="E39" s="33" t="s">
        <v>133</v>
      </c>
      <c r="F39" s="32" t="s">
        <v>134</v>
      </c>
    </row>
    <row r="40" spans="1:6" ht="12.75">
      <c r="A40" s="153">
        <v>1991</v>
      </c>
      <c r="B40" s="154">
        <v>37.486666666666665</v>
      </c>
      <c r="C40" s="154">
        <v>15.616666666666665</v>
      </c>
      <c r="D40" s="154"/>
      <c r="E40" s="154">
        <v>38.55166666666667</v>
      </c>
      <c r="F40" s="154">
        <v>16.871666666666666</v>
      </c>
    </row>
    <row r="41" spans="1:6" ht="12.75">
      <c r="A41" s="153">
        <v>1992</v>
      </c>
      <c r="B41" s="154">
        <v>38.3075</v>
      </c>
      <c r="C41" s="154">
        <v>15.62</v>
      </c>
      <c r="D41" s="154"/>
      <c r="E41" s="154">
        <v>39.21</v>
      </c>
      <c r="F41" s="154">
        <v>15.9575</v>
      </c>
    </row>
    <row r="42" spans="1:6" ht="12.75">
      <c r="A42" s="153">
        <v>1993</v>
      </c>
      <c r="B42" s="154">
        <v>41.86833333333333</v>
      </c>
      <c r="C42" s="154">
        <v>17.0875</v>
      </c>
      <c r="D42" s="154"/>
      <c r="E42" s="154">
        <v>42.08083333333334</v>
      </c>
      <c r="F42" s="154">
        <v>16.691666666666666</v>
      </c>
    </row>
    <row r="43" spans="1:6" ht="12.75">
      <c r="A43" s="153">
        <v>1994</v>
      </c>
      <c r="B43" s="154">
        <v>43.85666666666666</v>
      </c>
      <c r="C43" s="154">
        <v>15.9275</v>
      </c>
      <c r="D43" s="154"/>
      <c r="E43" s="154">
        <v>43.895</v>
      </c>
      <c r="F43" s="154">
        <v>15.398333333333333</v>
      </c>
    </row>
    <row r="44" spans="1:6" ht="12.75">
      <c r="A44" s="153">
        <v>1995</v>
      </c>
      <c r="B44" s="154">
        <v>46.1625</v>
      </c>
      <c r="C44" s="154">
        <v>14.594166666666668</v>
      </c>
      <c r="D44" s="154"/>
      <c r="E44" s="154">
        <v>45.76083333333333</v>
      </c>
      <c r="F44" s="154">
        <v>14.1925</v>
      </c>
    </row>
    <row r="45" spans="1:6" ht="12.75">
      <c r="A45" s="153">
        <v>1996</v>
      </c>
      <c r="B45" s="154">
        <v>49.11166666666667</v>
      </c>
      <c r="C45" s="154">
        <v>14.599166666666667</v>
      </c>
      <c r="D45" s="154"/>
      <c r="E45" s="154">
        <v>48.10416666666666</v>
      </c>
      <c r="F45" s="154">
        <v>13.591666666666667</v>
      </c>
    </row>
    <row r="46" spans="1:6" ht="12.75">
      <c r="A46" s="153">
        <v>1997</v>
      </c>
      <c r="B46" s="154">
        <v>53.1675</v>
      </c>
      <c r="C46" s="154">
        <v>14.595</v>
      </c>
      <c r="D46" s="154"/>
      <c r="E46" s="154">
        <v>52.6125</v>
      </c>
      <c r="F46" s="154">
        <v>14.043333333333331</v>
      </c>
    </row>
    <row r="47" spans="1:6" ht="12.75">
      <c r="A47" s="153">
        <v>1998</v>
      </c>
      <c r="B47" s="154">
        <v>55.74666666666666</v>
      </c>
      <c r="C47" s="154">
        <v>11.933333333333332</v>
      </c>
      <c r="D47" s="154"/>
      <c r="E47" s="154">
        <v>55.145</v>
      </c>
      <c r="F47" s="154">
        <v>12.084166666666667</v>
      </c>
    </row>
    <row r="48" spans="1:6" ht="12.75">
      <c r="A48" s="153">
        <v>1999</v>
      </c>
      <c r="B48" s="154">
        <v>61.689166666666665</v>
      </c>
      <c r="C48" s="154">
        <v>13.850833333333332</v>
      </c>
      <c r="D48" s="154"/>
      <c r="E48" s="154">
        <v>59.711666666666666</v>
      </c>
      <c r="F48" s="154">
        <v>13.039166666666667</v>
      </c>
    </row>
    <row r="49" spans="1:6" ht="12.75">
      <c r="A49" s="153">
        <v>2000</v>
      </c>
      <c r="B49" s="154">
        <v>69.22833333333334</v>
      </c>
      <c r="C49" s="154">
        <v>20.81083333333333</v>
      </c>
      <c r="D49" s="154"/>
      <c r="E49" s="154">
        <v>68.02583333333335</v>
      </c>
      <c r="F49" s="154">
        <v>19.605</v>
      </c>
    </row>
    <row r="50" spans="1:6" ht="12.75">
      <c r="A50" s="153">
        <v>2001</v>
      </c>
      <c r="B50" s="154">
        <v>66.25125886524823</v>
      </c>
      <c r="C50" s="154">
        <v>19.93125886524823</v>
      </c>
      <c r="D50" s="154"/>
      <c r="E50" s="154">
        <v>64.43971631205673</v>
      </c>
      <c r="F50" s="154">
        <v>18.036382978723402</v>
      </c>
    </row>
    <row r="51" spans="1:6" ht="12.75">
      <c r="A51" s="153">
        <v>2002</v>
      </c>
      <c r="B51" s="154">
        <v>64.22056737588652</v>
      </c>
      <c r="C51" s="154">
        <v>18.400567375886524</v>
      </c>
      <c r="D51" s="154"/>
      <c r="E51" s="154">
        <v>62.329078014184404</v>
      </c>
      <c r="F51" s="154">
        <v>16.509078014184393</v>
      </c>
    </row>
    <row r="52" spans="1:6" ht="12.75">
      <c r="A52" s="153">
        <v>2003</v>
      </c>
      <c r="B52" s="154">
        <v>66.31418439716312</v>
      </c>
      <c r="C52" s="154">
        <v>20.17418439716312</v>
      </c>
      <c r="D52" s="154"/>
      <c r="E52" s="154">
        <v>64.71418439716312</v>
      </c>
      <c r="F52" s="154">
        <v>18.57418439716312</v>
      </c>
    </row>
    <row r="53" spans="1:6" ht="12.75">
      <c r="A53" s="153">
        <v>2004</v>
      </c>
      <c r="B53" s="154">
        <v>69.7127659574468</v>
      </c>
      <c r="C53" s="154">
        <v>22.6127659574468</v>
      </c>
      <c r="D53" s="154"/>
      <c r="E53" s="154">
        <v>68.2758865248227</v>
      </c>
      <c r="F53" s="154">
        <v>21.17588652482269</v>
      </c>
    </row>
    <row r="54" spans="1:6" ht="12.75">
      <c r="A54" s="153">
        <v>2005</v>
      </c>
      <c r="B54" s="154">
        <v>77.32765957446809</v>
      </c>
      <c r="C54" s="154">
        <v>30.22765957446809</v>
      </c>
      <c r="D54" s="154"/>
      <c r="E54" s="154">
        <v>73.8255319148936</v>
      </c>
      <c r="F54" s="154">
        <v>26.725531914893608</v>
      </c>
    </row>
    <row r="55" spans="1:6" ht="12.75">
      <c r="A55" s="153">
        <v>2006</v>
      </c>
      <c r="B55" s="154">
        <v>81.02907801418439</v>
      </c>
      <c r="C55" s="154">
        <v>33.82491134751773</v>
      </c>
      <c r="D55" s="154"/>
      <c r="E55" s="154">
        <v>77.71843971631206</v>
      </c>
      <c r="F55" s="154">
        <v>30.514273049645386</v>
      </c>
    </row>
    <row r="56" spans="1:6" ht="12.75">
      <c r="A56" s="153">
        <v>2007</v>
      </c>
      <c r="B56" s="154">
        <v>82.42411347517731</v>
      </c>
      <c r="C56" s="154">
        <v>33.5741134751773</v>
      </c>
      <c r="D56" s="154"/>
      <c r="E56" s="154">
        <v>80.20780141843971</v>
      </c>
      <c r="F56" s="154">
        <v>31.357801418439706</v>
      </c>
    </row>
    <row r="57" spans="1:6" ht="12.75">
      <c r="A57" s="153">
        <v>2008</v>
      </c>
      <c r="B57" s="154">
        <v>100.16509404872029</v>
      </c>
      <c r="C57" s="154">
        <v>49.648427382053654</v>
      </c>
      <c r="D57" s="154"/>
      <c r="E57" s="154">
        <v>91.26549491211841</v>
      </c>
      <c r="F57" s="154">
        <v>40.74882824545174</v>
      </c>
    </row>
    <row r="58" spans="1:6" ht="12.75">
      <c r="A58" s="153">
        <v>2009</v>
      </c>
      <c r="B58" s="154">
        <v>90.37385040243986</v>
      </c>
      <c r="C58" s="154">
        <v>35.977183735773195</v>
      </c>
      <c r="D58" s="154"/>
      <c r="E58" s="154">
        <v>86.33876971014494</v>
      </c>
      <c r="F58" s="154">
        <v>31.942103043478273</v>
      </c>
    </row>
    <row r="59" spans="1:6" ht="12.75">
      <c r="A59" s="153">
        <v>2010</v>
      </c>
      <c r="B59" s="154">
        <v>101.49670424900027</v>
      </c>
      <c r="C59" s="154">
        <v>44.30670424900026</v>
      </c>
      <c r="D59" s="154"/>
      <c r="E59" s="154">
        <v>99.49154978723404</v>
      </c>
      <c r="F59" s="154">
        <v>42.301549787234045</v>
      </c>
    </row>
    <row r="60" spans="1:6" ht="12.75">
      <c r="A60" s="153">
        <v>2011</v>
      </c>
      <c r="B60" s="154">
        <v>115.59677256588701</v>
      </c>
      <c r="C60" s="154">
        <v>57.39677256588701</v>
      </c>
      <c r="D60" s="154"/>
      <c r="E60" s="154">
        <v>111.05732514755552</v>
      </c>
      <c r="F60" s="154">
        <v>52.857325147555514</v>
      </c>
    </row>
    <row r="61" spans="1:6" ht="12.75">
      <c r="A61" s="153">
        <v>2012</v>
      </c>
      <c r="B61" s="154">
        <v>118.19021647001</v>
      </c>
      <c r="C61" s="154">
        <v>60.24021647000999</v>
      </c>
      <c r="D61" s="154"/>
      <c r="E61" s="154">
        <v>112.8254560282165</v>
      </c>
      <c r="F61" s="154">
        <v>54.87545602821648</v>
      </c>
    </row>
    <row r="62" spans="1:6" ht="12.75">
      <c r="A62" s="153">
        <v>2013</v>
      </c>
      <c r="B62" s="154">
        <v>117.00432428225628</v>
      </c>
      <c r="C62" s="154">
        <v>59.05432428225627</v>
      </c>
      <c r="D62" s="154"/>
      <c r="E62" s="154">
        <v>111.78773166666666</v>
      </c>
      <c r="F62" s="154">
        <v>53.83773166666666</v>
      </c>
    </row>
    <row r="63" spans="1:6" ht="12.75">
      <c r="A63" s="153">
        <v>2014</v>
      </c>
      <c r="B63" s="154">
        <v>111.21499906218357</v>
      </c>
      <c r="C63" s="154">
        <v>53.26499906218357</v>
      </c>
      <c r="D63" s="154"/>
      <c r="E63" s="154">
        <v>106.24654411481468</v>
      </c>
      <c r="F63" s="154">
        <v>48.29654411481468</v>
      </c>
    </row>
    <row r="64" spans="1:6" ht="12.75">
      <c r="A64" s="153">
        <v>2015</v>
      </c>
      <c r="B64" s="154">
        <v>95.74871322806003</v>
      </c>
      <c r="C64" s="154">
        <v>37.79871322806003</v>
      </c>
      <c r="D64" s="154"/>
      <c r="E64" s="154">
        <v>92.60896679223664</v>
      </c>
      <c r="F64" s="154">
        <v>34.65896679223665</v>
      </c>
    </row>
    <row r="65" spans="1:6" ht="12.75">
      <c r="A65" s="153">
        <v>2016</v>
      </c>
      <c r="B65" s="154">
        <v>91.77385861111111</v>
      </c>
      <c r="C65" s="154">
        <v>33.82385861111112</v>
      </c>
      <c r="D65" s="154"/>
      <c r="E65" s="154">
        <v>90.70470026305217</v>
      </c>
      <c r="F65" s="154">
        <v>32.75470026305216</v>
      </c>
    </row>
    <row r="66" spans="1:6" ht="12.75">
      <c r="A66" s="153">
        <v>2017</v>
      </c>
      <c r="B66" s="154">
        <v>100.12436444444448</v>
      </c>
      <c r="C66" s="154">
        <v>42.17436444444446</v>
      </c>
      <c r="D66" s="154"/>
      <c r="E66" s="154">
        <v>97.99073551316225</v>
      </c>
      <c r="F66" s="154">
        <v>40.04073551316224</v>
      </c>
    </row>
    <row r="67" spans="1:6" ht="12.75">
      <c r="A67" s="153">
        <v>2018</v>
      </c>
      <c r="B67" s="154">
        <v>108.31847201388892</v>
      </c>
      <c r="C67" s="154">
        <v>50.3684720138889</v>
      </c>
      <c r="D67" s="154"/>
      <c r="E67" s="154">
        <v>104.32997599946849</v>
      </c>
      <c r="F67" s="154">
        <v>46.37997599946846</v>
      </c>
    </row>
    <row r="68" spans="1:6" ht="12.75">
      <c r="A68" s="153">
        <v>2019</v>
      </c>
      <c r="B68" s="154">
        <v>109.5628857638889</v>
      </c>
      <c r="C68" s="154">
        <v>51.612885763888904</v>
      </c>
      <c r="D68" s="154"/>
      <c r="E68" s="154">
        <v>104.06499874652415</v>
      </c>
      <c r="F68" s="154">
        <v>46.114998746524144</v>
      </c>
    </row>
    <row r="69" spans="1:6" ht="12.75">
      <c r="A69" s="153">
        <v>2020</v>
      </c>
      <c r="B69" s="154">
        <v>99.27935270833332</v>
      </c>
      <c r="C69" s="154">
        <v>41.32935270833335</v>
      </c>
      <c r="D69" s="154"/>
      <c r="E69" s="154">
        <v>94.95607732548613</v>
      </c>
      <c r="F69" s="154">
        <v>37.006077325486125</v>
      </c>
    </row>
    <row r="70" spans="1:6" ht="12.75">
      <c r="A70" s="153">
        <v>2021</v>
      </c>
      <c r="B70" s="154">
        <v>112.44750612944448</v>
      </c>
      <c r="C70" s="154">
        <v>54.49750612944445</v>
      </c>
      <c r="D70" s="154"/>
      <c r="E70" s="154">
        <v>109.39131576371545</v>
      </c>
      <c r="F70" s="154">
        <v>51.441315763715465</v>
      </c>
    </row>
    <row r="71" spans="1:6" ht="12.75">
      <c r="A71" s="153">
        <v>2022</v>
      </c>
      <c r="B71" s="154">
        <v>148.04844305555557</v>
      </c>
      <c r="C71" s="154">
        <v>93.84844305555559</v>
      </c>
      <c r="D71" s="154"/>
      <c r="E71" s="154">
        <v>137.2768952008233</v>
      </c>
      <c r="F71" s="154">
        <v>83.07689520082333</v>
      </c>
    </row>
    <row r="72" ht="12.75">
      <c r="A72" s="156"/>
    </row>
    <row r="73" spans="1:6" ht="12.75">
      <c r="A73" s="152"/>
      <c r="B73" s="31" t="s">
        <v>131</v>
      </c>
      <c r="C73" s="33"/>
      <c r="D73" s="155"/>
      <c r="E73" s="31" t="s">
        <v>132</v>
      </c>
      <c r="F73" s="33"/>
    </row>
    <row r="74" spans="2:6" ht="12.75">
      <c r="B74" s="145" t="s">
        <v>137</v>
      </c>
      <c r="C74" s="145" t="s">
        <v>138</v>
      </c>
      <c r="E74" s="145" t="s">
        <v>137</v>
      </c>
      <c r="F74" s="145" t="s">
        <v>138</v>
      </c>
    </row>
    <row r="75" spans="1:6" ht="12.75">
      <c r="A75" s="153">
        <f>A40</f>
        <v>1991</v>
      </c>
      <c r="B75" s="157">
        <f aca="true" t="shared" si="0" ref="B75:C100">B5-B40</f>
        <v>6.3316666666666706</v>
      </c>
      <c r="C75" s="157">
        <f t="shared" si="0"/>
        <v>28.201666666666668</v>
      </c>
      <c r="D75" s="158"/>
      <c r="E75" s="157">
        <f aca="true" t="shared" si="1" ref="E75:F100">E5-E40</f>
        <v>6.521666666666661</v>
      </c>
      <c r="F75" s="157">
        <f t="shared" si="1"/>
        <v>28.201666666666664</v>
      </c>
    </row>
    <row r="76" spans="1:6" ht="12.75">
      <c r="A76" s="153">
        <f aca="true" t="shared" si="2" ref="A76:A106">A41</f>
        <v>1992</v>
      </c>
      <c r="B76" s="157">
        <f t="shared" si="0"/>
        <v>6.703333333333333</v>
      </c>
      <c r="C76" s="157">
        <f t="shared" si="0"/>
        <v>29.390833333333333</v>
      </c>
      <c r="D76" s="158"/>
      <c r="E76" s="157">
        <f t="shared" si="1"/>
        <v>6.860833333333332</v>
      </c>
      <c r="F76" s="157">
        <f t="shared" si="1"/>
        <v>30.113333333333333</v>
      </c>
    </row>
    <row r="77" spans="1:6" ht="12.75">
      <c r="A77" s="153">
        <f t="shared" si="2"/>
        <v>1993</v>
      </c>
      <c r="B77" s="157">
        <f t="shared" si="0"/>
        <v>7.326666666666668</v>
      </c>
      <c r="C77" s="157">
        <f t="shared" si="0"/>
        <v>32.1075</v>
      </c>
      <c r="D77" s="158"/>
      <c r="E77" s="157">
        <f t="shared" si="1"/>
        <v>7.362499999999997</v>
      </c>
      <c r="F77" s="157">
        <f t="shared" si="1"/>
        <v>32.751666666666665</v>
      </c>
    </row>
    <row r="78" spans="1:6" ht="12.75">
      <c r="A78" s="153">
        <f t="shared" si="2"/>
        <v>1994</v>
      </c>
      <c r="B78" s="157">
        <f t="shared" si="0"/>
        <v>7.674166666666672</v>
      </c>
      <c r="C78" s="157">
        <f t="shared" si="0"/>
        <v>35.60333333333333</v>
      </c>
      <c r="D78" s="158"/>
      <c r="E78" s="157">
        <f t="shared" si="1"/>
        <v>7.682499999999997</v>
      </c>
      <c r="F78" s="157">
        <f t="shared" si="1"/>
        <v>36.17916666666667</v>
      </c>
    </row>
    <row r="79" spans="1:6" ht="12.75">
      <c r="A79" s="153">
        <f t="shared" si="2"/>
        <v>1995</v>
      </c>
      <c r="B79" s="157">
        <f t="shared" si="0"/>
        <v>8.078333333333319</v>
      </c>
      <c r="C79" s="157">
        <f t="shared" si="0"/>
        <v>39.646666666666654</v>
      </c>
      <c r="D79" s="158"/>
      <c r="E79" s="157">
        <f t="shared" si="1"/>
        <v>8.00833333333334</v>
      </c>
      <c r="F79" s="157">
        <f t="shared" si="1"/>
        <v>39.57666666666667</v>
      </c>
    </row>
    <row r="80" spans="1:6" ht="12.75">
      <c r="A80" s="153">
        <f t="shared" si="2"/>
        <v>1996</v>
      </c>
      <c r="B80" s="157">
        <f t="shared" si="0"/>
        <v>8.594166666666673</v>
      </c>
      <c r="C80" s="157">
        <f t="shared" si="0"/>
        <v>43.106666666666676</v>
      </c>
      <c r="D80" s="158"/>
      <c r="E80" s="157">
        <f t="shared" si="1"/>
        <v>8.416666666666679</v>
      </c>
      <c r="F80" s="157">
        <f t="shared" si="1"/>
        <v>42.92916666666667</v>
      </c>
    </row>
    <row r="81" spans="1:6" ht="12.75">
      <c r="A81" s="153">
        <f t="shared" si="2"/>
        <v>1997</v>
      </c>
      <c r="B81" s="157">
        <f t="shared" si="0"/>
        <v>9.304166666666674</v>
      </c>
      <c r="C81" s="157">
        <f t="shared" si="0"/>
        <v>47.87666666666667</v>
      </c>
      <c r="D81" s="158"/>
      <c r="E81" s="157">
        <f t="shared" si="1"/>
        <v>9.207500000000003</v>
      </c>
      <c r="F81" s="157">
        <f t="shared" si="1"/>
        <v>47.77666666666667</v>
      </c>
    </row>
    <row r="82" spans="1:6" ht="12.75">
      <c r="A82" s="153">
        <f t="shared" si="2"/>
        <v>1998</v>
      </c>
      <c r="B82" s="157">
        <f t="shared" si="0"/>
        <v>9.756666666666682</v>
      </c>
      <c r="C82" s="157">
        <f t="shared" si="0"/>
        <v>53.570000000000014</v>
      </c>
      <c r="D82" s="158"/>
      <c r="E82" s="157">
        <f t="shared" si="1"/>
        <v>9.650833333333331</v>
      </c>
      <c r="F82" s="157">
        <f t="shared" si="1"/>
        <v>52.711666666666666</v>
      </c>
    </row>
    <row r="83" spans="1:6" ht="12.75">
      <c r="A83" s="153">
        <f t="shared" si="2"/>
        <v>1999</v>
      </c>
      <c r="B83" s="157">
        <f t="shared" si="0"/>
        <v>10.796666666666667</v>
      </c>
      <c r="C83" s="157">
        <f t="shared" si="0"/>
        <v>58.635</v>
      </c>
      <c r="D83" s="158"/>
      <c r="E83" s="157">
        <f t="shared" si="1"/>
        <v>10.45000000000001</v>
      </c>
      <c r="F83" s="157">
        <f t="shared" si="1"/>
        <v>57.12250000000001</v>
      </c>
    </row>
    <row r="84" spans="1:6" ht="12.75">
      <c r="A84" s="153">
        <f t="shared" si="2"/>
        <v>2000</v>
      </c>
      <c r="B84" s="157">
        <f t="shared" si="0"/>
        <v>12.115000000000009</v>
      </c>
      <c r="C84" s="157">
        <f t="shared" si="0"/>
        <v>60.53250000000001</v>
      </c>
      <c r="D84" s="158"/>
      <c r="E84" s="157">
        <f t="shared" si="1"/>
        <v>11.90083333333331</v>
      </c>
      <c r="F84" s="157">
        <f t="shared" si="1"/>
        <v>60.32166666666666</v>
      </c>
    </row>
    <row r="85" spans="1:6" ht="12.75">
      <c r="A85" s="153">
        <f t="shared" si="2"/>
        <v>2001</v>
      </c>
      <c r="B85" s="157">
        <f t="shared" si="0"/>
        <v>11.584574468085094</v>
      </c>
      <c r="C85" s="157">
        <f t="shared" si="0"/>
        <v>57.9045744680851</v>
      </c>
      <c r="D85" s="158"/>
      <c r="E85" s="157">
        <f t="shared" si="1"/>
        <v>11.276950354609923</v>
      </c>
      <c r="F85" s="157">
        <f t="shared" si="1"/>
        <v>57.68028368794325</v>
      </c>
    </row>
    <row r="86" spans="1:6" ht="12.75">
      <c r="A86" s="153">
        <f t="shared" si="2"/>
        <v>2002</v>
      </c>
      <c r="B86" s="157">
        <f t="shared" si="0"/>
        <v>11.238599290780144</v>
      </c>
      <c r="C86" s="157">
        <f t="shared" si="0"/>
        <v>57.05859929078014</v>
      </c>
      <c r="D86" s="158"/>
      <c r="E86" s="157">
        <f t="shared" si="1"/>
        <v>10.907588652482275</v>
      </c>
      <c r="F86" s="157">
        <f t="shared" si="1"/>
        <v>56.72758865248228</v>
      </c>
    </row>
    <row r="87" spans="1:6" ht="12.75">
      <c r="A87" s="153">
        <f t="shared" si="2"/>
        <v>2003</v>
      </c>
      <c r="B87" s="157">
        <f t="shared" si="0"/>
        <v>11.604982269503552</v>
      </c>
      <c r="C87" s="157">
        <f t="shared" si="0"/>
        <v>57.74498226950355</v>
      </c>
      <c r="D87" s="158"/>
      <c r="E87" s="157">
        <f t="shared" si="1"/>
        <v>11.32498226950355</v>
      </c>
      <c r="F87" s="157">
        <f t="shared" si="1"/>
        <v>57.46498226950355</v>
      </c>
    </row>
    <row r="88" spans="1:6" ht="12.75">
      <c r="A88" s="153">
        <f t="shared" si="2"/>
        <v>2004</v>
      </c>
      <c r="B88" s="157">
        <f t="shared" si="0"/>
        <v>12.199734042553189</v>
      </c>
      <c r="C88" s="157">
        <f t="shared" si="0"/>
        <v>59.2997340425532</v>
      </c>
      <c r="D88" s="158"/>
      <c r="E88" s="157">
        <f t="shared" si="1"/>
        <v>11.948280141843952</v>
      </c>
      <c r="F88" s="157">
        <f t="shared" si="1"/>
        <v>59.04828014184396</v>
      </c>
    </row>
    <row r="89" spans="1:6" ht="12.75">
      <c r="A89" s="153">
        <f t="shared" si="2"/>
        <v>2005</v>
      </c>
      <c r="B89" s="157">
        <f t="shared" si="0"/>
        <v>13.532340425531913</v>
      </c>
      <c r="C89" s="157">
        <f t="shared" si="0"/>
        <v>60.63234042553191</v>
      </c>
      <c r="D89" s="158"/>
      <c r="E89" s="157">
        <f t="shared" si="1"/>
        <v>12.919468085106402</v>
      </c>
      <c r="F89" s="157">
        <f t="shared" si="1"/>
        <v>60.019468085106396</v>
      </c>
    </row>
    <row r="90" spans="1:6" ht="12.75">
      <c r="A90" s="153">
        <f t="shared" si="2"/>
        <v>2006</v>
      </c>
      <c r="B90" s="157">
        <f t="shared" si="0"/>
        <v>14.180088652482269</v>
      </c>
      <c r="C90" s="157">
        <f t="shared" si="0"/>
        <v>61.384255319148934</v>
      </c>
      <c r="D90" s="158"/>
      <c r="E90" s="157">
        <f t="shared" si="1"/>
        <v>13.600726950354598</v>
      </c>
      <c r="F90" s="157">
        <f t="shared" si="1"/>
        <v>60.80489361702128</v>
      </c>
    </row>
    <row r="91" spans="1:6" ht="12.75">
      <c r="A91" s="153">
        <f t="shared" si="2"/>
        <v>2007</v>
      </c>
      <c r="B91" s="157">
        <f t="shared" si="0"/>
        <v>14.424219858156007</v>
      </c>
      <c r="C91" s="157">
        <f t="shared" si="0"/>
        <v>63.274219858156016</v>
      </c>
      <c r="D91" s="158"/>
      <c r="E91" s="157">
        <f t="shared" si="1"/>
        <v>14.036365248226943</v>
      </c>
      <c r="F91" s="157">
        <f t="shared" si="1"/>
        <v>62.88636524822695</v>
      </c>
    </row>
    <row r="92" spans="1:6" ht="12.75">
      <c r="A92" s="153">
        <f t="shared" si="2"/>
        <v>2008</v>
      </c>
      <c r="B92" s="157">
        <f t="shared" si="0"/>
        <v>17.345739284613032</v>
      </c>
      <c r="C92" s="157">
        <f t="shared" si="0"/>
        <v>67.86240595127967</v>
      </c>
      <c r="D92" s="158"/>
      <c r="E92" s="157">
        <f t="shared" si="1"/>
        <v>15.810338421214922</v>
      </c>
      <c r="F92" s="157">
        <f t="shared" si="1"/>
        <v>66.32700508788159</v>
      </c>
    </row>
    <row r="93" spans="1:6" ht="12.75">
      <c r="A93" s="153">
        <f t="shared" si="2"/>
        <v>2009</v>
      </c>
      <c r="B93" s="157">
        <f t="shared" si="0"/>
        <v>13.556077560365978</v>
      </c>
      <c r="C93" s="157">
        <f t="shared" si="0"/>
        <v>67.95274422703264</v>
      </c>
      <c r="D93" s="158"/>
      <c r="E93" s="157">
        <f t="shared" si="1"/>
        <v>12.950815456521724</v>
      </c>
      <c r="F93" s="157">
        <f t="shared" si="1"/>
        <v>67.3474821231884</v>
      </c>
    </row>
    <row r="94" spans="1:6" ht="12.75">
      <c r="A94" s="153">
        <f t="shared" si="2"/>
        <v>2010</v>
      </c>
      <c r="B94" s="157">
        <f t="shared" si="0"/>
        <v>17.761923243575055</v>
      </c>
      <c r="C94" s="157">
        <f t="shared" si="0"/>
        <v>74.95192324357507</v>
      </c>
      <c r="D94" s="158"/>
      <c r="E94" s="157">
        <f t="shared" si="1"/>
        <v>17.411021212765974</v>
      </c>
      <c r="F94" s="157">
        <f t="shared" si="1"/>
        <v>74.60102121276597</v>
      </c>
    </row>
    <row r="95" spans="1:6" ht="12.75">
      <c r="A95" s="153">
        <f t="shared" si="2"/>
        <v>2011</v>
      </c>
      <c r="B95" s="157">
        <f t="shared" si="0"/>
        <v>23.119354513177413</v>
      </c>
      <c r="C95" s="157">
        <f t="shared" si="0"/>
        <v>81.31935451317742</v>
      </c>
      <c r="D95" s="158"/>
      <c r="E95" s="157">
        <f t="shared" si="1"/>
        <v>22.211465029511103</v>
      </c>
      <c r="F95" s="157">
        <f t="shared" si="1"/>
        <v>80.4114650295111</v>
      </c>
    </row>
    <row r="96" spans="1:6" ht="12.75">
      <c r="A96" s="153">
        <f t="shared" si="2"/>
        <v>2012</v>
      </c>
      <c r="B96" s="157">
        <f t="shared" si="0"/>
        <v>23.638043294002017</v>
      </c>
      <c r="C96" s="157">
        <f t="shared" si="0"/>
        <v>81.58804329400203</v>
      </c>
      <c r="D96" s="158"/>
      <c r="E96" s="157">
        <f t="shared" si="1"/>
        <v>22.5650912056433</v>
      </c>
      <c r="F96" s="157">
        <f t="shared" si="1"/>
        <v>80.5150912056433</v>
      </c>
    </row>
    <row r="97" spans="1:6" ht="12.75">
      <c r="A97" s="153">
        <f t="shared" si="2"/>
        <v>2013</v>
      </c>
      <c r="B97" s="157">
        <f t="shared" si="0"/>
        <v>23.40086485645125</v>
      </c>
      <c r="C97" s="157">
        <f t="shared" si="0"/>
        <v>81.35086485645127</v>
      </c>
      <c r="D97" s="158"/>
      <c r="E97" s="157">
        <f t="shared" si="1"/>
        <v>22.35754633333336</v>
      </c>
      <c r="F97" s="157">
        <f t="shared" si="1"/>
        <v>80.30754633333336</v>
      </c>
    </row>
    <row r="98" spans="1:6" ht="12.75">
      <c r="A98" s="153">
        <f t="shared" si="2"/>
        <v>2014</v>
      </c>
      <c r="B98" s="157">
        <f t="shared" si="0"/>
        <v>22.245000937816442</v>
      </c>
      <c r="C98" s="157">
        <f t="shared" si="0"/>
        <v>80.19500093781645</v>
      </c>
      <c r="D98" s="158"/>
      <c r="E98" s="157">
        <f t="shared" si="1"/>
        <v>21.253455885185318</v>
      </c>
      <c r="F98" s="157">
        <f t="shared" si="1"/>
        <v>79.20345588518532</v>
      </c>
    </row>
    <row r="99" spans="1:6" ht="12.75">
      <c r="A99" s="153">
        <f t="shared" si="2"/>
        <v>2015</v>
      </c>
      <c r="B99" s="157">
        <f t="shared" si="0"/>
        <v>19.149742645612008</v>
      </c>
      <c r="C99" s="157">
        <f t="shared" si="0"/>
        <v>77.099742645612</v>
      </c>
      <c r="D99" s="158"/>
      <c r="E99" s="157">
        <f t="shared" si="1"/>
        <v>18.521793358447326</v>
      </c>
      <c r="F99" s="157">
        <f t="shared" si="1"/>
        <v>76.47179335844731</v>
      </c>
    </row>
    <row r="100" spans="1:7" ht="12.75">
      <c r="A100" s="153">
        <f t="shared" si="2"/>
        <v>2016</v>
      </c>
      <c r="B100" s="157">
        <f t="shared" si="0"/>
        <v>18.354771722222225</v>
      </c>
      <c r="C100" s="157">
        <f t="shared" si="0"/>
        <v>76.30477172222221</v>
      </c>
      <c r="D100" s="158"/>
      <c r="E100" s="157">
        <f t="shared" si="1"/>
        <v>18.140940052610404</v>
      </c>
      <c r="F100" s="157">
        <f t="shared" si="1"/>
        <v>76.09094005261042</v>
      </c>
      <c r="G100" s="158"/>
    </row>
    <row r="101" spans="1:7" ht="12.75">
      <c r="A101" s="153">
        <f t="shared" si="2"/>
        <v>2017</v>
      </c>
      <c r="B101" s="157">
        <f aca="true" t="shared" si="3" ref="B101:C106">B31-B66</f>
        <v>20.02487288888888</v>
      </c>
      <c r="C101" s="157">
        <f t="shared" si="3"/>
        <v>77.97487288888891</v>
      </c>
      <c r="D101" s="158"/>
      <c r="E101" s="157">
        <f aca="true" t="shared" si="4" ref="E101:F106">E31-E66</f>
        <v>19.598147102632424</v>
      </c>
      <c r="F101" s="157">
        <f t="shared" si="4"/>
        <v>77.54814710263244</v>
      </c>
      <c r="G101" s="158"/>
    </row>
    <row r="102" spans="1:7" ht="12.75">
      <c r="A102" s="153">
        <f t="shared" si="2"/>
        <v>2018</v>
      </c>
      <c r="B102" s="157">
        <f t="shared" si="3"/>
        <v>21.66369440277775</v>
      </c>
      <c r="C102" s="157">
        <f t="shared" si="3"/>
        <v>79.61369440277778</v>
      </c>
      <c r="D102" s="158"/>
      <c r="E102" s="157">
        <f t="shared" si="4"/>
        <v>20.86599519989366</v>
      </c>
      <c r="F102" s="157">
        <f t="shared" si="4"/>
        <v>78.81599519989368</v>
      </c>
      <c r="G102" s="158"/>
    </row>
    <row r="103" spans="1:7" ht="12.75">
      <c r="A103" s="153">
        <f t="shared" si="2"/>
        <v>2019</v>
      </c>
      <c r="B103" s="157">
        <f t="shared" si="3"/>
        <v>21.91711423611109</v>
      </c>
      <c r="C103" s="157">
        <f t="shared" si="3"/>
        <v>79.86257715277776</v>
      </c>
      <c r="D103" s="158"/>
      <c r="E103" s="157">
        <f t="shared" si="4"/>
        <v>20.812999749304822</v>
      </c>
      <c r="F103" s="157">
        <f t="shared" si="4"/>
        <v>78.76500125347584</v>
      </c>
      <c r="G103" s="158"/>
    </row>
    <row r="104" spans="1:7" ht="12.75">
      <c r="A104" s="153">
        <f t="shared" si="2"/>
        <v>2020</v>
      </c>
      <c r="B104" s="157">
        <f t="shared" si="3"/>
        <v>19.86064729166668</v>
      </c>
      <c r="C104" s="157">
        <f t="shared" si="3"/>
        <v>77.80587054166668</v>
      </c>
      <c r="D104" s="158"/>
      <c r="E104" s="157">
        <f t="shared" si="4"/>
        <v>18.9912154650972</v>
      </c>
      <c r="F104" s="157">
        <f t="shared" si="4"/>
        <v>76.94392267451389</v>
      </c>
      <c r="G104" s="158"/>
    </row>
    <row r="105" spans="1:7" ht="12.75">
      <c r="A105" s="153">
        <f t="shared" si="2"/>
        <v>2021</v>
      </c>
      <c r="B105" s="157">
        <f t="shared" si="3"/>
        <v>22.49249387055552</v>
      </c>
      <c r="C105" s="157">
        <f t="shared" si="3"/>
        <v>80.4395012258889</v>
      </c>
      <c r="D105" s="158"/>
      <c r="E105" s="157">
        <f t="shared" si="4"/>
        <v>21.87826315274313</v>
      </c>
      <c r="F105" s="157">
        <f t="shared" si="4"/>
        <v>79.82868423628454</v>
      </c>
      <c r="G105" s="158"/>
    </row>
    <row r="106" spans="1:7" ht="12.75">
      <c r="A106" s="153">
        <f t="shared" si="2"/>
        <v>2022</v>
      </c>
      <c r="B106" s="157">
        <f t="shared" si="3"/>
        <v>29.61155694444443</v>
      </c>
      <c r="C106" s="157">
        <f t="shared" si="3"/>
        <v>83.8096886111111</v>
      </c>
      <c r="D106" s="158"/>
      <c r="E106" s="157">
        <f t="shared" si="4"/>
        <v>27.4553790401647</v>
      </c>
      <c r="F106" s="157">
        <f t="shared" si="4"/>
        <v>81.65310479917666</v>
      </c>
      <c r="G106" s="158"/>
    </row>
    <row r="109" spans="2:3" ht="12.75">
      <c r="B109" s="36" t="s">
        <v>154</v>
      </c>
      <c r="C109" s="36" t="s">
        <v>139</v>
      </c>
    </row>
    <row r="110" spans="1:3" ht="12.75">
      <c r="A110" s="156">
        <v>39814</v>
      </c>
      <c r="B110" s="158">
        <v>86.33</v>
      </c>
      <c r="C110" s="158">
        <v>98.74</v>
      </c>
    </row>
    <row r="111" spans="1:3" ht="12.75">
      <c r="A111" s="156">
        <v>39845</v>
      </c>
      <c r="B111" s="158">
        <v>89.39</v>
      </c>
      <c r="C111" s="158">
        <v>100.26</v>
      </c>
    </row>
    <row r="112" spans="1:3" ht="12.75">
      <c r="A112" s="156">
        <v>39873</v>
      </c>
      <c r="B112" s="158">
        <v>90.05</v>
      </c>
      <c r="C112" s="158">
        <v>99.88</v>
      </c>
    </row>
    <row r="113" spans="1:3" ht="12.75">
      <c r="A113" s="156">
        <v>39904</v>
      </c>
      <c r="B113" s="158">
        <v>93.61</v>
      </c>
      <c r="C113" s="158">
        <v>101.93</v>
      </c>
    </row>
    <row r="114" spans="1:3" ht="12.75">
      <c r="A114" s="156">
        <v>39934</v>
      </c>
      <c r="B114" s="158">
        <v>96.98</v>
      </c>
      <c r="C114" s="158">
        <v>102.98</v>
      </c>
    </row>
    <row r="115" spans="1:3" ht="12.75">
      <c r="A115" s="156">
        <v>39965</v>
      </c>
      <c r="B115" s="158">
        <v>101.81</v>
      </c>
      <c r="C115" s="158">
        <v>104.33</v>
      </c>
    </row>
    <row r="116" spans="1:3" ht="12.75">
      <c r="A116" s="156">
        <v>39995</v>
      </c>
      <c r="B116" s="158">
        <v>102.65</v>
      </c>
      <c r="C116" s="158">
        <v>103.85</v>
      </c>
    </row>
    <row r="117" spans="1:3" ht="12.75">
      <c r="A117" s="156">
        <v>40026</v>
      </c>
      <c r="B117" s="158">
        <v>103.78</v>
      </c>
      <c r="C117" s="158">
        <v>104.27</v>
      </c>
    </row>
    <row r="118" spans="1:3" ht="12.75">
      <c r="A118" s="156">
        <v>40057</v>
      </c>
      <c r="B118" s="158">
        <v>105.89</v>
      </c>
      <c r="C118" s="158">
        <v>106.58</v>
      </c>
    </row>
    <row r="119" spans="1:3" ht="12.75">
      <c r="A119" s="156">
        <v>40087</v>
      </c>
      <c r="B119" s="158">
        <v>104.54</v>
      </c>
      <c r="C119" s="158">
        <v>105.54</v>
      </c>
    </row>
    <row r="120" spans="1:3" ht="12.75">
      <c r="A120" s="156">
        <v>40118</v>
      </c>
      <c r="B120" s="158">
        <v>108.272572</v>
      </c>
      <c r="C120" s="158">
        <v>109.45583899024184</v>
      </c>
    </row>
    <row r="121" spans="1:3" ht="12.75">
      <c r="A121" s="156">
        <v>40148</v>
      </c>
      <c r="B121" s="158">
        <v>108.17245000000001</v>
      </c>
      <c r="C121" s="158">
        <v>109.34329656342807</v>
      </c>
    </row>
    <row r="122" spans="1:3" ht="12.75">
      <c r="A122" s="156">
        <v>40179</v>
      </c>
      <c r="B122" s="158">
        <v>111.488838</v>
      </c>
      <c r="C122" s="158">
        <v>113.31100445481543</v>
      </c>
    </row>
    <row r="123" spans="1:3" ht="12.75">
      <c r="A123" s="156">
        <v>40210</v>
      </c>
      <c r="B123" s="158">
        <v>111.645945</v>
      </c>
      <c r="C123" s="158">
        <v>113.38498196860417</v>
      </c>
    </row>
    <row r="124" spans="1:3" ht="12.75">
      <c r="A124" s="156">
        <v>40238</v>
      </c>
      <c r="B124" s="158">
        <v>115.468758</v>
      </c>
      <c r="C124" s="158">
        <v>116.20458103521428</v>
      </c>
    </row>
    <row r="125" spans="1:3" ht="12.75">
      <c r="A125" s="156">
        <v>40269</v>
      </c>
      <c r="B125" s="158">
        <v>119.80299200000002</v>
      </c>
      <c r="C125" s="158">
        <v>120.98550593975395</v>
      </c>
    </row>
    <row r="126" spans="1:3" ht="12.75">
      <c r="A126" s="156">
        <v>40299</v>
      </c>
      <c r="B126" s="158">
        <v>121.179187</v>
      </c>
      <c r="C126" s="158">
        <v>122.75372083156554</v>
      </c>
    </row>
    <row r="127" spans="1:3" ht="12.75">
      <c r="A127" s="156">
        <v>40330</v>
      </c>
      <c r="B127" s="158">
        <v>117.700876</v>
      </c>
      <c r="C127" s="158">
        <v>120.11671086126432</v>
      </c>
    </row>
    <row r="128" spans="1:3" ht="12.75">
      <c r="A128" s="156">
        <v>40360</v>
      </c>
      <c r="B128" s="158">
        <v>117.22383000000002</v>
      </c>
      <c r="C128" s="158">
        <v>119.66200572761987</v>
      </c>
    </row>
    <row r="129" spans="1:3" ht="12.75">
      <c r="A129" s="156">
        <v>40391</v>
      </c>
      <c r="B129" s="158">
        <v>116.195155</v>
      </c>
      <c r="C129" s="158">
        <v>118.6860033941451</v>
      </c>
    </row>
    <row r="130" spans="1:3" ht="12.75">
      <c r="A130" s="156">
        <v>40422</v>
      </c>
      <c r="B130" s="158">
        <v>114.61457299999998</v>
      </c>
      <c r="C130" s="158">
        <v>117.17970619431482</v>
      </c>
    </row>
    <row r="131" spans="1:3" ht="12.75">
      <c r="A131" s="156">
        <v>40452</v>
      </c>
      <c r="B131" s="158">
        <v>117.20210599999999</v>
      </c>
      <c r="C131" s="158">
        <v>120.58979316928297</v>
      </c>
    </row>
    <row r="132" spans="1:3" ht="12.75">
      <c r="A132" s="156">
        <v>40483</v>
      </c>
      <c r="B132" s="158">
        <v>118.70185099999999</v>
      </c>
      <c r="C132" s="158">
        <v>122.46978892660162</v>
      </c>
    </row>
    <row r="133" spans="1:3" ht="12.75">
      <c r="A133" s="156">
        <v>40513</v>
      </c>
      <c r="B133" s="158">
        <v>121.60674100000001</v>
      </c>
      <c r="C133" s="158">
        <v>125.75972740772167</v>
      </c>
    </row>
    <row r="134" spans="1:3" ht="12.75">
      <c r="A134" s="156">
        <v>40544</v>
      </c>
      <c r="B134" s="158">
        <v>127.52571590030338</v>
      </c>
      <c r="C134" s="158">
        <v>132.07785401783238</v>
      </c>
    </row>
    <row r="135" spans="1:3" ht="12.75">
      <c r="A135" s="156">
        <v>40575</v>
      </c>
      <c r="B135" s="158">
        <v>128.36608530129084</v>
      </c>
      <c r="C135" s="158">
        <v>133.44571412748513</v>
      </c>
    </row>
    <row r="136" spans="1:3" ht="12.75">
      <c r="A136" s="156">
        <v>40603</v>
      </c>
      <c r="B136" s="158">
        <v>131.89238593777884</v>
      </c>
      <c r="C136" s="158">
        <v>138.1262806667774</v>
      </c>
    </row>
    <row r="137" spans="1:3" ht="12.75">
      <c r="A137" s="156">
        <v>40634</v>
      </c>
      <c r="B137" s="158">
        <v>134.74220569864968</v>
      </c>
      <c r="C137" s="158">
        <v>141.12278119288914</v>
      </c>
    </row>
    <row r="138" spans="1:3" ht="12.75">
      <c r="A138" s="156">
        <v>40664</v>
      </c>
      <c r="B138" s="158">
        <v>136.70606507643805</v>
      </c>
      <c r="C138" s="158">
        <v>141.50727363349392</v>
      </c>
    </row>
    <row r="139" spans="1:3" ht="12.75">
      <c r="A139" s="156">
        <v>40695</v>
      </c>
      <c r="B139" s="158">
        <v>135.5647462970674</v>
      </c>
      <c r="C139" s="158">
        <v>139.64235088885198</v>
      </c>
    </row>
    <row r="140" spans="1:3" ht="12.75">
      <c r="A140" s="156">
        <v>40725</v>
      </c>
      <c r="B140" s="158">
        <v>135.10612515614778</v>
      </c>
      <c r="C140" s="158">
        <v>139.42141607132967</v>
      </c>
    </row>
    <row r="141" spans="1:3" ht="12.75">
      <c r="A141" s="156">
        <v>40756</v>
      </c>
      <c r="B141" s="158">
        <v>135.34572601272973</v>
      </c>
      <c r="C141" s="158">
        <v>139.8523924239907</v>
      </c>
    </row>
    <row r="142" spans="1:3" ht="12.75">
      <c r="A142" s="156">
        <v>40787</v>
      </c>
      <c r="B142" s="158">
        <v>134.74992207483197</v>
      </c>
      <c r="C142" s="158">
        <v>139.1504247660187</v>
      </c>
    </row>
    <row r="143" spans="1:3" ht="12.75">
      <c r="A143" s="156">
        <v>40817</v>
      </c>
      <c r="B143" s="158">
        <v>133.965470227827</v>
      </c>
      <c r="C143" s="158">
        <v>139.3668588359085</v>
      </c>
    </row>
    <row r="144" spans="1:3" ht="12.75">
      <c r="A144" s="156">
        <v>40848</v>
      </c>
      <c r="B144" s="158">
        <v>133.17568913211588</v>
      </c>
      <c r="C144" s="158">
        <v>140.2541723431356</v>
      </c>
    </row>
    <row r="145" spans="1:3" ht="12.75">
      <c r="A145" s="156">
        <v>40878</v>
      </c>
      <c r="B145" s="158">
        <v>132.0853453096187</v>
      </c>
      <c r="C145" s="158">
        <v>140.62600598105993</v>
      </c>
    </row>
    <row r="146" spans="1:3" ht="12.75">
      <c r="A146" s="156">
        <v>40909</v>
      </c>
      <c r="B146" s="158">
        <v>132.88733924216288</v>
      </c>
      <c r="C146" s="158">
        <v>141.34450130143435</v>
      </c>
    </row>
    <row r="147" spans="1:3" ht="12.75">
      <c r="A147" s="156">
        <v>40940</v>
      </c>
      <c r="B147" s="158">
        <v>134.55736541550178</v>
      </c>
      <c r="C147" s="158">
        <v>142.56475161987038</v>
      </c>
    </row>
    <row r="148" spans="1:3" ht="12.75">
      <c r="A148" s="156">
        <v>40969</v>
      </c>
      <c r="B148" s="158">
        <v>137.67236690262328</v>
      </c>
      <c r="C148" s="158">
        <v>145.04376142216313</v>
      </c>
    </row>
    <row r="149" spans="1:3" ht="12.75">
      <c r="A149" s="156">
        <v>41000</v>
      </c>
      <c r="B149" s="158">
        <v>141.73842424602938</v>
      </c>
      <c r="C149" s="158">
        <v>147.78288032342024</v>
      </c>
    </row>
    <row r="150" spans="1:3" ht="12.75">
      <c r="A150" s="156">
        <v>41030</v>
      </c>
      <c r="B150" s="158">
        <v>137.676405</v>
      </c>
      <c r="C150" s="158">
        <v>144.0109020592667</v>
      </c>
    </row>
    <row r="151" spans="1:3" ht="12.75">
      <c r="A151" s="156">
        <v>41061</v>
      </c>
      <c r="B151" s="158">
        <v>131.634916</v>
      </c>
      <c r="C151" s="158">
        <v>137.4374917127072</v>
      </c>
    </row>
    <row r="152" spans="1:3" ht="12.75">
      <c r="A152" s="156">
        <v>41091</v>
      </c>
      <c r="B152" s="158">
        <v>131.084754</v>
      </c>
      <c r="C152" s="158">
        <v>136.59248417880463</v>
      </c>
    </row>
    <row r="153" spans="1:3" ht="12.75">
      <c r="A153" s="156">
        <v>41122</v>
      </c>
      <c r="B153" s="158">
        <v>134.13443</v>
      </c>
      <c r="C153" s="158">
        <v>139.40545956805627</v>
      </c>
    </row>
    <row r="154" spans="1:3" ht="12.75">
      <c r="A154" s="156">
        <v>41153</v>
      </c>
      <c r="B154" s="158">
        <v>139.128844</v>
      </c>
      <c r="C154" s="158">
        <v>143.97804821697642</v>
      </c>
    </row>
    <row r="155" spans="1:3" ht="12.75">
      <c r="A155" s="156">
        <v>41183</v>
      </c>
      <c r="B155" s="158">
        <v>138.07635599999998</v>
      </c>
      <c r="C155" s="158">
        <v>143.01836062280265</v>
      </c>
    </row>
    <row r="156" spans="1:3" ht="12.75">
      <c r="A156" s="156">
        <v>41214</v>
      </c>
      <c r="B156" s="158">
        <v>134.54309</v>
      </c>
      <c r="C156" s="158">
        <v>141.09923756906076</v>
      </c>
    </row>
    <row r="157" spans="1:3" ht="12.75">
      <c r="A157" s="156">
        <v>41244</v>
      </c>
      <c r="B157" s="158">
        <v>131.552276</v>
      </c>
      <c r="C157" s="158">
        <v>139.66123857358113</v>
      </c>
    </row>
    <row r="158" spans="1:3" ht="12.75">
      <c r="A158" s="156">
        <v>41275</v>
      </c>
      <c r="B158" s="158">
        <v>131.709578</v>
      </c>
      <c r="C158" s="158">
        <v>139.45832245102966</v>
      </c>
    </row>
    <row r="159" spans="1:3" ht="12.75">
      <c r="A159" s="156">
        <v>41306</v>
      </c>
      <c r="B159" s="158">
        <v>136.366511</v>
      </c>
      <c r="C159" s="158">
        <v>143.90401506780512</v>
      </c>
    </row>
    <row r="160" spans="1:3" ht="12.75">
      <c r="A160" s="156">
        <v>41334</v>
      </c>
      <c r="B160" s="158">
        <v>137.249865</v>
      </c>
      <c r="C160" s="158">
        <v>144.60951180311403</v>
      </c>
    </row>
    <row r="161" spans="1:3" ht="12.75">
      <c r="A161" s="156">
        <v>41365</v>
      </c>
      <c r="B161" s="158">
        <v>136.80606300000002</v>
      </c>
      <c r="C161" s="158">
        <v>141.27323656454047</v>
      </c>
    </row>
    <row r="162" spans="1:3" ht="12.75">
      <c r="A162" s="156">
        <v>41395</v>
      </c>
      <c r="B162" s="158">
        <v>132.74727900000002</v>
      </c>
      <c r="C162" s="158">
        <v>137.95112506278252</v>
      </c>
    </row>
    <row r="163" spans="1:3" ht="12.75">
      <c r="A163" s="156">
        <v>41426</v>
      </c>
      <c r="B163" s="158">
        <v>134.06139199999998</v>
      </c>
      <c r="C163" s="158">
        <v>139.2599367152185</v>
      </c>
    </row>
    <row r="164" spans="1:3" ht="12.75">
      <c r="A164" s="156">
        <v>41456</v>
      </c>
      <c r="B164" s="158">
        <v>134.741711</v>
      </c>
      <c r="C164" s="158">
        <v>139.622535</v>
      </c>
    </row>
    <row r="165" spans="1:3" ht="12.75">
      <c r="A165" s="156">
        <v>41487</v>
      </c>
      <c r="B165" s="158">
        <v>136.868361</v>
      </c>
      <c r="C165" s="158">
        <v>141.62552200000002</v>
      </c>
    </row>
    <row r="166" spans="1:3" ht="12.75">
      <c r="A166" s="156">
        <v>41518</v>
      </c>
      <c r="B166" s="158">
        <v>137.191123</v>
      </c>
      <c r="C166" s="158">
        <v>142.332028</v>
      </c>
    </row>
    <row r="167" spans="1:3" ht="12.75">
      <c r="A167" s="156">
        <v>41548</v>
      </c>
      <c r="B167" s="158">
        <v>131.48058600000002</v>
      </c>
      <c r="C167" s="158">
        <v>138.763945</v>
      </c>
    </row>
    <row r="168" spans="1:3" ht="12.75">
      <c r="A168" s="156">
        <v>41579</v>
      </c>
      <c r="B168" s="158">
        <v>129.73016900000002</v>
      </c>
      <c r="C168" s="158">
        <v>137.296061</v>
      </c>
    </row>
    <row r="169" spans="1:3" ht="12.75">
      <c r="A169" s="156">
        <v>41609</v>
      </c>
      <c r="B169" s="158">
        <v>130.790698</v>
      </c>
      <c r="C169" s="158">
        <v>138.766031</v>
      </c>
    </row>
    <row r="170" spans="1:3" ht="12.75">
      <c r="A170" s="156">
        <v>41640</v>
      </c>
      <c r="B170" s="158">
        <v>130.163805</v>
      </c>
      <c r="C170" s="158">
        <v>138.106687</v>
      </c>
    </row>
    <row r="171" spans="1:3" ht="12.75">
      <c r="A171" s="156">
        <v>41671</v>
      </c>
      <c r="B171" s="158">
        <v>128.99663500000003</v>
      </c>
      <c r="C171" s="158">
        <v>136.65356</v>
      </c>
    </row>
    <row r="172" spans="1:3" ht="12.75">
      <c r="A172" s="156">
        <v>41699</v>
      </c>
      <c r="B172" s="158">
        <v>128.61702400000001</v>
      </c>
      <c r="C172" s="158">
        <v>136.03000400000002</v>
      </c>
    </row>
    <row r="173" spans="1:3" ht="12.75">
      <c r="A173" s="156">
        <v>41730</v>
      </c>
      <c r="B173" s="158">
        <v>128.794056</v>
      </c>
      <c r="C173" s="158">
        <v>135.86773699999998</v>
      </c>
    </row>
    <row r="174" spans="1:3" ht="12.75">
      <c r="A174" s="156">
        <v>41760</v>
      </c>
      <c r="B174" s="158">
        <v>129.31913299999997</v>
      </c>
      <c r="C174" s="158">
        <v>136.103889</v>
      </c>
    </row>
    <row r="175" spans="1:3" ht="12.75">
      <c r="A175" s="156">
        <v>41791</v>
      </c>
      <c r="B175" s="158">
        <v>129.69879</v>
      </c>
      <c r="C175" s="158">
        <v>135.413598</v>
      </c>
    </row>
    <row r="176" spans="1:3" ht="12.75">
      <c r="A176" s="156">
        <v>41821</v>
      </c>
      <c r="B176" s="158">
        <v>131.12031332252138</v>
      </c>
      <c r="C176" s="158">
        <v>136.00770251585504</v>
      </c>
    </row>
    <row r="177" spans="1:3" ht="12.75">
      <c r="A177" s="156">
        <v>41852</v>
      </c>
      <c r="B177" s="158">
        <v>129.26998619398003</v>
      </c>
      <c r="C177" s="158">
        <v>133.61397856642014</v>
      </c>
    </row>
    <row r="178" spans="1:3" ht="12.75">
      <c r="A178" s="156">
        <v>41883</v>
      </c>
      <c r="B178" s="158">
        <v>128.51363951447328</v>
      </c>
      <c r="C178" s="158">
        <v>133.07131880571035</v>
      </c>
    </row>
    <row r="179" spans="1:3" ht="12.75">
      <c r="A179" s="156">
        <v>41913</v>
      </c>
      <c r="B179" s="158">
        <v>126.75774663537119</v>
      </c>
      <c r="C179" s="158">
        <v>131.0819765451586</v>
      </c>
    </row>
    <row r="180" spans="1:3" ht="12.75">
      <c r="A180" s="156">
        <v>41944</v>
      </c>
      <c r="B180" s="158">
        <v>122.4770685134171</v>
      </c>
      <c r="C180" s="158">
        <v>127.17997624801116</v>
      </c>
    </row>
    <row r="181" spans="1:3" ht="12.75">
      <c r="A181" s="156">
        <v>41974</v>
      </c>
      <c r="B181" s="158">
        <v>116.22</v>
      </c>
      <c r="C181" s="158">
        <v>122.37</v>
      </c>
    </row>
    <row r="182" spans="1:3" ht="12.75">
      <c r="A182" s="156">
        <v>42005</v>
      </c>
      <c r="B182" s="157">
        <f>'T10.6b'!B$12</f>
        <v>108.45</v>
      </c>
      <c r="C182" s="157">
        <f>'T10.6b'!B$28</f>
        <v>115.85</v>
      </c>
    </row>
    <row r="183" spans="1:3" ht="12.75">
      <c r="A183" s="156">
        <v>42036</v>
      </c>
      <c r="B183" s="157">
        <f>'T10.6b'!C$12</f>
        <v>107.19525562477767</v>
      </c>
      <c r="C183" s="157">
        <f>'T10.6b'!C$28</f>
        <v>114.60482432705925</v>
      </c>
    </row>
    <row r="184" spans="1:3" ht="12.75">
      <c r="A184" s="156">
        <v>42064</v>
      </c>
      <c r="B184" s="157">
        <f>'T10.6b'!D$12</f>
        <v>111.0420528125703</v>
      </c>
      <c r="C184" s="157">
        <f>'T10.6b'!D$28</f>
        <v>118.21098075553682</v>
      </c>
    </row>
    <row r="185" spans="1:3" ht="12.75">
      <c r="A185" s="156">
        <v>42095</v>
      </c>
      <c r="B185" s="157">
        <f>'T10.6b'!E$12</f>
        <v>112.54747322161757</v>
      </c>
      <c r="C185" s="157">
        <f>'T10.6b'!E$28</f>
        <v>119.09091328262988</v>
      </c>
    </row>
    <row r="186" spans="1:3" ht="12.75">
      <c r="A186" s="156">
        <v>42125</v>
      </c>
      <c r="B186" s="157">
        <f>'T10.6b'!F$12</f>
        <v>115.74955790764177</v>
      </c>
      <c r="C186" s="157">
        <f>'T10.6b'!F$28</f>
        <v>120.9674548009347</v>
      </c>
    </row>
    <row r="187" spans="1:38" ht="15">
      <c r="A187" s="156">
        <v>42156</v>
      </c>
      <c r="B187" s="157">
        <f>'T10.6b'!G$12</f>
        <v>116.39630253982509</v>
      </c>
      <c r="C187" s="157">
        <f>'T10.6b'!G$28</f>
        <v>121.24244809918015</v>
      </c>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ht="15">
      <c r="A188" s="156">
        <v>42186</v>
      </c>
      <c r="B188" s="157">
        <f>'T10.6b'!H$12</f>
        <v>116.40329866923989</v>
      </c>
      <c r="C188" s="157">
        <f>'T10.6b'!H$28</f>
        <v>118.73215718132138</v>
      </c>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ht="15">
      <c r="A189" s="156">
        <v>42217</v>
      </c>
      <c r="B189" s="157">
        <f>'T10.6b'!I$12</f>
        <v>114.4823815894187</v>
      </c>
      <c r="C189" s="157">
        <f>'T10.6b'!I$28</f>
        <v>111.70248786533506</v>
      </c>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ht="15">
      <c r="A190" s="156">
        <v>42248</v>
      </c>
      <c r="B190" s="157">
        <f>'T10.6b'!J$12</f>
        <v>111.49316544650968</v>
      </c>
      <c r="C190" s="157">
        <f>'T10.6b'!J$28</f>
        <v>109.81140500000002</v>
      </c>
      <c r="H190" s="3"/>
      <c r="I190" s="3"/>
      <c r="J190" s="3"/>
      <c r="K190" s="3"/>
      <c r="L190" s="3"/>
      <c r="M190" s="3"/>
      <c r="N190" s="3"/>
      <c r="O190" s="3"/>
      <c r="P190" s="3"/>
      <c r="Q190" s="3"/>
      <c r="R190" s="3"/>
      <c r="S190" s="3"/>
      <c r="T190" s="3"/>
      <c r="U190" s="3"/>
      <c r="V190" s="3"/>
      <c r="W190" s="3"/>
      <c r="X190" s="3"/>
      <c r="Y190" s="3"/>
      <c r="Z190" s="3"/>
      <c r="AA190" s="3"/>
      <c r="AB190" s="3"/>
      <c r="AC190" s="3"/>
      <c r="AD190" s="3"/>
      <c r="AE190" s="6"/>
      <c r="AF190" s="3"/>
      <c r="AG190" s="3"/>
      <c r="AH190" s="3"/>
      <c r="AI190" s="3"/>
      <c r="AJ190" s="3"/>
      <c r="AK190" s="3"/>
      <c r="AL190" s="3"/>
    </row>
    <row r="191" spans="1:38" ht="15">
      <c r="A191" s="156">
        <v>42278</v>
      </c>
      <c r="B191" s="157">
        <f>'T10.6b'!K$12</f>
        <v>108.9681925453667</v>
      </c>
      <c r="C191" s="157">
        <f>'T10.6b'!K$28</f>
        <v>110.77926596111021</v>
      </c>
      <c r="H191" s="3"/>
      <c r="I191" s="3"/>
      <c r="J191" s="3"/>
      <c r="K191" s="3"/>
      <c r="L191" s="3"/>
      <c r="M191" s="3"/>
      <c r="N191" s="3"/>
      <c r="O191" s="3"/>
      <c r="P191" s="3"/>
      <c r="Q191" s="3"/>
      <c r="R191" s="3"/>
      <c r="S191" s="3"/>
      <c r="T191" s="3"/>
      <c r="U191" s="3"/>
      <c r="V191" s="3"/>
      <c r="W191" s="3"/>
      <c r="X191" s="3"/>
      <c r="Y191" s="3"/>
      <c r="Z191" s="3"/>
      <c r="AA191" s="3"/>
      <c r="AB191" s="3"/>
      <c r="AC191" s="3"/>
      <c r="AD191" s="3"/>
      <c r="AE191" s="6"/>
      <c r="AF191" s="3"/>
      <c r="AG191" s="3"/>
      <c r="AH191" s="3"/>
      <c r="AI191" s="3"/>
      <c r="AJ191" s="3"/>
      <c r="AK191" s="3"/>
      <c r="AL191" s="3"/>
    </row>
    <row r="192" spans="1:38" ht="15">
      <c r="A192" s="156">
        <v>42309</v>
      </c>
      <c r="B192" s="157">
        <f>'T10.6b'!L$12</f>
        <v>107.24</v>
      </c>
      <c r="C192" s="157">
        <f>'T10.6b'!L$28</f>
        <v>110.12</v>
      </c>
      <c r="H192" s="3"/>
      <c r="I192" s="3"/>
      <c r="J192" s="3"/>
      <c r="K192" s="3"/>
      <c r="L192" s="3"/>
      <c r="M192" s="3"/>
      <c r="N192" s="3"/>
      <c r="O192" s="3"/>
      <c r="P192" s="3"/>
      <c r="Q192" s="3"/>
      <c r="R192" s="3"/>
      <c r="S192" s="3"/>
      <c r="T192" s="3"/>
      <c r="U192" s="3"/>
      <c r="V192" s="3"/>
      <c r="W192" s="3"/>
      <c r="X192" s="3"/>
      <c r="Y192" s="3"/>
      <c r="Z192" s="3"/>
      <c r="AA192" s="3"/>
      <c r="AB192" s="3"/>
      <c r="AC192" s="3"/>
      <c r="AD192" s="3"/>
      <c r="AE192" s="6"/>
      <c r="AF192" s="3"/>
      <c r="AG192" s="3"/>
      <c r="AH192" s="3"/>
      <c r="AI192" s="3"/>
      <c r="AJ192" s="3"/>
      <c r="AK192" s="3"/>
      <c r="AL192" s="3"/>
    </row>
    <row r="193" spans="1:38" ht="15">
      <c r="A193" s="156">
        <v>42339</v>
      </c>
      <c r="B193" s="157">
        <f>'T10.6b'!M$12</f>
        <v>103.67939692928786</v>
      </c>
      <c r="C193" s="157">
        <f>'T10.6b'!M$28</f>
        <v>107.76825000000002</v>
      </c>
      <c r="H193" s="3"/>
      <c r="I193" s="3"/>
      <c r="J193" s="3"/>
      <c r="K193" s="3"/>
      <c r="L193" s="3"/>
      <c r="M193" s="3"/>
      <c r="N193" s="3"/>
      <c r="O193" s="3"/>
      <c r="P193" s="3"/>
      <c r="Q193" s="3"/>
      <c r="R193" s="3"/>
      <c r="S193" s="3"/>
      <c r="T193" s="3"/>
      <c r="U193" s="3"/>
      <c r="V193" s="3"/>
      <c r="W193" s="3"/>
      <c r="X193" s="3"/>
      <c r="Y193" s="3"/>
      <c r="Z193" s="3"/>
      <c r="AA193" s="3"/>
      <c r="AB193" s="3"/>
      <c r="AC193" s="3"/>
      <c r="AD193" s="3"/>
      <c r="AE193" s="6"/>
      <c r="AF193" s="3"/>
      <c r="AG193" s="3"/>
      <c r="AH193" s="3"/>
      <c r="AI193" s="3"/>
      <c r="AJ193" s="3"/>
      <c r="AK193" s="3"/>
      <c r="AL193" s="3"/>
    </row>
    <row r="194" spans="1:38" ht="15">
      <c r="A194" s="156">
        <v>42370</v>
      </c>
      <c r="B194" s="157">
        <f>'T10.6b'!B$13</f>
        <v>101.74238646628896</v>
      </c>
      <c r="C194" s="157">
        <f>'T10.6b'!B$29</f>
        <v>102.52259600000002</v>
      </c>
      <c r="H194" s="3"/>
      <c r="I194" s="3"/>
      <c r="J194" s="3"/>
      <c r="K194" s="3"/>
      <c r="L194" s="3"/>
      <c r="M194" s="3"/>
      <c r="N194" s="3"/>
      <c r="O194" s="3"/>
      <c r="P194" s="3"/>
      <c r="Q194" s="3"/>
      <c r="R194" s="3"/>
      <c r="S194" s="3"/>
      <c r="T194" s="3"/>
      <c r="U194" s="3"/>
      <c r="V194" s="3"/>
      <c r="W194" s="3"/>
      <c r="X194" s="3"/>
      <c r="Y194" s="3"/>
      <c r="Z194" s="3"/>
      <c r="AA194" s="3"/>
      <c r="AB194" s="3"/>
      <c r="AC194" s="3"/>
      <c r="AD194" s="3"/>
      <c r="AE194" s="6"/>
      <c r="AF194" s="3"/>
      <c r="AG194" s="3"/>
      <c r="AH194" s="3"/>
      <c r="AI194" s="3"/>
      <c r="AJ194" s="3"/>
      <c r="AK194" s="3"/>
      <c r="AL194" s="3"/>
    </row>
    <row r="195" spans="1:38" ht="15">
      <c r="A195" s="156">
        <v>42401</v>
      </c>
      <c r="B195" s="157">
        <f>'T10.6b'!C$13</f>
        <v>101.4025375718214</v>
      </c>
      <c r="C195" s="157">
        <f>'T10.6b'!C$29</f>
        <v>101.020909</v>
      </c>
      <c r="H195" s="3"/>
      <c r="I195" s="3"/>
      <c r="J195" s="3"/>
      <c r="K195" s="3"/>
      <c r="L195" s="3"/>
      <c r="M195" s="3"/>
      <c r="N195" s="3"/>
      <c r="O195" s="3"/>
      <c r="P195" s="3"/>
      <c r="Q195" s="3"/>
      <c r="R195" s="3"/>
      <c r="S195" s="3"/>
      <c r="T195" s="3"/>
      <c r="U195" s="3"/>
      <c r="V195" s="3"/>
      <c r="W195" s="3"/>
      <c r="X195" s="3"/>
      <c r="Y195" s="3"/>
      <c r="Z195" s="3"/>
      <c r="AA195" s="3"/>
      <c r="AB195" s="3"/>
      <c r="AC195" s="3"/>
      <c r="AD195" s="3"/>
      <c r="AE195" s="6"/>
      <c r="AF195" s="3"/>
      <c r="AG195" s="3"/>
      <c r="AH195" s="3"/>
      <c r="AI195" s="3"/>
      <c r="AJ195" s="3"/>
      <c r="AK195" s="3"/>
      <c r="AL195" s="3"/>
    </row>
    <row r="196" spans="1:38" ht="15">
      <c r="A196" s="156">
        <v>42430</v>
      </c>
      <c r="B196" s="157">
        <f>'T10.6b'!D$13</f>
        <v>101.72685884394333</v>
      </c>
      <c r="C196" s="157">
        <f>'T10.6b'!D$29</f>
        <v>102.399034</v>
      </c>
      <c r="H196" s="3"/>
      <c r="I196" s="3"/>
      <c r="J196" s="3"/>
      <c r="K196" s="3"/>
      <c r="L196" s="3"/>
      <c r="M196" s="3"/>
      <c r="N196" s="3"/>
      <c r="O196" s="3"/>
      <c r="P196" s="3"/>
      <c r="Q196" s="3"/>
      <c r="R196" s="3"/>
      <c r="S196" s="3"/>
      <c r="T196" s="3"/>
      <c r="U196" s="3"/>
      <c r="V196" s="3"/>
      <c r="W196" s="3"/>
      <c r="X196" s="3"/>
      <c r="Y196" s="3"/>
      <c r="Z196" s="3"/>
      <c r="AA196" s="3"/>
      <c r="AB196" s="3"/>
      <c r="AC196" s="3"/>
      <c r="AD196" s="3"/>
      <c r="AE196" s="6"/>
      <c r="AF196" s="3"/>
      <c r="AG196" s="3"/>
      <c r="AH196" s="3"/>
      <c r="AI196" s="3"/>
      <c r="AJ196" s="3"/>
      <c r="AK196" s="3"/>
      <c r="AL196" s="3"/>
    </row>
    <row r="197" spans="1:38" ht="15">
      <c r="A197" s="156">
        <v>42461</v>
      </c>
      <c r="B197" s="157">
        <f>'T10.6b'!E$13</f>
        <v>106.44284560816905</v>
      </c>
      <c r="C197" s="157">
        <f>'T10.6b'!E$29</f>
        <v>106.943421</v>
      </c>
      <c r="H197" s="3"/>
      <c r="I197" s="3"/>
      <c r="J197" s="3"/>
      <c r="K197" s="3"/>
      <c r="L197" s="3"/>
      <c r="M197" s="3"/>
      <c r="N197" s="3"/>
      <c r="O197" s="3"/>
      <c r="P197" s="3"/>
      <c r="Q197" s="3"/>
      <c r="R197" s="3"/>
      <c r="S197" s="3"/>
      <c r="T197" s="3"/>
      <c r="U197" s="3"/>
      <c r="V197" s="3"/>
      <c r="W197" s="3"/>
      <c r="X197" s="3"/>
      <c r="Y197" s="3"/>
      <c r="Z197" s="3"/>
      <c r="AA197" s="3"/>
      <c r="AB197" s="3"/>
      <c r="AC197" s="3"/>
      <c r="AD197" s="3"/>
      <c r="AE197" s="6"/>
      <c r="AF197" s="3"/>
      <c r="AG197" s="3"/>
      <c r="AH197" s="3"/>
      <c r="AI197" s="3"/>
      <c r="AJ197" s="3"/>
      <c r="AK197" s="3"/>
      <c r="AL197" s="3"/>
    </row>
    <row r="198" spans="1:38" ht="15">
      <c r="A198" s="156">
        <v>42491</v>
      </c>
      <c r="B198" s="157">
        <f>'T10.6b'!F$13</f>
        <v>108.43411239403076</v>
      </c>
      <c r="C198" s="157">
        <f>'T10.6b'!F$29</f>
        <v>109.07089400000002</v>
      </c>
      <c r="H198" s="3"/>
      <c r="I198" s="3"/>
      <c r="J198" s="3"/>
      <c r="K198" s="3"/>
      <c r="L198" s="3"/>
      <c r="M198" s="3"/>
      <c r="N198" s="3"/>
      <c r="O198" s="3"/>
      <c r="P198" s="3"/>
      <c r="Q198" s="3"/>
      <c r="R198" s="3"/>
      <c r="S198" s="3"/>
      <c r="T198" s="3"/>
      <c r="U198" s="3"/>
      <c r="V198" s="3"/>
      <c r="W198" s="3"/>
      <c r="X198" s="3"/>
      <c r="Y198" s="3"/>
      <c r="Z198" s="3"/>
      <c r="AA198" s="3"/>
      <c r="AB198" s="3"/>
      <c r="AC198" s="3"/>
      <c r="AD198" s="3"/>
      <c r="AE198" s="6"/>
      <c r="AF198" s="3"/>
      <c r="AG198" s="3"/>
      <c r="AH198" s="3"/>
      <c r="AI198" s="3"/>
      <c r="AJ198" s="3"/>
      <c r="AK198" s="3"/>
      <c r="AL198" s="3"/>
    </row>
    <row r="199" spans="1:38" ht="15">
      <c r="A199" s="156">
        <v>42522</v>
      </c>
      <c r="B199" s="157">
        <f>'T10.6b'!G$13</f>
        <v>110.96341401246198</v>
      </c>
      <c r="C199" s="157">
        <f>'T10.6b'!G$29</f>
        <v>111.856993</v>
      </c>
      <c r="H199" s="3"/>
      <c r="I199" s="3"/>
      <c r="J199" s="3"/>
      <c r="K199" s="3"/>
      <c r="L199" s="3"/>
      <c r="M199" s="3"/>
      <c r="N199" s="3"/>
      <c r="O199" s="3"/>
      <c r="P199" s="3"/>
      <c r="Q199" s="3"/>
      <c r="R199" s="3"/>
      <c r="S199" s="3"/>
      <c r="T199" s="3"/>
      <c r="U199" s="3"/>
      <c r="V199" s="3"/>
      <c r="W199" s="3"/>
      <c r="X199" s="3"/>
      <c r="Y199" s="3"/>
      <c r="Z199" s="3"/>
      <c r="AA199" s="3"/>
      <c r="AB199" s="3"/>
      <c r="AC199" s="3"/>
      <c r="AD199" s="3"/>
      <c r="AE199" s="6"/>
      <c r="AF199" s="4"/>
      <c r="AG199" s="4"/>
      <c r="AH199" s="4"/>
      <c r="AI199" s="4"/>
      <c r="AJ199" s="4"/>
      <c r="AK199" s="4"/>
      <c r="AL199" s="4"/>
    </row>
    <row r="200" spans="1:38" ht="15">
      <c r="A200" s="156">
        <v>42552</v>
      </c>
      <c r="B200" s="157">
        <f>'T10.6b'!H$13</f>
        <v>111.66290536362959</v>
      </c>
      <c r="C200" s="157">
        <f>'T10.6b'!H$29</f>
        <v>112.65084500000002</v>
      </c>
      <c r="H200" s="3"/>
      <c r="I200" s="3"/>
      <c r="J200" s="3"/>
      <c r="K200" s="3"/>
      <c r="L200" s="3"/>
      <c r="M200" s="3"/>
      <c r="N200" s="3"/>
      <c r="O200" s="3"/>
      <c r="P200" s="3"/>
      <c r="Q200" s="3"/>
      <c r="R200" s="3"/>
      <c r="S200" s="3"/>
      <c r="T200" s="3"/>
      <c r="U200" s="3"/>
      <c r="V200" s="3"/>
      <c r="W200" s="3"/>
      <c r="X200" s="3"/>
      <c r="Y200" s="3"/>
      <c r="Z200" s="3"/>
      <c r="AA200" s="3"/>
      <c r="AB200" s="3"/>
      <c r="AC200" s="3"/>
      <c r="AD200" s="3"/>
      <c r="AE200" s="6"/>
      <c r="AF200" s="3"/>
      <c r="AG200" s="3"/>
      <c r="AH200" s="3"/>
      <c r="AI200" s="3"/>
      <c r="AJ200" s="3"/>
      <c r="AK200" s="3"/>
      <c r="AL200" s="3"/>
    </row>
    <row r="201" spans="1:38" ht="15">
      <c r="A201" s="156">
        <v>42583</v>
      </c>
      <c r="B201" s="157">
        <f>'T10.6b'!I$13</f>
        <v>109.04960402185078</v>
      </c>
      <c r="C201" s="157">
        <f>'T10.6b'!I$29</f>
        <v>110.68451</v>
      </c>
      <c r="H201" s="3"/>
      <c r="I201" s="3"/>
      <c r="J201" s="3"/>
      <c r="K201" s="3"/>
      <c r="L201" s="3"/>
      <c r="M201" s="3"/>
      <c r="N201" s="3"/>
      <c r="O201" s="3"/>
      <c r="P201" s="3"/>
      <c r="Q201" s="3"/>
      <c r="R201" s="3"/>
      <c r="S201" s="3"/>
      <c r="T201" s="3"/>
      <c r="U201" s="3"/>
      <c r="V201" s="3"/>
      <c r="W201" s="3"/>
      <c r="X201" s="3"/>
      <c r="Y201" s="3"/>
      <c r="Z201" s="3"/>
      <c r="AA201" s="3"/>
      <c r="AB201" s="3"/>
      <c r="AC201" s="3"/>
      <c r="AD201" s="3"/>
      <c r="AE201" s="6"/>
      <c r="AF201" s="3"/>
      <c r="AG201" s="3"/>
      <c r="AH201" s="3"/>
      <c r="AI201" s="3"/>
      <c r="AJ201" s="3"/>
      <c r="AK201" s="3"/>
      <c r="AL201" s="3"/>
    </row>
    <row r="202" spans="1:38" ht="15">
      <c r="A202" s="156">
        <v>42614</v>
      </c>
      <c r="B202" s="157">
        <f>'T10.6b'!J$13</f>
        <v>111.21109967971043</v>
      </c>
      <c r="C202" s="157">
        <f>'T10.6b'!J$29</f>
        <v>113.23174</v>
      </c>
      <c r="H202" s="3"/>
      <c r="I202" s="3"/>
      <c r="J202" s="3"/>
      <c r="K202" s="3"/>
      <c r="L202" s="3"/>
      <c r="M202" s="3"/>
      <c r="N202" s="3"/>
      <c r="O202" s="3"/>
      <c r="P202" s="3"/>
      <c r="Q202" s="3"/>
      <c r="R202" s="3"/>
      <c r="S202" s="3"/>
      <c r="T202" s="3"/>
      <c r="U202" s="3"/>
      <c r="V202" s="3"/>
      <c r="W202" s="3"/>
      <c r="X202" s="3"/>
      <c r="Y202" s="3"/>
      <c r="Z202" s="3"/>
      <c r="AA202" s="3"/>
      <c r="AB202" s="3"/>
      <c r="AC202" s="3"/>
      <c r="AD202" s="3"/>
      <c r="AE202" s="6"/>
      <c r="AF202" s="3"/>
      <c r="AG202" s="3"/>
      <c r="AH202" s="3"/>
      <c r="AI202" s="3"/>
      <c r="AJ202" s="3"/>
      <c r="AK202" s="3"/>
      <c r="AL202" s="3"/>
    </row>
    <row r="203" spans="1:38" ht="15">
      <c r="A203" s="156">
        <v>42644</v>
      </c>
      <c r="B203" s="157">
        <f>'T10.6b'!K$13</f>
        <v>113.55512394232454</v>
      </c>
      <c r="C203" s="157">
        <f>'T10.6b'!K$29</f>
        <v>115.64206800000001</v>
      </c>
      <c r="H203" s="20"/>
      <c r="I203" s="20"/>
      <c r="J203" s="20"/>
      <c r="K203" s="20"/>
      <c r="L203" s="20"/>
      <c r="M203" s="20"/>
      <c r="N203" s="20"/>
      <c r="O203" s="20"/>
      <c r="P203" s="20"/>
      <c r="Q203" s="20"/>
      <c r="R203" s="29"/>
      <c r="S203" s="29"/>
      <c r="T203" s="29"/>
      <c r="U203" s="4"/>
      <c r="V203" s="4"/>
      <c r="W203" s="4"/>
      <c r="X203" s="4"/>
      <c r="Y203" s="4"/>
      <c r="Z203" s="4"/>
      <c r="AA203" s="4"/>
      <c r="AB203" s="4"/>
      <c r="AC203" s="4"/>
      <c r="AD203" s="4"/>
      <c r="AE203" s="3"/>
      <c r="AF203" s="3"/>
      <c r="AG203" s="3"/>
      <c r="AH203" s="3"/>
      <c r="AI203" s="3"/>
      <c r="AJ203" s="3"/>
      <c r="AK203" s="3"/>
      <c r="AL203" s="3"/>
    </row>
    <row r="204" spans="1:38" ht="15">
      <c r="A204" s="156">
        <v>42675</v>
      </c>
      <c r="B204" s="157">
        <f>'T10.6b'!L$13</f>
        <v>115.88441626191991</v>
      </c>
      <c r="C204" s="157">
        <f>'T10.6b'!L$29</f>
        <v>118.36027900000002</v>
      </c>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ht="15">
      <c r="A205" s="156">
        <v>42705</v>
      </c>
      <c r="B205" s="157">
        <f>'T10.6b'!M$13</f>
        <v>114.07237962180028</v>
      </c>
      <c r="C205" s="157">
        <f>'T10.6b'!M$29</f>
        <v>117.16027500000001</v>
      </c>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ht="15">
      <c r="A206" s="156">
        <v>42736</v>
      </c>
      <c r="B206" s="157">
        <f>'T10.6b'!B$14</f>
        <v>118.6949819804314</v>
      </c>
      <c r="C206" s="157">
        <f>'T10.6b'!B$30</f>
        <v>121.99151200000001</v>
      </c>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5">
      <c r="A207" s="156">
        <v>42767</v>
      </c>
      <c r="B207" s="157">
        <f>'T10.6b'!C$14</f>
        <v>119.86249365467899</v>
      </c>
      <c r="C207" s="157">
        <f>'T10.6b'!C$30</f>
        <v>122.79895400000001</v>
      </c>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5">
      <c r="A208" s="156">
        <v>42795</v>
      </c>
      <c r="B208" s="157">
        <f>'T10.6b'!D$14</f>
        <v>119.39</v>
      </c>
      <c r="C208" s="157">
        <f>'T10.6b'!D$30</f>
        <v>122.34</v>
      </c>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ht="15">
      <c r="A209" s="156">
        <v>42826</v>
      </c>
      <c r="B209" s="157">
        <f>'T10.6b'!E$14</f>
        <v>117.30161929557933</v>
      </c>
      <c r="C209" s="157">
        <f>'T10.6b'!E$30</f>
        <v>119.89196800000002</v>
      </c>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ht="15">
      <c r="A210" s="156">
        <v>42856</v>
      </c>
      <c r="B210" s="157">
        <f>'T10.6b'!F$14</f>
        <v>115.52119641367757</v>
      </c>
      <c r="C210" s="157">
        <f>'T10.6b'!F$30</f>
        <v>117.398356</v>
      </c>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ht="15">
      <c r="A211" s="156">
        <v>42887</v>
      </c>
      <c r="B211" s="157">
        <f>'T10.6b'!G$14</f>
        <v>115.54842345179736</v>
      </c>
      <c r="C211" s="157">
        <f>'T10.6b'!G$30</f>
        <v>117.53635100000001</v>
      </c>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ht="15">
      <c r="A212" s="156">
        <v>42917</v>
      </c>
      <c r="B212" s="157">
        <f>'T10.6b'!H$14</f>
        <v>113.90453891802687</v>
      </c>
      <c r="C212" s="157">
        <f>'T10.6b'!H$30</f>
        <v>115.39712500000002</v>
      </c>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ht="15">
      <c r="A213" s="156">
        <v>42948</v>
      </c>
      <c r="B213" s="157">
        <f>'T10.6b'!I$14</f>
        <v>115.64066330084985</v>
      </c>
      <c r="C213" s="157">
        <f>'T10.6b'!I$30</f>
        <v>117.34635300000002</v>
      </c>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ht="15">
      <c r="A214" s="156">
        <v>42979</v>
      </c>
      <c r="B214" s="157">
        <f>'T10.6b'!J$14</f>
        <v>118.9338126051533</v>
      </c>
      <c r="C214" s="157">
        <f>'T10.6b'!J$30</f>
        <v>120.516535</v>
      </c>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ht="15">
      <c r="A215" s="156">
        <v>43009</v>
      </c>
      <c r="B215" s="157">
        <f>'T10.6b'!K$14</f>
        <v>117.15004263590676</v>
      </c>
      <c r="C215" s="157">
        <f>'T10.6b'!K$30</f>
        <v>120.34368400000002</v>
      </c>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ht="15">
      <c r="A216" s="156">
        <v>43040</v>
      </c>
      <c r="B216" s="157">
        <f>'T10.6b'!L$14</f>
        <v>119.12486065179394</v>
      </c>
      <c r="C216" s="157">
        <f>'T10.6b'!L$30</f>
        <v>122.71624100000002</v>
      </c>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ht="15">
      <c r="A217" s="156">
        <v>43070</v>
      </c>
      <c r="B217" s="157">
        <f>'T10.6b'!M$14</f>
        <v>119.99395848164082</v>
      </c>
      <c r="C217" s="157">
        <f>'T10.6b'!M$14</f>
        <v>119.99395848164082</v>
      </c>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ht="15">
      <c r="A218" s="156">
        <v>43101</v>
      </c>
      <c r="B218" s="157">
        <f>'T10.6b'!B$15</f>
        <v>121.16115017585402</v>
      </c>
      <c r="C218" s="157">
        <f>'T10.6b'!B$31</f>
        <v>124.55389200000002</v>
      </c>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ht="15">
      <c r="A219" s="156">
        <v>43132</v>
      </c>
      <c r="B219" s="157">
        <f>'T10.6b'!C$15</f>
        <v>121.44174087831497</v>
      </c>
      <c r="C219" s="157">
        <f>'T10.6b'!C$31</f>
        <v>124.66208400000001</v>
      </c>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ht="15">
      <c r="A220" s="156">
        <v>43160</v>
      </c>
      <c r="B220" s="157">
        <f>'T10.6b'!D$15</f>
        <v>119.10934065825049</v>
      </c>
      <c r="C220" s="157">
        <f>'T10.6b'!D$31</f>
        <v>122.79467300000002</v>
      </c>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ht="15">
      <c r="A221" s="156">
        <v>43191</v>
      </c>
      <c r="B221" s="157">
        <f>'T10.6b'!E$15</f>
        <v>120.57402320978301</v>
      </c>
      <c r="C221" s="157">
        <f>'T10.6b'!E$31</f>
        <v>124.15899500000002</v>
      </c>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ht="15">
      <c r="A222" s="156">
        <v>43221</v>
      </c>
      <c r="B222" s="157">
        <f>'T10.6b'!F$15</f>
        <v>124.66952596204509</v>
      </c>
      <c r="C222" s="157">
        <f>'T10.6b'!F$31</f>
        <v>128.290196</v>
      </c>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ht="15">
      <c r="A223" s="156">
        <v>43252</v>
      </c>
      <c r="B223" s="157">
        <f>'T10.6b'!G$15</f>
        <v>127.94497893990926</v>
      </c>
      <c r="C223" s="157">
        <f>'T10.6b'!G$31</f>
        <v>131.87631600000003</v>
      </c>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ht="15">
      <c r="A224" s="156">
        <v>43282</v>
      </c>
      <c r="B224" s="157">
        <f>'T10.6b'!H$15</f>
        <v>127.61783494655224</v>
      </c>
      <c r="C224" s="157">
        <f>'T10.6b'!H$31</f>
        <v>131.79739000000006</v>
      </c>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ht="15">
      <c r="A225" s="156">
        <v>43313</v>
      </c>
      <c r="B225" s="157">
        <f>'T10.6b'!I$15</f>
        <v>128.61607556446174</v>
      </c>
      <c r="C225" s="157">
        <f>'T10.6b'!I$31</f>
        <v>132.49018200000003</v>
      </c>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ht="15">
      <c r="A226" s="156">
        <v>43344</v>
      </c>
      <c r="B226" s="157">
        <f>'T10.6b'!J$15</f>
        <v>130.75124439175903</v>
      </c>
      <c r="C226" s="157">
        <f>'T10.6b'!J$31</f>
        <v>134.48279000000002</v>
      </c>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ht="15">
      <c r="A227" s="156">
        <v>43374</v>
      </c>
      <c r="B227" s="157">
        <f>'T10.6b'!K$15</f>
        <v>130.88156036733116</v>
      </c>
      <c r="C227" s="157">
        <f>'T10.6b'!K$31</f>
        <v>136.616613</v>
      </c>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1:38" ht="15">
      <c r="A228" s="156">
        <v>43405</v>
      </c>
      <c r="B228" s="157">
        <f>'T10.6b'!L$15</f>
        <v>128.61109268958873</v>
      </c>
      <c r="C228" s="157">
        <f>'T10.6b'!L$31</f>
        <v>137.05865400000002</v>
      </c>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1:38" ht="15">
      <c r="A229" s="156">
        <v>43435</v>
      </c>
      <c r="B229" s="157">
        <f>'T10.6b'!M$15</f>
        <v>120.97308660849616</v>
      </c>
      <c r="C229" s="157">
        <f>'T10.6b'!M$31</f>
        <v>131.004212</v>
      </c>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ht="15">
      <c r="A230" s="156">
        <v>43466</v>
      </c>
      <c r="B230" s="157">
        <f>'T10.6b'!B$16</f>
        <v>119.45654401687585</v>
      </c>
      <c r="C230" s="157">
        <f>'T10.6b'!B$32</f>
        <v>129.268337</v>
      </c>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ht="15">
      <c r="A231" s="156">
        <v>43497</v>
      </c>
      <c r="B231" s="157">
        <f>'T10.6b'!C$16</f>
        <v>118.85497628714059</v>
      </c>
      <c r="C231" s="157">
        <f>'T10.6b'!C$32</f>
        <v>128.93373100000002</v>
      </c>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ht="15">
      <c r="A232" s="156">
        <v>43525</v>
      </c>
      <c r="B232" s="157">
        <f>'T10.6b'!D$16</f>
        <v>120.411893804137</v>
      </c>
      <c r="C232" s="157">
        <f>'T10.6b'!D$32</f>
        <v>130.71726200000003</v>
      </c>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ht="15">
      <c r="A233" s="156">
        <v>43556</v>
      </c>
      <c r="B233" s="157">
        <f>'T10.6b'!E$16</f>
        <v>124.09554601739137</v>
      </c>
      <c r="C233" s="157">
        <f>'T10.6b'!E$32</f>
        <v>132.85270000000003</v>
      </c>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ht="15">
      <c r="A234" s="156">
        <v>43586</v>
      </c>
      <c r="B234" s="157">
        <f>'T10.6b'!F$16</f>
        <v>128.06936805155308</v>
      </c>
      <c r="C234" s="157">
        <f>'T10.6b'!F$32</f>
        <v>135.32845200000003</v>
      </c>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1:38" ht="15">
      <c r="A235" s="156">
        <v>43617</v>
      </c>
      <c r="B235" s="157">
        <f>'T10.6b'!G$16</f>
        <v>127.63025546430912</v>
      </c>
      <c r="C235" s="157">
        <f>'T10.6b'!G$32</f>
        <v>133.39047800000003</v>
      </c>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1:38" ht="15">
      <c r="A236" s="156">
        <v>43647</v>
      </c>
      <c r="B236" s="157">
        <f>'T10.6b'!H$16</f>
        <v>127.38444123948818</v>
      </c>
      <c r="C236" s="157">
        <f>'T10.6b'!H$32</f>
        <v>131.760719</v>
      </c>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1:38" ht="15">
      <c r="A237" s="156">
        <v>43678</v>
      </c>
      <c r="B237" s="157">
        <f>'T10.6b'!I$16</f>
        <v>128.50965250850726</v>
      </c>
      <c r="C237" s="157">
        <f>'T10.6b'!I$32</f>
        <v>132.57667200000003</v>
      </c>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1:38" ht="15">
      <c r="A238" s="156">
        <v>43709</v>
      </c>
      <c r="B238" s="157">
        <f>'T10.6b'!J$16</f>
        <v>126.99454306314246</v>
      </c>
      <c r="C238" s="157">
        <f>'T10.6b'!J$32</f>
        <v>131.270388</v>
      </c>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1:38" ht="15">
      <c r="A239" s="156">
        <v>43739</v>
      </c>
      <c r="B239" s="157">
        <f>'T10.6b'!K$16</f>
        <v>127.06862438007403</v>
      </c>
      <c r="C239" s="157">
        <f>'T10.6b'!K$32</f>
        <v>131.89280200000002</v>
      </c>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1:38" ht="15">
      <c r="A240" s="156">
        <v>43770</v>
      </c>
      <c r="B240" s="157">
        <f>'T10.6b'!L$16</f>
        <v>125.64531106170166</v>
      </c>
      <c r="C240" s="157">
        <f>'T10.6b'!L$32</f>
        <v>130.283996</v>
      </c>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1:38" ht="15">
      <c r="A241" s="156">
        <v>43800</v>
      </c>
      <c r="B241" s="157">
        <f>'T10.6b'!M$16</f>
        <v>124.41482605562705</v>
      </c>
      <c r="C241" s="157">
        <f>'T10.6b'!M$32</f>
        <v>129.43001800000002</v>
      </c>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1:38" ht="15">
      <c r="A242" s="156">
        <v>43831</v>
      </c>
      <c r="B242" s="157">
        <f>'T10.6b'!B$17</f>
        <v>127.14053499783053</v>
      </c>
      <c r="C242" s="157">
        <f>'T10.6b'!B$33</f>
        <v>132.63434700000005</v>
      </c>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1:38" ht="15">
      <c r="A243" s="156">
        <v>43862</v>
      </c>
      <c r="B243" s="157">
        <f>'T10.6b'!C$17</f>
        <v>123.57707195860047</v>
      </c>
      <c r="C243" s="157">
        <f>'T10.6b'!C$33</f>
        <v>127.78902900000001</v>
      </c>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1:38" ht="15">
      <c r="A244" s="156">
        <v>43891</v>
      </c>
      <c r="B244" s="157">
        <f>'T10.6b'!D$17</f>
        <v>120.23922409101044</v>
      </c>
      <c r="C244" s="157">
        <f>'T10.6b'!D$33</f>
        <v>124.08827100000002</v>
      </c>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1:38" ht="15">
      <c r="A245" s="156">
        <v>43922</v>
      </c>
      <c r="B245" s="157">
        <f>'T10.6b'!E$17</f>
        <v>108.97024894010003</v>
      </c>
      <c r="C245" s="157">
        <f>'T10.6b'!E$33</f>
        <v>115.81342800000002</v>
      </c>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1:38" ht="15">
      <c r="A246" s="156">
        <v>43952</v>
      </c>
      <c r="B246" s="157">
        <f>'T10.6b'!F$17</f>
        <v>104.78</v>
      </c>
      <c r="C246" s="157">
        <f>'T10.6b'!F$33</f>
        <v>111.62</v>
      </c>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1:38" ht="15">
      <c r="A247" s="156">
        <v>43983</v>
      </c>
      <c r="B247" s="157">
        <f>'T10.6b'!G$17</f>
        <v>105.83</v>
      </c>
      <c r="C247" s="157">
        <f>'T10.6b'!G$33</f>
        <v>111.9</v>
      </c>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row r="248" spans="1:38" ht="15">
      <c r="A248" s="156">
        <v>44013</v>
      </c>
      <c r="B248" s="157">
        <f>'T10.6b'!H$17</f>
        <v>111.15</v>
      </c>
      <c r="C248" s="157">
        <f>'T10.6b'!H$33</f>
        <v>116.55</v>
      </c>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row>
    <row r="249" spans="1:38" ht="15">
      <c r="A249" s="156">
        <v>44044</v>
      </c>
      <c r="B249" s="157">
        <f>'T10.6b'!I$17</f>
        <v>112.77</v>
      </c>
      <c r="C249" s="157">
        <f>'T10.6b'!I$33</f>
        <v>117.67</v>
      </c>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row>
    <row r="250" spans="1:3" ht="12.75">
      <c r="A250" s="156">
        <v>44075</v>
      </c>
      <c r="B250" s="157">
        <f>'T10.6b'!J$17</f>
        <v>113.21</v>
      </c>
      <c r="C250" s="157">
        <f>'T10.6b'!J$33</f>
        <v>118</v>
      </c>
    </row>
    <row r="251" spans="1:3" ht="12.75">
      <c r="A251" s="156">
        <v>44105</v>
      </c>
      <c r="B251" s="157">
        <f>'T10.6b'!K$17</f>
        <v>113.15</v>
      </c>
      <c r="C251" s="157">
        <f>'T10.6b'!K$33</f>
        <v>117.85</v>
      </c>
    </row>
    <row r="252" spans="1:3" ht="12.75">
      <c r="A252" s="156">
        <v>44136</v>
      </c>
      <c r="B252" s="157">
        <f>'T10.6b'!L$17</f>
        <v>112.50638720531757</v>
      </c>
      <c r="C252" s="157">
        <f>'T10.6b'!L$33</f>
        <v>117.04967500000001</v>
      </c>
    </row>
    <row r="253" spans="1:3" ht="12.75">
      <c r="A253" s="156">
        <v>44166</v>
      </c>
      <c r="B253" s="157">
        <f>'T10.6b'!M$17</f>
        <v>114.04074095604393</v>
      </c>
      <c r="C253" s="157">
        <f>'T10.6b'!M$33</f>
        <v>118.66165900000001</v>
      </c>
    </row>
    <row r="254" spans="1:3" ht="12.75">
      <c r="A254" s="156">
        <v>44197</v>
      </c>
      <c r="B254" s="157">
        <f>'T10.6b'!B$18</f>
        <v>117.25180097462729</v>
      </c>
      <c r="C254" s="157">
        <f>'T10.6b'!B$34</f>
        <v>121.73464200000002</v>
      </c>
    </row>
    <row r="255" spans="1:3" ht="12.75">
      <c r="A255" s="156">
        <v>44228</v>
      </c>
      <c r="B255" s="157">
        <f>'T10.6b'!C$18</f>
        <v>120.68762654261788</v>
      </c>
      <c r="C255" s="157">
        <f>'T10.6b'!C$34</f>
        <v>124.91251400000003</v>
      </c>
    </row>
    <row r="256" spans="1:3" ht="12.75">
      <c r="A256" s="156">
        <v>44256</v>
      </c>
      <c r="B256" s="157">
        <f>'T10.6b'!D$18</f>
        <v>124.04262709890705</v>
      </c>
      <c r="C256" s="157">
        <f>'T10.6b'!D$34</f>
        <v>128.108541</v>
      </c>
    </row>
    <row r="257" spans="1:3" ht="12.75">
      <c r="A257" s="156">
        <v>44287</v>
      </c>
      <c r="B257" s="157">
        <f>'T10.6b'!E$18</f>
        <v>125.47293416743182</v>
      </c>
      <c r="C257" s="157">
        <f>'T10.6b'!E$34</f>
        <v>129.22425900000002</v>
      </c>
    </row>
    <row r="258" spans="1:3" ht="12.75">
      <c r="A258" s="156">
        <v>44317</v>
      </c>
      <c r="B258" s="157">
        <f>'T10.6b'!F$18</f>
        <v>127.30722371334338</v>
      </c>
      <c r="C258" s="157">
        <f>'T10.6b'!F$34</f>
        <v>130.93111900000002</v>
      </c>
    </row>
    <row r="259" spans="1:3" ht="12.75">
      <c r="A259" s="156">
        <v>44348</v>
      </c>
      <c r="B259" s="157">
        <f>'T10.6b'!G$18</f>
        <v>129.31897392759106</v>
      </c>
      <c r="C259" s="157">
        <f>'T10.6b'!G$34</f>
        <v>132.90879920000006</v>
      </c>
    </row>
    <row r="260" spans="1:3" ht="12.75">
      <c r="A260" s="156">
        <v>44378</v>
      </c>
      <c r="B260" s="157">
        <f>'T10.6b'!H$18</f>
        <v>132.74321642951182</v>
      </c>
      <c r="C260" s="157">
        <f>'T10.6b'!H$34</f>
        <v>135.365912064</v>
      </c>
    </row>
    <row r="261" spans="1:3" ht="12.75">
      <c r="A261" s="156">
        <v>44409</v>
      </c>
      <c r="B261" s="157">
        <f>'T10.6b'!I$18</f>
        <v>134.5245049963142</v>
      </c>
      <c r="C261" s="157">
        <f>'T10.6b'!I$34</f>
        <v>136.923156</v>
      </c>
    </row>
    <row r="262" spans="1:3" ht="12.75">
      <c r="A262" s="156">
        <v>44440</v>
      </c>
      <c r="B262" s="157">
        <f>'T10.6b'!J$18</f>
        <v>134.58779662975132</v>
      </c>
      <c r="C262" s="157">
        <f>'T10.6b'!J$34</f>
        <v>136.843815</v>
      </c>
    </row>
    <row r="263" spans="1:3" ht="12.75">
      <c r="A263" s="156">
        <v>44470</v>
      </c>
      <c r="B263" s="157">
        <f>'T10.6b'!K$18</f>
        <v>137.6578353985892</v>
      </c>
      <c r="C263" s="157">
        <f>'T10.6b'!K$34</f>
        <v>143.28119999999998</v>
      </c>
    </row>
    <row r="264" spans="1:3" ht="12.75">
      <c r="A264" s="156">
        <v>44501</v>
      </c>
      <c r="B264" s="157">
        <f>'T10.6b'!L$18</f>
        <v>145.94636215755014</v>
      </c>
      <c r="C264" s="157">
        <f>'T10.6b'!L$34</f>
        <v>149.814849</v>
      </c>
    </row>
    <row r="265" spans="1:3" ht="12.75">
      <c r="A265" s="156">
        <v>44531</v>
      </c>
      <c r="B265" s="157">
        <f>'T10.6b'!M$18</f>
        <v>145.69404496126748</v>
      </c>
      <c r="C265" s="157">
        <f>'T10.6b'!M$34</f>
        <v>149.19528200000002</v>
      </c>
    </row>
    <row r="266" spans="1:3" ht="12.75">
      <c r="A266" s="156">
        <v>44562</v>
      </c>
      <c r="B266" s="157">
        <f>'T10.6b'!B$19</f>
        <v>144.9245</v>
      </c>
      <c r="C266" s="157">
        <f>'T10.6b'!B$35</f>
        <v>148.7429</v>
      </c>
    </row>
    <row r="267" spans="1:3" ht="12.75">
      <c r="A267" s="156">
        <v>44593</v>
      </c>
      <c r="B267" s="157">
        <f>'T10.6b'!C$19</f>
        <v>147.00461055394754</v>
      </c>
      <c r="C267" s="157">
        <f>'T10.6b'!C$35</f>
        <v>151.07649600000005</v>
      </c>
    </row>
    <row r="268" spans="1:3" ht="12.75">
      <c r="A268" s="156">
        <v>44621</v>
      </c>
      <c r="B268" s="157">
        <f>'T10.6b'!D$19</f>
        <v>161.8576408376136</v>
      </c>
      <c r="C268" s="157">
        <f>'T10.6b'!D$35</f>
        <v>171.39069200000003</v>
      </c>
    </row>
    <row r="269" spans="1:3" ht="12.75">
      <c r="A269" s="156">
        <v>44652</v>
      </c>
      <c r="B269" s="157">
        <f>'T10.6b'!E$19</f>
        <v>161.67049339289312</v>
      </c>
      <c r="C269" s="157">
        <f>'T10.6b'!E$35</f>
        <v>175.72314699999998</v>
      </c>
    </row>
    <row r="270" spans="1:3" ht="12.75">
      <c r="A270" s="156">
        <v>44682</v>
      </c>
      <c r="B270" s="157">
        <f>'T10.6b'!F$19</f>
        <v>165.16603690492929</v>
      </c>
      <c r="C270" s="157">
        <f>'T10.6b'!F$35</f>
        <v>179.58246300000002</v>
      </c>
    </row>
    <row r="271" spans="1:3" ht="12.75">
      <c r="A271" s="156">
        <v>44713</v>
      </c>
      <c r="B271" s="157">
        <f>'T10.6b'!G$19</f>
        <v>183.09583418999657</v>
      </c>
      <c r="C271" s="157">
        <f>'T10.6b'!G$35</f>
        <v>190.15017400000002</v>
      </c>
    </row>
    <row r="272" spans="1:3" ht="12.75">
      <c r="A272" s="156">
        <v>44743</v>
      </c>
      <c r="B272" s="157">
        <f>'T10.6b'!H$19</f>
        <v>188.79077301988306</v>
      </c>
      <c r="C272" s="157">
        <f>'T10.6b'!H$35</f>
        <v>197.37768600000007</v>
      </c>
    </row>
    <row r="273" spans="1:3" ht="12.75">
      <c r="A273" s="156">
        <v>44774</v>
      </c>
      <c r="B273" s="157">
        <f>'T10.6b'!I$19</f>
        <v>173.8693428425313</v>
      </c>
      <c r="C273" s="157">
        <f>'T10.6b'!I$35</f>
        <v>184.95063100000002</v>
      </c>
    </row>
    <row r="274" spans="1:3" ht="12.75">
      <c r="A274" s="156">
        <v>44805</v>
      </c>
      <c r="B274" s="157">
        <f>'T10.6b'!J$19</f>
        <v>167.3763045530047</v>
      </c>
      <c r="C274" s="157">
        <f>'T10.6b'!J$35</f>
        <v>182.21923400000003</v>
      </c>
    </row>
    <row r="275" spans="1:3" ht="12.75">
      <c r="A275" s="156">
        <v>44835</v>
      </c>
      <c r="B275" s="157">
        <f>'T10.6b'!K$19</f>
        <v>163.12108152192485</v>
      </c>
      <c r="C275" s="157">
        <f>'T10.6b'!K$35</f>
        <v>182.560833</v>
      </c>
    </row>
    <row r="276" spans="1:3" ht="12.75">
      <c r="A276" s="156">
        <v>44866</v>
      </c>
      <c r="B276" s="157">
        <f>'T10.6b'!L$19</f>
        <v>164.38684984960892</v>
      </c>
      <c r="C276" s="157">
        <f>'T10.6b'!L$35</f>
        <v>188.71511900000004</v>
      </c>
    </row>
    <row r="277" spans="1:3" ht="12.75">
      <c r="A277" s="156">
        <v>44896</v>
      </c>
      <c r="B277" s="157">
        <f>'T10.6b'!M$19</f>
        <v>155.52382322552293</v>
      </c>
      <c r="C277" s="157">
        <f>'T10.6b'!M$35</f>
        <v>179.408205</v>
      </c>
    </row>
    <row r="278" spans="1:3" ht="12.75">
      <c r="A278" s="156">
        <v>44927</v>
      </c>
      <c r="B278" s="157">
        <f>'T10.6b'!B$20</f>
        <v>148.45</v>
      </c>
      <c r="C278" s="157">
        <f>'T10.6b'!B$36</f>
        <v>171.27</v>
      </c>
    </row>
    <row r="279" spans="1:3" ht="12.75">
      <c r="A279" s="156">
        <v>44958</v>
      </c>
      <c r="B279" s="157">
        <f>'T10.6b'!C$20</f>
        <v>148.02</v>
      </c>
      <c r="C279" s="157">
        <f>'T10.6b'!C$36</f>
        <v>169.5</v>
      </c>
    </row>
    <row r="280" spans="1:3" ht="12.75">
      <c r="A280" s="156">
        <v>44986</v>
      </c>
      <c r="B280" s="157">
        <f>'T10.6b'!D$20</f>
        <v>146.87</v>
      </c>
      <c r="C280" s="157">
        <f>'T10.6b'!D$36</f>
        <v>166.83</v>
      </c>
    </row>
    <row r="281" spans="1:3" ht="12.75">
      <c r="A281" s="156">
        <v>45017</v>
      </c>
      <c r="B281" s="157">
        <f>'T10.6b'!E$20</f>
        <v>146.13</v>
      </c>
      <c r="C281" s="157">
        <f>'T10.6b'!E$36</f>
        <v>162.09</v>
      </c>
    </row>
    <row r="282" spans="1:3" ht="12.75">
      <c r="A282" s="156">
        <v>45047</v>
      </c>
      <c r="B282" s="157">
        <f>'T10.6b'!F$20</f>
        <v>144.58</v>
      </c>
      <c r="C282" s="157">
        <f>'T10.6b'!F$36</f>
        <v>155.29</v>
      </c>
    </row>
    <row r="283" spans="1:3" ht="12.75">
      <c r="A283" s="156">
        <v>45078</v>
      </c>
      <c r="B283" s="157">
        <f>'T10.6b'!G$20</f>
        <v>142.71</v>
      </c>
      <c r="C283" s="157">
        <f>'T10.6b'!G$36</f>
        <v>145.47</v>
      </c>
    </row>
    <row r="284" spans="1:3" ht="12.75">
      <c r="A284" s="156">
        <v>45108</v>
      </c>
      <c r="B284" s="157">
        <f>'T10.6b'!H$20</f>
        <v>142.8</v>
      </c>
      <c r="C284" s="157">
        <f>'T10.6b'!H$36</f>
        <v>144.64</v>
      </c>
    </row>
    <row r="285" spans="1:3" ht="12.75">
      <c r="A285" s="156">
        <v>45139</v>
      </c>
      <c r="B285" s="157">
        <f>'T10.6b'!I$20</f>
        <v>147.91</v>
      </c>
      <c r="C285" s="157">
        <f>'T10.6b'!I$36</f>
        <v>150.46</v>
      </c>
    </row>
    <row r="286" spans="1:3" ht="12.75">
      <c r="A286" s="156">
        <v>45170</v>
      </c>
      <c r="B286" s="157">
        <f>'T10.6b'!J$20</f>
        <v>154.24</v>
      </c>
      <c r="C286" s="157">
        <f>'T10.6b'!J$36</f>
        <v>158.34</v>
      </c>
    </row>
    <row r="287" spans="1:3" ht="12.75">
      <c r="A287" s="156">
        <v>45200</v>
      </c>
      <c r="B287" s="157">
        <f>'T10.6b'!K$20</f>
        <v>155.35</v>
      </c>
      <c r="C287" s="157">
        <f>'T10.6b'!K$36</f>
        <v>162.29</v>
      </c>
    </row>
    <row r="288" spans="1:3" ht="12.75">
      <c r="A288" s="156">
        <v>45231</v>
      </c>
      <c r="B288" s="157">
        <f>'T10.6b'!L$20</f>
        <v>152.22</v>
      </c>
      <c r="C288" s="157">
        <f>'T10.6b'!L$36</f>
        <v>160.22</v>
      </c>
    </row>
    <row r="289" spans="1:3" ht="12.75">
      <c r="A289" s="156">
        <v>45261</v>
      </c>
      <c r="B289" s="157">
        <f>'T10.6b'!M$20</f>
        <v>143.68</v>
      </c>
      <c r="C289" s="157">
        <f>'T10.6b'!M$36</f>
        <v>151.87</v>
      </c>
    </row>
    <row r="290" spans="1:3" ht="12.75">
      <c r="A290" s="156"/>
      <c r="C290" s="157"/>
    </row>
  </sheetData>
  <sheetProtection/>
  <printOptions/>
  <pageMargins left="0.75" right="0.75" top="1" bottom="1" header="0.5" footer="0.5"/>
  <pageSetup horizontalDpi="600" verticalDpi="600" orientation="portrait" paperSize="9" scale="30" r:id="rId2"/>
  <rowBreaks count="1" manualBreakCount="1">
    <brk id="288" min="8" max="29" man="1"/>
  </rowBreaks>
  <drawing r:id="rId1"/>
</worksheet>
</file>

<file path=xl/worksheets/sheet11.xml><?xml version="1.0" encoding="utf-8"?>
<worksheet xmlns="http://schemas.openxmlformats.org/spreadsheetml/2006/main" xmlns:r="http://schemas.openxmlformats.org/officeDocument/2006/relationships">
  <dimension ref="A1:AO41"/>
  <sheetViews>
    <sheetView zoomScale="75" zoomScaleNormal="75" zoomScalePageLayoutView="0" workbookViewId="0" topLeftCell="A1">
      <pane xSplit="1" ySplit="6" topLeftCell="H7" activePane="bottomRight" state="frozen"/>
      <selection pane="topLeft" activeCell="J25" sqref="J25"/>
      <selection pane="topRight" activeCell="J25" sqref="J25"/>
      <selection pane="bottomLeft" activeCell="J25" sqref="J25"/>
      <selection pane="bottomRight" activeCell="J25" sqref="J25"/>
    </sheetView>
  </sheetViews>
  <sheetFormatPr defaultColWidth="9.140625" defaultRowHeight="12.75"/>
  <cols>
    <col min="1" max="1" width="46.421875" style="3" customWidth="1"/>
    <col min="2" max="12" width="9.140625" style="3" customWidth="1"/>
    <col min="13" max="21" width="9.8515625" style="3" customWidth="1"/>
    <col min="22" max="24" width="9.8515625" style="3" bestFit="1" customWidth="1"/>
    <col min="25" max="25" width="11.421875" style="3" customWidth="1"/>
    <col min="26" max="26" width="11.28125" style="3" customWidth="1"/>
    <col min="27" max="27" width="11.57421875" style="3" customWidth="1"/>
    <col min="28" max="29" width="11.8515625" style="3" customWidth="1"/>
    <col min="30" max="32" width="12.00390625" style="3" customWidth="1"/>
    <col min="33" max="16384" width="9.140625" style="3" customWidth="1"/>
  </cols>
  <sheetData>
    <row r="1" ht="16.5">
      <c r="A1" s="3" t="s">
        <v>169</v>
      </c>
    </row>
    <row r="2" ht="16.5">
      <c r="A2" s="106" t="s">
        <v>214</v>
      </c>
    </row>
    <row r="3" ht="16.5">
      <c r="A3" s="106" t="s">
        <v>215</v>
      </c>
    </row>
    <row r="4" ht="15">
      <c r="A4" s="117" t="s">
        <v>168</v>
      </c>
    </row>
    <row r="5" spans="1:34" ht="15" customHeight="1">
      <c r="A5" s="7" t="s">
        <v>332</v>
      </c>
      <c r="B5" s="7" t="s">
        <v>296</v>
      </c>
      <c r="C5" s="7" t="s">
        <v>297</v>
      </c>
      <c r="D5" s="7" t="s">
        <v>298</v>
      </c>
      <c r="E5" s="7" t="s">
        <v>299</v>
      </c>
      <c r="F5" s="7" t="s">
        <v>300</v>
      </c>
      <c r="G5" s="7" t="s">
        <v>301</v>
      </c>
      <c r="H5" s="7" t="s">
        <v>302</v>
      </c>
      <c r="I5" s="7" t="s">
        <v>303</v>
      </c>
      <c r="J5" s="7" t="s">
        <v>304</v>
      </c>
      <c r="K5" s="7" t="s">
        <v>305</v>
      </c>
      <c r="L5" s="7" t="s">
        <v>306</v>
      </c>
      <c r="M5" s="7" t="s">
        <v>307</v>
      </c>
      <c r="N5" s="7" t="s">
        <v>308</v>
      </c>
      <c r="O5" s="7" t="s">
        <v>309</v>
      </c>
      <c r="P5" s="7" t="s">
        <v>310</v>
      </c>
      <c r="Q5" s="7" t="s">
        <v>311</v>
      </c>
      <c r="R5" s="7" t="s">
        <v>312</v>
      </c>
      <c r="S5" s="7" t="s">
        <v>313</v>
      </c>
      <c r="T5" s="7" t="s">
        <v>314</v>
      </c>
      <c r="U5" s="7" t="s">
        <v>315</v>
      </c>
      <c r="V5" s="7" t="s">
        <v>316</v>
      </c>
      <c r="W5" s="7" t="s">
        <v>317</v>
      </c>
      <c r="X5" s="7" t="s">
        <v>318</v>
      </c>
      <c r="Y5" s="7" t="s">
        <v>319</v>
      </c>
      <c r="Z5" s="7" t="s">
        <v>320</v>
      </c>
      <c r="AA5" s="7" t="s">
        <v>321</v>
      </c>
      <c r="AB5" s="7" t="s">
        <v>322</v>
      </c>
      <c r="AC5" s="7" t="s">
        <v>323</v>
      </c>
      <c r="AD5" s="7" t="s">
        <v>324</v>
      </c>
      <c r="AE5" s="7" t="s">
        <v>325</v>
      </c>
      <c r="AF5" s="7" t="s">
        <v>326</v>
      </c>
      <c r="AG5" s="7" t="s">
        <v>356</v>
      </c>
      <c r="AH5" s="7" t="s">
        <v>366</v>
      </c>
    </row>
    <row r="6" spans="30:34" ht="15" customHeight="1">
      <c r="AD6" s="26"/>
      <c r="AE6" s="26"/>
      <c r="AF6" s="3" t="s">
        <v>156</v>
      </c>
      <c r="AG6" s="26"/>
      <c r="AH6" s="26"/>
    </row>
    <row r="7" spans="1:37" ht="37.5" customHeight="1">
      <c r="A7" s="116" t="s">
        <v>331</v>
      </c>
      <c r="B7" s="3">
        <v>133.5</v>
      </c>
      <c r="C7" s="3">
        <v>138.5</v>
      </c>
      <c r="D7" s="3">
        <v>140.7</v>
      </c>
      <c r="E7" s="3">
        <v>144.1</v>
      </c>
      <c r="F7" s="3">
        <v>149.1</v>
      </c>
      <c r="G7" s="3">
        <v>152.7</v>
      </c>
      <c r="H7" s="3">
        <v>157.5</v>
      </c>
      <c r="I7" s="3">
        <v>162.9</v>
      </c>
      <c r="J7" s="3">
        <v>165.4</v>
      </c>
      <c r="K7" s="3">
        <v>170.3</v>
      </c>
      <c r="L7" s="3">
        <v>173.3</v>
      </c>
      <c r="M7" s="3">
        <v>176.2</v>
      </c>
      <c r="N7" s="3">
        <v>181.3</v>
      </c>
      <c r="O7" s="3">
        <v>186.7</v>
      </c>
      <c r="P7" s="3">
        <v>192</v>
      </c>
      <c r="Q7" s="3">
        <v>198.1</v>
      </c>
      <c r="R7" s="3">
        <v>206.6</v>
      </c>
      <c r="S7" s="3">
        <v>214.8</v>
      </c>
      <c r="T7" s="3">
        <v>213.7</v>
      </c>
      <c r="U7" s="3">
        <v>223.6</v>
      </c>
      <c r="V7" s="3">
        <v>235.2</v>
      </c>
      <c r="W7" s="3">
        <v>242.7</v>
      </c>
      <c r="X7" s="3">
        <v>250.1</v>
      </c>
      <c r="Y7" s="3">
        <v>256</v>
      </c>
      <c r="Z7" s="3">
        <v>258.5</v>
      </c>
      <c r="AA7" s="3">
        <v>263.1</v>
      </c>
      <c r="AB7" s="3">
        <v>272.5</v>
      </c>
      <c r="AC7" s="3">
        <v>281.6</v>
      </c>
      <c r="AD7" s="3">
        <v>288.8</v>
      </c>
      <c r="AE7" s="5">
        <v>293.1</v>
      </c>
      <c r="AF7" s="5">
        <v>305</v>
      </c>
      <c r="AG7" s="5">
        <v>340.3</v>
      </c>
      <c r="AH7" s="14">
        <v>373.3</v>
      </c>
      <c r="AK7" s="26"/>
    </row>
    <row r="8" spans="1:41" ht="27.75" customHeight="1">
      <c r="A8" s="3" t="s">
        <v>70</v>
      </c>
      <c r="B8" s="3">
        <v>129.9</v>
      </c>
      <c r="C8" s="3">
        <v>138.7</v>
      </c>
      <c r="D8" s="3">
        <v>144.7</v>
      </c>
      <c r="E8" s="3">
        <v>149.7</v>
      </c>
      <c r="F8" s="3">
        <v>152.4</v>
      </c>
      <c r="G8" s="3">
        <v>157</v>
      </c>
      <c r="H8" s="3">
        <v>165.3</v>
      </c>
      <c r="I8" s="3">
        <v>170.5</v>
      </c>
      <c r="J8" s="3">
        <v>174.6</v>
      </c>
      <c r="K8" s="3">
        <v>181.3</v>
      </c>
      <c r="L8" s="3">
        <v>180.3</v>
      </c>
      <c r="M8" s="3">
        <v>178.9</v>
      </c>
      <c r="N8" s="3">
        <v>181.2</v>
      </c>
      <c r="O8" s="3">
        <v>183</v>
      </c>
      <c r="P8" s="3">
        <v>184.2</v>
      </c>
      <c r="Q8" s="3">
        <v>186.9</v>
      </c>
      <c r="R8" s="3">
        <v>189.2</v>
      </c>
      <c r="S8" s="3">
        <v>195.1</v>
      </c>
      <c r="T8" s="3">
        <v>193.7</v>
      </c>
      <c r="U8" s="3">
        <v>219.1</v>
      </c>
      <c r="V8" s="3">
        <v>238.4</v>
      </c>
      <c r="W8" s="3">
        <v>240.3</v>
      </c>
      <c r="X8" s="3">
        <v>240.1</v>
      </c>
      <c r="Y8" s="3">
        <v>238.1</v>
      </c>
      <c r="Z8" s="3">
        <v>227.8</v>
      </c>
      <c r="AA8" s="3">
        <v>231.1</v>
      </c>
      <c r="AB8" s="3">
        <v>246.1</v>
      </c>
      <c r="AC8" s="3">
        <v>256.8</v>
      </c>
      <c r="AD8" s="3">
        <v>260.6</v>
      </c>
      <c r="AE8" s="5">
        <v>260.7</v>
      </c>
      <c r="AF8" s="5">
        <v>278.5</v>
      </c>
      <c r="AG8" s="5">
        <v>320.8</v>
      </c>
      <c r="AH8" s="136">
        <v>343.5</v>
      </c>
      <c r="AK8" s="26"/>
      <c r="AO8" s="148"/>
    </row>
    <row r="9" spans="1:41" ht="15" customHeight="1">
      <c r="A9" s="3" t="s">
        <v>71</v>
      </c>
      <c r="B9" s="3">
        <v>123.1</v>
      </c>
      <c r="C9" s="3">
        <v>129.4</v>
      </c>
      <c r="D9" s="3">
        <v>128.1</v>
      </c>
      <c r="E9" s="3">
        <v>131.5</v>
      </c>
      <c r="F9" s="3">
        <v>133.6</v>
      </c>
      <c r="G9" s="3">
        <v>138</v>
      </c>
      <c r="H9" s="3">
        <v>141.3</v>
      </c>
      <c r="I9" s="3">
        <v>139.8</v>
      </c>
      <c r="J9" s="3">
        <v>133.8</v>
      </c>
      <c r="K9" s="3">
        <v>126.6</v>
      </c>
      <c r="L9" s="3">
        <v>124.8</v>
      </c>
      <c r="M9" s="3">
        <v>122.3</v>
      </c>
      <c r="N9" s="3">
        <v>118.9</v>
      </c>
      <c r="O9" s="3">
        <v>115.2</v>
      </c>
      <c r="P9" s="3">
        <v>109.2</v>
      </c>
      <c r="Q9" s="3">
        <v>106.2</v>
      </c>
      <c r="R9" s="3">
        <v>103.4</v>
      </c>
      <c r="S9" s="3">
        <v>96.3</v>
      </c>
      <c r="T9" s="3">
        <v>95.6</v>
      </c>
      <c r="U9" s="3">
        <v>101.3</v>
      </c>
      <c r="V9" s="3">
        <v>99.5</v>
      </c>
      <c r="W9" s="3">
        <v>97.5</v>
      </c>
      <c r="X9" s="3">
        <v>96.3</v>
      </c>
      <c r="Y9" s="3">
        <v>96.3</v>
      </c>
      <c r="Z9" s="3">
        <v>94.2</v>
      </c>
      <c r="AA9" s="3">
        <v>91.8</v>
      </c>
      <c r="AB9" s="3">
        <v>92.2</v>
      </c>
      <c r="AC9" s="3">
        <v>95</v>
      </c>
      <c r="AD9" s="3">
        <v>95.4</v>
      </c>
      <c r="AE9" s="5">
        <v>98.5</v>
      </c>
      <c r="AF9" s="5">
        <v>106.7</v>
      </c>
      <c r="AG9" s="5">
        <v>116.9</v>
      </c>
      <c r="AH9" s="136">
        <v>117.9</v>
      </c>
      <c r="AK9" s="26"/>
      <c r="AO9" s="148"/>
    </row>
    <row r="10" spans="1:41" ht="15" customHeight="1">
      <c r="A10" s="3" t="s">
        <v>72</v>
      </c>
      <c r="B10" s="3">
        <v>142.2</v>
      </c>
      <c r="C10" s="3">
        <v>153.4</v>
      </c>
      <c r="D10" s="3">
        <v>162.4</v>
      </c>
      <c r="E10" s="3">
        <v>166.4</v>
      </c>
      <c r="F10" s="3">
        <v>169.6</v>
      </c>
      <c r="G10" s="3">
        <v>177.3</v>
      </c>
      <c r="H10" s="3">
        <v>186.9</v>
      </c>
      <c r="I10" s="3">
        <v>194.6</v>
      </c>
      <c r="J10" s="3">
        <v>202.2</v>
      </c>
      <c r="K10" s="3">
        <v>210.6</v>
      </c>
      <c r="L10" s="3">
        <v>220.9</v>
      </c>
      <c r="M10" s="3">
        <v>232.3</v>
      </c>
      <c r="N10" s="3">
        <v>246.2</v>
      </c>
      <c r="O10" s="3">
        <v>261.1</v>
      </c>
      <c r="P10" s="3">
        <v>277</v>
      </c>
      <c r="Q10" s="3">
        <v>293.9</v>
      </c>
      <c r="R10" s="3">
        <v>309</v>
      </c>
      <c r="S10" s="3">
        <v>327.2</v>
      </c>
      <c r="T10" s="3">
        <v>340.6</v>
      </c>
      <c r="U10" s="3">
        <v>356.6</v>
      </c>
      <c r="V10" s="3">
        <v>374.2</v>
      </c>
      <c r="W10" s="3">
        <v>381.1</v>
      </c>
      <c r="X10" s="3">
        <v>390.4</v>
      </c>
      <c r="Y10" s="3">
        <v>400.8</v>
      </c>
      <c r="Z10" s="3">
        <v>408.2</v>
      </c>
      <c r="AA10" s="3">
        <v>415.1</v>
      </c>
      <c r="AB10" s="3">
        <v>426.4</v>
      </c>
      <c r="AC10" s="3">
        <v>441.6</v>
      </c>
      <c r="AD10" s="3">
        <v>454</v>
      </c>
      <c r="AE10" s="5">
        <v>466.4</v>
      </c>
      <c r="AF10" s="5">
        <v>481.3</v>
      </c>
      <c r="AG10" s="5">
        <v>515.6</v>
      </c>
      <c r="AH10" s="136">
        <v>555.8</v>
      </c>
      <c r="AK10" s="26"/>
      <c r="AO10" s="148"/>
    </row>
    <row r="11" spans="1:41" ht="15" customHeight="1">
      <c r="A11" s="3" t="s">
        <v>73</v>
      </c>
      <c r="B11" s="3">
        <v>128.4</v>
      </c>
      <c r="C11" s="3">
        <v>132.1</v>
      </c>
      <c r="D11" s="3">
        <v>142.6</v>
      </c>
      <c r="E11" s="3">
        <v>149.1</v>
      </c>
      <c r="F11" s="3">
        <v>156.8</v>
      </c>
      <c r="G11" s="3">
        <v>164.7</v>
      </c>
      <c r="H11" s="3">
        <v>181.1</v>
      </c>
      <c r="I11" s="3">
        <v>190.1</v>
      </c>
      <c r="J11" s="3">
        <v>206.1</v>
      </c>
      <c r="K11" s="3">
        <v>233.2</v>
      </c>
      <c r="L11" s="3">
        <v>221.3</v>
      </c>
      <c r="M11" s="3">
        <v>214.3</v>
      </c>
      <c r="N11" s="3">
        <v>222</v>
      </c>
      <c r="O11" s="3">
        <v>234.4</v>
      </c>
      <c r="P11" s="3">
        <v>255</v>
      </c>
      <c r="Q11" s="3">
        <v>269</v>
      </c>
      <c r="R11" s="3">
        <v>276.3</v>
      </c>
      <c r="S11" s="3">
        <v>317.9</v>
      </c>
      <c r="T11" s="3">
        <v>292.6</v>
      </c>
      <c r="U11" s="3">
        <v>341.9</v>
      </c>
      <c r="V11" s="3">
        <v>391.4</v>
      </c>
      <c r="W11" s="3">
        <v>399</v>
      </c>
      <c r="X11" s="3">
        <v>395.1</v>
      </c>
      <c r="Y11" s="3">
        <v>376.1</v>
      </c>
      <c r="Z11" s="3">
        <v>326.4</v>
      </c>
      <c r="AA11" s="3">
        <v>317.4</v>
      </c>
      <c r="AB11" s="3">
        <v>343.7</v>
      </c>
      <c r="AC11" s="3">
        <v>368.3</v>
      </c>
      <c r="AD11" s="3">
        <v>369.9</v>
      </c>
      <c r="AE11" s="5">
        <v>337.1</v>
      </c>
      <c r="AF11" s="5">
        <v>384.1</v>
      </c>
      <c r="AG11" s="5">
        <v>491.4</v>
      </c>
      <c r="AH11" s="136">
        <v>441.2</v>
      </c>
      <c r="AK11" s="26"/>
      <c r="AO11" s="148"/>
    </row>
    <row r="12" spans="1:41" ht="15" customHeight="1">
      <c r="A12" s="3" t="s">
        <v>74</v>
      </c>
      <c r="B12" s="3">
        <v>142.8</v>
      </c>
      <c r="C12" s="3">
        <v>167.4</v>
      </c>
      <c r="D12" s="3">
        <v>189.1</v>
      </c>
      <c r="E12" s="3">
        <v>197.7</v>
      </c>
      <c r="F12" s="3">
        <v>192.7</v>
      </c>
      <c r="G12" s="3">
        <v>186.4</v>
      </c>
      <c r="H12" s="3">
        <v>194.1</v>
      </c>
      <c r="I12" s="3">
        <v>211.1</v>
      </c>
      <c r="J12" s="3">
        <v>228.3</v>
      </c>
      <c r="K12" s="3">
        <v>252.7</v>
      </c>
      <c r="L12" s="3">
        <v>265.9</v>
      </c>
      <c r="M12" s="3">
        <v>270</v>
      </c>
      <c r="N12" s="3">
        <v>281.7</v>
      </c>
      <c r="O12" s="3">
        <v>283</v>
      </c>
      <c r="P12" s="3">
        <v>279.3</v>
      </c>
      <c r="Q12" s="3">
        <v>282.9</v>
      </c>
      <c r="R12" s="3">
        <v>295.8</v>
      </c>
      <c r="S12" s="3">
        <v>305.2</v>
      </c>
      <c r="T12" s="3">
        <v>334.9</v>
      </c>
      <c r="U12" s="3">
        <v>426.6</v>
      </c>
      <c r="V12" s="3">
        <v>514.7</v>
      </c>
      <c r="W12" s="3">
        <v>525.6</v>
      </c>
      <c r="X12" s="3">
        <v>530.6</v>
      </c>
      <c r="Y12" s="3">
        <v>544</v>
      </c>
      <c r="Z12" s="3">
        <v>569.1</v>
      </c>
      <c r="AA12" s="3">
        <v>659.6</v>
      </c>
      <c r="AB12" s="3">
        <v>777.5</v>
      </c>
      <c r="AC12" s="3">
        <v>803.7</v>
      </c>
      <c r="AD12" s="3">
        <v>840.1</v>
      </c>
      <c r="AE12" s="5">
        <v>909.7</v>
      </c>
      <c r="AF12" s="5">
        <v>897.3</v>
      </c>
      <c r="AG12" s="5">
        <v>1081.4</v>
      </c>
      <c r="AH12" s="136">
        <v>1556.5</v>
      </c>
      <c r="AK12" s="26"/>
      <c r="AO12" s="148"/>
    </row>
    <row r="13" spans="1:41" ht="26.25" customHeight="1">
      <c r="A13" s="3" t="s">
        <v>61</v>
      </c>
      <c r="B13" s="3">
        <v>135.5</v>
      </c>
      <c r="C13" s="3">
        <v>143.9</v>
      </c>
      <c r="D13" s="3">
        <v>151.4</v>
      </c>
      <c r="E13" s="3">
        <v>155.4</v>
      </c>
      <c r="F13" s="3">
        <v>159.3</v>
      </c>
      <c r="G13" s="3">
        <v>164.1</v>
      </c>
      <c r="H13" s="3">
        <v>169.6</v>
      </c>
      <c r="I13" s="3">
        <v>173.3</v>
      </c>
      <c r="J13" s="3">
        <v>178.7</v>
      </c>
      <c r="K13" s="3">
        <v>184.6</v>
      </c>
      <c r="L13" s="3">
        <v>190.5</v>
      </c>
      <c r="M13" s="3">
        <v>195.9</v>
      </c>
      <c r="N13" s="3">
        <v>209.7</v>
      </c>
      <c r="O13" s="3">
        <v>217</v>
      </c>
      <c r="P13" s="3">
        <v>225.9</v>
      </c>
      <c r="Q13" s="3">
        <v>229.9</v>
      </c>
      <c r="R13" s="3">
        <v>244.2</v>
      </c>
      <c r="S13" s="3">
        <v>261.1</v>
      </c>
      <c r="T13" s="3">
        <v>273.4</v>
      </c>
      <c r="U13" s="3">
        <v>287.6</v>
      </c>
      <c r="V13" s="3">
        <v>308.5</v>
      </c>
      <c r="W13" s="3">
        <v>323.2</v>
      </c>
      <c r="X13" s="3">
        <v>332.8</v>
      </c>
      <c r="Y13" s="3">
        <v>344.1</v>
      </c>
      <c r="Z13" s="3">
        <v>363.5</v>
      </c>
      <c r="AA13" s="3">
        <v>372.3</v>
      </c>
      <c r="AB13" s="3">
        <v>385.5</v>
      </c>
      <c r="AC13" s="3">
        <v>398.1</v>
      </c>
      <c r="AD13" s="3">
        <v>416.7</v>
      </c>
      <c r="AE13" s="5">
        <v>422.4</v>
      </c>
      <c r="AF13" s="5">
        <v>454.6</v>
      </c>
      <c r="AG13" s="5">
        <v>520.4</v>
      </c>
      <c r="AH13" s="136">
        <v>560.1</v>
      </c>
      <c r="AI13" s="149"/>
      <c r="AK13" s="26"/>
      <c r="AO13" s="148"/>
    </row>
    <row r="14" spans="1:41" ht="15" customHeight="1">
      <c r="A14" s="3" t="s">
        <v>57</v>
      </c>
      <c r="B14" s="3">
        <v>141</v>
      </c>
      <c r="C14" s="3">
        <v>151.3</v>
      </c>
      <c r="D14" s="3">
        <v>161.9</v>
      </c>
      <c r="E14" s="3">
        <v>169.1</v>
      </c>
      <c r="F14" s="3">
        <v>176.6</v>
      </c>
      <c r="G14" s="3">
        <v>183.2</v>
      </c>
      <c r="H14" s="3">
        <v>187.5</v>
      </c>
      <c r="I14" s="3">
        <v>195.2</v>
      </c>
      <c r="J14" s="3">
        <v>202.3</v>
      </c>
      <c r="K14" s="3">
        <v>205.8</v>
      </c>
      <c r="L14" s="3">
        <v>213.7</v>
      </c>
      <c r="M14" s="3">
        <v>218.6</v>
      </c>
      <c r="N14" s="3">
        <v>222.3</v>
      </c>
      <c r="O14" s="3">
        <v>230.8</v>
      </c>
      <c r="P14" s="3">
        <v>240.1</v>
      </c>
      <c r="Q14" s="3">
        <v>249.7</v>
      </c>
      <c r="R14" s="3">
        <v>262.5</v>
      </c>
      <c r="S14" s="3">
        <v>273.9</v>
      </c>
      <c r="T14" s="3">
        <v>288.5</v>
      </c>
      <c r="U14" s="3">
        <v>311.6</v>
      </c>
      <c r="V14" s="3">
        <v>333.8</v>
      </c>
      <c r="W14" s="3">
        <v>349.8</v>
      </c>
      <c r="X14" s="3">
        <v>364.5</v>
      </c>
      <c r="Y14" s="3">
        <v>376.7</v>
      </c>
      <c r="Z14" s="3">
        <v>384.6</v>
      </c>
      <c r="AA14" s="3">
        <v>385.6</v>
      </c>
      <c r="AB14" s="3">
        <v>396.4</v>
      </c>
      <c r="AC14" s="3">
        <v>408.6</v>
      </c>
      <c r="AD14" s="3">
        <v>425.1</v>
      </c>
      <c r="AE14" s="5">
        <v>434.6</v>
      </c>
      <c r="AF14" s="5">
        <v>446.4</v>
      </c>
      <c r="AG14" s="14">
        <v>471</v>
      </c>
      <c r="AH14" s="136">
        <v>494</v>
      </c>
      <c r="AI14" s="149"/>
      <c r="AK14" s="26"/>
      <c r="AO14" s="148"/>
    </row>
    <row r="15" spans="1:41" ht="15" customHeight="1">
      <c r="A15" s="3" t="s">
        <v>67</v>
      </c>
      <c r="B15" s="3">
        <v>143.6</v>
      </c>
      <c r="C15" s="3">
        <v>153.7</v>
      </c>
      <c r="D15" s="3">
        <v>160.4</v>
      </c>
      <c r="E15" s="3">
        <v>164.6</v>
      </c>
      <c r="F15" s="3">
        <v>170.7</v>
      </c>
      <c r="G15" s="3">
        <v>177.1</v>
      </c>
      <c r="H15" s="3">
        <v>183.4</v>
      </c>
      <c r="I15" s="3">
        <v>189.4</v>
      </c>
      <c r="J15" s="3">
        <v>196.3</v>
      </c>
      <c r="K15" s="3">
        <v>204.2</v>
      </c>
      <c r="L15" s="3">
        <v>212.8</v>
      </c>
      <c r="M15" s="3">
        <v>219.3</v>
      </c>
      <c r="N15" s="3">
        <v>228.5</v>
      </c>
      <c r="O15" s="3">
        <v>240.2</v>
      </c>
      <c r="P15" s="3">
        <v>256.1</v>
      </c>
      <c r="Q15" s="3">
        <v>259.7</v>
      </c>
      <c r="R15" s="3">
        <v>274.5</v>
      </c>
      <c r="S15" s="3">
        <v>291.5</v>
      </c>
      <c r="T15" s="3">
        <v>309.1</v>
      </c>
      <c r="U15" s="3">
        <v>322.9</v>
      </c>
      <c r="V15" s="3">
        <v>344.4</v>
      </c>
      <c r="W15" s="3">
        <v>363.1</v>
      </c>
      <c r="X15" s="3">
        <v>372.4</v>
      </c>
      <c r="Y15" s="3">
        <v>378.9</v>
      </c>
      <c r="Z15" s="3">
        <v>391.4</v>
      </c>
      <c r="AA15" s="3">
        <v>406.6</v>
      </c>
      <c r="AB15" s="3">
        <v>464.5</v>
      </c>
      <c r="AC15" s="3">
        <v>486.5</v>
      </c>
      <c r="AD15" s="3">
        <v>498.5</v>
      </c>
      <c r="AE15" s="5">
        <v>534.1</v>
      </c>
      <c r="AF15" s="5">
        <v>580.1</v>
      </c>
      <c r="AG15" s="5">
        <v>599.9</v>
      </c>
      <c r="AH15" s="136">
        <v>595.7</v>
      </c>
      <c r="AI15" s="149"/>
      <c r="AK15" s="26"/>
      <c r="AO15" s="148"/>
    </row>
    <row r="16" spans="1:41" ht="15" customHeight="1">
      <c r="A16" s="3" t="s">
        <v>75</v>
      </c>
      <c r="B16" s="3">
        <v>125.9</v>
      </c>
      <c r="C16" s="3">
        <v>132</v>
      </c>
      <c r="D16" s="3">
        <v>138.2</v>
      </c>
      <c r="E16" s="3">
        <v>140.4</v>
      </c>
      <c r="F16" s="3">
        <v>141.4</v>
      </c>
      <c r="G16" s="3">
        <v>144.4</v>
      </c>
      <c r="H16" s="3">
        <v>149.5</v>
      </c>
      <c r="I16" s="3">
        <v>151.1</v>
      </c>
      <c r="J16" s="3">
        <v>155.2</v>
      </c>
      <c r="K16" s="3">
        <v>160.9</v>
      </c>
      <c r="L16" s="3">
        <v>164.9</v>
      </c>
      <c r="M16" s="3">
        <v>169.8</v>
      </c>
      <c r="N16" s="3">
        <v>188.9</v>
      </c>
      <c r="O16" s="3">
        <v>192.3</v>
      </c>
      <c r="P16" s="3">
        <v>199.7</v>
      </c>
      <c r="Q16" s="3">
        <v>201.4</v>
      </c>
      <c r="R16" s="3">
        <v>214.6</v>
      </c>
      <c r="S16" s="3">
        <v>232.3</v>
      </c>
      <c r="T16" s="3">
        <v>240.3</v>
      </c>
      <c r="U16" s="3">
        <v>255.2</v>
      </c>
      <c r="V16" s="3">
        <v>274.7</v>
      </c>
      <c r="W16" s="3">
        <v>284.4</v>
      </c>
      <c r="X16" s="3">
        <v>296.2</v>
      </c>
      <c r="Y16" s="3">
        <v>305.6</v>
      </c>
      <c r="Z16" s="3">
        <v>325.4</v>
      </c>
      <c r="AA16" s="3">
        <v>334.1</v>
      </c>
      <c r="AB16" s="3">
        <v>337.4</v>
      </c>
      <c r="AC16" s="3">
        <v>348.8</v>
      </c>
      <c r="AD16" s="3">
        <v>367.2</v>
      </c>
      <c r="AE16" s="5">
        <v>369.3</v>
      </c>
      <c r="AF16" s="5">
        <v>400.7</v>
      </c>
      <c r="AG16" s="14">
        <v>465</v>
      </c>
      <c r="AH16" s="136">
        <v>512.6</v>
      </c>
      <c r="AI16" s="149"/>
      <c r="AK16" s="26"/>
      <c r="AO16" s="148"/>
    </row>
    <row r="17" spans="31:34" ht="15" customHeight="1">
      <c r="AE17" s="26"/>
      <c r="AF17" s="26"/>
      <c r="AG17" s="40" t="s">
        <v>367</v>
      </c>
      <c r="AH17" s="26"/>
    </row>
    <row r="18" spans="1:37" ht="15.75">
      <c r="A18" s="2" t="s">
        <v>68</v>
      </c>
      <c r="B18" s="150">
        <f aca="true" t="shared" si="0" ref="B18:AG18">100*(B7/$X7)</f>
        <v>53.378648540583775</v>
      </c>
      <c r="C18" s="150">
        <f t="shared" si="0"/>
        <v>55.37784886045581</v>
      </c>
      <c r="D18" s="150">
        <f t="shared" si="0"/>
        <v>56.25749700119952</v>
      </c>
      <c r="E18" s="150">
        <f t="shared" si="0"/>
        <v>57.61695321871252</v>
      </c>
      <c r="F18" s="150">
        <f t="shared" si="0"/>
        <v>59.61615353858456</v>
      </c>
      <c r="G18" s="150">
        <f t="shared" si="0"/>
        <v>61.05557776889244</v>
      </c>
      <c r="H18" s="150">
        <f t="shared" si="0"/>
        <v>62.974810075969614</v>
      </c>
      <c r="I18" s="150">
        <f t="shared" si="0"/>
        <v>65.13394642143143</v>
      </c>
      <c r="J18" s="150">
        <f t="shared" si="0"/>
        <v>66.13354658136745</v>
      </c>
      <c r="K18" s="150">
        <f t="shared" si="0"/>
        <v>68.09276289484207</v>
      </c>
      <c r="L18" s="150">
        <f t="shared" si="0"/>
        <v>69.29228308676531</v>
      </c>
      <c r="M18" s="150">
        <f t="shared" si="0"/>
        <v>70.45181927229109</v>
      </c>
      <c r="N18" s="150">
        <f t="shared" si="0"/>
        <v>72.49100359856058</v>
      </c>
      <c r="O18" s="150">
        <f t="shared" si="0"/>
        <v>74.65013994402238</v>
      </c>
      <c r="P18" s="150">
        <f t="shared" si="0"/>
        <v>76.76929228308677</v>
      </c>
      <c r="Q18" s="150">
        <f t="shared" si="0"/>
        <v>79.20831667333067</v>
      </c>
      <c r="R18" s="150">
        <f t="shared" si="0"/>
        <v>82.60695721711315</v>
      </c>
      <c r="S18" s="150">
        <f t="shared" si="0"/>
        <v>85.88564574170331</v>
      </c>
      <c r="T18" s="150">
        <f t="shared" si="0"/>
        <v>85.44582167133147</v>
      </c>
      <c r="U18" s="150">
        <f t="shared" si="0"/>
        <v>89.40423830467813</v>
      </c>
      <c r="V18" s="150">
        <f t="shared" si="0"/>
        <v>94.04238304678128</v>
      </c>
      <c r="W18" s="150">
        <f t="shared" si="0"/>
        <v>97.04118352658936</v>
      </c>
      <c r="X18" s="150">
        <f t="shared" si="0"/>
        <v>100</v>
      </c>
      <c r="Y18" s="150">
        <f t="shared" si="0"/>
        <v>102.35905637744902</v>
      </c>
      <c r="Z18" s="150">
        <f t="shared" si="0"/>
        <v>103.35865653738506</v>
      </c>
      <c r="AA18" s="150">
        <f t="shared" si="0"/>
        <v>105.19792083166735</v>
      </c>
      <c r="AB18" s="150">
        <f t="shared" si="0"/>
        <v>108.9564174330268</v>
      </c>
      <c r="AC18" s="150">
        <f t="shared" si="0"/>
        <v>112.59496201519394</v>
      </c>
      <c r="AD18" s="150">
        <f t="shared" si="0"/>
        <v>115.47381047580969</v>
      </c>
      <c r="AE18" s="150">
        <f t="shared" si="0"/>
        <v>117.19312275089966</v>
      </c>
      <c r="AF18" s="150">
        <f t="shared" si="0"/>
        <v>121.95121951219512</v>
      </c>
      <c r="AG18" s="150">
        <f t="shared" si="0"/>
        <v>136.06557377049182</v>
      </c>
      <c r="AH18" s="150">
        <f>100*(AH7/$X7)</f>
        <v>149.26029588164735</v>
      </c>
      <c r="AK18" s="26"/>
    </row>
    <row r="19" spans="1:34" ht="22.5" customHeight="1">
      <c r="A19" s="10" t="s">
        <v>69</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7" ht="22.5" customHeight="1">
      <c r="A20" s="2" t="s">
        <v>70</v>
      </c>
      <c r="B20" s="150">
        <f aca="true" t="shared" si="1" ref="B20:AG27">100*(B8/$X8)</f>
        <v>54.1024573094544</v>
      </c>
      <c r="C20" s="150">
        <f t="shared" si="1"/>
        <v>57.767596834652224</v>
      </c>
      <c r="D20" s="150">
        <f t="shared" si="1"/>
        <v>60.266555601832565</v>
      </c>
      <c r="E20" s="150">
        <f t="shared" si="1"/>
        <v>62.349021241149515</v>
      </c>
      <c r="F20" s="150">
        <f t="shared" si="1"/>
        <v>63.47355268638067</v>
      </c>
      <c r="G20" s="150">
        <f t="shared" si="1"/>
        <v>65.38942107455227</v>
      </c>
      <c r="H20" s="150">
        <f t="shared" si="1"/>
        <v>68.84631403581841</v>
      </c>
      <c r="I20" s="150">
        <f t="shared" si="1"/>
        <v>71.01207830070804</v>
      </c>
      <c r="J20" s="150">
        <f t="shared" si="1"/>
        <v>72.71970012494793</v>
      </c>
      <c r="K20" s="150">
        <f t="shared" si="1"/>
        <v>75.51020408163266</v>
      </c>
      <c r="L20" s="150">
        <f t="shared" si="1"/>
        <v>75.09371095376926</v>
      </c>
      <c r="M20" s="150">
        <f t="shared" si="1"/>
        <v>74.51062057476052</v>
      </c>
      <c r="N20" s="150">
        <f t="shared" si="1"/>
        <v>75.4685547688463</v>
      </c>
      <c r="O20" s="150">
        <f t="shared" si="1"/>
        <v>76.21824239900042</v>
      </c>
      <c r="P20" s="150">
        <f t="shared" si="1"/>
        <v>76.71803415243649</v>
      </c>
      <c r="Q20" s="150">
        <f t="shared" si="1"/>
        <v>77.84256559766764</v>
      </c>
      <c r="R20" s="150">
        <f t="shared" si="1"/>
        <v>78.80049979175342</v>
      </c>
      <c r="S20" s="150">
        <f t="shared" si="1"/>
        <v>81.25780924614745</v>
      </c>
      <c r="T20" s="150">
        <f t="shared" si="1"/>
        <v>80.67471886713868</v>
      </c>
      <c r="U20" s="150">
        <f t="shared" si="1"/>
        <v>91.25364431486881</v>
      </c>
      <c r="V20" s="150">
        <f t="shared" si="1"/>
        <v>99.29196168263225</v>
      </c>
      <c r="W20" s="150">
        <f t="shared" si="1"/>
        <v>100.08329862557268</v>
      </c>
      <c r="X20" s="150">
        <f t="shared" si="1"/>
        <v>100</v>
      </c>
      <c r="Y20" s="150">
        <f t="shared" si="1"/>
        <v>99.16701374427322</v>
      </c>
      <c r="Z20" s="150">
        <f t="shared" si="1"/>
        <v>94.8771345272803</v>
      </c>
      <c r="AA20" s="150">
        <f t="shared" si="1"/>
        <v>96.25156184922949</v>
      </c>
      <c r="AB20" s="150">
        <f t="shared" si="1"/>
        <v>102.49895876718034</v>
      </c>
      <c r="AC20" s="150">
        <f t="shared" si="1"/>
        <v>106.95543523531863</v>
      </c>
      <c r="AD20" s="150">
        <f t="shared" si="1"/>
        <v>108.53810912119953</v>
      </c>
      <c r="AE20" s="150">
        <f t="shared" si="1"/>
        <v>108.57975843398584</v>
      </c>
      <c r="AF20" s="150">
        <f t="shared" si="1"/>
        <v>115.99333610995419</v>
      </c>
      <c r="AG20" s="150">
        <f t="shared" si="1"/>
        <v>133.61099541857558</v>
      </c>
      <c r="AH20" s="150">
        <f>100*(AH8/$X8)</f>
        <v>143.06538942107457</v>
      </c>
      <c r="AK20" s="26"/>
    </row>
    <row r="21" spans="1:37" ht="15.75">
      <c r="A21" s="3" t="s">
        <v>71</v>
      </c>
      <c r="B21" s="150">
        <f t="shared" si="1"/>
        <v>127.82969885773623</v>
      </c>
      <c r="C21" s="150">
        <f t="shared" si="1"/>
        <v>134.3717549325026</v>
      </c>
      <c r="D21" s="150">
        <f t="shared" si="1"/>
        <v>133.02180685358255</v>
      </c>
      <c r="E21" s="150">
        <f t="shared" si="1"/>
        <v>136.55244029075806</v>
      </c>
      <c r="F21" s="150">
        <f t="shared" si="1"/>
        <v>138.7331256490135</v>
      </c>
      <c r="G21" s="150">
        <f t="shared" si="1"/>
        <v>143.30218068535825</v>
      </c>
      <c r="H21" s="150">
        <f t="shared" si="1"/>
        <v>146.72897196261684</v>
      </c>
      <c r="I21" s="150">
        <f t="shared" si="1"/>
        <v>145.17133956386294</v>
      </c>
      <c r="J21" s="150">
        <f t="shared" si="1"/>
        <v>138.94080996884736</v>
      </c>
      <c r="K21" s="150">
        <f t="shared" si="1"/>
        <v>131.46417445482865</v>
      </c>
      <c r="L21" s="150">
        <f t="shared" si="1"/>
        <v>129.595015576324</v>
      </c>
      <c r="M21" s="150">
        <f t="shared" si="1"/>
        <v>126.99896157840082</v>
      </c>
      <c r="N21" s="150">
        <f t="shared" si="1"/>
        <v>123.46832814122534</v>
      </c>
      <c r="O21" s="150">
        <f t="shared" si="1"/>
        <v>119.62616822429908</v>
      </c>
      <c r="P21" s="150">
        <f t="shared" si="1"/>
        <v>113.3956386292835</v>
      </c>
      <c r="Q21" s="150">
        <f t="shared" si="1"/>
        <v>110.28037383177572</v>
      </c>
      <c r="R21" s="150">
        <f t="shared" si="1"/>
        <v>107.37279335410177</v>
      </c>
      <c r="S21" s="150">
        <f t="shared" si="1"/>
        <v>100</v>
      </c>
      <c r="T21" s="150">
        <f t="shared" si="1"/>
        <v>99.27310488058151</v>
      </c>
      <c r="U21" s="150">
        <f t="shared" si="1"/>
        <v>105.1921079958463</v>
      </c>
      <c r="V21" s="150">
        <f t="shared" si="1"/>
        <v>103.32294911734164</v>
      </c>
      <c r="W21" s="150">
        <f t="shared" si="1"/>
        <v>101.24610591900311</v>
      </c>
      <c r="X21" s="150">
        <f t="shared" si="1"/>
        <v>100</v>
      </c>
      <c r="Y21" s="150">
        <f t="shared" si="1"/>
        <v>100</v>
      </c>
      <c r="Z21" s="150">
        <f t="shared" si="1"/>
        <v>97.81931464174455</v>
      </c>
      <c r="AA21" s="150">
        <f t="shared" si="1"/>
        <v>95.32710280373831</v>
      </c>
      <c r="AB21" s="150">
        <f t="shared" si="1"/>
        <v>95.74247144340603</v>
      </c>
      <c r="AC21" s="150">
        <f t="shared" si="1"/>
        <v>98.65005192107996</v>
      </c>
      <c r="AD21" s="150">
        <f t="shared" si="1"/>
        <v>99.06542056074767</v>
      </c>
      <c r="AE21" s="150">
        <f t="shared" si="1"/>
        <v>102.28452751817238</v>
      </c>
      <c r="AF21" s="150">
        <f t="shared" si="1"/>
        <v>110.79958463136035</v>
      </c>
      <c r="AG21" s="150">
        <f t="shared" si="1"/>
        <v>121.39148494288683</v>
      </c>
      <c r="AH21" s="150">
        <f aca="true" t="shared" si="2" ref="AH21:AH28">100*(AH9/$X9)</f>
        <v>122.42990654205607</v>
      </c>
      <c r="AK21" s="26"/>
    </row>
    <row r="22" spans="1:37" ht="15.75">
      <c r="A22" s="3" t="s">
        <v>72</v>
      </c>
      <c r="B22" s="150">
        <f t="shared" si="1"/>
        <v>36.42418032786885</v>
      </c>
      <c r="C22" s="150">
        <f t="shared" si="1"/>
        <v>39.29303278688525</v>
      </c>
      <c r="D22" s="150">
        <f t="shared" si="1"/>
        <v>41.59836065573771</v>
      </c>
      <c r="E22" s="150">
        <f t="shared" si="1"/>
        <v>42.622950819672134</v>
      </c>
      <c r="F22" s="150">
        <f t="shared" si="1"/>
        <v>43.442622950819676</v>
      </c>
      <c r="G22" s="150">
        <f t="shared" si="1"/>
        <v>45.414959016393446</v>
      </c>
      <c r="H22" s="150">
        <f t="shared" si="1"/>
        <v>47.87397540983607</v>
      </c>
      <c r="I22" s="150">
        <f t="shared" si="1"/>
        <v>49.84631147540984</v>
      </c>
      <c r="J22" s="150">
        <f t="shared" si="1"/>
        <v>51.79303278688525</v>
      </c>
      <c r="K22" s="150">
        <f t="shared" si="1"/>
        <v>53.94467213114754</v>
      </c>
      <c r="L22" s="150">
        <f t="shared" si="1"/>
        <v>56.582991803278695</v>
      </c>
      <c r="M22" s="150">
        <f t="shared" si="1"/>
        <v>59.50307377049181</v>
      </c>
      <c r="N22" s="150">
        <f t="shared" si="1"/>
        <v>63.06352459016394</v>
      </c>
      <c r="O22" s="150">
        <f t="shared" si="1"/>
        <v>66.88012295081968</v>
      </c>
      <c r="P22" s="150">
        <f t="shared" si="1"/>
        <v>70.95286885245902</v>
      </c>
      <c r="Q22" s="150">
        <f t="shared" si="1"/>
        <v>75.28176229508196</v>
      </c>
      <c r="R22" s="150">
        <f t="shared" si="1"/>
        <v>79.14959016393443</v>
      </c>
      <c r="S22" s="150">
        <f t="shared" si="1"/>
        <v>83.81147540983606</v>
      </c>
      <c r="T22" s="150">
        <f t="shared" si="1"/>
        <v>87.24385245901641</v>
      </c>
      <c r="U22" s="150">
        <f t="shared" si="1"/>
        <v>91.34221311475412</v>
      </c>
      <c r="V22" s="150">
        <f t="shared" si="1"/>
        <v>95.85040983606558</v>
      </c>
      <c r="W22" s="150">
        <f t="shared" si="1"/>
        <v>97.61782786885247</v>
      </c>
      <c r="X22" s="150">
        <f t="shared" si="1"/>
        <v>100</v>
      </c>
      <c r="Y22" s="150">
        <f t="shared" si="1"/>
        <v>102.66393442622952</v>
      </c>
      <c r="Z22" s="150">
        <f t="shared" si="1"/>
        <v>104.5594262295082</v>
      </c>
      <c r="AA22" s="150">
        <f t="shared" si="1"/>
        <v>106.32684426229508</v>
      </c>
      <c r="AB22" s="150">
        <f t="shared" si="1"/>
        <v>109.22131147540983</v>
      </c>
      <c r="AC22" s="150">
        <f t="shared" si="1"/>
        <v>113.11475409836066</v>
      </c>
      <c r="AD22" s="150">
        <f t="shared" si="1"/>
        <v>116.29098360655739</v>
      </c>
      <c r="AE22" s="150">
        <f t="shared" si="1"/>
        <v>119.4672131147541</v>
      </c>
      <c r="AF22" s="150">
        <f t="shared" si="1"/>
        <v>123.28381147540985</v>
      </c>
      <c r="AG22" s="150">
        <f t="shared" si="1"/>
        <v>132.06967213114754</v>
      </c>
      <c r="AH22" s="150">
        <f t="shared" si="2"/>
        <v>142.3668032786885</v>
      </c>
      <c r="AK22" s="26"/>
    </row>
    <row r="23" spans="1:37" ht="15.75">
      <c r="A23" s="3" t="s">
        <v>73</v>
      </c>
      <c r="B23" s="150">
        <f t="shared" si="1"/>
        <v>32.49810174639332</v>
      </c>
      <c r="C23" s="150">
        <f t="shared" si="1"/>
        <v>33.4345735256897</v>
      </c>
      <c r="D23" s="150">
        <f t="shared" si="1"/>
        <v>36.09212857504429</v>
      </c>
      <c r="E23" s="150">
        <f t="shared" si="1"/>
        <v>37.737281700835226</v>
      </c>
      <c r="F23" s="150">
        <f t="shared" si="1"/>
        <v>39.68615540369527</v>
      </c>
      <c r="G23" s="150">
        <f t="shared" si="1"/>
        <v>41.68564920273348</v>
      </c>
      <c r="H23" s="150">
        <f t="shared" si="1"/>
        <v>45.83649708934446</v>
      </c>
      <c r="I23" s="150">
        <f t="shared" si="1"/>
        <v>48.11440141736269</v>
      </c>
      <c r="J23" s="150">
        <f t="shared" si="1"/>
        <v>52.164009111617304</v>
      </c>
      <c r="K23" s="150">
        <f t="shared" si="1"/>
        <v>59.023032143761064</v>
      </c>
      <c r="L23" s="150">
        <f t="shared" si="1"/>
        <v>56.0111364211592</v>
      </c>
      <c r="M23" s="150">
        <f t="shared" si="1"/>
        <v>54.239433054922806</v>
      </c>
      <c r="N23" s="150">
        <f t="shared" si="1"/>
        <v>56.18830675778283</v>
      </c>
      <c r="O23" s="150">
        <f t="shared" si="1"/>
        <v>59.326752720830164</v>
      </c>
      <c r="P23" s="150">
        <f t="shared" si="1"/>
        <v>64.54062262718298</v>
      </c>
      <c r="Q23" s="150">
        <f t="shared" si="1"/>
        <v>68.08402935965579</v>
      </c>
      <c r="R23" s="150">
        <f t="shared" si="1"/>
        <v>69.93166287015946</v>
      </c>
      <c r="S23" s="150">
        <f t="shared" si="1"/>
        <v>80.46064287522145</v>
      </c>
      <c r="T23" s="150">
        <f t="shared" si="1"/>
        <v>74.05720070868135</v>
      </c>
      <c r="U23" s="150">
        <f t="shared" si="1"/>
        <v>86.53505441660339</v>
      </c>
      <c r="V23" s="150">
        <f t="shared" si="1"/>
        <v>99.06352822070362</v>
      </c>
      <c r="W23" s="150">
        <f t="shared" si="1"/>
        <v>100.98709187547456</v>
      </c>
      <c r="X23" s="150">
        <f t="shared" si="1"/>
        <v>100</v>
      </c>
      <c r="Y23" s="150">
        <f t="shared" si="1"/>
        <v>95.19109086307263</v>
      </c>
      <c r="Z23" s="150">
        <f t="shared" si="1"/>
        <v>82.61199696279422</v>
      </c>
      <c r="AA23" s="150">
        <f t="shared" si="1"/>
        <v>80.334092634776</v>
      </c>
      <c r="AB23" s="150">
        <f t="shared" si="1"/>
        <v>86.99063528220702</v>
      </c>
      <c r="AC23" s="150">
        <f t="shared" si="1"/>
        <v>93.21690711212352</v>
      </c>
      <c r="AD23" s="150">
        <f t="shared" si="1"/>
        <v>93.62186788154897</v>
      </c>
      <c r="AE23" s="150">
        <f t="shared" si="1"/>
        <v>85.32017210832701</v>
      </c>
      <c r="AF23" s="150">
        <f t="shared" si="1"/>
        <v>97.21589471019995</v>
      </c>
      <c r="AG23" s="150">
        <f t="shared" si="1"/>
        <v>124.37357630979497</v>
      </c>
      <c r="AH23" s="150">
        <f t="shared" si="2"/>
        <v>111.66793216907112</v>
      </c>
      <c r="AK23" s="26"/>
    </row>
    <row r="24" spans="1:37" ht="15.75">
      <c r="A24" s="3" t="s">
        <v>74</v>
      </c>
      <c r="B24" s="150">
        <f t="shared" si="1"/>
        <v>26.912928759894463</v>
      </c>
      <c r="C24" s="150">
        <f t="shared" si="1"/>
        <v>31.549189596683004</v>
      </c>
      <c r="D24" s="150">
        <f t="shared" si="1"/>
        <v>35.63889935921598</v>
      </c>
      <c r="E24" s="150">
        <f t="shared" si="1"/>
        <v>37.25970599321523</v>
      </c>
      <c r="F24" s="150">
        <f t="shared" si="1"/>
        <v>36.31737655484357</v>
      </c>
      <c r="G24" s="150">
        <f t="shared" si="1"/>
        <v>35.130041462495285</v>
      </c>
      <c r="H24" s="150">
        <f t="shared" si="1"/>
        <v>36.581228797587634</v>
      </c>
      <c r="I24" s="150">
        <f t="shared" si="1"/>
        <v>39.78514888805126</v>
      </c>
      <c r="J24" s="150">
        <f t="shared" si="1"/>
        <v>43.026762156049756</v>
      </c>
      <c r="K24" s="150">
        <f t="shared" si="1"/>
        <v>47.625329815303424</v>
      </c>
      <c r="L24" s="150">
        <f t="shared" si="1"/>
        <v>50.11307953260459</v>
      </c>
      <c r="M24" s="150">
        <f t="shared" si="1"/>
        <v>50.88578967206935</v>
      </c>
      <c r="N24" s="150">
        <f t="shared" si="1"/>
        <v>53.09084055785902</v>
      </c>
      <c r="O24" s="150">
        <f t="shared" si="1"/>
        <v>53.33584621183566</v>
      </c>
      <c r="P24" s="150">
        <f t="shared" si="1"/>
        <v>52.638522427440634</v>
      </c>
      <c r="Q24" s="150">
        <f t="shared" si="1"/>
        <v>53.31699962306822</v>
      </c>
      <c r="R24" s="150">
        <f t="shared" si="1"/>
        <v>55.7482095740671</v>
      </c>
      <c r="S24" s="150">
        <f t="shared" si="1"/>
        <v>57.519788918205805</v>
      </c>
      <c r="T24" s="150">
        <f t="shared" si="1"/>
        <v>63.117225782133424</v>
      </c>
      <c r="U24" s="150">
        <f t="shared" si="1"/>
        <v>80.39954768186959</v>
      </c>
      <c r="V24" s="150">
        <f t="shared" si="1"/>
        <v>97.00339238597813</v>
      </c>
      <c r="W24" s="150">
        <f t="shared" si="1"/>
        <v>99.05767056162834</v>
      </c>
      <c r="X24" s="150">
        <f t="shared" si="1"/>
        <v>100</v>
      </c>
      <c r="Y24" s="150">
        <f t="shared" si="1"/>
        <v>102.52544289483603</v>
      </c>
      <c r="Z24" s="150">
        <f t="shared" si="1"/>
        <v>107.25593667546174</v>
      </c>
      <c r="AA24" s="150">
        <f t="shared" si="1"/>
        <v>124.3120995099887</v>
      </c>
      <c r="AB24" s="150">
        <f t="shared" si="1"/>
        <v>146.5322276667923</v>
      </c>
      <c r="AC24" s="150">
        <f t="shared" si="1"/>
        <v>151.47003392385977</v>
      </c>
      <c r="AD24" s="150">
        <f t="shared" si="1"/>
        <v>158.33019223520543</v>
      </c>
      <c r="AE24" s="150">
        <f t="shared" si="1"/>
        <v>171.44741801733886</v>
      </c>
      <c r="AF24" s="150">
        <f t="shared" si="1"/>
        <v>169.11044101017714</v>
      </c>
      <c r="AG24" s="150">
        <f t="shared" si="1"/>
        <v>203.8070109310215</v>
      </c>
      <c r="AH24" s="150">
        <f t="shared" si="2"/>
        <v>293.3471541650961</v>
      </c>
      <c r="AK24" s="26"/>
    </row>
    <row r="25" spans="1:37" ht="21.75" customHeight="1">
      <c r="A25" s="2" t="s">
        <v>61</v>
      </c>
      <c r="B25" s="150">
        <f t="shared" si="1"/>
        <v>40.715144230769226</v>
      </c>
      <c r="C25" s="150">
        <f t="shared" si="1"/>
        <v>43.23918269230769</v>
      </c>
      <c r="D25" s="150">
        <f t="shared" si="1"/>
        <v>45.49278846153847</v>
      </c>
      <c r="E25" s="150">
        <f t="shared" si="1"/>
        <v>46.69471153846153</v>
      </c>
      <c r="F25" s="150">
        <f t="shared" si="1"/>
        <v>47.86658653846154</v>
      </c>
      <c r="G25" s="150">
        <f t="shared" si="1"/>
        <v>49.308894230769226</v>
      </c>
      <c r="H25" s="150">
        <f t="shared" si="1"/>
        <v>50.96153846153846</v>
      </c>
      <c r="I25" s="150">
        <f t="shared" si="1"/>
        <v>52.073317307692314</v>
      </c>
      <c r="J25" s="150">
        <f t="shared" si="1"/>
        <v>53.69591346153846</v>
      </c>
      <c r="K25" s="150">
        <f t="shared" si="1"/>
        <v>55.46875</v>
      </c>
      <c r="L25" s="150">
        <f t="shared" si="1"/>
        <v>57.24158653846154</v>
      </c>
      <c r="M25" s="150">
        <f t="shared" si="1"/>
        <v>58.864182692307686</v>
      </c>
      <c r="N25" s="150">
        <f t="shared" si="1"/>
        <v>63.0108173076923</v>
      </c>
      <c r="O25" s="150">
        <f t="shared" si="1"/>
        <v>65.20432692307692</v>
      </c>
      <c r="P25" s="150">
        <f t="shared" si="1"/>
        <v>67.87860576923077</v>
      </c>
      <c r="Q25" s="150">
        <f t="shared" si="1"/>
        <v>69.08052884615384</v>
      </c>
      <c r="R25" s="150">
        <f t="shared" si="1"/>
        <v>73.37740384615384</v>
      </c>
      <c r="S25" s="150">
        <f t="shared" si="1"/>
        <v>78.45552884615385</v>
      </c>
      <c r="T25" s="150">
        <f t="shared" si="1"/>
        <v>82.1514423076923</v>
      </c>
      <c r="U25" s="150">
        <f t="shared" si="1"/>
        <v>86.41826923076924</v>
      </c>
      <c r="V25" s="150">
        <f t="shared" si="1"/>
        <v>92.6983173076923</v>
      </c>
      <c r="W25" s="150">
        <f t="shared" si="1"/>
        <v>97.1153846153846</v>
      </c>
      <c r="X25" s="150">
        <f t="shared" si="1"/>
        <v>100</v>
      </c>
      <c r="Y25" s="150">
        <f t="shared" si="1"/>
        <v>103.3954326923077</v>
      </c>
      <c r="Z25" s="150">
        <f t="shared" si="1"/>
        <v>109.2247596153846</v>
      </c>
      <c r="AA25" s="150">
        <f t="shared" si="1"/>
        <v>111.86899038461537</v>
      </c>
      <c r="AB25" s="150">
        <f t="shared" si="1"/>
        <v>115.83533653846155</v>
      </c>
      <c r="AC25" s="150">
        <f t="shared" si="1"/>
        <v>119.62139423076923</v>
      </c>
      <c r="AD25" s="150">
        <f t="shared" si="1"/>
        <v>125.21033653846152</v>
      </c>
      <c r="AE25" s="150">
        <f t="shared" si="1"/>
        <v>126.92307692307692</v>
      </c>
      <c r="AF25" s="150">
        <f t="shared" si="1"/>
        <v>136.59855769230768</v>
      </c>
      <c r="AG25" s="150">
        <f t="shared" si="1"/>
        <v>156.3701923076923</v>
      </c>
      <c r="AH25" s="150">
        <f t="shared" si="2"/>
        <v>168.29927884615387</v>
      </c>
      <c r="AK25" s="26"/>
    </row>
    <row r="26" spans="1:39" ht="15.75">
      <c r="A26" s="3" t="s">
        <v>57</v>
      </c>
      <c r="B26" s="150">
        <f t="shared" si="1"/>
        <v>38.68312757201646</v>
      </c>
      <c r="C26" s="150">
        <f t="shared" si="1"/>
        <v>41.50891632373114</v>
      </c>
      <c r="D26" s="150">
        <f t="shared" si="1"/>
        <v>44.41700960219479</v>
      </c>
      <c r="E26" s="150">
        <f t="shared" si="1"/>
        <v>46.39231824417009</v>
      </c>
      <c r="F26" s="150">
        <f t="shared" si="1"/>
        <v>48.44993141289437</v>
      </c>
      <c r="G26" s="150">
        <f t="shared" si="1"/>
        <v>50.260631001371735</v>
      </c>
      <c r="H26" s="150">
        <f t="shared" si="1"/>
        <v>51.440329218106996</v>
      </c>
      <c r="I26" s="150">
        <f t="shared" si="1"/>
        <v>53.55281207133059</v>
      </c>
      <c r="J26" s="150">
        <f t="shared" si="1"/>
        <v>55.50068587105624</v>
      </c>
      <c r="K26" s="150">
        <f t="shared" si="1"/>
        <v>56.460905349794245</v>
      </c>
      <c r="L26" s="150">
        <f t="shared" si="1"/>
        <v>58.628257887517144</v>
      </c>
      <c r="M26" s="150">
        <f t="shared" si="1"/>
        <v>59.972565157750346</v>
      </c>
      <c r="N26" s="150">
        <f t="shared" si="1"/>
        <v>60.98765432098766</v>
      </c>
      <c r="O26" s="150">
        <f t="shared" si="1"/>
        <v>63.319615912208505</v>
      </c>
      <c r="P26" s="150">
        <f t="shared" si="1"/>
        <v>65.8710562414266</v>
      </c>
      <c r="Q26" s="150">
        <f t="shared" si="1"/>
        <v>68.50480109739368</v>
      </c>
      <c r="R26" s="150">
        <f t="shared" si="1"/>
        <v>72.0164609053498</v>
      </c>
      <c r="S26" s="150">
        <f t="shared" si="1"/>
        <v>75.14403292181069</v>
      </c>
      <c r="T26" s="150">
        <f t="shared" si="1"/>
        <v>79.14951989026063</v>
      </c>
      <c r="U26" s="150">
        <f t="shared" si="1"/>
        <v>85.48696844993142</v>
      </c>
      <c r="V26" s="150">
        <f t="shared" si="1"/>
        <v>91.57750342935529</v>
      </c>
      <c r="W26" s="150">
        <f t="shared" si="1"/>
        <v>95.96707818930041</v>
      </c>
      <c r="X26" s="150">
        <f t="shared" si="1"/>
        <v>100</v>
      </c>
      <c r="Y26" s="150">
        <f t="shared" si="1"/>
        <v>103.34705075445815</v>
      </c>
      <c r="Z26" s="150">
        <f t="shared" si="1"/>
        <v>105.51440329218107</v>
      </c>
      <c r="AA26" s="150">
        <f t="shared" si="1"/>
        <v>105.78875171467766</v>
      </c>
      <c r="AB26" s="150">
        <f t="shared" si="1"/>
        <v>108.75171467764059</v>
      </c>
      <c r="AC26" s="150">
        <f t="shared" si="1"/>
        <v>112.09876543209877</v>
      </c>
      <c r="AD26" s="150">
        <f t="shared" si="1"/>
        <v>116.62551440329219</v>
      </c>
      <c r="AE26" s="150">
        <f t="shared" si="1"/>
        <v>119.23182441700962</v>
      </c>
      <c r="AF26" s="150">
        <f t="shared" si="1"/>
        <v>122.46913580246913</v>
      </c>
      <c r="AG26" s="150">
        <f t="shared" si="1"/>
        <v>129.21810699588477</v>
      </c>
      <c r="AH26" s="150">
        <f t="shared" si="2"/>
        <v>135.5281207133059</v>
      </c>
      <c r="AI26" s="26"/>
      <c r="AK26" s="26"/>
      <c r="AM26" s="26"/>
    </row>
    <row r="27" spans="1:39" ht="15.75">
      <c r="A27" s="4" t="s">
        <v>67</v>
      </c>
      <c r="B27" s="150">
        <f t="shared" si="1"/>
        <v>38.56068743286789</v>
      </c>
      <c r="C27" s="150">
        <f t="shared" si="1"/>
        <v>41.27282491944146</v>
      </c>
      <c r="D27" s="150">
        <f t="shared" si="1"/>
        <v>43.071965628356615</v>
      </c>
      <c r="E27" s="150">
        <f t="shared" si="1"/>
        <v>44.19978517722879</v>
      </c>
      <c r="F27" s="150">
        <f t="shared" si="1"/>
        <v>45.83780880773362</v>
      </c>
      <c r="G27" s="150">
        <f t="shared" si="1"/>
        <v>47.556390977443606</v>
      </c>
      <c r="H27" s="150">
        <f t="shared" si="1"/>
        <v>49.248120300751886</v>
      </c>
      <c r="I27" s="150">
        <f t="shared" si="1"/>
        <v>50.859291084854995</v>
      </c>
      <c r="J27" s="150">
        <f t="shared" si="1"/>
        <v>52.71213748657358</v>
      </c>
      <c r="K27" s="150">
        <f t="shared" si="1"/>
        <v>54.83351235230934</v>
      </c>
      <c r="L27" s="150">
        <f t="shared" si="1"/>
        <v>57.14285714285715</v>
      </c>
      <c r="M27" s="150">
        <f t="shared" si="1"/>
        <v>58.88829215896886</v>
      </c>
      <c r="N27" s="150">
        <f t="shared" si="1"/>
        <v>61.35875402792696</v>
      </c>
      <c r="O27" s="150">
        <f t="shared" si="1"/>
        <v>64.50053705692802</v>
      </c>
      <c r="P27" s="150">
        <f t="shared" si="1"/>
        <v>68.7701396348013</v>
      </c>
      <c r="Q27" s="150">
        <f t="shared" si="1"/>
        <v>69.73684210526316</v>
      </c>
      <c r="R27" s="150">
        <f t="shared" si="1"/>
        <v>73.71106337271752</v>
      </c>
      <c r="S27" s="150">
        <f t="shared" si="1"/>
        <v>78.27604726100968</v>
      </c>
      <c r="T27" s="150">
        <f t="shared" si="1"/>
        <v>83.00214822771214</v>
      </c>
      <c r="U27" s="150">
        <f t="shared" si="1"/>
        <v>86.7078410311493</v>
      </c>
      <c r="V27" s="150">
        <f t="shared" si="1"/>
        <v>92.4812030075188</v>
      </c>
      <c r="W27" s="150">
        <f t="shared" si="1"/>
        <v>97.5026852846402</v>
      </c>
      <c r="X27" s="150">
        <f t="shared" si="1"/>
        <v>100</v>
      </c>
      <c r="Y27" s="150">
        <f t="shared" si="1"/>
        <v>101.74543501611171</v>
      </c>
      <c r="Z27" s="150">
        <f t="shared" si="1"/>
        <v>105.10204081632652</v>
      </c>
      <c r="AA27" s="150">
        <f t="shared" si="1"/>
        <v>109.18367346938777</v>
      </c>
      <c r="AB27" s="150">
        <f t="shared" si="1"/>
        <v>124.73147153598283</v>
      </c>
      <c r="AC27" s="150">
        <f t="shared" si="1"/>
        <v>130.63909774436092</v>
      </c>
      <c r="AD27" s="150">
        <f t="shared" si="1"/>
        <v>133.86143931256714</v>
      </c>
      <c r="AE27" s="150">
        <f t="shared" si="1"/>
        <v>143.42105263157896</v>
      </c>
      <c r="AF27" s="150">
        <f t="shared" si="1"/>
        <v>155.7733619763695</v>
      </c>
      <c r="AG27" s="150">
        <f aca="true" t="shared" si="3" ref="B27:AG28">100*(AG15/$X15)</f>
        <v>161.09022556390977</v>
      </c>
      <c r="AH27" s="150">
        <f t="shared" si="2"/>
        <v>159.96240601503763</v>
      </c>
      <c r="AI27" s="26"/>
      <c r="AK27" s="26"/>
      <c r="AM27" s="26"/>
    </row>
    <row r="28" spans="1:37" ht="15.75">
      <c r="A28" s="4" t="s">
        <v>75</v>
      </c>
      <c r="B28" s="150">
        <f t="shared" si="3"/>
        <v>42.505064145847406</v>
      </c>
      <c r="C28" s="150">
        <f t="shared" si="3"/>
        <v>44.564483457123565</v>
      </c>
      <c r="D28" s="150">
        <f t="shared" si="3"/>
        <v>46.65766374071573</v>
      </c>
      <c r="E28" s="150">
        <f t="shared" si="3"/>
        <v>47.400405131667796</v>
      </c>
      <c r="F28" s="150">
        <f t="shared" si="3"/>
        <v>47.73801485482782</v>
      </c>
      <c r="G28" s="150">
        <f t="shared" si="3"/>
        <v>48.7508440243079</v>
      </c>
      <c r="H28" s="150">
        <f t="shared" si="3"/>
        <v>50.47265361242403</v>
      </c>
      <c r="I28" s="150">
        <f t="shared" si="3"/>
        <v>51.01282916948008</v>
      </c>
      <c r="J28" s="150">
        <f t="shared" si="3"/>
        <v>52.397029034436194</v>
      </c>
      <c r="K28" s="150">
        <f t="shared" si="3"/>
        <v>54.32140445644835</v>
      </c>
      <c r="L28" s="150">
        <f t="shared" si="3"/>
        <v>55.671843349088455</v>
      </c>
      <c r="M28" s="150">
        <f t="shared" si="3"/>
        <v>57.32613099257259</v>
      </c>
      <c r="N28" s="150">
        <f t="shared" si="3"/>
        <v>63.77447670492911</v>
      </c>
      <c r="O28" s="150">
        <f t="shared" si="3"/>
        <v>64.92234976367321</v>
      </c>
      <c r="P28" s="150">
        <f t="shared" si="3"/>
        <v>67.42066171505739</v>
      </c>
      <c r="Q28" s="150">
        <f t="shared" si="3"/>
        <v>67.99459824442945</v>
      </c>
      <c r="R28" s="150">
        <f t="shared" si="3"/>
        <v>72.4510465901418</v>
      </c>
      <c r="S28" s="150">
        <f t="shared" si="3"/>
        <v>78.42673869007429</v>
      </c>
      <c r="T28" s="150">
        <f t="shared" si="3"/>
        <v>81.1276164753545</v>
      </c>
      <c r="U28" s="150">
        <f t="shared" si="3"/>
        <v>86.1580013504389</v>
      </c>
      <c r="V28" s="150">
        <f t="shared" si="3"/>
        <v>92.74139095205942</v>
      </c>
      <c r="W28" s="150">
        <f t="shared" si="3"/>
        <v>96.01620526671168</v>
      </c>
      <c r="X28" s="150">
        <f t="shared" si="3"/>
        <v>100</v>
      </c>
      <c r="Y28" s="150">
        <f t="shared" si="3"/>
        <v>103.17353139770427</v>
      </c>
      <c r="Z28" s="150">
        <f t="shared" si="3"/>
        <v>109.85820391627279</v>
      </c>
      <c r="AA28" s="150">
        <f t="shared" si="3"/>
        <v>112.79540850776503</v>
      </c>
      <c r="AB28" s="150">
        <f t="shared" si="3"/>
        <v>113.9095205941931</v>
      </c>
      <c r="AC28" s="150">
        <f t="shared" si="3"/>
        <v>117.75827143821742</v>
      </c>
      <c r="AD28" s="150">
        <f t="shared" si="3"/>
        <v>123.97029034436191</v>
      </c>
      <c r="AE28" s="150">
        <f t="shared" si="3"/>
        <v>124.67927076299799</v>
      </c>
      <c r="AF28" s="150">
        <f t="shared" si="3"/>
        <v>135.28021607022282</v>
      </c>
      <c r="AG28" s="150">
        <f t="shared" si="3"/>
        <v>156.98852126941256</v>
      </c>
      <c r="AH28" s="150">
        <f t="shared" si="2"/>
        <v>173.05874409182985</v>
      </c>
      <c r="AK28" s="26"/>
    </row>
    <row r="29" spans="1:34" ht="23.25" customHeight="1">
      <c r="A29" s="4" t="s">
        <v>160</v>
      </c>
      <c r="B29" s="27"/>
      <c r="C29" s="27"/>
      <c r="D29" s="27"/>
      <c r="E29" s="27"/>
      <c r="F29" s="27"/>
      <c r="G29" s="27"/>
      <c r="H29" s="27"/>
      <c r="I29" s="27"/>
      <c r="J29" s="27"/>
      <c r="K29" s="27"/>
      <c r="L29" s="27"/>
      <c r="M29" s="27"/>
      <c r="N29" s="27"/>
      <c r="O29" s="27"/>
      <c r="P29" s="27"/>
      <c r="Q29" s="27"/>
      <c r="R29" s="27"/>
      <c r="S29" s="27"/>
      <c r="T29" s="27"/>
      <c r="U29" s="27"/>
      <c r="V29" s="27"/>
      <c r="W29" s="27"/>
      <c r="X29" s="27"/>
      <c r="Y29" s="27"/>
      <c r="Z29" s="4"/>
      <c r="AA29" s="4"/>
      <c r="AB29" s="4"/>
      <c r="AC29" s="4"/>
      <c r="AD29" s="4"/>
      <c r="AE29" s="4"/>
      <c r="AF29" s="4"/>
      <c r="AG29" s="4"/>
      <c r="AH29" s="26"/>
    </row>
    <row r="30" spans="1:37" ht="22.5" customHeight="1">
      <c r="A30" s="118" t="s">
        <v>70</v>
      </c>
      <c r="B30" s="151">
        <f aca="true" t="shared" si="4" ref="B30:AF30">100*(B20/B$18)</f>
        <v>101.35598931156962</v>
      </c>
      <c r="C30" s="151">
        <f t="shared" si="4"/>
        <v>104.31534995196046</v>
      </c>
      <c r="D30" s="151">
        <f t="shared" si="4"/>
        <v>107.12626550119634</v>
      </c>
      <c r="E30" s="151">
        <f t="shared" si="4"/>
        <v>108.2129785732928</v>
      </c>
      <c r="F30" s="151">
        <f t="shared" si="4"/>
        <v>106.47039253429784</v>
      </c>
      <c r="G30" s="151">
        <f t="shared" si="4"/>
        <v>107.09819391450901</v>
      </c>
      <c r="H30" s="151">
        <f t="shared" si="4"/>
        <v>109.32357549433766</v>
      </c>
      <c r="I30" s="151">
        <f t="shared" si="4"/>
        <v>109.02468252306372</v>
      </c>
      <c r="J30" s="151">
        <f t="shared" si="4"/>
        <v>109.95886941505127</v>
      </c>
      <c r="K30" s="151">
        <f t="shared" si="4"/>
        <v>110.89314175464666</v>
      </c>
      <c r="L30" s="151">
        <f t="shared" si="4"/>
        <v>108.372401093697</v>
      </c>
      <c r="M30" s="151">
        <f t="shared" si="4"/>
        <v>105.76110218925996</v>
      </c>
      <c r="N30" s="151">
        <f t="shared" si="4"/>
        <v>104.10747682122702</v>
      </c>
      <c r="O30" s="151">
        <f t="shared" si="4"/>
        <v>102.10060216384578</v>
      </c>
      <c r="P30" s="151">
        <f t="shared" si="4"/>
        <v>99.9332309454394</v>
      </c>
      <c r="Q30" s="151">
        <f t="shared" si="4"/>
        <v>98.27574788478887</v>
      </c>
      <c r="R30" s="151">
        <f t="shared" si="4"/>
        <v>95.39208614674509</v>
      </c>
      <c r="S30" s="151">
        <f t="shared" si="4"/>
        <v>94.6116298531726</v>
      </c>
      <c r="T30" s="151">
        <f t="shared" si="4"/>
        <v>94.416224560933</v>
      </c>
      <c r="U30" s="151">
        <f aca="true" t="shared" si="5" ref="U30:U38">100*(U20/U$18)</f>
        <v>102.06858874395657</v>
      </c>
      <c r="V30" s="151">
        <f t="shared" si="4"/>
        <v>105.5821412280031</v>
      </c>
      <c r="W30" s="151">
        <f t="shared" si="4"/>
        <v>103.13487015350526</v>
      </c>
      <c r="X30" s="151">
        <f t="shared" si="4"/>
        <v>100</v>
      </c>
      <c r="Y30" s="151">
        <f t="shared" si="4"/>
        <v>96.88152397438567</v>
      </c>
      <c r="Z30" s="151">
        <f t="shared" si="4"/>
        <v>91.79408644206113</v>
      </c>
      <c r="AA30" s="151">
        <f t="shared" si="4"/>
        <v>91.4956884017191</v>
      </c>
      <c r="AB30" s="151">
        <f t="shared" si="4"/>
        <v>94.07335628503412</v>
      </c>
      <c r="AC30" s="151">
        <f t="shared" si="4"/>
        <v>94.99131517170876</v>
      </c>
      <c r="AD30" s="151">
        <f t="shared" si="4"/>
        <v>93.99370183937673</v>
      </c>
      <c r="AE30" s="151">
        <f t="shared" si="4"/>
        <v>92.65028176165082</v>
      </c>
      <c r="AF30" s="151">
        <f t="shared" si="4"/>
        <v>95.11453561016243</v>
      </c>
      <c r="AG30" s="151">
        <f aca="true" t="shared" si="6" ref="AG30:AH38">100*(AG20/AG$18)</f>
        <v>98.19603277750734</v>
      </c>
      <c r="AH30" s="151">
        <f t="shared" si="6"/>
        <v>95.84959521620881</v>
      </c>
      <c r="AK30" s="26"/>
    </row>
    <row r="31" spans="1:37" ht="15">
      <c r="A31" s="4" t="s">
        <v>71</v>
      </c>
      <c r="B31" s="27">
        <f aca="true" t="shared" si="7" ref="B31:AF31">100*(B21/B$18)</f>
        <v>239.47721111850058</v>
      </c>
      <c r="C31" s="27">
        <f t="shared" si="7"/>
        <v>242.64531341963104</v>
      </c>
      <c r="D31" s="27">
        <f t="shared" si="7"/>
        <v>236.4516978968088</v>
      </c>
      <c r="E31" s="27">
        <f t="shared" si="7"/>
        <v>237.00045327355022</v>
      </c>
      <c r="F31" s="27">
        <f t="shared" si="7"/>
        <v>232.7106286037443</v>
      </c>
      <c r="G31" s="27">
        <f t="shared" si="7"/>
        <v>234.70776286449313</v>
      </c>
      <c r="H31" s="27">
        <f t="shared" si="7"/>
        <v>232.99629135143155</v>
      </c>
      <c r="I31" s="27">
        <f t="shared" si="7"/>
        <v>222.88122790007438</v>
      </c>
      <c r="J31" s="27">
        <f t="shared" si="7"/>
        <v>210.09127311492577</v>
      </c>
      <c r="K31" s="27">
        <f t="shared" si="7"/>
        <v>193.06629495685638</v>
      </c>
      <c r="L31" s="27">
        <f t="shared" si="7"/>
        <v>187.0266208634658</v>
      </c>
      <c r="M31" s="27">
        <f t="shared" si="7"/>
        <v>180.2635657818277</v>
      </c>
      <c r="N31" s="27">
        <f t="shared" si="7"/>
        <v>170.32227726486738</v>
      </c>
      <c r="O31" s="27">
        <f t="shared" si="7"/>
        <v>160.24908769628925</v>
      </c>
      <c r="P31" s="27">
        <f t="shared" si="7"/>
        <v>147.7096313603323</v>
      </c>
      <c r="Q31" s="27">
        <f t="shared" si="7"/>
        <v>139.22827609958154</v>
      </c>
      <c r="R31" s="27">
        <f t="shared" si="7"/>
        <v>129.9803272887747</v>
      </c>
      <c r="S31" s="27">
        <f t="shared" si="7"/>
        <v>116.43389199255121</v>
      </c>
      <c r="T31" s="27">
        <f t="shared" si="7"/>
        <v>116.18251535158367</v>
      </c>
      <c r="U31" s="27">
        <f t="shared" si="5"/>
        <v>117.6589723155687</v>
      </c>
      <c r="V31" s="27">
        <f t="shared" si="7"/>
        <v>109.86849308778548</v>
      </c>
      <c r="W31" s="27">
        <f t="shared" si="7"/>
        <v>104.3331318102294</v>
      </c>
      <c r="X31" s="27">
        <f t="shared" si="7"/>
        <v>100</v>
      </c>
      <c r="Y31" s="27">
        <f t="shared" si="7"/>
        <v>97.6953125</v>
      </c>
      <c r="Z31" s="27">
        <f t="shared" si="7"/>
        <v>94.64065992998185</v>
      </c>
      <c r="AA31" s="27">
        <f t="shared" si="7"/>
        <v>90.61690768230692</v>
      </c>
      <c r="AB31" s="27">
        <f t="shared" si="7"/>
        <v>87.87226461649851</v>
      </c>
      <c r="AC31" s="27">
        <f t="shared" si="7"/>
        <v>87.61497864155572</v>
      </c>
      <c r="AD31" s="27">
        <f t="shared" si="7"/>
        <v>85.79037978615995</v>
      </c>
      <c r="AE31" s="27">
        <f t="shared" si="7"/>
        <v>87.27860911734872</v>
      </c>
      <c r="AF31" s="27">
        <f t="shared" si="7"/>
        <v>90.85565939771548</v>
      </c>
      <c r="AG31" s="27">
        <f t="shared" si="6"/>
        <v>89.215428692965</v>
      </c>
      <c r="AH31" s="27">
        <f t="shared" si="6"/>
        <v>82.02442975132125</v>
      </c>
      <c r="AK31" s="26"/>
    </row>
    <row r="32" spans="1:37" ht="15">
      <c r="A32" s="4" t="s">
        <v>72</v>
      </c>
      <c r="B32" s="27">
        <f aca="true" t="shared" si="8" ref="B32:AF32">100*(B22/B$18)</f>
        <v>68.23735955056178</v>
      </c>
      <c r="C32" s="27">
        <f t="shared" si="8"/>
        <v>70.9544223826715</v>
      </c>
      <c r="D32" s="27">
        <f t="shared" si="8"/>
        <v>73.94278606965175</v>
      </c>
      <c r="E32" s="27">
        <f t="shared" si="8"/>
        <v>73.9764052741152</v>
      </c>
      <c r="F32" s="27">
        <f t="shared" si="8"/>
        <v>72.87055667337358</v>
      </c>
      <c r="G32" s="27">
        <f t="shared" si="8"/>
        <v>74.38298133595286</v>
      </c>
      <c r="H32" s="27">
        <f t="shared" si="8"/>
        <v>76.02083333333334</v>
      </c>
      <c r="I32" s="27">
        <f t="shared" si="8"/>
        <v>76.52892879066913</v>
      </c>
      <c r="J32" s="27">
        <f t="shared" si="8"/>
        <v>78.31582527206771</v>
      </c>
      <c r="K32" s="27">
        <f t="shared" si="8"/>
        <v>79.2223282442748</v>
      </c>
      <c r="L32" s="27">
        <f t="shared" si="8"/>
        <v>81.65843190998268</v>
      </c>
      <c r="M32" s="27">
        <f t="shared" si="8"/>
        <v>84.45924375709421</v>
      </c>
      <c r="N32" s="27">
        <f t="shared" si="8"/>
        <v>86.9949669056812</v>
      </c>
      <c r="O32" s="27">
        <f t="shared" si="8"/>
        <v>89.59142340653456</v>
      </c>
      <c r="P32" s="27">
        <f t="shared" si="8"/>
        <v>92.42350260416666</v>
      </c>
      <c r="Q32" s="27">
        <f t="shared" si="8"/>
        <v>95.0427498738011</v>
      </c>
      <c r="R32" s="27">
        <f t="shared" si="8"/>
        <v>95.81467812197485</v>
      </c>
      <c r="S32" s="27">
        <f t="shared" si="8"/>
        <v>97.58496275605214</v>
      </c>
      <c r="T32" s="27">
        <f t="shared" si="8"/>
        <v>102.10429340196538</v>
      </c>
      <c r="U32" s="27">
        <f t="shared" si="5"/>
        <v>102.16765429338106</v>
      </c>
      <c r="V32" s="27">
        <f t="shared" si="8"/>
        <v>101.92256590136056</v>
      </c>
      <c r="W32" s="27">
        <f t="shared" si="8"/>
        <v>100.59422641120726</v>
      </c>
      <c r="X32" s="27">
        <f t="shared" si="8"/>
        <v>100</v>
      </c>
      <c r="Y32" s="27">
        <f t="shared" si="8"/>
        <v>100.29785156250001</v>
      </c>
      <c r="Z32" s="27">
        <f t="shared" si="8"/>
        <v>101.161750483559</v>
      </c>
      <c r="AA32" s="27">
        <f t="shared" si="8"/>
        <v>101.07314234131508</v>
      </c>
      <c r="AB32" s="27">
        <f t="shared" si="8"/>
        <v>100.24311926605503</v>
      </c>
      <c r="AC32" s="27">
        <f t="shared" si="8"/>
        <v>100.4616477272727</v>
      </c>
      <c r="AD32" s="27">
        <f t="shared" si="8"/>
        <v>100.70766966759004</v>
      </c>
      <c r="AE32" s="27">
        <f t="shared" si="8"/>
        <v>101.94046400545886</v>
      </c>
      <c r="AF32" s="27">
        <f t="shared" si="8"/>
        <v>101.09272540983608</v>
      </c>
      <c r="AG32" s="27">
        <f t="shared" si="6"/>
        <v>97.06325301204818</v>
      </c>
      <c r="AH32" s="27">
        <f t="shared" si="6"/>
        <v>95.38156308598981</v>
      </c>
      <c r="AK32" s="26"/>
    </row>
    <row r="33" spans="1:37" ht="15">
      <c r="A33" s="4" t="s">
        <v>73</v>
      </c>
      <c r="B33" s="27">
        <f aca="true" t="shared" si="9" ref="B33:AF33">100*(B23/B$18)</f>
        <v>60.88221158631436</v>
      </c>
      <c r="C33" s="27">
        <f t="shared" si="9"/>
        <v>60.37535623664256</v>
      </c>
      <c r="D33" s="27">
        <f t="shared" si="9"/>
        <v>64.15523352252009</v>
      </c>
      <c r="E33" s="27">
        <f t="shared" si="9"/>
        <v>65.49683659527335</v>
      </c>
      <c r="F33" s="27">
        <f t="shared" si="9"/>
        <v>66.56946657588321</v>
      </c>
      <c r="G33" s="27">
        <f t="shared" si="9"/>
        <v>68.27492380879924</v>
      </c>
      <c r="H33" s="27">
        <f t="shared" si="9"/>
        <v>72.78544712409555</v>
      </c>
      <c r="I33" s="27">
        <f t="shared" si="9"/>
        <v>73.86993121229226</v>
      </c>
      <c r="J33" s="27">
        <f t="shared" si="9"/>
        <v>78.87677556720367</v>
      </c>
      <c r="K33" s="27">
        <f t="shared" si="9"/>
        <v>86.68033082298675</v>
      </c>
      <c r="L33" s="27">
        <f t="shared" si="9"/>
        <v>80.83315186919742</v>
      </c>
      <c r="M33" s="27">
        <f t="shared" si="9"/>
        <v>76.98798074367873</v>
      </c>
      <c r="N33" s="27">
        <f t="shared" si="9"/>
        <v>77.51073094385816</v>
      </c>
      <c r="O33" s="27">
        <f t="shared" si="9"/>
        <v>79.47306296454005</v>
      </c>
      <c r="P33" s="27">
        <f t="shared" si="9"/>
        <v>84.0708839534295</v>
      </c>
      <c r="Q33" s="27">
        <f t="shared" si="9"/>
        <v>85.9556574601207</v>
      </c>
      <c r="R33" s="27">
        <f t="shared" si="9"/>
        <v>84.65589972810687</v>
      </c>
      <c r="S33" s="27">
        <f t="shared" si="9"/>
        <v>93.6834580218477</v>
      </c>
      <c r="T33" s="27">
        <f t="shared" si="9"/>
        <v>86.67152970164345</v>
      </c>
      <c r="U33" s="27">
        <f t="shared" si="5"/>
        <v>96.79077419316864</v>
      </c>
      <c r="V33" s="27">
        <f t="shared" si="9"/>
        <v>105.33923642856283</v>
      </c>
      <c r="W33" s="27">
        <f t="shared" si="9"/>
        <v>104.06622034633781</v>
      </c>
      <c r="X33" s="27">
        <f t="shared" si="9"/>
        <v>100</v>
      </c>
      <c r="Y33" s="27">
        <f t="shared" si="9"/>
        <v>92.99723369083776</v>
      </c>
      <c r="Z33" s="27">
        <f t="shared" si="9"/>
        <v>79.927506539245</v>
      </c>
      <c r="AA33" s="27">
        <f t="shared" si="9"/>
        <v>76.36471519558144</v>
      </c>
      <c r="AB33" s="27">
        <f t="shared" si="9"/>
        <v>79.83984544616504</v>
      </c>
      <c r="AC33" s="27">
        <f t="shared" si="9"/>
        <v>82.7895897327489</v>
      </c>
      <c r="AD33" s="27">
        <f t="shared" si="9"/>
        <v>81.07627824506716</v>
      </c>
      <c r="AE33" s="27">
        <f t="shared" si="9"/>
        <v>72.80305371645372</v>
      </c>
      <c r="AF33" s="27">
        <f t="shared" si="9"/>
        <v>79.71703366236396</v>
      </c>
      <c r="AG33" s="27">
        <f t="shared" si="6"/>
        <v>91.40708620358424</v>
      </c>
      <c r="AH33" s="27">
        <f t="shared" si="6"/>
        <v>74.8142240436236</v>
      </c>
      <c r="AK33" s="26"/>
    </row>
    <row r="34" spans="1:37" ht="15">
      <c r="A34" s="4" t="s">
        <v>74</v>
      </c>
      <c r="B34" s="27">
        <f aca="true" t="shared" si="10" ref="B34:AF34">100*(B24/B$18)</f>
        <v>50.41890249325546</v>
      </c>
      <c r="C34" s="27">
        <f t="shared" si="10"/>
        <v>56.97077486014743</v>
      </c>
      <c r="D34" s="27">
        <f t="shared" si="10"/>
        <v>63.34960006922472</v>
      </c>
      <c r="E34" s="27">
        <f t="shared" si="10"/>
        <v>64.66795606456023</v>
      </c>
      <c r="F34" s="27">
        <f t="shared" si="10"/>
        <v>60.91868461681004</v>
      </c>
      <c r="G34" s="27">
        <f t="shared" si="10"/>
        <v>57.53780857740715</v>
      </c>
      <c r="H34" s="27">
        <f t="shared" si="10"/>
        <v>58.08866871286773</v>
      </c>
      <c r="I34" s="27">
        <f t="shared" si="10"/>
        <v>61.082048722539106</v>
      </c>
      <c r="J34" s="27">
        <f t="shared" si="10"/>
        <v>65.0604184717536</v>
      </c>
      <c r="K34" s="27">
        <f t="shared" si="10"/>
        <v>69.94183785559241</v>
      </c>
      <c r="L34" s="27">
        <f t="shared" si="10"/>
        <v>72.32129942933875</v>
      </c>
      <c r="M34" s="27">
        <f t="shared" si="10"/>
        <v>72.22778658901558</v>
      </c>
      <c r="N34" s="27">
        <f t="shared" si="10"/>
        <v>73.23783355499471</v>
      </c>
      <c r="O34" s="27">
        <f t="shared" si="10"/>
        <v>71.44775113861863</v>
      </c>
      <c r="P34" s="27">
        <f t="shared" si="10"/>
        <v>68.56715864116094</v>
      </c>
      <c r="Q34" s="27">
        <f t="shared" si="10"/>
        <v>67.31237559681657</v>
      </c>
      <c r="R34" s="27">
        <f t="shared" si="10"/>
        <v>67.48609493937164</v>
      </c>
      <c r="S34" s="27">
        <f t="shared" si="10"/>
        <v>66.97252890336719</v>
      </c>
      <c r="T34" s="27">
        <f t="shared" si="10"/>
        <v>73.86812432434051</v>
      </c>
      <c r="U34" s="27">
        <f t="shared" si="5"/>
        <v>89.92811661554376</v>
      </c>
      <c r="V34" s="27">
        <f t="shared" si="10"/>
        <v>103.148590287981</v>
      </c>
      <c r="W34" s="27">
        <f t="shared" si="10"/>
        <v>102.07797036449628</v>
      </c>
      <c r="X34" s="27">
        <f t="shared" si="10"/>
        <v>100</v>
      </c>
      <c r="Y34" s="27">
        <f t="shared" si="10"/>
        <v>100.1625518281191</v>
      </c>
      <c r="Z34" s="27">
        <f t="shared" si="10"/>
        <v>103.77063737923781</v>
      </c>
      <c r="AA34" s="27">
        <f t="shared" si="10"/>
        <v>118.16973047300709</v>
      </c>
      <c r="AB34" s="27">
        <f t="shared" si="10"/>
        <v>134.4870096861092</v>
      </c>
      <c r="AC34" s="27">
        <f t="shared" si="10"/>
        <v>134.52647544160982</v>
      </c>
      <c r="AD34" s="27">
        <f t="shared" si="10"/>
        <v>137.11350788789775</v>
      </c>
      <c r="AE34" s="27">
        <f t="shared" si="10"/>
        <v>146.29477736655215</v>
      </c>
      <c r="AF34" s="27">
        <f t="shared" si="10"/>
        <v>138.67056162834527</v>
      </c>
      <c r="AG34" s="27">
        <f t="shared" si="6"/>
        <v>149.7858755035218</v>
      </c>
      <c r="AH34" s="27">
        <f t="shared" si="6"/>
        <v>196.53394925446162</v>
      </c>
      <c r="AK34" s="26"/>
    </row>
    <row r="35" spans="1:37" ht="21.75" customHeight="1">
      <c r="A35" s="7" t="s">
        <v>61</v>
      </c>
      <c r="B35" s="151">
        <f aca="true" t="shared" si="11" ref="B35:AF35">100*(B25/B$18)</f>
        <v>76.27608668251223</v>
      </c>
      <c r="C35" s="151">
        <f t="shared" si="11"/>
        <v>78.08028585809498</v>
      </c>
      <c r="D35" s="151">
        <f t="shared" si="11"/>
        <v>80.86529064840633</v>
      </c>
      <c r="E35" s="151">
        <f t="shared" si="11"/>
        <v>81.04335430790583</v>
      </c>
      <c r="F35" s="151">
        <f t="shared" si="11"/>
        <v>80.29130310710417</v>
      </c>
      <c r="G35" s="151">
        <f t="shared" si="11"/>
        <v>80.76067090448844</v>
      </c>
      <c r="H35" s="151">
        <f t="shared" si="11"/>
        <v>80.92368742368741</v>
      </c>
      <c r="I35" s="151">
        <f t="shared" si="11"/>
        <v>79.94804578670256</v>
      </c>
      <c r="J35" s="151">
        <f t="shared" si="11"/>
        <v>81.19315572388615</v>
      </c>
      <c r="K35" s="151">
        <f t="shared" si="11"/>
        <v>81.46056591309453</v>
      </c>
      <c r="L35" s="151">
        <f t="shared" si="11"/>
        <v>82.60889090172665</v>
      </c>
      <c r="M35" s="151">
        <f t="shared" si="11"/>
        <v>83.55239552409847</v>
      </c>
      <c r="N35" s="151">
        <f t="shared" si="11"/>
        <v>86.92225818341888</v>
      </c>
      <c r="O35" s="151">
        <f t="shared" si="11"/>
        <v>87.3465568476783</v>
      </c>
      <c r="P35" s="151">
        <f t="shared" si="11"/>
        <v>88.41895470252405</v>
      </c>
      <c r="Q35" s="151">
        <f t="shared" si="11"/>
        <v>87.21373177396808</v>
      </c>
      <c r="R35" s="151">
        <f t="shared" si="11"/>
        <v>88.8271476375754</v>
      </c>
      <c r="S35" s="151">
        <f t="shared" si="11"/>
        <v>91.34882571891563</v>
      </c>
      <c r="T35" s="151">
        <f t="shared" si="11"/>
        <v>96.14448161513263</v>
      </c>
      <c r="U35" s="151">
        <f t="shared" si="5"/>
        <v>96.66014818700978</v>
      </c>
      <c r="V35" s="151">
        <f t="shared" si="11"/>
        <v>98.57078723917452</v>
      </c>
      <c r="W35" s="151">
        <f t="shared" si="11"/>
        <v>100.07646350353394</v>
      </c>
      <c r="X35" s="151">
        <f t="shared" si="11"/>
        <v>100</v>
      </c>
      <c r="Y35" s="151">
        <f t="shared" si="11"/>
        <v>101.01249107947716</v>
      </c>
      <c r="Z35" s="151">
        <f t="shared" si="11"/>
        <v>105.67548309403361</v>
      </c>
      <c r="AA35" s="151">
        <f t="shared" si="11"/>
        <v>106.34144619989472</v>
      </c>
      <c r="AB35" s="151">
        <f t="shared" si="11"/>
        <v>106.31345933309808</v>
      </c>
      <c r="AC35" s="151">
        <f t="shared" si="11"/>
        <v>106.24044991873359</v>
      </c>
      <c r="AD35" s="151">
        <f t="shared" si="11"/>
        <v>108.43180459927015</v>
      </c>
      <c r="AE35" s="151">
        <f t="shared" si="11"/>
        <v>108.30249586646718</v>
      </c>
      <c r="AF35" s="151">
        <f t="shared" si="11"/>
        <v>112.01081730769229</v>
      </c>
      <c r="AG35" s="151">
        <f t="shared" si="6"/>
        <v>114.92267145505095</v>
      </c>
      <c r="AH35" s="151">
        <f t="shared" si="6"/>
        <v>112.7555575660945</v>
      </c>
      <c r="AK35" s="26"/>
    </row>
    <row r="36" spans="1:37" ht="15">
      <c r="A36" s="4" t="s">
        <v>57</v>
      </c>
      <c r="B36" s="27">
        <f aca="true" t="shared" si="12" ref="B36:AF36">100*(B26/B$18)</f>
        <v>72.46928993079636</v>
      </c>
      <c r="C36" s="27">
        <f t="shared" si="12"/>
        <v>74.95581207628274</v>
      </c>
      <c r="D36" s="27">
        <f t="shared" si="12"/>
        <v>78.95304976196815</v>
      </c>
      <c r="E36" s="27">
        <f t="shared" si="12"/>
        <v>80.51852042239375</v>
      </c>
      <c r="F36" s="27">
        <f t="shared" si="12"/>
        <v>81.26980446924804</v>
      </c>
      <c r="G36" s="27">
        <f t="shared" si="12"/>
        <v>82.3194748752002</v>
      </c>
      <c r="H36" s="27">
        <f t="shared" si="12"/>
        <v>81.68397674570514</v>
      </c>
      <c r="I36" s="27">
        <f t="shared" si="12"/>
        <v>82.21951073689246</v>
      </c>
      <c r="J36" s="27">
        <f t="shared" si="12"/>
        <v>83.92213746282447</v>
      </c>
      <c r="K36" s="27">
        <f t="shared" si="12"/>
        <v>82.91763022891098</v>
      </c>
      <c r="L36" s="27">
        <f t="shared" si="12"/>
        <v>84.6100825024122</v>
      </c>
      <c r="M36" s="27">
        <f t="shared" si="12"/>
        <v>85.1256444151723</v>
      </c>
      <c r="N36" s="27">
        <f t="shared" si="12"/>
        <v>84.13134222658032</v>
      </c>
      <c r="O36" s="27">
        <f t="shared" si="12"/>
        <v>84.82183149246572</v>
      </c>
      <c r="P36" s="27">
        <f t="shared" si="12"/>
        <v>85.80391232281663</v>
      </c>
      <c r="Q36" s="27">
        <f t="shared" si="12"/>
        <v>86.48687912396849</v>
      </c>
      <c r="R36" s="27">
        <f t="shared" si="12"/>
        <v>87.17965572327196</v>
      </c>
      <c r="S36" s="27">
        <f t="shared" si="12"/>
        <v>87.49312213102819</v>
      </c>
      <c r="T36" s="27">
        <f t="shared" si="12"/>
        <v>92.63123502365083</v>
      </c>
      <c r="U36" s="27">
        <f t="shared" si="5"/>
        <v>95.61847410253958</v>
      </c>
      <c r="V36" s="27">
        <f t="shared" si="12"/>
        <v>97.37896942041564</v>
      </c>
      <c r="W36" s="27">
        <f t="shared" si="12"/>
        <v>98.89314485020203</v>
      </c>
      <c r="X36" s="27">
        <f t="shared" si="12"/>
        <v>100</v>
      </c>
      <c r="Y36" s="27">
        <f t="shared" si="12"/>
        <v>100.9652241941015</v>
      </c>
      <c r="Z36" s="27">
        <f t="shared" si="12"/>
        <v>102.08569540957247</v>
      </c>
      <c r="AA36" s="27">
        <f t="shared" si="12"/>
        <v>100.5616374148266</v>
      </c>
      <c r="AB36" s="27">
        <f t="shared" si="12"/>
        <v>99.81212418670793</v>
      </c>
      <c r="AC36" s="27">
        <f t="shared" si="12"/>
        <v>99.55930836139169</v>
      </c>
      <c r="AD36" s="27">
        <f t="shared" si="12"/>
        <v>100.99737241088427</v>
      </c>
      <c r="AE36" s="27">
        <f t="shared" si="12"/>
        <v>101.73960862058718</v>
      </c>
      <c r="AF36" s="27">
        <f t="shared" si="12"/>
        <v>100.42469135802467</v>
      </c>
      <c r="AG36" s="27">
        <f t="shared" si="6"/>
        <v>94.96752441866228</v>
      </c>
      <c r="AH36" s="27">
        <f t="shared" si="6"/>
        <v>90.79984728207286</v>
      </c>
      <c r="AK36" s="26"/>
    </row>
    <row r="37" spans="1:37" ht="15">
      <c r="A37" s="4" t="s">
        <v>67</v>
      </c>
      <c r="B37" s="27">
        <f aca="true" t="shared" si="13" ref="B37:AF37">100*(B27/B$18)</f>
        <v>72.23990956524537</v>
      </c>
      <c r="C37" s="27">
        <f t="shared" si="13"/>
        <v>74.529483843699</v>
      </c>
      <c r="D37" s="27">
        <f t="shared" si="13"/>
        <v>76.56217913043348</v>
      </c>
      <c r="E37" s="27">
        <f t="shared" si="13"/>
        <v>76.71315942279612</v>
      </c>
      <c r="F37" s="27">
        <f t="shared" si="13"/>
        <v>76.88823596790193</v>
      </c>
      <c r="G37" s="27">
        <f t="shared" si="13"/>
        <v>77.89032995061326</v>
      </c>
      <c r="H37" s="27">
        <f t="shared" si="13"/>
        <v>78.20288817281299</v>
      </c>
      <c r="I37" s="27">
        <f t="shared" si="13"/>
        <v>78.08415408423716</v>
      </c>
      <c r="J37" s="27">
        <f t="shared" si="13"/>
        <v>79.7055960422736</v>
      </c>
      <c r="K37" s="27">
        <f t="shared" si="13"/>
        <v>80.52766552737855</v>
      </c>
      <c r="L37" s="27">
        <f t="shared" si="13"/>
        <v>82.466408375237</v>
      </c>
      <c r="M37" s="27">
        <f t="shared" si="13"/>
        <v>83.58661673642514</v>
      </c>
      <c r="N37" s="27">
        <f t="shared" si="13"/>
        <v>84.64326741524837</v>
      </c>
      <c r="O37" s="27">
        <f t="shared" si="13"/>
        <v>86.40377245815587</v>
      </c>
      <c r="P37" s="27">
        <f t="shared" si="13"/>
        <v>89.58027043054064</v>
      </c>
      <c r="Q37" s="27">
        <f t="shared" si="13"/>
        <v>88.04232312229338</v>
      </c>
      <c r="R37" s="27">
        <f t="shared" si="13"/>
        <v>89.231059775008</v>
      </c>
      <c r="S37" s="27">
        <f t="shared" si="13"/>
        <v>91.13984832392235</v>
      </c>
      <c r="T37" s="27">
        <f t="shared" si="13"/>
        <v>97.14009018133274</v>
      </c>
      <c r="U37" s="27">
        <f t="shared" si="5"/>
        <v>96.9840386488839</v>
      </c>
      <c r="V37" s="27">
        <f t="shared" si="13"/>
        <v>98.33991867423663</v>
      </c>
      <c r="W37" s="27">
        <f t="shared" si="13"/>
        <v>100.47557309307173</v>
      </c>
      <c r="X37" s="27">
        <f t="shared" si="13"/>
        <v>100</v>
      </c>
      <c r="Y37" s="27">
        <f t="shared" si="13"/>
        <v>99.40052069347476</v>
      </c>
      <c r="Z37" s="27">
        <f t="shared" si="13"/>
        <v>101.68673272016736</v>
      </c>
      <c r="AA37" s="27">
        <f t="shared" si="13"/>
        <v>103.7888131307255</v>
      </c>
      <c r="AB37" s="27">
        <f t="shared" si="13"/>
        <v>114.47831571063965</v>
      </c>
      <c r="AC37" s="27">
        <f t="shared" si="13"/>
        <v>116.02570435321257</v>
      </c>
      <c r="AD37" s="27">
        <f t="shared" si="13"/>
        <v>115.92363563737203</v>
      </c>
      <c r="AE37" s="27">
        <f t="shared" si="13"/>
        <v>122.38009301657418</v>
      </c>
      <c r="AF37" s="27">
        <f t="shared" si="13"/>
        <v>127.73415682062299</v>
      </c>
      <c r="AG37" s="27">
        <f t="shared" si="6"/>
        <v>118.391611559018</v>
      </c>
      <c r="AH37" s="27">
        <f t="shared" si="6"/>
        <v>107.17009843118379</v>
      </c>
      <c r="AK37" s="26"/>
    </row>
    <row r="38" spans="1:37" ht="15">
      <c r="A38" s="4" t="s">
        <v>75</v>
      </c>
      <c r="B38" s="27">
        <f aca="true" t="shared" si="14" ref="B38:AF38">100*(B28/B$18)</f>
        <v>79.62933739982347</v>
      </c>
      <c r="C38" s="27">
        <f t="shared" si="14"/>
        <v>80.47348240163613</v>
      </c>
      <c r="D38" s="27">
        <f t="shared" si="14"/>
        <v>82.93590406221043</v>
      </c>
      <c r="E38" s="27">
        <f t="shared" si="14"/>
        <v>82.26815630416458</v>
      </c>
      <c r="F38" s="27">
        <f t="shared" si="14"/>
        <v>80.07563725816524</v>
      </c>
      <c r="G38" s="27">
        <f t="shared" si="14"/>
        <v>79.84666725919716</v>
      </c>
      <c r="H38" s="27">
        <f t="shared" si="14"/>
        <v>80.1473693236016</v>
      </c>
      <c r="I38" s="27">
        <f t="shared" si="14"/>
        <v>78.31988075682607</v>
      </c>
      <c r="J38" s="27">
        <f t="shared" si="14"/>
        <v>79.22912310467045</v>
      </c>
      <c r="K38" s="27">
        <f t="shared" si="14"/>
        <v>79.77559162981639</v>
      </c>
      <c r="L38" s="27">
        <f t="shared" si="14"/>
        <v>80.34349695099262</v>
      </c>
      <c r="M38" s="27">
        <f t="shared" si="14"/>
        <v>81.36926992759594</v>
      </c>
      <c r="N38" s="27">
        <f t="shared" si="14"/>
        <v>87.97571221126734</v>
      </c>
      <c r="O38" s="27">
        <f t="shared" si="14"/>
        <v>86.96882525921087</v>
      </c>
      <c r="P38" s="27">
        <f t="shared" si="14"/>
        <v>87.82243486945757</v>
      </c>
      <c r="Q38" s="27">
        <f t="shared" si="14"/>
        <v>85.84275124145283</v>
      </c>
      <c r="R38" s="27">
        <f t="shared" si="14"/>
        <v>87.70574420229654</v>
      </c>
      <c r="S38" s="27">
        <f t="shared" si="14"/>
        <v>91.31530421968147</v>
      </c>
      <c r="T38" s="27">
        <f t="shared" si="14"/>
        <v>94.9462652339081</v>
      </c>
      <c r="U38" s="27">
        <f t="shared" si="5"/>
        <v>96.3690346052986</v>
      </c>
      <c r="V38" s="27">
        <f t="shared" si="14"/>
        <v>98.61658961356319</v>
      </c>
      <c r="W38" s="27">
        <f t="shared" si="14"/>
        <v>98.94376982778982</v>
      </c>
      <c r="X38" s="27">
        <f t="shared" si="14"/>
        <v>100</v>
      </c>
      <c r="Y38" s="27">
        <f t="shared" si="14"/>
        <v>100.7957039162728</v>
      </c>
      <c r="Z38" s="27">
        <f t="shared" si="14"/>
        <v>106.2883435182198</v>
      </c>
      <c r="AA38" s="27">
        <f t="shared" si="14"/>
        <v>107.2220891972331</v>
      </c>
      <c r="AB38" s="27">
        <f t="shared" si="14"/>
        <v>104.54594899305573</v>
      </c>
      <c r="AC38" s="27">
        <f t="shared" si="14"/>
        <v>104.58573752378612</v>
      </c>
      <c r="AD38" s="27">
        <f t="shared" si="14"/>
        <v>107.35792803021091</v>
      </c>
      <c r="AE38" s="27">
        <f t="shared" si="14"/>
        <v>106.3878731416779</v>
      </c>
      <c r="AF38" s="27">
        <f t="shared" si="14"/>
        <v>110.92977717758272</v>
      </c>
      <c r="AG38" s="27">
        <f t="shared" si="6"/>
        <v>115.37710599318271</v>
      </c>
      <c r="AH38" s="27">
        <f t="shared" si="6"/>
        <v>115.94425903393153</v>
      </c>
      <c r="AK38" s="26"/>
    </row>
    <row r="39" spans="2:23" ht="15">
      <c r="B39" s="29"/>
      <c r="C39" s="29"/>
      <c r="D39" s="29"/>
      <c r="E39" s="29"/>
      <c r="F39" s="29"/>
      <c r="G39" s="4"/>
      <c r="H39" s="4"/>
      <c r="I39" s="4"/>
      <c r="J39" s="4"/>
      <c r="K39" s="4"/>
      <c r="L39" s="4"/>
      <c r="M39" s="12"/>
      <c r="N39" s="12"/>
      <c r="O39" s="15"/>
      <c r="P39" s="15"/>
      <c r="Q39" s="15"/>
      <c r="R39" s="15"/>
      <c r="S39" s="15"/>
      <c r="T39" s="15"/>
      <c r="U39" s="15"/>
      <c r="V39" s="15"/>
      <c r="W39" s="15"/>
    </row>
    <row r="40" ht="15">
      <c r="AH40" s="26"/>
    </row>
    <row r="41" ht="15">
      <c r="AH41" s="26"/>
    </row>
    <row r="50" s="3" customFormat="1" ht="4.5" customHeight="1"/>
    <row r="56" s="3" customFormat="1" ht="4.5" customHeight="1"/>
    <row r="62" s="3" customFormat="1" ht="6.75" customHeight="1"/>
    <row r="64" s="3" customFormat="1" ht="12.75" customHeight="1"/>
    <row r="66" s="3" customFormat="1" ht="12" customHeight="1"/>
    <row r="69" s="39" customFormat="1" ht="12.75"/>
    <row r="70" s="39" customFormat="1" ht="12.75"/>
  </sheetData>
  <sheetProtection/>
  <printOptions/>
  <pageMargins left="0.7480314960629921" right="0.15748031496062992" top="0.7874015748031497" bottom="0.7874015748031497" header="0.5118110236220472" footer="0.5118110236220472"/>
  <pageSetup horizontalDpi="600" verticalDpi="600" orientation="portrait" paperSize="9" scale="24" r:id="rId2"/>
  <headerFooter alignWithMargins="0">
    <oddHeader>&amp;R&amp;"Arial,Bold"&amp;16FINANCE</oddHeader>
  </headerFooter>
  <tableParts>
    <tablePart r:id="rId1"/>
  </tableParts>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J25" sqref="J25"/>
    </sheetView>
  </sheetViews>
  <sheetFormatPr defaultColWidth="9.140625" defaultRowHeight="12.75"/>
  <cols>
    <col min="1" max="1" width="44.140625" style="145" customWidth="1"/>
    <col min="2" max="4" width="14.57421875" style="145" customWidth="1"/>
    <col min="5" max="16" width="10.7109375" style="145" customWidth="1"/>
    <col min="17" max="17" width="12.57421875" style="145" customWidth="1"/>
    <col min="18" max="18" width="11.28125" style="145" customWidth="1"/>
    <col min="19" max="16384" width="9.140625" style="145" customWidth="1"/>
  </cols>
  <sheetData>
    <row r="1" ht="15.75">
      <c r="A1" s="13" t="s">
        <v>336</v>
      </c>
    </row>
    <row r="2" ht="16.5">
      <c r="A2" s="106" t="s">
        <v>214</v>
      </c>
    </row>
    <row r="3" ht="15">
      <c r="A3" s="117" t="s">
        <v>168</v>
      </c>
    </row>
    <row r="4" spans="1:18" ht="63">
      <c r="A4" s="13" t="s">
        <v>332</v>
      </c>
      <c r="B4" s="124" t="s">
        <v>337</v>
      </c>
      <c r="C4" s="124" t="s">
        <v>338</v>
      </c>
      <c r="D4" s="124" t="s">
        <v>339</v>
      </c>
      <c r="E4" s="124" t="s">
        <v>127</v>
      </c>
      <c r="F4" s="124" t="s">
        <v>128</v>
      </c>
      <c r="G4" s="124" t="s">
        <v>129</v>
      </c>
      <c r="H4" s="124" t="s">
        <v>157</v>
      </c>
      <c r="I4" s="124" t="s">
        <v>159</v>
      </c>
      <c r="J4" s="124" t="s">
        <v>165</v>
      </c>
      <c r="K4" s="124" t="s">
        <v>170</v>
      </c>
      <c r="L4" s="124" t="s">
        <v>340</v>
      </c>
      <c r="M4" s="124" t="s">
        <v>344</v>
      </c>
      <c r="N4" s="124" t="s">
        <v>341</v>
      </c>
      <c r="O4" s="124" t="s">
        <v>342</v>
      </c>
      <c r="P4" s="124" t="s">
        <v>343</v>
      </c>
      <c r="Q4" s="124" t="s">
        <v>357</v>
      </c>
      <c r="R4" s="124" t="s">
        <v>368</v>
      </c>
    </row>
    <row r="5" spans="1:18" ht="23.25" customHeight="1">
      <c r="A5" s="125" t="s">
        <v>94</v>
      </c>
      <c r="B5" s="12">
        <v>22.3</v>
      </c>
      <c r="C5" s="18">
        <v>23</v>
      </c>
      <c r="D5" s="18">
        <v>23.7</v>
      </c>
      <c r="E5" s="11">
        <v>24.3</v>
      </c>
      <c r="F5" s="11">
        <v>24.1</v>
      </c>
      <c r="G5" s="30">
        <v>23.1</v>
      </c>
      <c r="H5" s="18">
        <v>19.9</v>
      </c>
      <c r="I5" s="18">
        <v>18.2</v>
      </c>
      <c r="J5" s="119">
        <v>21</v>
      </c>
      <c r="K5" s="119">
        <v>26.2</v>
      </c>
      <c r="L5" s="30">
        <v>28.6</v>
      </c>
      <c r="M5" s="119">
        <v>26.2</v>
      </c>
      <c r="N5" s="119">
        <v>23.5</v>
      </c>
      <c r="O5" s="119">
        <v>24</v>
      </c>
      <c r="P5" s="119">
        <v>27</v>
      </c>
      <c r="Q5" s="130">
        <v>27.4</v>
      </c>
      <c r="R5" s="130">
        <v>28.5</v>
      </c>
    </row>
    <row r="6" spans="1:18" ht="15">
      <c r="A6" s="120" t="s">
        <v>95</v>
      </c>
      <c r="B6" s="16">
        <v>9.7</v>
      </c>
      <c r="C6" s="11">
        <v>10.7</v>
      </c>
      <c r="D6" s="11">
        <v>11.407300000000001</v>
      </c>
      <c r="E6" s="11">
        <v>8.8</v>
      </c>
      <c r="F6" s="11">
        <v>8.7</v>
      </c>
      <c r="G6" s="30">
        <v>7.4</v>
      </c>
      <c r="H6" s="18">
        <v>5.7</v>
      </c>
      <c r="I6" s="18">
        <v>6.1</v>
      </c>
      <c r="J6" s="119">
        <v>8.7</v>
      </c>
      <c r="K6" s="119">
        <v>12.5</v>
      </c>
      <c r="L6" s="30">
        <v>13.9</v>
      </c>
      <c r="M6" s="119">
        <v>12.4</v>
      </c>
      <c r="N6" s="119">
        <v>8.9</v>
      </c>
      <c r="O6" s="119">
        <v>9.1</v>
      </c>
      <c r="P6" s="119">
        <v>10.6</v>
      </c>
      <c r="Q6" s="130">
        <v>10.1</v>
      </c>
      <c r="R6" s="130">
        <v>11.1</v>
      </c>
    </row>
    <row r="7" spans="1:18" ht="15">
      <c r="A7" s="120" t="s">
        <v>96</v>
      </c>
      <c r="B7" s="16">
        <v>12.2</v>
      </c>
      <c r="C7" s="11">
        <v>11.9</v>
      </c>
      <c r="D7" s="11">
        <v>11.856433333333333</v>
      </c>
      <c r="E7" s="11">
        <v>14.9</v>
      </c>
      <c r="F7" s="11">
        <v>14.7</v>
      </c>
      <c r="G7" s="30">
        <v>15</v>
      </c>
      <c r="H7" s="18">
        <v>13.7</v>
      </c>
      <c r="I7" s="18">
        <v>11.8</v>
      </c>
      <c r="J7" s="119">
        <v>11.8</v>
      </c>
      <c r="K7" s="119">
        <v>12.7</v>
      </c>
      <c r="L7" s="30">
        <v>13.4</v>
      </c>
      <c r="M7" s="119">
        <v>12.4</v>
      </c>
      <c r="N7" s="119">
        <v>13.6</v>
      </c>
      <c r="O7" s="119">
        <v>14.1</v>
      </c>
      <c r="P7" s="119">
        <v>15.6</v>
      </c>
      <c r="Q7" s="130">
        <v>16.6</v>
      </c>
      <c r="R7" s="130">
        <v>16.8</v>
      </c>
    </row>
    <row r="8" spans="1:18" ht="15">
      <c r="A8" s="120" t="s">
        <v>97</v>
      </c>
      <c r="B8" s="16">
        <v>0.4</v>
      </c>
      <c r="C8" s="11" t="s">
        <v>108</v>
      </c>
      <c r="D8" s="11">
        <v>0.48340000000000005</v>
      </c>
      <c r="E8" s="11">
        <v>0.6</v>
      </c>
      <c r="F8" s="11">
        <v>0.7</v>
      </c>
      <c r="G8" s="30">
        <v>0.7</v>
      </c>
      <c r="H8" s="18">
        <v>0.5</v>
      </c>
      <c r="I8" s="11" t="s">
        <v>130</v>
      </c>
      <c r="J8" s="11" t="s">
        <v>108</v>
      </c>
      <c r="K8" s="11" t="s">
        <v>184</v>
      </c>
      <c r="L8" s="19" t="s">
        <v>185</v>
      </c>
      <c r="M8" s="19" t="s">
        <v>186</v>
      </c>
      <c r="N8" s="19" t="s">
        <v>188</v>
      </c>
      <c r="O8" s="119">
        <v>0.8</v>
      </c>
      <c r="P8" s="119">
        <v>0.8</v>
      </c>
      <c r="Q8" s="130">
        <v>0.8</v>
      </c>
      <c r="R8" s="135">
        <v>0.6</v>
      </c>
    </row>
    <row r="9" spans="1:18" ht="24" customHeight="1">
      <c r="A9" s="125" t="s">
        <v>98</v>
      </c>
      <c r="B9" s="16">
        <v>20.8</v>
      </c>
      <c r="C9" s="11">
        <v>21.3</v>
      </c>
      <c r="D9" s="11">
        <v>22.9928</v>
      </c>
      <c r="E9" s="11">
        <v>27.2</v>
      </c>
      <c r="F9" s="11">
        <v>27.3</v>
      </c>
      <c r="G9" s="30">
        <v>27.8</v>
      </c>
      <c r="H9" s="18">
        <v>27.8</v>
      </c>
      <c r="I9" s="18">
        <v>30</v>
      </c>
      <c r="J9" s="119">
        <v>32.3</v>
      </c>
      <c r="K9" s="119">
        <v>33.3</v>
      </c>
      <c r="L9" s="30">
        <v>30.3</v>
      </c>
      <c r="M9" s="119">
        <v>27.9</v>
      </c>
      <c r="N9" s="119">
        <v>27</v>
      </c>
      <c r="O9" s="119">
        <v>28.8</v>
      </c>
      <c r="P9" s="119">
        <v>28.5</v>
      </c>
      <c r="Q9" s="130">
        <v>26.1</v>
      </c>
      <c r="R9" s="130">
        <v>25.8</v>
      </c>
    </row>
    <row r="10" spans="1:18" ht="15">
      <c r="A10" s="17" t="s">
        <v>99</v>
      </c>
      <c r="B10" s="16">
        <v>1.9</v>
      </c>
      <c r="C10" s="11">
        <v>2</v>
      </c>
      <c r="D10" s="11">
        <v>1.8409666666666666</v>
      </c>
      <c r="E10" s="11">
        <v>1.8</v>
      </c>
      <c r="F10" s="11">
        <v>1.8</v>
      </c>
      <c r="G10" s="30">
        <v>2</v>
      </c>
      <c r="H10" s="18">
        <v>1.6</v>
      </c>
      <c r="I10" s="18">
        <v>1.7</v>
      </c>
      <c r="J10" s="119">
        <v>1.9</v>
      </c>
      <c r="K10" s="119">
        <v>2.2</v>
      </c>
      <c r="L10" s="30">
        <v>2.1</v>
      </c>
      <c r="M10" s="119">
        <v>2.1</v>
      </c>
      <c r="N10" s="119">
        <v>2.1</v>
      </c>
      <c r="O10" s="119">
        <v>2.5</v>
      </c>
      <c r="P10" s="119">
        <v>2.2</v>
      </c>
      <c r="Q10" s="130">
        <v>1.9</v>
      </c>
      <c r="R10" s="130">
        <v>1.9</v>
      </c>
    </row>
    <row r="11" spans="1:18" ht="15">
      <c r="A11" s="121" t="s">
        <v>100</v>
      </c>
      <c r="B11" s="16">
        <v>13.5</v>
      </c>
      <c r="C11" s="11">
        <v>13.8</v>
      </c>
      <c r="D11" s="11">
        <v>15.022566666666668</v>
      </c>
      <c r="E11" s="11">
        <v>18.4</v>
      </c>
      <c r="F11" s="11">
        <v>18.4</v>
      </c>
      <c r="G11" s="30">
        <v>19.2</v>
      </c>
      <c r="H11" s="18">
        <v>19.5</v>
      </c>
      <c r="I11" s="18">
        <v>21.6</v>
      </c>
      <c r="J11" s="119">
        <v>23.2</v>
      </c>
      <c r="K11" s="119">
        <v>23.9</v>
      </c>
      <c r="L11" s="30">
        <v>21.4</v>
      </c>
      <c r="M11" s="119">
        <v>19.5</v>
      </c>
      <c r="N11" s="119">
        <v>18.4</v>
      </c>
      <c r="O11" s="119">
        <v>19.5</v>
      </c>
      <c r="P11" s="119">
        <v>19.7</v>
      </c>
      <c r="Q11" s="130">
        <v>17.4</v>
      </c>
      <c r="R11" s="130">
        <v>16.6</v>
      </c>
    </row>
    <row r="12" spans="1:18" ht="15">
      <c r="A12" s="120" t="s">
        <v>101</v>
      </c>
      <c r="B12" s="16">
        <v>4</v>
      </c>
      <c r="C12" s="11">
        <v>4.2</v>
      </c>
      <c r="D12" s="11">
        <v>4.664733333333333</v>
      </c>
      <c r="E12" s="11">
        <v>5.2</v>
      </c>
      <c r="F12" s="11">
        <v>5.3</v>
      </c>
      <c r="G12" s="30">
        <v>5.1</v>
      </c>
      <c r="H12" s="18">
        <v>5.2</v>
      </c>
      <c r="I12" s="18">
        <v>5.2</v>
      </c>
      <c r="J12" s="119">
        <v>5.5</v>
      </c>
      <c r="K12" s="119">
        <v>5.3</v>
      </c>
      <c r="L12" s="30">
        <v>5.1</v>
      </c>
      <c r="M12" s="119">
        <v>4.6</v>
      </c>
      <c r="N12" s="119">
        <v>4.6</v>
      </c>
      <c r="O12" s="119">
        <v>4.6</v>
      </c>
      <c r="P12" s="119">
        <v>4.6</v>
      </c>
      <c r="Q12" s="130">
        <v>5</v>
      </c>
      <c r="R12" s="130">
        <v>5.7</v>
      </c>
    </row>
    <row r="13" spans="1:18" ht="15">
      <c r="A13" s="122" t="s">
        <v>102</v>
      </c>
      <c r="B13" s="16">
        <v>1.4</v>
      </c>
      <c r="C13" s="11">
        <v>1.4</v>
      </c>
      <c r="D13" s="11">
        <v>1.4643999999999997</v>
      </c>
      <c r="E13" s="11">
        <v>1.9</v>
      </c>
      <c r="F13" s="11">
        <v>1.8</v>
      </c>
      <c r="G13" s="30">
        <v>1.5</v>
      </c>
      <c r="H13" s="18">
        <v>1.5</v>
      </c>
      <c r="I13" s="18">
        <v>1.5</v>
      </c>
      <c r="J13" s="119">
        <v>1.7</v>
      </c>
      <c r="K13" s="119">
        <v>1.9</v>
      </c>
      <c r="L13" s="30">
        <v>1.6</v>
      </c>
      <c r="M13" s="119">
        <v>1.7</v>
      </c>
      <c r="N13" s="119">
        <v>1.8</v>
      </c>
      <c r="O13" s="119">
        <v>2.2</v>
      </c>
      <c r="P13" s="119">
        <v>2</v>
      </c>
      <c r="Q13" s="130">
        <v>1.8</v>
      </c>
      <c r="R13" s="130">
        <v>1.7</v>
      </c>
    </row>
    <row r="14" spans="1:18" ht="26.25" customHeight="1">
      <c r="A14" s="125" t="s">
        <v>103</v>
      </c>
      <c r="B14" s="16">
        <v>7.9</v>
      </c>
      <c r="C14" s="11">
        <v>6.9</v>
      </c>
      <c r="D14" s="11">
        <v>7.6886</v>
      </c>
      <c r="E14" s="11">
        <v>8.4</v>
      </c>
      <c r="F14" s="11">
        <v>9.7</v>
      </c>
      <c r="G14" s="30">
        <v>12.1</v>
      </c>
      <c r="H14" s="16">
        <v>13.5</v>
      </c>
      <c r="I14" s="16">
        <v>13.6</v>
      </c>
      <c r="J14" s="119">
        <v>12.4</v>
      </c>
      <c r="K14" s="119">
        <v>13.8</v>
      </c>
      <c r="L14" s="30">
        <v>15.1</v>
      </c>
      <c r="M14" s="119">
        <v>17.6</v>
      </c>
      <c r="N14" s="119">
        <v>17.7</v>
      </c>
      <c r="O14" s="119">
        <v>19.9</v>
      </c>
      <c r="P14" s="119">
        <v>19.7</v>
      </c>
      <c r="Q14" s="130">
        <v>17.6</v>
      </c>
      <c r="R14" s="130">
        <v>14.8</v>
      </c>
    </row>
    <row r="15" spans="1:18" ht="15">
      <c r="A15" s="120" t="s">
        <v>104</v>
      </c>
      <c r="B15" s="16">
        <v>1.2</v>
      </c>
      <c r="C15" s="11">
        <v>1.1</v>
      </c>
      <c r="D15" s="11">
        <v>1.2528</v>
      </c>
      <c r="E15" s="11">
        <v>1.8</v>
      </c>
      <c r="F15" s="11">
        <v>2</v>
      </c>
      <c r="G15" s="30">
        <v>2.2</v>
      </c>
      <c r="H15" s="16">
        <v>2</v>
      </c>
      <c r="I15" s="16">
        <v>2.1</v>
      </c>
      <c r="J15" s="119">
        <v>2.2</v>
      </c>
      <c r="K15" s="119">
        <v>2.4</v>
      </c>
      <c r="L15" s="30">
        <v>2.6</v>
      </c>
      <c r="M15" s="119">
        <v>2.7</v>
      </c>
      <c r="N15" s="119">
        <v>2.8</v>
      </c>
      <c r="O15" s="119">
        <v>2.9</v>
      </c>
      <c r="P15" s="4">
        <v>2.8</v>
      </c>
      <c r="Q15" s="130">
        <v>2.1</v>
      </c>
      <c r="R15" s="130">
        <v>1.2</v>
      </c>
    </row>
    <row r="16" spans="1:18" ht="15">
      <c r="A16" s="120" t="s">
        <v>44</v>
      </c>
      <c r="B16" s="16">
        <v>2</v>
      </c>
      <c r="C16" s="11">
        <v>1.7</v>
      </c>
      <c r="D16" s="11">
        <v>1.5552</v>
      </c>
      <c r="E16" s="11">
        <v>1.7</v>
      </c>
      <c r="F16" s="11">
        <v>1.6</v>
      </c>
      <c r="G16" s="30">
        <v>1.7</v>
      </c>
      <c r="H16" s="16">
        <v>1.9</v>
      </c>
      <c r="I16" s="16">
        <v>2</v>
      </c>
      <c r="J16" s="119">
        <v>2.1</v>
      </c>
      <c r="K16" s="119">
        <v>1.8</v>
      </c>
      <c r="L16" s="30">
        <v>1.7</v>
      </c>
      <c r="M16" s="119">
        <v>1.7</v>
      </c>
      <c r="N16" s="119">
        <v>1.7</v>
      </c>
      <c r="O16" s="119">
        <v>1.6</v>
      </c>
      <c r="P16" s="4">
        <v>1.6</v>
      </c>
      <c r="Q16" s="130">
        <v>1.4</v>
      </c>
      <c r="R16" s="130">
        <v>1.2</v>
      </c>
    </row>
    <row r="17" spans="1:18" ht="15">
      <c r="A17" s="120" t="s">
        <v>105</v>
      </c>
      <c r="B17" s="16">
        <v>0.1</v>
      </c>
      <c r="C17" s="11" t="s">
        <v>106</v>
      </c>
      <c r="D17" s="11" t="s">
        <v>106</v>
      </c>
      <c r="E17" s="11" t="s">
        <v>116</v>
      </c>
      <c r="F17" s="11">
        <v>0.3</v>
      </c>
      <c r="G17" s="11" t="s">
        <v>130</v>
      </c>
      <c r="H17" s="11" t="s">
        <v>116</v>
      </c>
      <c r="I17" s="11" t="s">
        <v>106</v>
      </c>
      <c r="J17" s="11" t="s">
        <v>166</v>
      </c>
      <c r="K17" s="11" t="s">
        <v>106</v>
      </c>
      <c r="L17" s="19" t="s">
        <v>106</v>
      </c>
      <c r="M17" s="130" t="s">
        <v>369</v>
      </c>
      <c r="N17" s="130" t="s">
        <v>369</v>
      </c>
      <c r="O17" s="130" t="s">
        <v>369</v>
      </c>
      <c r="P17" s="130" t="s">
        <v>369</v>
      </c>
      <c r="Q17" s="130" t="s">
        <v>369</v>
      </c>
      <c r="R17" s="130" t="s">
        <v>369</v>
      </c>
    </row>
    <row r="18" spans="1:18" ht="15">
      <c r="A18" s="120" t="s">
        <v>45</v>
      </c>
      <c r="B18" s="16">
        <v>4.6</v>
      </c>
      <c r="C18" s="11">
        <v>4</v>
      </c>
      <c r="D18" s="11">
        <v>4.756</v>
      </c>
      <c r="E18" s="11">
        <v>4.6</v>
      </c>
      <c r="F18" s="11">
        <v>5.8</v>
      </c>
      <c r="G18" s="30">
        <v>7.9</v>
      </c>
      <c r="H18" s="16">
        <v>9.4</v>
      </c>
      <c r="I18" s="16">
        <v>9.3</v>
      </c>
      <c r="J18" s="119">
        <v>8.1</v>
      </c>
      <c r="K18" s="119">
        <v>9.6</v>
      </c>
      <c r="L18" s="30">
        <v>10.7</v>
      </c>
      <c r="M18" s="119">
        <v>13</v>
      </c>
      <c r="N18" s="119">
        <v>13.1</v>
      </c>
      <c r="O18" s="119">
        <v>15.3</v>
      </c>
      <c r="P18" s="119">
        <v>15.2</v>
      </c>
      <c r="Q18" s="130">
        <v>13.9</v>
      </c>
      <c r="R18" s="130">
        <v>12.4</v>
      </c>
    </row>
    <row r="19" spans="1:18" ht="24.75" customHeight="1">
      <c r="A19" s="125" t="s">
        <v>107</v>
      </c>
      <c r="B19" s="16">
        <v>50.9</v>
      </c>
      <c r="C19" s="11">
        <v>51.2</v>
      </c>
      <c r="D19" s="11">
        <v>54.4</v>
      </c>
      <c r="E19" s="11">
        <v>59.9</v>
      </c>
      <c r="F19" s="11">
        <v>61.1</v>
      </c>
      <c r="G19" s="30">
        <v>63</v>
      </c>
      <c r="H19" s="16">
        <v>61.2</v>
      </c>
      <c r="I19" s="16">
        <v>61.8</v>
      </c>
      <c r="J19" s="119">
        <v>65.8</v>
      </c>
      <c r="K19" s="119">
        <v>73.3</v>
      </c>
      <c r="L19" s="30">
        <v>74</v>
      </c>
      <c r="M19" s="119">
        <v>71.7</v>
      </c>
      <c r="N19" s="119">
        <v>68.2</v>
      </c>
      <c r="O19" s="119">
        <v>72.8</v>
      </c>
      <c r="P19" s="119">
        <v>75.3</v>
      </c>
      <c r="Q19" s="130">
        <v>71.1</v>
      </c>
      <c r="R19" s="130">
        <v>69.2</v>
      </c>
    </row>
    <row r="20" spans="1:18" ht="23.25" customHeight="1">
      <c r="A20" s="12" t="s">
        <v>88</v>
      </c>
      <c r="B20" s="11">
        <v>370.3</v>
      </c>
      <c r="C20" s="11">
        <v>380.2</v>
      </c>
      <c r="D20" s="11">
        <v>393.8</v>
      </c>
      <c r="E20" s="11">
        <v>432.8</v>
      </c>
      <c r="F20" s="11">
        <v>438.7</v>
      </c>
      <c r="G20" s="30">
        <v>447.2</v>
      </c>
      <c r="H20" s="11">
        <v>440.6</v>
      </c>
      <c r="I20" s="11">
        <v>437.3</v>
      </c>
      <c r="J20" s="119">
        <v>449</v>
      </c>
      <c r="K20" s="119">
        <v>474.4</v>
      </c>
      <c r="L20" s="30">
        <v>481.7</v>
      </c>
      <c r="M20" s="119">
        <v>492.3</v>
      </c>
      <c r="N20" s="119">
        <v>492.2</v>
      </c>
      <c r="O20" s="119">
        <v>508.2</v>
      </c>
      <c r="P20" s="119">
        <v>512.4</v>
      </c>
      <c r="Q20" s="130">
        <v>485.4</v>
      </c>
      <c r="R20" s="130">
        <v>475.9</v>
      </c>
    </row>
    <row r="21" spans="1:18" ht="22.5" customHeight="1">
      <c r="A21" s="123" t="s">
        <v>89</v>
      </c>
      <c r="B21" s="147">
        <f aca="true" t="shared" si="0" ref="B21:R21">(B19/B20)*100</f>
        <v>13.74561166621658</v>
      </c>
      <c r="C21" s="147">
        <f t="shared" si="0"/>
        <v>13.466596528143086</v>
      </c>
      <c r="D21" s="147">
        <f t="shared" si="0"/>
        <v>13.814118842051803</v>
      </c>
      <c r="E21" s="147">
        <f t="shared" si="0"/>
        <v>13.84011090573013</v>
      </c>
      <c r="F21" s="147">
        <f t="shared" si="0"/>
        <v>13.927513106906773</v>
      </c>
      <c r="G21" s="147">
        <f t="shared" si="0"/>
        <v>14.087656529516995</v>
      </c>
      <c r="H21" s="147">
        <f t="shared" si="0"/>
        <v>13.890149795733093</v>
      </c>
      <c r="I21" s="147">
        <f t="shared" si="0"/>
        <v>14.132174708438141</v>
      </c>
      <c r="J21" s="147">
        <f t="shared" si="0"/>
        <v>14.65478841870824</v>
      </c>
      <c r="K21" s="147">
        <f t="shared" si="0"/>
        <v>15.451096121416526</v>
      </c>
      <c r="L21" s="147">
        <f t="shared" si="0"/>
        <v>15.362258667220264</v>
      </c>
      <c r="M21" s="147">
        <f t="shared" si="0"/>
        <v>14.564290067032298</v>
      </c>
      <c r="N21" s="147">
        <f t="shared" si="0"/>
        <v>13.856156034132466</v>
      </c>
      <c r="O21" s="147">
        <f t="shared" si="0"/>
        <v>14.325068870523417</v>
      </c>
      <c r="P21" s="147">
        <f t="shared" si="0"/>
        <v>14.695550351288055</v>
      </c>
      <c r="Q21" s="147">
        <f t="shared" si="0"/>
        <v>14.647713226205191</v>
      </c>
      <c r="R21" s="147">
        <f t="shared" si="0"/>
        <v>14.540869930657701</v>
      </c>
    </row>
  </sheetData>
  <sheetProtection/>
  <printOptions/>
  <pageMargins left="0.7" right="0.7" top="0.75" bottom="0.75" header="0.3" footer="0.3"/>
  <pageSetup horizontalDpi="1200" verticalDpi="1200" orientation="portrait" paperSize="9" scale="35" r:id="rId2"/>
  <tableParts>
    <tablePart r:id="rId1"/>
  </tableParts>
</worksheet>
</file>

<file path=xl/worksheets/sheet13.xml><?xml version="1.0" encoding="utf-8"?>
<worksheet xmlns="http://schemas.openxmlformats.org/spreadsheetml/2006/main" xmlns:r="http://schemas.openxmlformats.org/officeDocument/2006/relationships">
  <sheetPr codeName="Sheet8">
    <pageSetUpPr fitToPage="1"/>
  </sheetPr>
  <dimension ref="A2:L22"/>
  <sheetViews>
    <sheetView zoomScalePageLayoutView="0" workbookViewId="0" topLeftCell="A1">
      <selection activeCell="H8" sqref="H8"/>
    </sheetView>
  </sheetViews>
  <sheetFormatPr defaultColWidth="9.140625" defaultRowHeight="12.75"/>
  <cols>
    <col min="1" max="1" width="26.28125" style="0" customWidth="1"/>
    <col min="2" max="12" width="6.8515625" style="0" customWidth="1"/>
  </cols>
  <sheetData>
    <row r="2" ht="12.75">
      <c r="A2" t="s">
        <v>64</v>
      </c>
    </row>
    <row r="4" spans="1:12" ht="12.75">
      <c r="A4" t="s">
        <v>66</v>
      </c>
      <c r="B4" s="1">
        <v>1989</v>
      </c>
      <c r="C4" s="1">
        <v>1990</v>
      </c>
      <c r="D4" s="1">
        <v>1991</v>
      </c>
      <c r="E4" s="1">
        <v>1992</v>
      </c>
      <c r="F4" s="1">
        <v>1993</v>
      </c>
      <c r="G4" s="1">
        <v>1994</v>
      </c>
      <c r="H4" s="1">
        <v>1995</v>
      </c>
      <c r="I4" s="1">
        <v>1996</v>
      </c>
      <c r="J4" s="1">
        <v>1997</v>
      </c>
      <c r="K4" s="1">
        <v>1998</v>
      </c>
      <c r="L4" s="1">
        <v>1999</v>
      </c>
    </row>
    <row r="5" spans="1:12" ht="15">
      <c r="A5" t="s">
        <v>58</v>
      </c>
      <c r="B5" s="9">
        <v>114</v>
      </c>
      <c r="C5" s="9">
        <v>120.9</v>
      </c>
      <c r="D5" s="9">
        <v>129.9</v>
      </c>
      <c r="E5" s="9">
        <v>138.7</v>
      </c>
      <c r="F5" s="9">
        <v>144.7</v>
      </c>
      <c r="G5" s="9">
        <v>149.7</v>
      </c>
      <c r="H5" s="9">
        <v>152.4</v>
      </c>
      <c r="I5" s="9">
        <v>157</v>
      </c>
      <c r="J5" s="9">
        <v>165.3</v>
      </c>
      <c r="K5" s="9">
        <v>170.5</v>
      </c>
      <c r="L5" s="9">
        <v>174.6</v>
      </c>
    </row>
    <row r="6" spans="1:12" ht="15">
      <c r="A6" t="s">
        <v>59</v>
      </c>
      <c r="B6" s="9">
        <v>115.1</v>
      </c>
      <c r="C6" s="9">
        <v>117.4</v>
      </c>
      <c r="D6" s="9">
        <v>123.1</v>
      </c>
      <c r="E6" s="9">
        <v>129.4</v>
      </c>
      <c r="F6" s="9">
        <v>128.1</v>
      </c>
      <c r="G6" s="3">
        <v>131.5</v>
      </c>
      <c r="H6" s="9">
        <v>133.6</v>
      </c>
      <c r="I6" s="9">
        <v>138</v>
      </c>
      <c r="J6" s="3">
        <v>141.3</v>
      </c>
      <c r="K6" s="3">
        <v>139.8</v>
      </c>
      <c r="L6" s="3">
        <v>133.8</v>
      </c>
    </row>
    <row r="7" spans="1:12" ht="15">
      <c r="A7" t="s">
        <v>60</v>
      </c>
      <c r="B7" s="9">
        <v>116.1</v>
      </c>
      <c r="C7" s="9">
        <v>127.9</v>
      </c>
      <c r="D7" s="9">
        <v>142.2</v>
      </c>
      <c r="E7" s="9">
        <v>153.4</v>
      </c>
      <c r="F7" s="9">
        <v>162.4</v>
      </c>
      <c r="G7" s="9">
        <v>166.4</v>
      </c>
      <c r="H7" s="9">
        <v>169.6</v>
      </c>
      <c r="I7" s="9">
        <v>177.3</v>
      </c>
      <c r="J7" s="3">
        <v>186.9</v>
      </c>
      <c r="K7" s="3">
        <v>194.6</v>
      </c>
      <c r="L7" s="3">
        <v>202.2</v>
      </c>
    </row>
    <row r="8" spans="1:12" ht="15">
      <c r="A8" t="s">
        <v>55</v>
      </c>
      <c r="B8" s="9">
        <v>106.9</v>
      </c>
      <c r="C8" s="9">
        <v>119.5</v>
      </c>
      <c r="D8" s="9">
        <v>128.4</v>
      </c>
      <c r="E8" s="9">
        <v>132.1</v>
      </c>
      <c r="F8" s="9">
        <v>142.6</v>
      </c>
      <c r="G8" s="9">
        <v>149.1</v>
      </c>
      <c r="H8" s="9">
        <v>156.8</v>
      </c>
      <c r="I8" s="9">
        <v>164.7</v>
      </c>
      <c r="J8" s="3">
        <v>181.1</v>
      </c>
      <c r="K8" s="3">
        <v>190.1</v>
      </c>
      <c r="L8" s="3">
        <v>206.1</v>
      </c>
    </row>
    <row r="9" spans="1:12" ht="15">
      <c r="A9" t="s">
        <v>56</v>
      </c>
      <c r="B9" s="9">
        <v>123.2</v>
      </c>
      <c r="C9" s="9">
        <v>128.2</v>
      </c>
      <c r="D9" s="9">
        <v>142.8</v>
      </c>
      <c r="E9" s="9">
        <v>167.4</v>
      </c>
      <c r="F9" s="9">
        <v>189.1</v>
      </c>
      <c r="G9" s="9">
        <v>197.7</v>
      </c>
      <c r="H9" s="9">
        <v>192.7</v>
      </c>
      <c r="I9" s="9">
        <v>186.4</v>
      </c>
      <c r="J9" s="3">
        <v>194.1</v>
      </c>
      <c r="K9" s="3">
        <v>211.1</v>
      </c>
      <c r="L9" s="3">
        <v>228.3</v>
      </c>
    </row>
    <row r="10" spans="1:12" ht="15">
      <c r="A10" t="s">
        <v>61</v>
      </c>
      <c r="B10" s="9">
        <v>115.2</v>
      </c>
      <c r="C10" s="9">
        <v>123.4</v>
      </c>
      <c r="D10" s="9">
        <v>135.5</v>
      </c>
      <c r="E10" s="9">
        <v>143.9</v>
      </c>
      <c r="F10" s="9">
        <v>151.4</v>
      </c>
      <c r="G10" s="9">
        <v>155.4</v>
      </c>
      <c r="H10" s="9">
        <v>159.3</v>
      </c>
      <c r="I10" s="9">
        <v>164.1</v>
      </c>
      <c r="J10" s="3">
        <v>169.6</v>
      </c>
      <c r="K10" s="3">
        <v>173.3</v>
      </c>
      <c r="L10" s="3">
        <v>178.7</v>
      </c>
    </row>
    <row r="11" spans="1:12" ht="15">
      <c r="A11" t="s">
        <v>62</v>
      </c>
      <c r="B11" s="9">
        <v>117.4</v>
      </c>
      <c r="C11" s="9">
        <v>127.7</v>
      </c>
      <c r="D11" s="9">
        <v>141</v>
      </c>
      <c r="E11" s="9">
        <v>151.3</v>
      </c>
      <c r="F11" s="9">
        <v>161.9</v>
      </c>
      <c r="G11" s="9">
        <v>169.1</v>
      </c>
      <c r="H11" s="9">
        <v>176.6</v>
      </c>
      <c r="I11" s="9">
        <v>183.2</v>
      </c>
      <c r="J11" s="3">
        <v>187.5</v>
      </c>
      <c r="K11" s="3">
        <v>195.2</v>
      </c>
      <c r="L11" s="3">
        <v>202.3</v>
      </c>
    </row>
    <row r="12" spans="1:12" ht="15">
      <c r="A12" t="s">
        <v>63</v>
      </c>
      <c r="B12" s="9">
        <v>119.3</v>
      </c>
      <c r="C12" s="9">
        <v>125.9</v>
      </c>
      <c r="D12" s="9">
        <v>143.6</v>
      </c>
      <c r="E12" s="9">
        <v>153.7</v>
      </c>
      <c r="F12" s="9">
        <v>160.4</v>
      </c>
      <c r="G12" s="9">
        <v>164.6</v>
      </c>
      <c r="H12" s="9">
        <v>170.7</v>
      </c>
      <c r="I12" s="9">
        <v>177.1</v>
      </c>
      <c r="J12" s="3">
        <v>183.4</v>
      </c>
      <c r="K12" s="3">
        <v>189.4</v>
      </c>
      <c r="L12" s="3">
        <v>196.3</v>
      </c>
    </row>
    <row r="13" spans="2:9" ht="12.75">
      <c r="B13" s="8"/>
      <c r="C13" s="8"/>
      <c r="D13" s="8"/>
      <c r="E13" s="8"/>
      <c r="F13" s="8"/>
      <c r="G13" s="8"/>
      <c r="H13" s="8"/>
      <c r="I13" s="8"/>
    </row>
    <row r="14" spans="1:12" ht="12.75">
      <c r="A14" t="s">
        <v>65</v>
      </c>
      <c r="B14" s="1">
        <v>1989</v>
      </c>
      <c r="C14" s="1">
        <v>1990</v>
      </c>
      <c r="D14" s="1">
        <v>1991</v>
      </c>
      <c r="E14" s="1">
        <v>1992</v>
      </c>
      <c r="F14" s="1">
        <v>1993</v>
      </c>
      <c r="G14" s="1">
        <v>1994</v>
      </c>
      <c r="H14" s="1">
        <v>1995</v>
      </c>
      <c r="I14" s="1">
        <v>1996</v>
      </c>
      <c r="J14" s="1">
        <v>1997</v>
      </c>
      <c r="K14" s="1">
        <v>1998</v>
      </c>
      <c r="L14" s="1">
        <v>1999</v>
      </c>
    </row>
    <row r="15" spans="1:12" ht="12.75">
      <c r="A15" t="s">
        <v>58</v>
      </c>
      <c r="B15" s="8">
        <f aca="true" t="shared" si="0" ref="B15:B22">B5/$B5*100</f>
        <v>100</v>
      </c>
      <c r="C15" s="8">
        <f aca="true" t="shared" si="1" ref="C15:L15">C5/$B5*100</f>
        <v>106.05263157894737</v>
      </c>
      <c r="D15" s="8">
        <f t="shared" si="1"/>
        <v>113.94736842105264</v>
      </c>
      <c r="E15" s="8">
        <f t="shared" si="1"/>
        <v>121.66666666666666</v>
      </c>
      <c r="F15" s="8">
        <f t="shared" si="1"/>
        <v>126.92982456140349</v>
      </c>
      <c r="G15" s="8">
        <f t="shared" si="1"/>
        <v>131.31578947368422</v>
      </c>
      <c r="H15" s="8">
        <f t="shared" si="1"/>
        <v>133.6842105263158</v>
      </c>
      <c r="I15" s="8">
        <f>I5/$B5*100</f>
        <v>137.71929824561403</v>
      </c>
      <c r="J15" s="8">
        <f t="shared" si="1"/>
        <v>145.00000000000003</v>
      </c>
      <c r="K15" s="8">
        <f t="shared" si="1"/>
        <v>149.56140350877195</v>
      </c>
      <c r="L15" s="8">
        <f t="shared" si="1"/>
        <v>153.15789473684208</v>
      </c>
    </row>
    <row r="16" spans="1:12" ht="12.75">
      <c r="A16" t="s">
        <v>59</v>
      </c>
      <c r="B16" s="8">
        <f t="shared" si="0"/>
        <v>100</v>
      </c>
      <c r="C16" s="8">
        <f aca="true" t="shared" si="2" ref="C16:H16">C6/$B6*100</f>
        <v>101.99826238053866</v>
      </c>
      <c r="D16" s="8">
        <f t="shared" si="2"/>
        <v>106.95047784535188</v>
      </c>
      <c r="E16" s="8">
        <f t="shared" si="2"/>
        <v>112.42397914856647</v>
      </c>
      <c r="F16" s="8">
        <f t="shared" si="2"/>
        <v>111.29452649869678</v>
      </c>
      <c r="G16" s="8">
        <f t="shared" si="2"/>
        <v>114.24847958297133</v>
      </c>
      <c r="H16" s="8">
        <f t="shared" si="2"/>
        <v>116.07298001737621</v>
      </c>
      <c r="I16" s="8">
        <f>I6/$B6*100</f>
        <v>119.89574283231971</v>
      </c>
      <c r="J16" s="8">
        <f>J6/$B6*100</f>
        <v>122.76281494352739</v>
      </c>
      <c r="K16" s="8">
        <f>K6/$B6*100</f>
        <v>121.4596003475239</v>
      </c>
      <c r="L16" s="8">
        <f>L6/$B6*100</f>
        <v>116.24674196351002</v>
      </c>
    </row>
    <row r="17" spans="1:12" ht="12.75">
      <c r="A17" t="s">
        <v>60</v>
      </c>
      <c r="B17" s="8">
        <f t="shared" si="0"/>
        <v>100</v>
      </c>
      <c r="C17" s="8">
        <f aca="true" t="shared" si="3" ref="C17:L17">C7/$B7*100</f>
        <v>110.16365202411716</v>
      </c>
      <c r="D17" s="8">
        <f t="shared" si="3"/>
        <v>122.48062015503875</v>
      </c>
      <c r="E17" s="8">
        <f t="shared" si="3"/>
        <v>132.12747631352283</v>
      </c>
      <c r="F17" s="8">
        <f t="shared" si="3"/>
        <v>139.87941429801896</v>
      </c>
      <c r="G17" s="8">
        <f t="shared" si="3"/>
        <v>143.32472006890612</v>
      </c>
      <c r="H17" s="8">
        <f t="shared" si="3"/>
        <v>146.08096468561584</v>
      </c>
      <c r="I17" s="8">
        <f t="shared" si="3"/>
        <v>152.71317829457368</v>
      </c>
      <c r="J17" s="8">
        <f t="shared" si="3"/>
        <v>160.98191214470285</v>
      </c>
      <c r="K17" s="8">
        <f t="shared" si="3"/>
        <v>167.61412575366063</v>
      </c>
      <c r="L17" s="8">
        <f t="shared" si="3"/>
        <v>174.16020671834625</v>
      </c>
    </row>
    <row r="18" spans="1:12" ht="12.75">
      <c r="A18" t="s">
        <v>55</v>
      </c>
      <c r="B18" s="8">
        <f t="shared" si="0"/>
        <v>100</v>
      </c>
      <c r="C18" s="8">
        <f aca="true" t="shared" si="4" ref="C18:L18">C8/$B8*100</f>
        <v>111.78671655753038</v>
      </c>
      <c r="D18" s="8">
        <f t="shared" si="4"/>
        <v>120.11225444340505</v>
      </c>
      <c r="E18" s="8">
        <f t="shared" si="4"/>
        <v>123.5734331150608</v>
      </c>
      <c r="F18" s="8">
        <f t="shared" si="4"/>
        <v>133.39569691300278</v>
      </c>
      <c r="G18" s="8">
        <f t="shared" si="4"/>
        <v>139.47614593077643</v>
      </c>
      <c r="H18" s="8">
        <f t="shared" si="4"/>
        <v>146.67913938260057</v>
      </c>
      <c r="I18" s="8">
        <f t="shared" si="4"/>
        <v>154.06922357343308</v>
      </c>
      <c r="J18" s="8">
        <f t="shared" si="4"/>
        <v>169.41066417212346</v>
      </c>
      <c r="K18" s="8">
        <f t="shared" si="4"/>
        <v>177.82974742750233</v>
      </c>
      <c r="L18" s="8">
        <f t="shared" si="4"/>
        <v>192.79700654817583</v>
      </c>
    </row>
    <row r="19" spans="1:12" ht="12.75">
      <c r="A19" t="s">
        <v>56</v>
      </c>
      <c r="B19" s="8">
        <f t="shared" si="0"/>
        <v>100</v>
      </c>
      <c r="C19" s="8">
        <f aca="true" t="shared" si="5" ref="C19:L19">C9/$B9*100</f>
        <v>104.05844155844154</v>
      </c>
      <c r="D19" s="8">
        <f t="shared" si="5"/>
        <v>115.90909090909092</v>
      </c>
      <c r="E19" s="8">
        <f t="shared" si="5"/>
        <v>135.87662337662337</v>
      </c>
      <c r="F19" s="8">
        <f t="shared" si="5"/>
        <v>153.49025974025975</v>
      </c>
      <c r="G19" s="8">
        <f t="shared" si="5"/>
        <v>160.4707792207792</v>
      </c>
      <c r="H19" s="8">
        <f t="shared" si="5"/>
        <v>156.41233766233765</v>
      </c>
      <c r="I19" s="8">
        <f t="shared" si="5"/>
        <v>151.2987012987013</v>
      </c>
      <c r="J19" s="8">
        <f t="shared" si="5"/>
        <v>157.54870129870127</v>
      </c>
      <c r="K19" s="8">
        <f t="shared" si="5"/>
        <v>171.3474025974026</v>
      </c>
      <c r="L19" s="8">
        <f t="shared" si="5"/>
        <v>185.3084415584416</v>
      </c>
    </row>
    <row r="20" spans="1:12" ht="12.75">
      <c r="A20" t="s">
        <v>61</v>
      </c>
      <c r="B20" s="8">
        <f t="shared" si="0"/>
        <v>100</v>
      </c>
      <c r="C20" s="8">
        <f aca="true" t="shared" si="6" ref="C20:L20">C10/$B10*100</f>
        <v>107.11805555555556</v>
      </c>
      <c r="D20" s="8">
        <f t="shared" si="6"/>
        <v>117.62152777777777</v>
      </c>
      <c r="E20" s="8">
        <f t="shared" si="6"/>
        <v>124.91319444444444</v>
      </c>
      <c r="F20" s="8">
        <f t="shared" si="6"/>
        <v>131.42361111111111</v>
      </c>
      <c r="G20" s="8">
        <f t="shared" si="6"/>
        <v>134.89583333333331</v>
      </c>
      <c r="H20" s="8">
        <f t="shared" si="6"/>
        <v>138.28125</v>
      </c>
      <c r="I20" s="8">
        <f t="shared" si="6"/>
        <v>142.44791666666666</v>
      </c>
      <c r="J20" s="8">
        <f t="shared" si="6"/>
        <v>147.2222222222222</v>
      </c>
      <c r="K20" s="8">
        <f t="shared" si="6"/>
        <v>150.4340277777778</v>
      </c>
      <c r="L20" s="8">
        <f t="shared" si="6"/>
        <v>155.12152777777777</v>
      </c>
    </row>
    <row r="21" spans="1:12" ht="12.75">
      <c r="A21" t="s">
        <v>62</v>
      </c>
      <c r="B21" s="8">
        <f t="shared" si="0"/>
        <v>100</v>
      </c>
      <c r="C21" s="8">
        <f aca="true" t="shared" si="7" ref="C21:L21">C11/$B11*100</f>
        <v>108.77342419080067</v>
      </c>
      <c r="D21" s="8">
        <f t="shared" si="7"/>
        <v>120.1022146507666</v>
      </c>
      <c r="E21" s="8">
        <f t="shared" si="7"/>
        <v>128.8756388415673</v>
      </c>
      <c r="F21" s="8">
        <f t="shared" si="7"/>
        <v>137.9045996592845</v>
      </c>
      <c r="G21" s="8">
        <f t="shared" si="7"/>
        <v>144.03747870528107</v>
      </c>
      <c r="H21" s="8">
        <f t="shared" si="7"/>
        <v>150.42589437819422</v>
      </c>
      <c r="I21" s="8">
        <f t="shared" si="7"/>
        <v>156.04770017035773</v>
      </c>
      <c r="J21" s="8">
        <f t="shared" si="7"/>
        <v>159.71039182282794</v>
      </c>
      <c r="K21" s="8">
        <f t="shared" si="7"/>
        <v>166.26916524701872</v>
      </c>
      <c r="L21" s="8">
        <f t="shared" si="7"/>
        <v>172.3168654173765</v>
      </c>
    </row>
    <row r="22" spans="1:12" ht="12.75">
      <c r="A22" t="s">
        <v>63</v>
      </c>
      <c r="B22" s="8">
        <f t="shared" si="0"/>
        <v>100</v>
      </c>
      <c r="C22" s="8">
        <f aca="true" t="shared" si="8" ref="C22:L22">C12/$B12*100</f>
        <v>105.53227158424141</v>
      </c>
      <c r="D22" s="8">
        <f t="shared" si="8"/>
        <v>120.36881810561609</v>
      </c>
      <c r="E22" s="8">
        <f t="shared" si="8"/>
        <v>128.83487007544005</v>
      </c>
      <c r="F22" s="8">
        <f t="shared" si="8"/>
        <v>134.4509639564124</v>
      </c>
      <c r="G22" s="8">
        <f t="shared" si="8"/>
        <v>137.9715004191115</v>
      </c>
      <c r="H22" s="8">
        <f t="shared" si="8"/>
        <v>143.08466051969825</v>
      </c>
      <c r="I22" s="8">
        <f t="shared" si="8"/>
        <v>148.4492875104778</v>
      </c>
      <c r="J22" s="8">
        <f t="shared" si="8"/>
        <v>153.73009220452641</v>
      </c>
      <c r="K22" s="8">
        <f t="shared" si="8"/>
        <v>158.75943000838225</v>
      </c>
      <c r="L22" s="8">
        <f t="shared" si="8"/>
        <v>164.54316848281644</v>
      </c>
    </row>
  </sheetData>
  <sheetProtection/>
  <printOptions/>
  <pageMargins left="0.75" right="0.75" top="1" bottom="1"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R30"/>
  <sheetViews>
    <sheetView zoomScalePageLayoutView="0" workbookViewId="0" topLeftCell="A1">
      <selection activeCell="J25" sqref="J25"/>
    </sheetView>
  </sheetViews>
  <sheetFormatPr defaultColWidth="9.140625" defaultRowHeight="12.75"/>
  <cols>
    <col min="1" max="1" width="16.28125" style="145" customWidth="1"/>
    <col min="2" max="2" width="76.7109375" style="145" customWidth="1"/>
    <col min="3" max="16384" width="9.140625" style="145" customWidth="1"/>
  </cols>
  <sheetData>
    <row r="1" spans="1:2" ht="19.5">
      <c r="A1" s="177" t="s">
        <v>200</v>
      </c>
      <c r="B1" s="178"/>
    </row>
    <row r="2" spans="1:2" ht="15">
      <c r="A2" s="3" t="s">
        <v>201</v>
      </c>
      <c r="B2" s="178"/>
    </row>
    <row r="3" spans="1:2" ht="15.75">
      <c r="A3" s="2" t="s">
        <v>202</v>
      </c>
      <c r="B3" s="179" t="s">
        <v>203</v>
      </c>
    </row>
    <row r="4" spans="1:18" ht="33.75" customHeight="1">
      <c r="A4" s="145" t="s">
        <v>204</v>
      </c>
      <c r="B4" s="63" t="s">
        <v>270</v>
      </c>
      <c r="C4" s="48"/>
      <c r="D4" s="48"/>
      <c r="E4" s="48"/>
      <c r="F4" s="48"/>
      <c r="G4" s="48"/>
      <c r="H4" s="48"/>
      <c r="I4" s="48"/>
      <c r="J4" s="48"/>
      <c r="K4" s="48"/>
      <c r="L4" s="48"/>
      <c r="M4" s="48"/>
      <c r="N4" s="48"/>
      <c r="O4" s="48"/>
      <c r="P4" s="48"/>
      <c r="Q4" s="48"/>
      <c r="R4" s="48"/>
    </row>
    <row r="5" spans="1:18" ht="38.25" customHeight="1">
      <c r="A5" s="145" t="s">
        <v>205</v>
      </c>
      <c r="B5" s="73" t="s">
        <v>271</v>
      </c>
      <c r="C5" s="63"/>
      <c r="D5" s="63"/>
      <c r="E5" s="63"/>
      <c r="F5" s="63"/>
      <c r="G5" s="63"/>
      <c r="H5" s="63"/>
      <c r="I5" s="63"/>
      <c r="J5" s="63"/>
      <c r="K5" s="63"/>
      <c r="L5" s="63"/>
      <c r="M5" s="63"/>
      <c r="N5" s="63"/>
      <c r="O5" s="63"/>
      <c r="P5" s="63"/>
      <c r="Q5" s="63"/>
      <c r="R5" s="63"/>
    </row>
    <row r="6" spans="1:18" ht="54.75" customHeight="1">
      <c r="A6" s="145" t="s">
        <v>206</v>
      </c>
      <c r="B6" s="73" t="s">
        <v>272</v>
      </c>
      <c r="C6" s="48"/>
      <c r="D6" s="48"/>
      <c r="E6" s="48"/>
      <c r="F6" s="48"/>
      <c r="G6" s="48"/>
      <c r="H6" s="48"/>
      <c r="I6" s="48"/>
      <c r="J6" s="48"/>
      <c r="K6" s="48"/>
      <c r="L6" s="48"/>
      <c r="M6" s="48"/>
      <c r="N6" s="48"/>
      <c r="O6" s="48"/>
      <c r="P6" s="48"/>
      <c r="Q6" s="48"/>
      <c r="R6" s="48"/>
    </row>
    <row r="7" spans="1:18" ht="42" customHeight="1">
      <c r="A7" s="145" t="s">
        <v>207</v>
      </c>
      <c r="B7" s="73" t="s">
        <v>273</v>
      </c>
      <c r="C7" s="63"/>
      <c r="D7" s="63"/>
      <c r="E7" s="63"/>
      <c r="F7" s="63"/>
      <c r="G7" s="63"/>
      <c r="H7" s="63"/>
      <c r="I7" s="63"/>
      <c r="J7" s="63"/>
      <c r="K7" s="63"/>
      <c r="L7" s="63"/>
      <c r="M7" s="63"/>
      <c r="N7" s="63"/>
      <c r="O7" s="63"/>
      <c r="P7" s="63"/>
      <c r="Q7" s="63"/>
      <c r="R7" s="63"/>
    </row>
    <row r="8" spans="1:18" ht="28.5" customHeight="1">
      <c r="A8" s="145" t="s">
        <v>208</v>
      </c>
      <c r="B8" s="73" t="s">
        <v>274</v>
      </c>
      <c r="C8" s="63"/>
      <c r="D8" s="63"/>
      <c r="E8" s="63"/>
      <c r="F8" s="63"/>
      <c r="G8" s="48"/>
      <c r="H8" s="48"/>
      <c r="I8" s="48"/>
      <c r="J8" s="48"/>
      <c r="K8" s="48"/>
      <c r="L8" s="48"/>
      <c r="M8" s="48"/>
      <c r="N8" s="48"/>
      <c r="O8" s="48"/>
      <c r="P8" s="48"/>
      <c r="Q8" s="48"/>
      <c r="R8" s="48"/>
    </row>
    <row r="9" spans="1:18" ht="15" customHeight="1">
      <c r="A9" s="145" t="s">
        <v>209</v>
      </c>
      <c r="B9" s="63" t="s">
        <v>275</v>
      </c>
      <c r="C9" s="48"/>
      <c r="D9" s="48"/>
      <c r="E9" s="48"/>
      <c r="F9" s="48"/>
      <c r="G9" s="48"/>
      <c r="H9" s="48"/>
      <c r="I9" s="48"/>
      <c r="J9" s="48"/>
      <c r="K9" s="48"/>
      <c r="L9" s="48"/>
      <c r="M9" s="48"/>
      <c r="N9" s="48"/>
      <c r="O9" s="48"/>
      <c r="P9" s="48"/>
      <c r="Q9" s="48"/>
      <c r="R9" s="48"/>
    </row>
    <row r="10" spans="1:18" ht="57.75" customHeight="1">
      <c r="A10" s="145" t="s">
        <v>210</v>
      </c>
      <c r="B10" s="63" t="s">
        <v>276</v>
      </c>
      <c r="C10" s="63"/>
      <c r="D10" s="63"/>
      <c r="E10" s="63"/>
      <c r="F10" s="63"/>
      <c r="G10" s="63"/>
      <c r="H10" s="63"/>
      <c r="I10" s="63"/>
      <c r="J10" s="63"/>
      <c r="K10" s="63"/>
      <c r="L10" s="63"/>
      <c r="M10" s="63"/>
      <c r="N10" s="63"/>
      <c r="O10" s="63"/>
      <c r="P10" s="63"/>
      <c r="Q10" s="63"/>
      <c r="R10" s="63"/>
    </row>
    <row r="11" spans="1:18" ht="18" customHeight="1">
      <c r="A11" s="145" t="s">
        <v>211</v>
      </c>
      <c r="B11" s="48" t="s">
        <v>277</v>
      </c>
      <c r="C11" s="63"/>
      <c r="D11" s="63"/>
      <c r="E11" s="63"/>
      <c r="F11" s="63"/>
      <c r="G11" s="63"/>
      <c r="H11" s="63"/>
      <c r="I11" s="63"/>
      <c r="J11" s="63"/>
      <c r="K11" s="63"/>
      <c r="L11" s="63"/>
      <c r="M11" s="63"/>
      <c r="N11" s="63"/>
      <c r="O11" s="63"/>
      <c r="P11" s="63"/>
      <c r="Q11" s="63"/>
      <c r="R11" s="63"/>
    </row>
    <row r="12" spans="1:18" ht="58.5" customHeight="1">
      <c r="A12" s="145" t="s">
        <v>212</v>
      </c>
      <c r="B12" s="63" t="s">
        <v>278</v>
      </c>
      <c r="C12" s="48"/>
      <c r="D12" s="48"/>
      <c r="E12" s="48"/>
      <c r="F12" s="48"/>
      <c r="G12" s="48"/>
      <c r="H12" s="48"/>
      <c r="I12" s="48"/>
      <c r="J12" s="48"/>
      <c r="K12" s="48"/>
      <c r="L12" s="48"/>
      <c r="M12" s="48"/>
      <c r="N12" s="48"/>
      <c r="O12" s="48"/>
      <c r="P12" s="48"/>
      <c r="Q12" s="48"/>
      <c r="R12" s="48"/>
    </row>
    <row r="13" spans="1:18" ht="27" customHeight="1">
      <c r="A13" s="145" t="s">
        <v>213</v>
      </c>
      <c r="B13" s="99" t="s">
        <v>279</v>
      </c>
      <c r="C13" s="63"/>
      <c r="D13" s="63"/>
      <c r="E13" s="63"/>
      <c r="F13" s="63"/>
      <c r="G13" s="63"/>
      <c r="H13" s="63"/>
      <c r="I13" s="63"/>
      <c r="J13" s="63"/>
      <c r="K13" s="63"/>
      <c r="L13" s="63"/>
      <c r="M13" s="63"/>
      <c r="N13" s="63"/>
      <c r="O13" s="63"/>
      <c r="P13" s="63"/>
      <c r="Q13" s="63"/>
      <c r="R13" s="63"/>
    </row>
    <row r="14" spans="1:18" ht="12.75">
      <c r="A14" s="145" t="s">
        <v>216</v>
      </c>
      <c r="B14" s="99" t="s">
        <v>280</v>
      </c>
      <c r="C14" s="48"/>
      <c r="D14" s="48"/>
      <c r="E14" s="48"/>
      <c r="F14" s="48"/>
      <c r="G14" s="48"/>
      <c r="H14" s="48"/>
      <c r="I14" s="48"/>
      <c r="J14" s="48"/>
      <c r="K14" s="48"/>
      <c r="L14" s="48"/>
      <c r="M14" s="48"/>
      <c r="N14" s="48"/>
      <c r="O14" s="48"/>
      <c r="P14" s="48"/>
      <c r="Q14" s="48"/>
      <c r="R14" s="48"/>
    </row>
    <row r="15" spans="1:18" ht="25.5">
      <c r="A15" s="145" t="s">
        <v>217</v>
      </c>
      <c r="B15" s="99" t="s">
        <v>266</v>
      </c>
      <c r="C15" s="99"/>
      <c r="D15" s="99"/>
      <c r="E15" s="99"/>
      <c r="F15" s="99"/>
      <c r="G15" s="99"/>
      <c r="H15" s="99"/>
      <c r="I15" s="99"/>
      <c r="J15" s="99"/>
      <c r="K15" s="99"/>
      <c r="L15" s="99"/>
      <c r="M15" s="99"/>
      <c r="N15" s="99"/>
      <c r="O15" s="99"/>
      <c r="P15" s="64"/>
      <c r="Q15" s="48"/>
      <c r="R15" s="48"/>
    </row>
    <row r="16" spans="1:18" ht="12" customHeight="1">
      <c r="A16" s="145" t="s">
        <v>218</v>
      </c>
      <c r="B16" s="99" t="s">
        <v>267</v>
      </c>
      <c r="C16" s="63"/>
      <c r="D16" s="63"/>
      <c r="E16" s="63"/>
      <c r="F16" s="63"/>
      <c r="G16" s="63"/>
      <c r="H16" s="63"/>
      <c r="I16" s="63"/>
      <c r="J16" s="63"/>
      <c r="K16" s="63"/>
      <c r="L16" s="63"/>
      <c r="M16" s="63"/>
      <c r="N16" s="63"/>
      <c r="O16" s="63"/>
      <c r="P16" s="48"/>
      <c r="Q16" s="48"/>
      <c r="R16" s="48"/>
    </row>
    <row r="17" spans="1:2" ht="12.75">
      <c r="A17" s="145" t="s">
        <v>219</v>
      </c>
      <c r="B17" s="99" t="s">
        <v>374</v>
      </c>
    </row>
    <row r="18" spans="1:2" ht="25.5">
      <c r="A18" s="145" t="s">
        <v>220</v>
      </c>
      <c r="B18" s="99" t="s">
        <v>268</v>
      </c>
    </row>
    <row r="19" spans="1:2" ht="51">
      <c r="A19" s="145" t="s">
        <v>221</v>
      </c>
      <c r="B19" s="99" t="s">
        <v>269</v>
      </c>
    </row>
    <row r="20" spans="1:2" ht="25.5">
      <c r="A20" s="145" t="s">
        <v>284</v>
      </c>
      <c r="B20" s="99" t="s">
        <v>285</v>
      </c>
    </row>
    <row r="21" spans="1:2" ht="38.25">
      <c r="A21" s="145" t="s">
        <v>286</v>
      </c>
      <c r="B21" s="99" t="s">
        <v>345</v>
      </c>
    </row>
    <row r="22" spans="1:2" ht="25.5">
      <c r="A22" s="145" t="s">
        <v>287</v>
      </c>
      <c r="B22" s="99" t="s">
        <v>329</v>
      </c>
    </row>
    <row r="23" spans="1:2" ht="25.5">
      <c r="A23" s="145" t="s">
        <v>288</v>
      </c>
      <c r="B23" s="99" t="s">
        <v>346</v>
      </c>
    </row>
    <row r="24" spans="1:2" ht="12.75">
      <c r="A24" s="145" t="s">
        <v>289</v>
      </c>
      <c r="B24" s="99" t="s">
        <v>347</v>
      </c>
    </row>
    <row r="25" spans="1:2" ht="25.5">
      <c r="A25" s="145" t="s">
        <v>290</v>
      </c>
      <c r="B25" s="99" t="s">
        <v>348</v>
      </c>
    </row>
    <row r="26" spans="1:2" ht="25.5">
      <c r="A26" s="145" t="s">
        <v>327</v>
      </c>
      <c r="B26" s="99" t="s">
        <v>155</v>
      </c>
    </row>
    <row r="27" spans="1:2" ht="25.5">
      <c r="A27" s="145" t="s">
        <v>328</v>
      </c>
      <c r="B27" s="99" t="s">
        <v>329</v>
      </c>
    </row>
    <row r="28" spans="1:2" ht="12.75">
      <c r="A28" s="145" t="s">
        <v>333</v>
      </c>
      <c r="B28" s="39" t="s">
        <v>349</v>
      </c>
    </row>
    <row r="29" spans="1:2" ht="12.75">
      <c r="A29" s="145" t="s">
        <v>334</v>
      </c>
      <c r="B29" s="39" t="s">
        <v>350</v>
      </c>
    </row>
    <row r="30" spans="1:2" ht="12.75">
      <c r="A30" s="145" t="s">
        <v>335</v>
      </c>
      <c r="B30" s="39" t="s">
        <v>351</v>
      </c>
    </row>
  </sheetData>
  <sheetProtection/>
  <printOptions/>
  <pageMargins left="0.7" right="0.7" top="0.75" bottom="0.75" header="0.3" footer="0.3"/>
  <pageSetup horizontalDpi="1200" verticalDpi="1200" orientation="portrait" paperSize="9" scale="59"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AB61"/>
  <sheetViews>
    <sheetView zoomScale="80" zoomScaleNormal="80" zoomScalePageLayoutView="0" workbookViewId="0" topLeftCell="A1">
      <pane xSplit="1" ySplit="6" topLeftCell="B13" activePane="bottomRight" state="frozen"/>
      <selection pane="topLeft" activeCell="J25" sqref="J25"/>
      <selection pane="topRight" activeCell="J25" sqref="J25"/>
      <selection pane="bottomLeft" activeCell="J25" sqref="J25"/>
      <selection pane="bottomRight" activeCell="J25" sqref="J25"/>
    </sheetView>
  </sheetViews>
  <sheetFormatPr defaultColWidth="9.140625" defaultRowHeight="12.75"/>
  <cols>
    <col min="1" max="1" width="54.00390625" style="48" customWidth="1"/>
    <col min="2" max="2" width="11.421875" style="48" customWidth="1"/>
    <col min="3" max="3" width="14.140625" style="48" customWidth="1"/>
    <col min="4" max="22" width="11.421875" style="48" customWidth="1"/>
    <col min="23" max="23" width="11.57421875" style="48" bestFit="1" customWidth="1"/>
    <col min="24" max="24" width="10.7109375" style="48" customWidth="1"/>
    <col min="25" max="16384" width="9.140625" style="48" customWidth="1"/>
  </cols>
  <sheetData>
    <row r="1" spans="1:12" ht="16.5">
      <c r="A1" s="46" t="s">
        <v>191</v>
      </c>
      <c r="B1" s="47"/>
      <c r="C1" s="47"/>
      <c r="D1" s="47"/>
      <c r="E1" s="47"/>
      <c r="F1" s="47"/>
      <c r="G1" s="47"/>
      <c r="H1" s="47"/>
      <c r="I1" s="47"/>
      <c r="J1" s="47"/>
      <c r="K1" s="47"/>
      <c r="L1" s="47"/>
    </row>
    <row r="2" spans="1:12" ht="15">
      <c r="A2" s="74" t="s">
        <v>214</v>
      </c>
      <c r="B2" s="47"/>
      <c r="C2" s="47"/>
      <c r="D2" s="47"/>
      <c r="E2" s="47"/>
      <c r="F2" s="47"/>
      <c r="G2" s="47"/>
      <c r="H2" s="47"/>
      <c r="I2" s="47"/>
      <c r="J2" s="47"/>
      <c r="K2" s="47"/>
      <c r="L2" s="47"/>
    </row>
    <row r="3" spans="1:12" ht="15">
      <c r="A3" s="75" t="s">
        <v>215</v>
      </c>
      <c r="B3" s="47"/>
      <c r="C3" s="47"/>
      <c r="D3" s="47"/>
      <c r="E3" s="47"/>
      <c r="F3" s="47"/>
      <c r="G3" s="47"/>
      <c r="H3" s="47"/>
      <c r="I3" s="47"/>
      <c r="J3" s="47"/>
      <c r="K3" s="47"/>
      <c r="L3" s="47"/>
    </row>
    <row r="4" spans="1:22" s="47" customFormat="1" ht="15">
      <c r="A4" s="176" t="s">
        <v>354</v>
      </c>
      <c r="B4" s="50"/>
      <c r="C4" s="50"/>
      <c r="D4" s="50"/>
      <c r="E4" s="50"/>
      <c r="F4" s="50"/>
      <c r="L4" s="50"/>
      <c r="M4" s="50"/>
      <c r="N4" s="50"/>
      <c r="O4" s="50"/>
      <c r="P4" s="50"/>
      <c r="Q4" s="50"/>
      <c r="R4" s="50"/>
      <c r="S4" s="50"/>
      <c r="T4" s="50"/>
      <c r="U4" s="50"/>
      <c r="V4" s="50"/>
    </row>
    <row r="5" spans="1:24" ht="31.5">
      <c r="A5" s="51" t="s">
        <v>259</v>
      </c>
      <c r="B5" s="52" t="s">
        <v>241</v>
      </c>
      <c r="C5" s="69" t="s">
        <v>257</v>
      </c>
      <c r="D5" s="52" t="s">
        <v>77</v>
      </c>
      <c r="E5" s="52" t="s">
        <v>86</v>
      </c>
      <c r="F5" s="52" t="s">
        <v>242</v>
      </c>
      <c r="G5" s="52" t="s">
        <v>243</v>
      </c>
      <c r="H5" s="52" t="s">
        <v>244</v>
      </c>
      <c r="I5" s="52" t="s">
        <v>245</v>
      </c>
      <c r="J5" s="53" t="s">
        <v>246</v>
      </c>
      <c r="K5" s="52" t="s">
        <v>247</v>
      </c>
      <c r="L5" s="52" t="s">
        <v>248</v>
      </c>
      <c r="M5" s="52" t="s">
        <v>249</v>
      </c>
      <c r="N5" s="52" t="s">
        <v>250</v>
      </c>
      <c r="O5" s="52" t="s">
        <v>251</v>
      </c>
      <c r="P5" s="52" t="s">
        <v>252</v>
      </c>
      <c r="Q5" s="52" t="s">
        <v>253</v>
      </c>
      <c r="R5" s="52" t="s">
        <v>254</v>
      </c>
      <c r="S5" s="52" t="s">
        <v>352</v>
      </c>
      <c r="T5" s="52" t="s">
        <v>353</v>
      </c>
      <c r="U5" s="52" t="s">
        <v>255</v>
      </c>
      <c r="V5" s="52" t="s">
        <v>256</v>
      </c>
      <c r="W5" s="127" t="s">
        <v>355</v>
      </c>
      <c r="X5" s="127" t="s">
        <v>359</v>
      </c>
    </row>
    <row r="6" spans="1:24" ht="15.75">
      <c r="A6" s="51" t="s">
        <v>90</v>
      </c>
      <c r="B6" s="50"/>
      <c r="C6" s="50"/>
      <c r="D6" s="50"/>
      <c r="E6" s="50"/>
      <c r="F6" s="76"/>
      <c r="G6" s="50"/>
      <c r="H6" s="50"/>
      <c r="I6" s="76"/>
      <c r="J6" s="76"/>
      <c r="K6" s="76"/>
      <c r="L6" s="76"/>
      <c r="M6" s="76"/>
      <c r="N6" s="60"/>
      <c r="O6" s="60"/>
      <c r="P6" s="60"/>
      <c r="Q6" s="60"/>
      <c r="R6" s="60"/>
      <c r="S6" s="60"/>
      <c r="T6" s="60"/>
      <c r="U6" s="60"/>
      <c r="V6" s="64"/>
      <c r="W6" s="126"/>
      <c r="X6" s="76" t="s">
        <v>51</v>
      </c>
    </row>
    <row r="7" spans="1:24" ht="22.5" customHeight="1">
      <c r="A7" s="51" t="s">
        <v>240</v>
      </c>
      <c r="B7" s="50" t="s">
        <v>54</v>
      </c>
      <c r="C7" s="50"/>
      <c r="D7" s="50"/>
      <c r="E7" s="50"/>
      <c r="F7" s="50"/>
      <c r="G7" s="50"/>
      <c r="H7" s="50"/>
      <c r="I7" s="50"/>
      <c r="J7" s="50"/>
      <c r="K7" s="50"/>
      <c r="L7" s="50"/>
      <c r="M7" s="60"/>
      <c r="N7" s="60"/>
      <c r="O7" s="60"/>
      <c r="P7" s="60"/>
      <c r="Q7" s="60"/>
      <c r="R7" s="60"/>
      <c r="S7" s="60"/>
      <c r="T7" s="60"/>
      <c r="U7" s="60"/>
      <c r="V7" s="60"/>
      <c r="W7" s="126"/>
      <c r="X7" s="126"/>
    </row>
    <row r="8" spans="1:24" ht="18" customHeight="1">
      <c r="A8" s="77" t="s">
        <v>227</v>
      </c>
      <c r="B8" s="50"/>
      <c r="C8" s="50"/>
      <c r="D8" s="50"/>
      <c r="E8" s="50"/>
      <c r="F8" s="50"/>
      <c r="G8" s="50"/>
      <c r="H8" s="50"/>
      <c r="I8" s="50"/>
      <c r="J8" s="50"/>
      <c r="K8" s="50"/>
      <c r="L8" s="50"/>
      <c r="M8" s="60"/>
      <c r="N8" s="60"/>
      <c r="O8" s="60"/>
      <c r="P8" s="60"/>
      <c r="Q8" s="60"/>
      <c r="R8" s="60"/>
      <c r="S8" s="60"/>
      <c r="T8" s="60"/>
      <c r="U8" s="60"/>
      <c r="V8" s="60"/>
      <c r="W8" s="126"/>
      <c r="X8" s="126"/>
    </row>
    <row r="9" spans="1:24" ht="15">
      <c r="A9" s="78" t="s">
        <v>228</v>
      </c>
      <c r="B9" s="79">
        <v>38.02695744680851</v>
      </c>
      <c r="C9" s="80">
        <v>3</v>
      </c>
      <c r="D9" s="80">
        <v>43</v>
      </c>
      <c r="E9" s="50">
        <v>73</v>
      </c>
      <c r="F9" s="50">
        <v>70</v>
      </c>
      <c r="G9" s="57">
        <v>95</v>
      </c>
      <c r="H9" s="57">
        <v>146</v>
      </c>
      <c r="I9" s="57">
        <v>132</v>
      </c>
      <c r="J9" s="57">
        <v>166</v>
      </c>
      <c r="K9" s="57">
        <v>258</v>
      </c>
      <c r="L9" s="57">
        <v>207</v>
      </c>
      <c r="M9" s="57">
        <v>45</v>
      </c>
      <c r="N9" s="57">
        <v>47</v>
      </c>
      <c r="O9" s="57">
        <v>101</v>
      </c>
      <c r="P9" s="57">
        <v>76</v>
      </c>
      <c r="Q9" s="57">
        <f>556-SUM(Q10:Q11)-141</f>
        <v>184</v>
      </c>
      <c r="R9" s="57">
        <v>320</v>
      </c>
      <c r="S9" s="59">
        <v>184</v>
      </c>
      <c r="T9" s="59">
        <v>158</v>
      </c>
      <c r="U9" s="59">
        <v>145</v>
      </c>
      <c r="V9" s="59">
        <v>107</v>
      </c>
      <c r="W9" s="59">
        <v>113</v>
      </c>
      <c r="X9" s="126">
        <v>80</v>
      </c>
    </row>
    <row r="10" spans="1:24" ht="15">
      <c r="A10" s="78" t="s">
        <v>222</v>
      </c>
      <c r="B10" s="81" t="s">
        <v>39</v>
      </c>
      <c r="C10" s="82">
        <v>0</v>
      </c>
      <c r="D10" s="82">
        <v>0</v>
      </c>
      <c r="E10" s="82">
        <v>0</v>
      </c>
      <c r="F10" s="82">
        <v>0</v>
      </c>
      <c r="G10" s="82">
        <v>0</v>
      </c>
      <c r="H10" s="82">
        <v>0</v>
      </c>
      <c r="I10" s="82">
        <v>0</v>
      </c>
      <c r="J10" s="57">
        <v>22</v>
      </c>
      <c r="K10" s="57">
        <v>30</v>
      </c>
      <c r="L10" s="57">
        <v>30</v>
      </c>
      <c r="M10" s="57">
        <v>152</v>
      </c>
      <c r="N10" s="57">
        <v>242</v>
      </c>
      <c r="O10" s="57">
        <v>193</v>
      </c>
      <c r="P10" s="57">
        <v>232</v>
      </c>
      <c r="Q10" s="57">
        <v>217</v>
      </c>
      <c r="R10" s="57">
        <v>114</v>
      </c>
      <c r="S10" s="59">
        <v>74</v>
      </c>
      <c r="T10" s="59">
        <v>17</v>
      </c>
      <c r="U10" s="59">
        <v>12</v>
      </c>
      <c r="V10" s="59">
        <v>4</v>
      </c>
      <c r="W10" s="59">
        <v>1</v>
      </c>
      <c r="X10" s="126">
        <v>0</v>
      </c>
    </row>
    <row r="11" spans="1:24" ht="15">
      <c r="A11" s="78" t="s">
        <v>229</v>
      </c>
      <c r="B11" s="79">
        <v>1</v>
      </c>
      <c r="C11" s="82">
        <v>0</v>
      </c>
      <c r="D11" s="82">
        <v>0</v>
      </c>
      <c r="E11" s="82">
        <v>0</v>
      </c>
      <c r="F11" s="82">
        <v>0</v>
      </c>
      <c r="G11" s="82">
        <v>0</v>
      </c>
      <c r="H11" s="82">
        <v>0</v>
      </c>
      <c r="I11" s="82">
        <v>0</v>
      </c>
      <c r="J11" s="82">
        <v>30</v>
      </c>
      <c r="K11" s="82">
        <v>31</v>
      </c>
      <c r="L11" s="82">
        <v>29</v>
      </c>
      <c r="M11" s="82">
        <v>18</v>
      </c>
      <c r="N11" s="82">
        <v>12</v>
      </c>
      <c r="O11" s="82">
        <v>10</v>
      </c>
      <c r="P11" s="82">
        <v>8</v>
      </c>
      <c r="Q11" s="82">
        <v>14</v>
      </c>
      <c r="R11" s="82">
        <v>0</v>
      </c>
      <c r="S11" s="80">
        <v>6.933</v>
      </c>
      <c r="T11" s="80">
        <v>5.332</v>
      </c>
      <c r="U11" s="80">
        <v>7.866</v>
      </c>
      <c r="V11" s="80">
        <v>13.082</v>
      </c>
      <c r="W11" s="80">
        <v>61.885</v>
      </c>
      <c r="X11" s="126">
        <v>79</v>
      </c>
    </row>
    <row r="12" spans="1:24" ht="15">
      <c r="A12" s="83" t="s">
        <v>0</v>
      </c>
      <c r="B12" s="79">
        <v>39.02695744680851</v>
      </c>
      <c r="C12" s="59">
        <v>3</v>
      </c>
      <c r="D12" s="79">
        <v>43</v>
      </c>
      <c r="E12" s="50">
        <v>73</v>
      </c>
      <c r="F12" s="50">
        <v>70</v>
      </c>
      <c r="G12" s="57">
        <v>95</v>
      </c>
      <c r="H12" s="57">
        <v>146</v>
      </c>
      <c r="I12" s="57">
        <v>132</v>
      </c>
      <c r="J12" s="57">
        <v>218</v>
      </c>
      <c r="K12" s="57">
        <v>319</v>
      </c>
      <c r="L12" s="57">
        <v>266</v>
      </c>
      <c r="M12" s="57">
        <v>215</v>
      </c>
      <c r="N12" s="57">
        <v>301</v>
      </c>
      <c r="O12" s="57">
        <v>304</v>
      </c>
      <c r="P12" s="57">
        <v>316</v>
      </c>
      <c r="Q12" s="57">
        <f>SUM(Q9:Q11)</f>
        <v>415</v>
      </c>
      <c r="R12" s="57">
        <v>434</v>
      </c>
      <c r="S12" s="59">
        <v>264.933</v>
      </c>
      <c r="T12" s="59">
        <v>180</v>
      </c>
      <c r="U12" s="59">
        <v>165</v>
      </c>
      <c r="V12" s="59">
        <v>124.082</v>
      </c>
      <c r="W12" s="59">
        <v>175.885</v>
      </c>
      <c r="X12" s="126">
        <v>159</v>
      </c>
    </row>
    <row r="13" spans="1:24" ht="21" customHeight="1">
      <c r="A13" s="77" t="s">
        <v>158</v>
      </c>
      <c r="B13" s="50"/>
      <c r="C13" s="57"/>
      <c r="D13" s="50"/>
      <c r="E13" s="50"/>
      <c r="F13" s="50"/>
      <c r="G13" s="57"/>
      <c r="H13" s="57"/>
      <c r="I13" s="57"/>
      <c r="J13" s="57"/>
      <c r="K13" s="57"/>
      <c r="L13" s="57"/>
      <c r="M13" s="57"/>
      <c r="N13" s="57"/>
      <c r="O13" s="57"/>
      <c r="P13" s="57"/>
      <c r="Q13" s="57"/>
      <c r="R13" s="57"/>
      <c r="S13" s="59"/>
      <c r="T13" s="59"/>
      <c r="U13" s="59"/>
      <c r="V13" s="59"/>
      <c r="W13" s="59"/>
      <c r="X13" s="126"/>
    </row>
    <row r="14" spans="1:24" ht="15">
      <c r="A14" s="78" t="s">
        <v>223</v>
      </c>
      <c r="B14" s="79">
        <v>57.016999999999996</v>
      </c>
      <c r="C14" s="80">
        <v>45</v>
      </c>
      <c r="D14" s="80">
        <v>63</v>
      </c>
      <c r="E14" s="50">
        <v>76</v>
      </c>
      <c r="F14" s="57">
        <v>80</v>
      </c>
      <c r="G14" s="57">
        <v>67</v>
      </c>
      <c r="H14" s="57">
        <v>92</v>
      </c>
      <c r="I14" s="57">
        <v>88</v>
      </c>
      <c r="J14" s="57">
        <v>73</v>
      </c>
      <c r="K14" s="57">
        <v>75</v>
      </c>
      <c r="L14" s="57">
        <v>101</v>
      </c>
      <c r="M14" s="57">
        <v>69</v>
      </c>
      <c r="N14" s="57">
        <v>75</v>
      </c>
      <c r="O14" s="57">
        <v>73</v>
      </c>
      <c r="P14" s="57">
        <v>78</v>
      </c>
      <c r="Q14" s="57">
        <v>79</v>
      </c>
      <c r="R14" s="57">
        <v>73</v>
      </c>
      <c r="S14" s="59">
        <v>92.745</v>
      </c>
      <c r="T14" s="59">
        <v>96</v>
      </c>
      <c r="U14" s="59">
        <v>86.586542</v>
      </c>
      <c r="V14" s="59">
        <v>95.838</v>
      </c>
      <c r="W14" s="59">
        <v>104.142</v>
      </c>
      <c r="X14" s="126">
        <v>118</v>
      </c>
    </row>
    <row r="15" spans="1:24" ht="15">
      <c r="A15" s="78" t="s">
        <v>230</v>
      </c>
      <c r="B15" s="79">
        <v>45.314042553191484</v>
      </c>
      <c r="C15" s="80">
        <v>78</v>
      </c>
      <c r="D15" s="80">
        <v>114</v>
      </c>
      <c r="E15" s="50">
        <v>123</v>
      </c>
      <c r="F15" s="50">
        <v>153</v>
      </c>
      <c r="G15" s="57">
        <v>126</v>
      </c>
      <c r="H15" s="57">
        <v>140</v>
      </c>
      <c r="I15" s="57">
        <v>140</v>
      </c>
      <c r="J15" s="57">
        <v>114</v>
      </c>
      <c r="K15" s="57">
        <v>111</v>
      </c>
      <c r="L15" s="57">
        <v>105</v>
      </c>
      <c r="M15" s="57">
        <v>85</v>
      </c>
      <c r="N15" s="57">
        <v>77</v>
      </c>
      <c r="O15" s="57">
        <v>85</v>
      </c>
      <c r="P15" s="57">
        <v>71</v>
      </c>
      <c r="Q15" s="57">
        <v>72</v>
      </c>
      <c r="R15" s="57">
        <v>115</v>
      </c>
      <c r="S15" s="59">
        <v>118.746</v>
      </c>
      <c r="T15" s="59">
        <v>128.947</v>
      </c>
      <c r="U15" s="59">
        <v>201.299</v>
      </c>
      <c r="V15" s="59">
        <v>171.561</v>
      </c>
      <c r="W15" s="59">
        <v>201.671</v>
      </c>
      <c r="X15" s="126">
        <v>206</v>
      </c>
    </row>
    <row r="16" spans="1:24" ht="15">
      <c r="A16" s="78" t="s">
        <v>84</v>
      </c>
      <c r="B16" s="84" t="s">
        <v>42</v>
      </c>
      <c r="C16" s="82">
        <v>0</v>
      </c>
      <c r="D16" s="82">
        <v>0</v>
      </c>
      <c r="E16" s="85">
        <v>0</v>
      </c>
      <c r="F16" s="86">
        <v>0</v>
      </c>
      <c r="G16" s="86">
        <v>0</v>
      </c>
      <c r="H16" s="86">
        <v>0</v>
      </c>
      <c r="I16" s="86">
        <v>0</v>
      </c>
      <c r="J16" s="86">
        <v>0</v>
      </c>
      <c r="K16" s="86">
        <v>0</v>
      </c>
      <c r="L16" s="86">
        <v>0</v>
      </c>
      <c r="M16" s="86">
        <v>0</v>
      </c>
      <c r="N16" s="57">
        <v>32</v>
      </c>
      <c r="O16" s="57">
        <v>21</v>
      </c>
      <c r="P16" s="57">
        <v>18</v>
      </c>
      <c r="Q16" s="57">
        <v>18</v>
      </c>
      <c r="R16" s="57">
        <v>18</v>
      </c>
      <c r="S16" s="59">
        <v>33.475</v>
      </c>
      <c r="T16" s="59">
        <v>53</v>
      </c>
      <c r="U16" s="59">
        <v>59.77477</v>
      </c>
      <c r="V16" s="59">
        <v>61.257999999999996</v>
      </c>
      <c r="W16" s="59">
        <v>62.388</v>
      </c>
      <c r="X16" s="126">
        <v>30</v>
      </c>
    </row>
    <row r="17" spans="1:24" ht="15">
      <c r="A17" s="78" t="s">
        <v>224</v>
      </c>
      <c r="B17" s="81">
        <v>25</v>
      </c>
      <c r="C17" s="80">
        <v>26</v>
      </c>
      <c r="D17" s="80">
        <v>26</v>
      </c>
      <c r="E17" s="50">
        <v>27</v>
      </c>
      <c r="F17" s="50">
        <v>22</v>
      </c>
      <c r="G17" s="57">
        <v>25</v>
      </c>
      <c r="H17" s="57">
        <v>28</v>
      </c>
      <c r="I17" s="57">
        <v>35</v>
      </c>
      <c r="J17" s="57">
        <v>32</v>
      </c>
      <c r="K17" s="57">
        <v>32</v>
      </c>
      <c r="L17" s="57">
        <v>36</v>
      </c>
      <c r="M17" s="57">
        <v>54</v>
      </c>
      <c r="N17" s="57">
        <v>57</v>
      </c>
      <c r="O17" s="57">
        <v>59</v>
      </c>
      <c r="P17" s="57">
        <v>68</v>
      </c>
      <c r="Q17" s="57">
        <v>80</v>
      </c>
      <c r="R17" s="57">
        <v>73</v>
      </c>
      <c r="S17" s="59">
        <v>109.976</v>
      </c>
      <c r="T17" s="59">
        <v>121.561</v>
      </c>
      <c r="U17" s="59">
        <v>121.49</v>
      </c>
      <c r="V17" s="59">
        <v>130.039</v>
      </c>
      <c r="W17" s="59">
        <v>128.583</v>
      </c>
      <c r="X17" s="126">
        <v>142</v>
      </c>
    </row>
    <row r="18" spans="1:24" ht="15">
      <c r="A18" s="83" t="s">
        <v>0</v>
      </c>
      <c r="B18" s="87">
        <f>SUM(B14:B17)</f>
        <v>127.33104255319148</v>
      </c>
      <c r="C18" s="80">
        <v>149</v>
      </c>
      <c r="D18" s="87">
        <v>203</v>
      </c>
      <c r="E18" s="50">
        <v>226</v>
      </c>
      <c r="F18" s="50">
        <v>255</v>
      </c>
      <c r="G18" s="57">
        <v>218</v>
      </c>
      <c r="H18" s="57">
        <v>260</v>
      </c>
      <c r="I18" s="57">
        <v>263</v>
      </c>
      <c r="J18" s="57">
        <v>219</v>
      </c>
      <c r="K18" s="57">
        <v>218</v>
      </c>
      <c r="L18" s="57">
        <v>242</v>
      </c>
      <c r="M18" s="57">
        <v>208</v>
      </c>
      <c r="N18" s="57">
        <v>241</v>
      </c>
      <c r="O18" s="57">
        <v>238</v>
      </c>
      <c r="P18" s="57">
        <v>235</v>
      </c>
      <c r="Q18" s="57">
        <f>SUM(Q14:Q17)</f>
        <v>249</v>
      </c>
      <c r="R18" s="57">
        <v>279</v>
      </c>
      <c r="S18" s="59">
        <v>355</v>
      </c>
      <c r="T18" s="59">
        <v>400</v>
      </c>
      <c r="U18" s="59">
        <v>469</v>
      </c>
      <c r="V18" s="59">
        <v>458.69599999999997</v>
      </c>
      <c r="W18" s="59">
        <v>496.784</v>
      </c>
      <c r="X18" s="126">
        <v>496</v>
      </c>
    </row>
    <row r="19" spans="1:25" s="56" customFormat="1" ht="15" customHeight="1">
      <c r="A19" s="51" t="s">
        <v>91</v>
      </c>
      <c r="B19" s="88">
        <v>166.358</v>
      </c>
      <c r="C19" s="62">
        <f>SUM(C12,C18)</f>
        <v>152</v>
      </c>
      <c r="D19" s="88">
        <f>SUM(D12,D18)</f>
        <v>246</v>
      </c>
      <c r="E19" s="51">
        <f aca="true" t="shared" si="0" ref="E19:X19">SUM(E12,E18)</f>
        <v>299</v>
      </c>
      <c r="F19" s="51">
        <f t="shared" si="0"/>
        <v>325</v>
      </c>
      <c r="G19" s="90">
        <f t="shared" si="0"/>
        <v>313</v>
      </c>
      <c r="H19" s="90">
        <f t="shared" si="0"/>
        <v>406</v>
      </c>
      <c r="I19" s="90">
        <f t="shared" si="0"/>
        <v>395</v>
      </c>
      <c r="J19" s="90">
        <f t="shared" si="0"/>
        <v>437</v>
      </c>
      <c r="K19" s="90">
        <f t="shared" si="0"/>
        <v>537</v>
      </c>
      <c r="L19" s="90">
        <f t="shared" si="0"/>
        <v>508</v>
      </c>
      <c r="M19" s="90">
        <f t="shared" si="0"/>
        <v>423</v>
      </c>
      <c r="N19" s="90">
        <f t="shared" si="0"/>
        <v>542</v>
      </c>
      <c r="O19" s="90">
        <f t="shared" si="0"/>
        <v>542</v>
      </c>
      <c r="P19" s="90">
        <f t="shared" si="0"/>
        <v>551</v>
      </c>
      <c r="Q19" s="90">
        <f t="shared" si="0"/>
        <v>664</v>
      </c>
      <c r="R19" s="90">
        <f t="shared" si="0"/>
        <v>713</v>
      </c>
      <c r="S19" s="62">
        <f t="shared" si="0"/>
        <v>619.933</v>
      </c>
      <c r="T19" s="62">
        <f t="shared" si="0"/>
        <v>580</v>
      </c>
      <c r="U19" s="62">
        <f t="shared" si="0"/>
        <v>634</v>
      </c>
      <c r="V19" s="62">
        <f t="shared" si="0"/>
        <v>582.778</v>
      </c>
      <c r="W19" s="62">
        <f t="shared" si="0"/>
        <v>672.669</v>
      </c>
      <c r="X19" s="62">
        <f t="shared" si="0"/>
        <v>655</v>
      </c>
      <c r="Y19" s="131"/>
    </row>
    <row r="20" spans="1:24" ht="21" customHeight="1">
      <c r="A20" s="51" t="s">
        <v>258</v>
      </c>
      <c r="B20" s="50"/>
      <c r="C20" s="50"/>
      <c r="D20" s="50"/>
      <c r="E20" s="50"/>
      <c r="F20" s="50"/>
      <c r="G20" s="50"/>
      <c r="H20" s="50"/>
      <c r="I20" s="50"/>
      <c r="J20" s="57"/>
      <c r="K20" s="57"/>
      <c r="L20" s="57"/>
      <c r="M20" s="60"/>
      <c r="N20" s="60"/>
      <c r="O20" s="60"/>
      <c r="P20" s="60"/>
      <c r="Q20" s="60"/>
      <c r="R20" s="60"/>
      <c r="S20" s="60"/>
      <c r="T20" s="60"/>
      <c r="U20" s="60"/>
      <c r="V20" s="60"/>
      <c r="W20" s="140"/>
      <c r="X20" s="126"/>
    </row>
    <row r="21" spans="1:24" ht="15">
      <c r="A21" s="50" t="s">
        <v>2</v>
      </c>
      <c r="B21" s="50">
        <v>15</v>
      </c>
      <c r="C21" s="84">
        <v>19</v>
      </c>
      <c r="D21" s="84">
        <v>24</v>
      </c>
      <c r="E21" s="50">
        <v>24</v>
      </c>
      <c r="F21" s="50">
        <v>22</v>
      </c>
      <c r="G21" s="57">
        <v>60</v>
      </c>
      <c r="H21" s="57">
        <v>34</v>
      </c>
      <c r="I21" s="57">
        <v>28</v>
      </c>
      <c r="J21" s="57">
        <v>26</v>
      </c>
      <c r="K21" s="57">
        <v>26</v>
      </c>
      <c r="L21" s="57">
        <v>25</v>
      </c>
      <c r="M21" s="57">
        <v>27</v>
      </c>
      <c r="N21" s="59">
        <v>23.047</v>
      </c>
      <c r="O21" s="59">
        <v>21</v>
      </c>
      <c r="P21" s="59">
        <v>34</v>
      </c>
      <c r="Q21" s="59">
        <v>38</v>
      </c>
      <c r="R21" s="59">
        <v>25</v>
      </c>
      <c r="S21" s="59">
        <v>29</v>
      </c>
      <c r="T21" s="59">
        <v>28.214</v>
      </c>
      <c r="U21" s="59">
        <v>39.055</v>
      </c>
      <c r="V21" s="59">
        <v>62</v>
      </c>
      <c r="W21" s="59">
        <v>83.77</v>
      </c>
      <c r="X21" s="126">
        <v>60</v>
      </c>
    </row>
    <row r="22" spans="1:24" ht="15">
      <c r="A22" s="50" t="s">
        <v>3</v>
      </c>
      <c r="B22" s="50">
        <v>22</v>
      </c>
      <c r="C22" s="57">
        <v>22</v>
      </c>
      <c r="D22" s="50">
        <v>26</v>
      </c>
      <c r="E22" s="50">
        <v>28</v>
      </c>
      <c r="F22" s="50">
        <v>33</v>
      </c>
      <c r="G22" s="57">
        <v>52</v>
      </c>
      <c r="H22" s="57">
        <v>44</v>
      </c>
      <c r="I22" s="57">
        <v>45</v>
      </c>
      <c r="J22" s="57">
        <v>51</v>
      </c>
      <c r="K22" s="57">
        <v>56</v>
      </c>
      <c r="L22" s="57">
        <v>59</v>
      </c>
      <c r="M22" s="57">
        <v>68</v>
      </c>
      <c r="N22" s="59">
        <v>74</v>
      </c>
      <c r="O22" s="59">
        <v>86</v>
      </c>
      <c r="P22" s="59">
        <v>107</v>
      </c>
      <c r="Q22" s="59">
        <v>123</v>
      </c>
      <c r="R22" s="59">
        <v>134</v>
      </c>
      <c r="S22" s="59">
        <v>131</v>
      </c>
      <c r="T22" s="59">
        <v>142.454</v>
      </c>
      <c r="U22" s="59">
        <v>133.867</v>
      </c>
      <c r="V22" s="59">
        <v>144</v>
      </c>
      <c r="W22" s="59">
        <v>146.775</v>
      </c>
      <c r="X22" s="126">
        <v>179</v>
      </c>
    </row>
    <row r="23" spans="1:25" ht="15">
      <c r="A23" s="50" t="s">
        <v>233</v>
      </c>
      <c r="B23" s="100" t="s">
        <v>225</v>
      </c>
      <c r="C23" s="57">
        <v>9</v>
      </c>
      <c r="D23" s="50">
        <v>14</v>
      </c>
      <c r="E23" s="50">
        <v>13</v>
      </c>
      <c r="F23" s="50">
        <v>13</v>
      </c>
      <c r="G23" s="57">
        <v>12</v>
      </c>
      <c r="H23" s="57">
        <v>17</v>
      </c>
      <c r="I23" s="57">
        <v>9</v>
      </c>
      <c r="J23" s="57">
        <v>12</v>
      </c>
      <c r="K23" s="57">
        <v>12</v>
      </c>
      <c r="L23" s="59">
        <v>11.5</v>
      </c>
      <c r="M23" s="59">
        <v>11</v>
      </c>
      <c r="N23" s="59">
        <v>11.32999993</v>
      </c>
      <c r="O23" s="59">
        <v>14</v>
      </c>
      <c r="P23" s="59">
        <v>11</v>
      </c>
      <c r="Q23" s="59">
        <v>10</v>
      </c>
      <c r="R23" s="59">
        <v>10</v>
      </c>
      <c r="S23" s="59">
        <v>12</v>
      </c>
      <c r="T23" s="59">
        <v>18.575</v>
      </c>
      <c r="U23" s="59">
        <v>15.261</v>
      </c>
      <c r="V23" s="59">
        <v>33</v>
      </c>
      <c r="W23" s="59">
        <v>144.695</v>
      </c>
      <c r="X23" s="126">
        <v>38</v>
      </c>
      <c r="Y23" s="64"/>
    </row>
    <row r="24" spans="1:25" ht="15">
      <c r="A24" s="50" t="s">
        <v>234</v>
      </c>
      <c r="B24" s="100" t="s">
        <v>225</v>
      </c>
      <c r="C24" s="57">
        <v>79</v>
      </c>
      <c r="D24" s="50">
        <v>116</v>
      </c>
      <c r="E24" s="50">
        <v>188</v>
      </c>
      <c r="F24" s="50">
        <v>180</v>
      </c>
      <c r="G24" s="57">
        <v>542</v>
      </c>
      <c r="H24" s="57">
        <v>820</v>
      </c>
      <c r="I24" s="57">
        <v>929</v>
      </c>
      <c r="J24" s="57">
        <v>831</v>
      </c>
      <c r="K24" s="59">
        <v>807</v>
      </c>
      <c r="L24" s="59">
        <v>749</v>
      </c>
      <c r="M24" s="59">
        <v>777</v>
      </c>
      <c r="N24" s="59">
        <v>783</v>
      </c>
      <c r="O24" s="59">
        <v>803</v>
      </c>
      <c r="P24" s="59">
        <v>676</v>
      </c>
      <c r="Q24" s="59">
        <v>745</v>
      </c>
      <c r="R24" s="59">
        <v>731</v>
      </c>
      <c r="S24" s="59">
        <v>756</v>
      </c>
      <c r="T24" s="59">
        <v>756.437</v>
      </c>
      <c r="U24" s="59">
        <v>831.993</v>
      </c>
      <c r="V24" s="139">
        <v>1406</v>
      </c>
      <c r="W24" s="139">
        <v>1364</v>
      </c>
      <c r="X24" s="139">
        <v>1199</v>
      </c>
      <c r="Y24" s="64"/>
    </row>
    <row r="25" spans="1:25" ht="15">
      <c r="A25" s="50" t="s">
        <v>235</v>
      </c>
      <c r="B25" s="100" t="s">
        <v>225</v>
      </c>
      <c r="C25" s="100" t="s">
        <v>225</v>
      </c>
      <c r="D25" s="100" t="s">
        <v>225</v>
      </c>
      <c r="E25" s="81">
        <v>23</v>
      </c>
      <c r="F25" s="81">
        <v>28</v>
      </c>
      <c r="G25" s="84">
        <v>29</v>
      </c>
      <c r="H25" s="84">
        <v>33</v>
      </c>
      <c r="I25" s="84">
        <v>29</v>
      </c>
      <c r="J25" s="84">
        <v>33</v>
      </c>
      <c r="K25" s="84">
        <v>36</v>
      </c>
      <c r="L25" s="84">
        <v>40</v>
      </c>
      <c r="M25" s="84">
        <v>43</v>
      </c>
      <c r="N25" s="80">
        <v>41.16726592</v>
      </c>
      <c r="O25" s="80">
        <v>38</v>
      </c>
      <c r="P25" s="80">
        <v>36</v>
      </c>
      <c r="Q25" s="80">
        <v>32</v>
      </c>
      <c r="R25" s="80">
        <v>35</v>
      </c>
      <c r="S25" s="80">
        <v>46</v>
      </c>
      <c r="T25" s="80">
        <v>43</v>
      </c>
      <c r="U25" s="80">
        <v>41.805</v>
      </c>
      <c r="V25" s="80">
        <v>49</v>
      </c>
      <c r="W25" s="80">
        <v>38.753</v>
      </c>
      <c r="X25" s="126">
        <v>50</v>
      </c>
      <c r="Y25" s="64"/>
    </row>
    <row r="26" spans="1:25" ht="15">
      <c r="A26" s="89" t="s">
        <v>236</v>
      </c>
      <c r="B26" s="100" t="s">
        <v>225</v>
      </c>
      <c r="C26" s="100" t="s">
        <v>225</v>
      </c>
      <c r="D26" s="100" t="s">
        <v>225</v>
      </c>
      <c r="E26" s="81">
        <v>53</v>
      </c>
      <c r="F26" s="50">
        <v>56</v>
      </c>
      <c r="G26" s="57">
        <v>57</v>
      </c>
      <c r="H26" s="57">
        <v>63</v>
      </c>
      <c r="I26" s="57">
        <v>67</v>
      </c>
      <c r="J26" s="57">
        <v>64</v>
      </c>
      <c r="K26" s="57">
        <v>64</v>
      </c>
      <c r="L26" s="57">
        <v>63</v>
      </c>
      <c r="M26" s="57">
        <v>61</v>
      </c>
      <c r="N26" s="59">
        <v>61.876285</v>
      </c>
      <c r="O26" s="59">
        <v>50</v>
      </c>
      <c r="P26" s="59">
        <v>51</v>
      </c>
      <c r="Q26" s="59">
        <v>53</v>
      </c>
      <c r="R26" s="59">
        <v>53</v>
      </c>
      <c r="S26" s="59">
        <v>51</v>
      </c>
      <c r="T26" s="59">
        <v>51.752</v>
      </c>
      <c r="U26" s="59">
        <v>51.789</v>
      </c>
      <c r="V26" s="59">
        <v>51</v>
      </c>
      <c r="W26" s="59">
        <v>51.4</v>
      </c>
      <c r="X26" s="126">
        <v>142</v>
      </c>
      <c r="Y26" s="64"/>
    </row>
    <row r="27" spans="1:25" ht="15">
      <c r="A27" s="89" t="s">
        <v>237</v>
      </c>
      <c r="B27" s="100" t="s">
        <v>225</v>
      </c>
      <c r="C27" s="100" t="s">
        <v>225</v>
      </c>
      <c r="D27" s="100" t="s">
        <v>225</v>
      </c>
      <c r="E27" s="81">
        <v>3</v>
      </c>
      <c r="F27" s="50">
        <v>2</v>
      </c>
      <c r="G27" s="57">
        <v>2</v>
      </c>
      <c r="H27" s="57">
        <v>3</v>
      </c>
      <c r="I27" s="57">
        <v>2</v>
      </c>
      <c r="J27" s="57">
        <v>5</v>
      </c>
      <c r="K27" s="57">
        <v>2</v>
      </c>
      <c r="L27" s="57">
        <v>5</v>
      </c>
      <c r="M27" s="57">
        <v>2</v>
      </c>
      <c r="N27" s="59">
        <v>0.5454213200000001</v>
      </c>
      <c r="O27" s="59">
        <v>1</v>
      </c>
      <c r="P27" s="59">
        <v>1</v>
      </c>
      <c r="Q27" s="59">
        <v>1</v>
      </c>
      <c r="R27" s="59">
        <v>1</v>
      </c>
      <c r="S27" s="59">
        <v>1</v>
      </c>
      <c r="T27" s="59">
        <v>0.619</v>
      </c>
      <c r="U27" s="59">
        <v>0.522</v>
      </c>
      <c r="V27" s="59">
        <v>1</v>
      </c>
      <c r="W27" s="59">
        <v>0</v>
      </c>
      <c r="X27" s="126">
        <v>1</v>
      </c>
      <c r="Y27" s="64"/>
    </row>
    <row r="28" spans="1:25" ht="15">
      <c r="A28" s="89" t="s">
        <v>238</v>
      </c>
      <c r="B28" s="100" t="s">
        <v>225</v>
      </c>
      <c r="C28" s="100" t="s">
        <v>225</v>
      </c>
      <c r="D28" s="100" t="s">
        <v>225</v>
      </c>
      <c r="E28" s="81">
        <v>71</v>
      </c>
      <c r="F28" s="50">
        <v>116</v>
      </c>
      <c r="G28" s="57">
        <v>110</v>
      </c>
      <c r="H28" s="57">
        <v>35</v>
      </c>
      <c r="I28" s="57">
        <v>1</v>
      </c>
      <c r="J28" s="60"/>
      <c r="K28" s="60"/>
      <c r="L28" s="60"/>
      <c r="M28" s="60"/>
      <c r="N28" s="60"/>
      <c r="O28" s="60"/>
      <c r="P28" s="60"/>
      <c r="Q28" s="60"/>
      <c r="R28" s="60"/>
      <c r="S28" s="60"/>
      <c r="T28" s="60"/>
      <c r="U28" s="60"/>
      <c r="V28" s="60"/>
      <c r="W28" s="60"/>
      <c r="X28" s="126"/>
      <c r="Y28" s="64"/>
    </row>
    <row r="29" spans="1:25" ht="15">
      <c r="A29" s="89" t="s">
        <v>161</v>
      </c>
      <c r="B29" s="100" t="s">
        <v>225</v>
      </c>
      <c r="C29" s="100" t="s">
        <v>225</v>
      </c>
      <c r="D29" s="100" t="s">
        <v>225</v>
      </c>
      <c r="E29" s="100" t="s">
        <v>225</v>
      </c>
      <c r="F29" s="100" t="s">
        <v>225</v>
      </c>
      <c r="G29" s="100" t="s">
        <v>225</v>
      </c>
      <c r="H29" s="57">
        <v>160</v>
      </c>
      <c r="I29" s="57">
        <v>251</v>
      </c>
      <c r="J29" s="57">
        <v>129</v>
      </c>
      <c r="K29" s="57">
        <v>159</v>
      </c>
      <c r="L29" s="59">
        <v>75.4</v>
      </c>
      <c r="M29" s="57">
        <v>70</v>
      </c>
      <c r="N29" s="57">
        <v>36</v>
      </c>
      <c r="O29" s="57">
        <v>35</v>
      </c>
      <c r="P29" s="57">
        <v>3</v>
      </c>
      <c r="Q29" s="57">
        <v>3</v>
      </c>
      <c r="R29" s="57">
        <v>6</v>
      </c>
      <c r="S29" s="57">
        <v>5</v>
      </c>
      <c r="T29" s="57">
        <v>0</v>
      </c>
      <c r="U29" s="57">
        <v>0</v>
      </c>
      <c r="V29" s="57">
        <v>176</v>
      </c>
      <c r="W29" s="57">
        <v>159</v>
      </c>
      <c r="X29" s="126">
        <v>193</v>
      </c>
      <c r="Y29" s="64"/>
    </row>
    <row r="30" spans="1:25" ht="28.5">
      <c r="A30" s="102" t="s">
        <v>239</v>
      </c>
      <c r="B30" s="100" t="s">
        <v>225</v>
      </c>
      <c r="C30" s="100" t="s">
        <v>225</v>
      </c>
      <c r="D30" s="81"/>
      <c r="E30" s="100" t="s">
        <v>225</v>
      </c>
      <c r="F30" s="100" t="s">
        <v>225</v>
      </c>
      <c r="G30" s="100" t="s">
        <v>225</v>
      </c>
      <c r="H30" s="80">
        <v>163</v>
      </c>
      <c r="I30" s="80">
        <v>173.916</v>
      </c>
      <c r="J30" s="80">
        <v>193.367</v>
      </c>
      <c r="K30" s="80">
        <v>200.506</v>
      </c>
      <c r="L30" s="80">
        <v>187</v>
      </c>
      <c r="M30" s="80">
        <v>188</v>
      </c>
      <c r="N30" s="80">
        <v>193</v>
      </c>
      <c r="O30" s="80">
        <v>197</v>
      </c>
      <c r="P30" s="80">
        <v>197</v>
      </c>
      <c r="Q30" s="80">
        <v>196</v>
      </c>
      <c r="R30" s="80">
        <v>196</v>
      </c>
      <c r="S30" s="80">
        <v>201</v>
      </c>
      <c r="T30" s="80">
        <v>207.024</v>
      </c>
      <c r="U30" s="80">
        <v>219.613</v>
      </c>
      <c r="V30" s="80">
        <v>227</v>
      </c>
      <c r="W30" s="80">
        <v>238.75500000000002</v>
      </c>
      <c r="X30" s="126">
        <v>270</v>
      </c>
      <c r="Y30" s="64"/>
    </row>
    <row r="31" spans="1:24" ht="15">
      <c r="A31" s="50" t="s">
        <v>231</v>
      </c>
      <c r="B31" s="50">
        <v>75</v>
      </c>
      <c r="C31" s="84">
        <v>107</v>
      </c>
      <c r="D31" s="84">
        <v>148</v>
      </c>
      <c r="E31" s="50">
        <v>71</v>
      </c>
      <c r="F31" s="50">
        <v>82</v>
      </c>
      <c r="G31" s="57">
        <v>129</v>
      </c>
      <c r="H31" s="59">
        <v>13</v>
      </c>
      <c r="I31" s="59">
        <v>84.084</v>
      </c>
      <c r="J31" s="59">
        <v>44.63300000000001</v>
      </c>
      <c r="K31" s="59">
        <v>22.494</v>
      </c>
      <c r="L31" s="59">
        <v>53</v>
      </c>
      <c r="M31" s="59">
        <v>52</v>
      </c>
      <c r="N31" s="59">
        <v>68</v>
      </c>
      <c r="O31" s="59">
        <v>93</v>
      </c>
      <c r="P31" s="59">
        <v>115</v>
      </c>
      <c r="Q31" s="59">
        <v>150</v>
      </c>
      <c r="R31" s="59">
        <v>170</v>
      </c>
      <c r="S31" s="59">
        <v>273</v>
      </c>
      <c r="T31" s="59">
        <v>268.249</v>
      </c>
      <c r="U31" s="59">
        <v>360.019</v>
      </c>
      <c r="V31" s="59">
        <v>470</v>
      </c>
      <c r="W31" s="59">
        <v>392.94</v>
      </c>
      <c r="X31" s="126">
        <v>385</v>
      </c>
    </row>
    <row r="32" spans="1:24" s="56" customFormat="1" ht="15.75">
      <c r="A32" s="51" t="s">
        <v>92</v>
      </c>
      <c r="B32" s="51">
        <v>112</v>
      </c>
      <c r="C32" s="90">
        <v>236</v>
      </c>
      <c r="D32" s="51">
        <v>328</v>
      </c>
      <c r="E32" s="51">
        <v>474</v>
      </c>
      <c r="F32" s="51">
        <v>532</v>
      </c>
      <c r="G32" s="90">
        <v>993</v>
      </c>
      <c r="H32" s="91">
        <v>1214</v>
      </c>
      <c r="I32" s="91">
        <v>1369</v>
      </c>
      <c r="J32" s="91">
        <v>1248</v>
      </c>
      <c r="K32" s="91">
        <v>1216.4</v>
      </c>
      <c r="L32" s="91">
        <v>1192.789</v>
      </c>
      <c r="M32" s="91">
        <v>1229.208</v>
      </c>
      <c r="N32" s="91">
        <v>1291.96597217</v>
      </c>
      <c r="O32" s="91">
        <v>1336</v>
      </c>
      <c r="P32" s="91">
        <f>SUM(P21:P31)</f>
        <v>1231</v>
      </c>
      <c r="Q32" s="91">
        <f>SUM(Q21:Q31)</f>
        <v>1351</v>
      </c>
      <c r="R32" s="91">
        <f>SUM(R21:R31)</f>
        <v>1361</v>
      </c>
      <c r="S32" s="91">
        <f>SUM(S21:S31)</f>
        <v>1505</v>
      </c>
      <c r="T32" s="91">
        <v>1516.3239999999998</v>
      </c>
      <c r="U32" s="91">
        <v>1693.924</v>
      </c>
      <c r="V32" s="91">
        <v>2619</v>
      </c>
      <c r="W32" s="91">
        <v>2620.088</v>
      </c>
      <c r="X32" s="91">
        <v>2517</v>
      </c>
    </row>
    <row r="33" spans="1:25" ht="21.75" customHeight="1">
      <c r="A33" s="51" t="s">
        <v>123</v>
      </c>
      <c r="B33" s="88">
        <f aca="true" t="shared" si="1" ref="B33:X33">B19+B32</f>
        <v>278.358</v>
      </c>
      <c r="C33" s="88">
        <f t="shared" si="1"/>
        <v>388</v>
      </c>
      <c r="D33" s="88">
        <f t="shared" si="1"/>
        <v>574</v>
      </c>
      <c r="E33" s="88">
        <f t="shared" si="1"/>
        <v>773</v>
      </c>
      <c r="F33" s="88">
        <f t="shared" si="1"/>
        <v>857</v>
      </c>
      <c r="G33" s="91">
        <f t="shared" si="1"/>
        <v>1306</v>
      </c>
      <c r="H33" s="91">
        <f t="shared" si="1"/>
        <v>1620</v>
      </c>
      <c r="I33" s="91">
        <f t="shared" si="1"/>
        <v>1764</v>
      </c>
      <c r="J33" s="91">
        <f t="shared" si="1"/>
        <v>1685</v>
      </c>
      <c r="K33" s="91">
        <f t="shared" si="1"/>
        <v>1753.4</v>
      </c>
      <c r="L33" s="91">
        <f t="shared" si="1"/>
        <v>1700.789</v>
      </c>
      <c r="M33" s="91">
        <f t="shared" si="1"/>
        <v>1652.208</v>
      </c>
      <c r="N33" s="91">
        <f t="shared" si="1"/>
        <v>1833.96597217</v>
      </c>
      <c r="O33" s="91">
        <f t="shared" si="1"/>
        <v>1878</v>
      </c>
      <c r="P33" s="91">
        <f t="shared" si="1"/>
        <v>1782</v>
      </c>
      <c r="Q33" s="91">
        <f t="shared" si="1"/>
        <v>2015</v>
      </c>
      <c r="R33" s="91">
        <f t="shared" si="1"/>
        <v>2074</v>
      </c>
      <c r="S33" s="91">
        <f t="shared" si="1"/>
        <v>2124.933</v>
      </c>
      <c r="T33" s="91">
        <f t="shared" si="1"/>
        <v>2096.3239999999996</v>
      </c>
      <c r="U33" s="91">
        <f t="shared" si="1"/>
        <v>2327.924</v>
      </c>
      <c r="V33" s="91">
        <f t="shared" si="1"/>
        <v>3201.7780000000002</v>
      </c>
      <c r="W33" s="91">
        <f t="shared" si="1"/>
        <v>3292.757</v>
      </c>
      <c r="X33" s="91">
        <f t="shared" si="1"/>
        <v>3172</v>
      </c>
      <c r="Y33" s="132"/>
    </row>
    <row r="34" spans="1:24" ht="24.75" customHeight="1">
      <c r="A34" s="92" t="s">
        <v>195</v>
      </c>
      <c r="B34" s="93"/>
      <c r="C34" s="93"/>
      <c r="D34" s="93"/>
      <c r="E34" s="93"/>
      <c r="F34" s="93"/>
      <c r="G34" s="93"/>
      <c r="H34" s="93"/>
      <c r="I34" s="93"/>
      <c r="J34" s="94"/>
      <c r="K34" s="93"/>
      <c r="L34" s="93"/>
      <c r="M34" s="60"/>
      <c r="N34" s="60"/>
      <c r="O34" s="60"/>
      <c r="P34" s="60"/>
      <c r="Q34" s="60"/>
      <c r="R34" s="60"/>
      <c r="S34" s="60"/>
      <c r="T34" s="60"/>
      <c r="U34" s="60"/>
      <c r="V34" s="60"/>
      <c r="W34" s="140"/>
      <c r="X34" s="126"/>
    </row>
    <row r="35" spans="1:24" ht="15">
      <c r="A35" s="95" t="s">
        <v>189</v>
      </c>
      <c r="B35" s="100" t="s">
        <v>225</v>
      </c>
      <c r="C35" s="100" t="s">
        <v>225</v>
      </c>
      <c r="D35" s="100" t="s">
        <v>225</v>
      </c>
      <c r="E35" s="100" t="s">
        <v>225</v>
      </c>
      <c r="F35" s="100" t="s">
        <v>225</v>
      </c>
      <c r="G35" s="100" t="s">
        <v>225</v>
      </c>
      <c r="H35" s="100" t="s">
        <v>225</v>
      </c>
      <c r="I35" s="97">
        <v>401.615</v>
      </c>
      <c r="J35" s="96">
        <v>283.577</v>
      </c>
      <c r="K35" s="96">
        <v>411.863</v>
      </c>
      <c r="L35" s="96">
        <v>337.571</v>
      </c>
      <c r="M35" s="96">
        <v>410.78</v>
      </c>
      <c r="N35" s="96">
        <v>438.587</v>
      </c>
      <c r="O35" s="96">
        <v>401.233</v>
      </c>
      <c r="P35" s="96">
        <v>365.860822</v>
      </c>
      <c r="Q35" s="96">
        <v>360.687</v>
      </c>
      <c r="R35" s="96">
        <v>377.107</v>
      </c>
      <c r="S35" s="96">
        <v>305.965</v>
      </c>
      <c r="T35" s="96">
        <v>353.101</v>
      </c>
      <c r="U35" s="96">
        <v>390.466</v>
      </c>
      <c r="V35" s="96">
        <v>344.955</v>
      </c>
      <c r="W35" s="126">
        <v>460.495</v>
      </c>
      <c r="X35" s="126">
        <v>570.928</v>
      </c>
    </row>
    <row r="36" spans="1:24" ht="15">
      <c r="A36" s="95" t="s">
        <v>190</v>
      </c>
      <c r="B36" s="100" t="s">
        <v>225</v>
      </c>
      <c r="C36" s="100" t="s">
        <v>225</v>
      </c>
      <c r="D36" s="100" t="s">
        <v>225</v>
      </c>
      <c r="E36" s="100" t="s">
        <v>225</v>
      </c>
      <c r="F36" s="100" t="s">
        <v>225</v>
      </c>
      <c r="G36" s="100" t="s">
        <v>225</v>
      </c>
      <c r="H36" s="100" t="s">
        <v>225</v>
      </c>
      <c r="I36" s="97">
        <v>83.054</v>
      </c>
      <c r="J36" s="96">
        <v>138.119</v>
      </c>
      <c r="K36" s="96">
        <v>50.219</v>
      </c>
      <c r="L36" s="96">
        <v>42.427</v>
      </c>
      <c r="M36" s="96">
        <v>46.178000000000004</v>
      </c>
      <c r="N36" s="96">
        <v>38.916</v>
      </c>
      <c r="O36" s="96">
        <v>25.053</v>
      </c>
      <c r="P36" s="96">
        <v>40.458472</v>
      </c>
      <c r="Q36" s="96">
        <v>42.836</v>
      </c>
      <c r="R36" s="96">
        <v>84.233</v>
      </c>
      <c r="S36" s="96">
        <v>84.69500000000001</v>
      </c>
      <c r="T36" s="96">
        <v>89.592</v>
      </c>
      <c r="U36" s="96">
        <v>56.915</v>
      </c>
      <c r="V36" s="96">
        <v>34.013</v>
      </c>
      <c r="W36" s="126">
        <v>53.562</v>
      </c>
      <c r="X36" s="126">
        <v>55.588</v>
      </c>
    </row>
    <row r="37" spans="1:24" ht="15">
      <c r="A37" s="92" t="s">
        <v>192</v>
      </c>
      <c r="B37" s="100" t="s">
        <v>225</v>
      </c>
      <c r="C37" s="100" t="s">
        <v>225</v>
      </c>
      <c r="D37" s="100" t="s">
        <v>225</v>
      </c>
      <c r="E37" s="100" t="s">
        <v>225</v>
      </c>
      <c r="F37" s="100" t="s">
        <v>225</v>
      </c>
      <c r="G37" s="100" t="s">
        <v>225</v>
      </c>
      <c r="H37" s="100" t="s">
        <v>225</v>
      </c>
      <c r="I37" s="97">
        <v>484.669</v>
      </c>
      <c r="J37" s="98">
        <v>421.696</v>
      </c>
      <c r="K37" s="98">
        <v>462.082</v>
      </c>
      <c r="L37" s="96">
        <v>379.99800000000005</v>
      </c>
      <c r="M37" s="96">
        <v>456.95799999999997</v>
      </c>
      <c r="N37" s="96">
        <v>477.503</v>
      </c>
      <c r="O37" s="96">
        <v>426.286</v>
      </c>
      <c r="P37" s="96">
        <v>406.319294</v>
      </c>
      <c r="Q37" s="96">
        <v>403.523</v>
      </c>
      <c r="R37" s="96">
        <v>461.34000000000003</v>
      </c>
      <c r="S37" s="96">
        <v>390.65999999999997</v>
      </c>
      <c r="T37" s="96">
        <v>442.693</v>
      </c>
      <c r="U37" s="96">
        <v>447.38100000000003</v>
      </c>
      <c r="V37" s="96">
        <v>378.96799999999996</v>
      </c>
      <c r="W37" s="126">
        <v>514.057</v>
      </c>
      <c r="X37" s="126">
        <v>626.516</v>
      </c>
    </row>
    <row r="38" spans="1:24" ht="28.5" customHeight="1">
      <c r="A38" s="51" t="s">
        <v>232</v>
      </c>
      <c r="B38" s="50"/>
      <c r="C38" s="50"/>
      <c r="D38" s="50"/>
      <c r="E38" s="50"/>
      <c r="F38" s="50"/>
      <c r="G38" s="50"/>
      <c r="H38" s="50"/>
      <c r="I38" s="50"/>
      <c r="J38" s="50"/>
      <c r="K38" s="57"/>
      <c r="L38" s="50"/>
      <c r="M38" s="60"/>
      <c r="N38" s="60"/>
      <c r="O38" s="60"/>
      <c r="P38" s="60"/>
      <c r="Q38" s="60"/>
      <c r="R38" s="60"/>
      <c r="S38" s="60"/>
      <c r="T38" s="60"/>
      <c r="U38" s="60"/>
      <c r="V38" s="60"/>
      <c r="W38" s="126"/>
      <c r="X38" s="126"/>
    </row>
    <row r="39" spans="1:24" ht="15">
      <c r="A39" s="50" t="s">
        <v>124</v>
      </c>
      <c r="B39" s="80"/>
      <c r="C39" s="58"/>
      <c r="D39" s="58"/>
      <c r="E39" s="80">
        <v>3.064</v>
      </c>
      <c r="F39" s="80">
        <v>2.402</v>
      </c>
      <c r="G39" s="59">
        <v>3.178</v>
      </c>
      <c r="H39" s="80">
        <v>3.309</v>
      </c>
      <c r="I39" s="80">
        <v>4.079</v>
      </c>
      <c r="J39" s="80">
        <v>3.252</v>
      </c>
      <c r="K39" s="80">
        <v>3.931</v>
      </c>
      <c r="L39" s="80">
        <v>2.8389999999999995</v>
      </c>
      <c r="M39" s="80">
        <v>4.28</v>
      </c>
      <c r="N39" s="80">
        <v>4.743</v>
      </c>
      <c r="O39" s="80">
        <v>14.323</v>
      </c>
      <c r="P39" s="80">
        <v>4.908</v>
      </c>
      <c r="Q39" s="80">
        <v>6.226</v>
      </c>
      <c r="R39" s="80">
        <v>3.051</v>
      </c>
      <c r="S39" s="80">
        <v>3.352</v>
      </c>
      <c r="T39" s="80">
        <v>3.478</v>
      </c>
      <c r="U39" s="80">
        <v>0.317</v>
      </c>
      <c r="V39" s="80">
        <v>0.966</v>
      </c>
      <c r="W39" s="126">
        <v>0.945</v>
      </c>
      <c r="X39" s="126">
        <v>1.315</v>
      </c>
    </row>
    <row r="40" spans="1:24" ht="15">
      <c r="A40" s="50" t="s">
        <v>115</v>
      </c>
      <c r="B40" s="80"/>
      <c r="C40" s="80"/>
      <c r="D40" s="59"/>
      <c r="E40" s="80">
        <v>242.289</v>
      </c>
      <c r="F40" s="80">
        <v>239.841</v>
      </c>
      <c r="G40" s="59">
        <v>247.023</v>
      </c>
      <c r="H40" s="80">
        <v>248.835</v>
      </c>
      <c r="I40" s="80">
        <v>255.26517800000002</v>
      </c>
      <c r="J40" s="80">
        <v>271.672</v>
      </c>
      <c r="K40" s="80">
        <v>292.481</v>
      </c>
      <c r="L40" s="80">
        <v>314.985</v>
      </c>
      <c r="M40" s="80">
        <v>252.387</v>
      </c>
      <c r="N40" s="80">
        <v>268.003</v>
      </c>
      <c r="O40" s="80">
        <v>228.097</v>
      </c>
      <c r="P40" s="80">
        <v>216.468</v>
      </c>
      <c r="Q40" s="80">
        <v>215.586</v>
      </c>
      <c r="R40" s="80">
        <v>202.574</v>
      </c>
      <c r="S40" s="80">
        <v>221.366</v>
      </c>
      <c r="T40" s="80">
        <v>198.345</v>
      </c>
      <c r="U40" s="80">
        <v>198.73922271</v>
      </c>
      <c r="V40" s="80">
        <v>219.604</v>
      </c>
      <c r="W40" s="126">
        <v>208.519</v>
      </c>
      <c r="X40" s="126">
        <v>243.106</v>
      </c>
    </row>
    <row r="41" spans="1:24" ht="15">
      <c r="A41" s="50" t="s">
        <v>4</v>
      </c>
      <c r="B41" s="80"/>
      <c r="C41" s="80"/>
      <c r="D41" s="59"/>
      <c r="E41" s="80">
        <v>50.221</v>
      </c>
      <c r="F41" s="80">
        <v>52.57</v>
      </c>
      <c r="G41" s="59">
        <v>58.475</v>
      </c>
      <c r="H41" s="80">
        <v>61.024</v>
      </c>
      <c r="I41" s="80">
        <v>64.756</v>
      </c>
      <c r="J41" s="80">
        <v>66.635</v>
      </c>
      <c r="K41" s="80">
        <v>68.904</v>
      </c>
      <c r="L41" s="80">
        <v>66.32000000000001</v>
      </c>
      <c r="M41" s="80">
        <v>66.074</v>
      </c>
      <c r="N41" s="80">
        <v>72.247</v>
      </c>
      <c r="O41" s="80">
        <v>67.89500000000001</v>
      </c>
      <c r="P41" s="80">
        <v>69.093</v>
      </c>
      <c r="Q41" s="80">
        <v>67.831</v>
      </c>
      <c r="R41" s="80">
        <v>66.032</v>
      </c>
      <c r="S41" s="80">
        <v>63.431</v>
      </c>
      <c r="T41" s="80">
        <v>63.201</v>
      </c>
      <c r="U41" s="80">
        <v>56.785532509999996</v>
      </c>
      <c r="V41" s="80">
        <v>57.732</v>
      </c>
      <c r="W41" s="126">
        <v>57.105</v>
      </c>
      <c r="X41" s="126">
        <v>58.141</v>
      </c>
    </row>
    <row r="42" spans="1:24" ht="15">
      <c r="A42" s="50" t="s">
        <v>5</v>
      </c>
      <c r="B42" s="80"/>
      <c r="C42" s="80"/>
      <c r="D42" s="59"/>
      <c r="E42" s="80">
        <v>-24.309</v>
      </c>
      <c r="F42" s="80">
        <v>-24.649</v>
      </c>
      <c r="G42" s="59">
        <v>-24.994</v>
      </c>
      <c r="H42" s="80">
        <v>-26.154</v>
      </c>
      <c r="I42" s="80">
        <v>-26.398</v>
      </c>
      <c r="J42" s="80">
        <v>-26.258</v>
      </c>
      <c r="K42" s="80">
        <v>-23.959</v>
      </c>
      <c r="L42" s="80">
        <v>-24.819</v>
      </c>
      <c r="M42" s="80">
        <v>-25.79</v>
      </c>
      <c r="N42" s="80">
        <v>-29.628</v>
      </c>
      <c r="O42" s="80">
        <v>-29.093</v>
      </c>
      <c r="P42" s="80">
        <v>-31.617</v>
      </c>
      <c r="Q42" s="80">
        <v>-35.429</v>
      </c>
      <c r="R42" s="80">
        <v>-39.386</v>
      </c>
      <c r="S42" s="80">
        <v>-41.245</v>
      </c>
      <c r="T42" s="80">
        <v>-44.084</v>
      </c>
      <c r="U42" s="80">
        <v>-45.22936189000001</v>
      </c>
      <c r="V42" s="80">
        <v>2.828</v>
      </c>
      <c r="W42" s="126">
        <v>-27.537</v>
      </c>
      <c r="X42" s="126">
        <v>-39.08</v>
      </c>
    </row>
    <row r="43" spans="1:24" ht="30">
      <c r="A43" s="101" t="s">
        <v>226</v>
      </c>
      <c r="B43" s="80"/>
      <c r="C43" s="80"/>
      <c r="D43" s="59"/>
      <c r="E43" s="80">
        <v>27.816</v>
      </c>
      <c r="F43" s="80">
        <v>34.629</v>
      </c>
      <c r="G43" s="59">
        <v>46.197</v>
      </c>
      <c r="H43" s="80">
        <v>38.769</v>
      </c>
      <c r="I43" s="80">
        <v>38.219822</v>
      </c>
      <c r="J43" s="80">
        <v>43.186</v>
      </c>
      <c r="K43" s="80">
        <v>41.754</v>
      </c>
      <c r="L43" s="80">
        <v>37.499</v>
      </c>
      <c r="M43" s="80">
        <v>39.613</v>
      </c>
      <c r="N43" s="80">
        <v>43.89</v>
      </c>
      <c r="O43" s="80">
        <v>44.979</v>
      </c>
      <c r="P43" s="80">
        <v>42.825</v>
      </c>
      <c r="Q43" s="80">
        <v>43.733</v>
      </c>
      <c r="R43" s="80">
        <v>35.681</v>
      </c>
      <c r="S43" s="80">
        <v>30.761</v>
      </c>
      <c r="T43" s="80">
        <v>33.246</v>
      </c>
      <c r="U43" s="80">
        <v>27.929516990000003</v>
      </c>
      <c r="V43" s="80">
        <v>33.415</v>
      </c>
      <c r="W43" s="126">
        <v>32.39</v>
      </c>
      <c r="X43" s="126">
        <v>36.203</v>
      </c>
    </row>
    <row r="44" spans="1:24" ht="30.75" customHeight="1">
      <c r="A44" s="50" t="s">
        <v>6</v>
      </c>
      <c r="B44" s="80"/>
      <c r="C44" s="80"/>
      <c r="D44" s="59"/>
      <c r="E44" s="80">
        <v>90.545</v>
      </c>
      <c r="F44" s="80">
        <v>90.144</v>
      </c>
      <c r="G44" s="59">
        <v>94.846</v>
      </c>
      <c r="H44" s="80">
        <v>10.315</v>
      </c>
      <c r="I44" s="80">
        <v>7.815</v>
      </c>
      <c r="J44" s="80">
        <v>11.728</v>
      </c>
      <c r="K44" s="80">
        <v>12.974</v>
      </c>
      <c r="L44" s="80">
        <v>7</v>
      </c>
      <c r="M44" s="80">
        <v>6.1</v>
      </c>
      <c r="N44" s="80">
        <v>7.006</v>
      </c>
      <c r="O44" s="80">
        <v>8.225</v>
      </c>
      <c r="P44" s="80">
        <v>8.487</v>
      </c>
      <c r="Q44" s="80">
        <v>8.203</v>
      </c>
      <c r="R44" s="80">
        <v>7.489</v>
      </c>
      <c r="S44" s="80">
        <v>6.809</v>
      </c>
      <c r="T44" s="80">
        <v>6.467</v>
      </c>
      <c r="U44" s="80">
        <v>6.38</v>
      </c>
      <c r="V44" s="80">
        <v>4.945</v>
      </c>
      <c r="W44" s="126">
        <v>5.561</v>
      </c>
      <c r="X44" s="126">
        <v>5.953</v>
      </c>
    </row>
    <row r="45" spans="1:28" ht="17.25" customHeight="1">
      <c r="A45" s="50" t="s">
        <v>109</v>
      </c>
      <c r="B45" s="80"/>
      <c r="C45" s="80"/>
      <c r="D45" s="59"/>
      <c r="E45" s="80">
        <v>71.439</v>
      </c>
      <c r="F45" s="80">
        <v>80.53</v>
      </c>
      <c r="G45" s="59">
        <v>84.297</v>
      </c>
      <c r="H45" s="80">
        <v>55.004</v>
      </c>
      <c r="I45" s="80">
        <v>52.859</v>
      </c>
      <c r="J45" s="80">
        <v>66.035</v>
      </c>
      <c r="K45" s="80">
        <v>70.938</v>
      </c>
      <c r="L45" s="80">
        <v>75.894</v>
      </c>
      <c r="M45" s="80">
        <v>114.96699999999998</v>
      </c>
      <c r="N45" s="80">
        <v>88.546</v>
      </c>
      <c r="O45" s="80">
        <v>90.381</v>
      </c>
      <c r="P45" s="80">
        <v>98.988</v>
      </c>
      <c r="Q45" s="80">
        <v>98.98</v>
      </c>
      <c r="R45" s="80">
        <v>108.229</v>
      </c>
      <c r="S45" s="80">
        <v>132.179</v>
      </c>
      <c r="T45" s="80">
        <v>109.166</v>
      </c>
      <c r="U45" s="80">
        <v>122.94150982</v>
      </c>
      <c r="V45" s="80">
        <v>123.864</v>
      </c>
      <c r="W45" s="126">
        <v>113.152</v>
      </c>
      <c r="X45" s="126">
        <v>116.235</v>
      </c>
      <c r="Z45" s="56"/>
      <c r="AA45" s="56"/>
      <c r="AB45" s="56"/>
    </row>
    <row r="46" spans="1:24" ht="15">
      <c r="A46" s="50" t="s">
        <v>76</v>
      </c>
      <c r="B46" s="80"/>
      <c r="C46" s="80"/>
      <c r="D46" s="59"/>
      <c r="E46" s="80">
        <v>14.884</v>
      </c>
      <c r="F46" s="80">
        <v>15.159</v>
      </c>
      <c r="G46" s="59">
        <v>15.232</v>
      </c>
      <c r="H46" s="80">
        <v>15.871</v>
      </c>
      <c r="I46" s="80">
        <v>16.165</v>
      </c>
      <c r="J46" s="80">
        <v>16.016</v>
      </c>
      <c r="K46" s="80">
        <v>16.313</v>
      </c>
      <c r="L46" s="80">
        <v>15.464</v>
      </c>
      <c r="M46" s="80">
        <v>13.983</v>
      </c>
      <c r="N46" s="80">
        <v>13.671</v>
      </c>
      <c r="O46" s="80">
        <v>14.026</v>
      </c>
      <c r="P46" s="80">
        <v>14.215</v>
      </c>
      <c r="Q46" s="80">
        <v>13.147</v>
      </c>
      <c r="R46" s="80">
        <v>14.093</v>
      </c>
      <c r="S46" s="80">
        <v>13.138</v>
      </c>
      <c r="T46" s="80">
        <v>12.491</v>
      </c>
      <c r="U46" s="80">
        <v>12.72519735</v>
      </c>
      <c r="V46" s="80">
        <v>12.656</v>
      </c>
      <c r="W46" s="126">
        <v>12.442</v>
      </c>
      <c r="X46" s="126">
        <v>13.021</v>
      </c>
    </row>
    <row r="47" spans="1:28" s="56" customFormat="1" ht="15.75">
      <c r="A47" s="51" t="s">
        <v>193</v>
      </c>
      <c r="B47" s="61"/>
      <c r="C47" s="61"/>
      <c r="D47" s="62"/>
      <c r="E47" s="61">
        <v>475.94899999999996</v>
      </c>
      <c r="F47" s="61">
        <v>490.626</v>
      </c>
      <c r="G47" s="62">
        <v>524.254</v>
      </c>
      <c r="H47" s="61">
        <v>406.973</v>
      </c>
      <c r="I47" s="61">
        <v>412.761</v>
      </c>
      <c r="J47" s="61">
        <v>452.266</v>
      </c>
      <c r="K47" s="61">
        <v>483.336</v>
      </c>
      <c r="L47" s="61">
        <v>495.182</v>
      </c>
      <c r="M47" s="61">
        <v>471.614</v>
      </c>
      <c r="N47" s="61">
        <v>468.47799999999995</v>
      </c>
      <c r="O47" s="61">
        <v>438.833</v>
      </c>
      <c r="P47" s="61">
        <v>423.36699999999996</v>
      </c>
      <c r="Q47" s="61">
        <v>418.277</v>
      </c>
      <c r="R47" s="61">
        <v>397.763</v>
      </c>
      <c r="S47" s="61">
        <v>429.791</v>
      </c>
      <c r="T47" s="61">
        <v>382.31</v>
      </c>
      <c r="U47" s="61">
        <v>380.58861749</v>
      </c>
      <c r="V47" s="61">
        <v>456.01000000000005</v>
      </c>
      <c r="W47" s="134">
        <v>402.577</v>
      </c>
      <c r="X47" s="134">
        <v>434.894</v>
      </c>
      <c r="Z47" s="48"/>
      <c r="AA47" s="48"/>
      <c r="AB47" s="48"/>
    </row>
    <row r="49" spans="20:24" ht="12.75">
      <c r="T49" s="133"/>
      <c r="U49" s="133"/>
      <c r="V49" s="133"/>
      <c r="X49" s="133"/>
    </row>
    <row r="50" spans="20:24" ht="12.75">
      <c r="T50" s="133"/>
      <c r="U50" s="133"/>
      <c r="V50" s="133"/>
      <c r="W50" s="133"/>
      <c r="X50" s="133"/>
    </row>
    <row r="51" spans="20:23" ht="12.75">
      <c r="T51" s="133"/>
      <c r="U51" s="133"/>
      <c r="V51" s="133"/>
      <c r="W51" s="133"/>
    </row>
    <row r="52" spans="20:23" ht="12.75">
      <c r="T52" s="133"/>
      <c r="U52" s="133"/>
      <c r="W52" s="133"/>
    </row>
    <row r="53" spans="20:22" ht="12.75">
      <c r="T53" s="133"/>
      <c r="U53" s="133"/>
      <c r="V53" s="133"/>
    </row>
    <row r="54" spans="20:22" ht="12.75">
      <c r="T54" s="133"/>
      <c r="U54" s="133"/>
      <c r="V54" s="133"/>
    </row>
    <row r="55" spans="20:22" ht="12.75">
      <c r="T55" s="133"/>
      <c r="U55" s="133"/>
      <c r="V55" s="133"/>
    </row>
    <row r="56" spans="20:22" ht="12.75">
      <c r="T56" s="133"/>
      <c r="U56" s="133"/>
      <c r="V56" s="133"/>
    </row>
    <row r="57" spans="20:22" ht="12.75">
      <c r="T57" s="133"/>
      <c r="U57" s="133"/>
      <c r="V57" s="133"/>
    </row>
    <row r="58" spans="20:22" ht="12.75">
      <c r="T58" s="133"/>
      <c r="U58" s="133"/>
      <c r="V58" s="133"/>
    </row>
    <row r="59" spans="20:22" ht="12.75">
      <c r="T59" s="133"/>
      <c r="U59" s="133"/>
      <c r="V59" s="133"/>
    </row>
    <row r="60" spans="20:22" ht="12.75">
      <c r="T60" s="133"/>
      <c r="U60" s="133"/>
      <c r="V60" s="133"/>
    </row>
    <row r="61" spans="20:22" ht="12.75">
      <c r="T61" s="133"/>
      <c r="U61" s="133"/>
      <c r="V61" s="133"/>
    </row>
  </sheetData>
  <sheetProtection/>
  <printOptions/>
  <pageMargins left="0.7480314960629921" right="0.7480314960629921" top="0.984251968503937" bottom="0.7874015748031497" header="0.5118110236220472" footer="0.5118110236220472"/>
  <pageSetup fitToHeight="1" fitToWidth="1" horizontalDpi="96" verticalDpi="96" orientation="portrait" paperSize="9" scale="27" r:id="rId3"/>
  <headerFooter alignWithMargins="0">
    <oddHeader>&amp;R&amp;"Arial,Bold"&amp;18FINANCE</oddHead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codeName="Sheet5">
    <pageSetUpPr fitToPage="1"/>
  </sheetPr>
  <dimension ref="A1:F17"/>
  <sheetViews>
    <sheetView zoomScale="75" zoomScaleNormal="75" zoomScalePageLayoutView="0" workbookViewId="0" topLeftCell="A1">
      <selection activeCell="J25" sqref="J25"/>
    </sheetView>
  </sheetViews>
  <sheetFormatPr defaultColWidth="9.140625" defaultRowHeight="12.75"/>
  <cols>
    <col min="1" max="1" width="45.7109375" style="48" customWidth="1"/>
    <col min="2" max="2" width="18.7109375" style="48" customWidth="1"/>
    <col min="3" max="3" width="18.421875" style="48" customWidth="1"/>
    <col min="4" max="4" width="15.00390625" style="48" customWidth="1"/>
    <col min="5" max="5" width="11.7109375" style="48" customWidth="1"/>
    <col min="6" max="6" width="9.00390625" style="48" customWidth="1"/>
    <col min="7" max="7" width="9.57421875" style="48" customWidth="1"/>
    <col min="8" max="16384" width="9.140625" style="48" customWidth="1"/>
  </cols>
  <sheetData>
    <row r="1" s="47" customFormat="1" ht="16.5">
      <c r="A1" s="65" t="s">
        <v>360</v>
      </c>
    </row>
    <row r="2" s="47" customFormat="1" ht="15">
      <c r="A2" s="74" t="s">
        <v>214</v>
      </c>
    </row>
    <row r="3" spans="1:6" s="47" customFormat="1" ht="13.5" customHeight="1">
      <c r="A3" s="50" t="s">
        <v>167</v>
      </c>
      <c r="B3" s="50"/>
      <c r="C3" s="50"/>
      <c r="D3" s="50"/>
      <c r="E3" s="50"/>
      <c r="F3" s="50"/>
    </row>
    <row r="4" spans="1:5" s="47" customFormat="1" ht="117.75" customHeight="1">
      <c r="A4" s="54" t="s">
        <v>260</v>
      </c>
      <c r="B4" s="103" t="s">
        <v>162</v>
      </c>
      <c r="C4" s="103" t="s">
        <v>264</v>
      </c>
      <c r="D4" s="54" t="s">
        <v>0</v>
      </c>
      <c r="E4" s="51"/>
    </row>
    <row r="5" spans="2:5" s="47" customFormat="1" ht="15">
      <c r="B5" s="55"/>
      <c r="C5" s="55"/>
      <c r="D5" s="66" t="s">
        <v>1</v>
      </c>
      <c r="E5" s="67"/>
    </row>
    <row r="6" spans="1:5" s="47" customFormat="1" ht="15">
      <c r="A6" s="47" t="s">
        <v>78</v>
      </c>
      <c r="B6" s="137">
        <v>5124.837</v>
      </c>
      <c r="C6" s="137">
        <v>55465.542</v>
      </c>
      <c r="D6" s="137">
        <v>60590.379</v>
      </c>
      <c r="E6" s="174"/>
    </row>
    <row r="7" spans="1:5" s="47" customFormat="1" ht="15">
      <c r="A7" s="47" t="s">
        <v>79</v>
      </c>
      <c r="B7" s="137">
        <v>11718.133</v>
      </c>
      <c r="C7" s="137">
        <v>74400.388</v>
      </c>
      <c r="D7" s="137">
        <v>86118.521</v>
      </c>
      <c r="E7" s="174"/>
    </row>
    <row r="8" spans="1:5" s="47" customFormat="1" ht="15">
      <c r="A8" s="47" t="s">
        <v>80</v>
      </c>
      <c r="B8" s="137">
        <v>17579.113</v>
      </c>
      <c r="C8" s="137">
        <v>49539.008</v>
      </c>
      <c r="D8" s="137">
        <v>67118.121</v>
      </c>
      <c r="E8" s="174"/>
    </row>
    <row r="9" spans="1:5" s="47" customFormat="1" ht="15">
      <c r="A9" s="47" t="s">
        <v>81</v>
      </c>
      <c r="B9" s="137">
        <v>18119.282</v>
      </c>
      <c r="C9" s="137">
        <v>77538.267</v>
      </c>
      <c r="D9" s="137">
        <v>95657.549</v>
      </c>
      <c r="E9" s="174"/>
    </row>
    <row r="10" spans="1:5" s="47" customFormat="1" ht="15">
      <c r="A10" s="47" t="s">
        <v>265</v>
      </c>
      <c r="B10" s="137">
        <v>0</v>
      </c>
      <c r="C10" s="137">
        <v>0</v>
      </c>
      <c r="D10" s="137">
        <v>0</v>
      </c>
      <c r="E10" s="174"/>
    </row>
    <row r="11" spans="1:5" s="47" customFormat="1" ht="15.75">
      <c r="A11" s="54" t="s">
        <v>0</v>
      </c>
      <c r="B11" s="138">
        <v>52541.365</v>
      </c>
      <c r="C11" s="138">
        <v>256943.205</v>
      </c>
      <c r="D11" s="138">
        <v>309484.57</v>
      </c>
      <c r="E11" s="175"/>
    </row>
    <row r="12" spans="2:5" s="47" customFormat="1" ht="15.75">
      <c r="B12" s="41"/>
      <c r="C12" s="41"/>
      <c r="D12" s="41"/>
      <c r="E12" s="174"/>
    </row>
    <row r="13" ht="12.75">
      <c r="A13" s="48" t="s">
        <v>87</v>
      </c>
    </row>
    <row r="14" ht="12.75">
      <c r="A14" s="48" t="s">
        <v>163</v>
      </c>
    </row>
    <row r="15" ht="12.75">
      <c r="A15" s="64"/>
    </row>
    <row r="16" spans="1:4" ht="12.75">
      <c r="A16" s="64"/>
      <c r="D16" s="132"/>
    </row>
    <row r="17" ht="18">
      <c r="A17" s="68"/>
    </row>
    <row r="18" s="47" customFormat="1" ht="15"/>
    <row r="19" s="47" customFormat="1" ht="6" customHeight="1"/>
    <row r="20" s="47" customFormat="1" ht="46.5" customHeight="1"/>
    <row r="21" s="47" customFormat="1" ht="38.25" customHeight="1"/>
    <row r="22" s="47" customFormat="1" ht="96.75" customHeight="1"/>
    <row r="23" s="47" customFormat="1" ht="15" customHeight="1"/>
    <row r="24" s="47" customFormat="1" ht="15" customHeight="1"/>
    <row r="25" s="47" customFormat="1" ht="15"/>
    <row r="26" s="47" customFormat="1" ht="15"/>
    <row r="27" s="47" customFormat="1" ht="15"/>
    <row r="28" s="47" customFormat="1" ht="15"/>
    <row r="29" s="47" customFormat="1" ht="15"/>
    <row r="30" s="47" customFormat="1" ht="15"/>
    <row r="31" s="47" customFormat="1" ht="15"/>
    <row r="32" s="47" customFormat="1" ht="15"/>
    <row r="33" s="47" customFormat="1" ht="15"/>
    <row r="34" s="47" customFormat="1" ht="15"/>
    <row r="35" s="47" customFormat="1" ht="15"/>
    <row r="36" s="47" customFormat="1" ht="15"/>
    <row r="37" s="47" customFormat="1" ht="15"/>
    <row r="38" s="47" customFormat="1" ht="15"/>
    <row r="39" s="47" customFormat="1" ht="15"/>
    <row r="40" s="47" customFormat="1" ht="15"/>
    <row r="41" s="47" customFormat="1" ht="15"/>
    <row r="42" s="47" customFormat="1" ht="15"/>
    <row r="43" s="47" customFormat="1" ht="15"/>
    <row r="44" s="47" customFormat="1" ht="15"/>
    <row r="45" s="47" customFormat="1" ht="15"/>
    <row r="46" s="47" customFormat="1" ht="15"/>
    <row r="47" s="47" customFormat="1" ht="15"/>
    <row r="48" s="47" customFormat="1" ht="15"/>
    <row r="49" s="47" customFormat="1" ht="15"/>
    <row r="50" s="47" customFormat="1" ht="15"/>
    <row r="51" s="47" customFormat="1" ht="15"/>
    <row r="52" s="47" customFormat="1" ht="15"/>
    <row r="53" s="47" customFormat="1" ht="15"/>
    <row r="54" s="47" customFormat="1" ht="15"/>
    <row r="55" s="47" customFormat="1" ht="6.75" customHeight="1"/>
    <row r="56" s="47" customFormat="1" ht="15"/>
    <row r="57" s="47" customFormat="1" ht="15"/>
    <row r="58" s="47" customFormat="1" ht="15"/>
    <row r="59" s="47" customFormat="1" ht="15"/>
    <row r="60" s="47" customFormat="1" ht="15"/>
    <row r="61" s="47" customFormat="1" ht="15"/>
    <row r="62" s="47" customFormat="1" ht="15"/>
    <row r="63" s="47" customFormat="1" ht="15"/>
    <row r="65" s="48" customFormat="1" ht="12.75" customHeight="1"/>
  </sheetData>
  <sheetProtection/>
  <printOptions/>
  <pageMargins left="0.7480314960629921" right="0.7480314960629921" top="0.984251968503937" bottom="0.7874015748031497" header="0.5118110236220472" footer="0.5118110236220472"/>
  <pageSetup fitToHeight="1" fitToWidth="1" horizontalDpi="600" verticalDpi="600" orientation="portrait" paperSize="9" scale="59" r:id="rId1"/>
  <headerFooter alignWithMargins="0">
    <oddHeader>&amp;R&amp;"Arial,Bold"&amp;14FINANCE</oddHeader>
  </headerFooter>
</worksheet>
</file>

<file path=xl/worksheets/sheet5.xml><?xml version="1.0" encoding="utf-8"?>
<worksheet xmlns="http://schemas.openxmlformats.org/spreadsheetml/2006/main" xmlns:r="http://schemas.openxmlformats.org/officeDocument/2006/relationships">
  <dimension ref="A1:O44"/>
  <sheetViews>
    <sheetView zoomScale="84" zoomScaleNormal="84" zoomScalePageLayoutView="0" workbookViewId="0" topLeftCell="A1">
      <selection activeCell="J25" sqref="J25"/>
    </sheetView>
  </sheetViews>
  <sheetFormatPr defaultColWidth="9.140625" defaultRowHeight="12.75"/>
  <cols>
    <col min="1" max="1" width="26.140625" style="145" customWidth="1"/>
    <col min="2" max="2" width="14.8515625" style="145" customWidth="1"/>
    <col min="3" max="3" width="14.140625" style="145" bestFit="1" customWidth="1"/>
    <col min="4" max="4" width="19.00390625" style="145" customWidth="1"/>
    <col min="5" max="5" width="12.7109375" style="145" customWidth="1"/>
    <col min="6" max="6" width="14.28125" style="145" customWidth="1"/>
    <col min="7" max="7" width="14.140625" style="145" bestFit="1" customWidth="1"/>
    <col min="8" max="8" width="13.57421875" style="145" customWidth="1"/>
    <col min="9" max="9" width="13.00390625" style="145" customWidth="1"/>
    <col min="10" max="11" width="11.57421875" style="145" customWidth="1"/>
    <col min="12" max="12" width="12.00390625" style="145" customWidth="1"/>
    <col min="13" max="16384" width="9.140625" style="145" customWidth="1"/>
  </cols>
  <sheetData>
    <row r="1" ht="16.5">
      <c r="A1" s="46" t="s">
        <v>361</v>
      </c>
    </row>
    <row r="2" ht="16.5">
      <c r="A2" s="106" t="s">
        <v>214</v>
      </c>
    </row>
    <row r="3" ht="16.5">
      <c r="A3" s="49" t="s">
        <v>362</v>
      </c>
    </row>
    <row r="4" spans="1:15" ht="113.25" customHeight="1">
      <c r="A4" s="104" t="s">
        <v>194</v>
      </c>
      <c r="B4" s="69" t="s">
        <v>124</v>
      </c>
      <c r="C4" s="105" t="s">
        <v>93</v>
      </c>
      <c r="D4" s="105" t="s">
        <v>82</v>
      </c>
      <c r="E4" s="69" t="s">
        <v>83</v>
      </c>
      <c r="F4" s="69" t="s">
        <v>76</v>
      </c>
      <c r="G4" s="69" t="s">
        <v>84</v>
      </c>
      <c r="H4" s="69" t="s">
        <v>85</v>
      </c>
      <c r="I4" s="69" t="s">
        <v>261</v>
      </c>
      <c r="J4" s="69" t="s">
        <v>263</v>
      </c>
      <c r="K4" s="69" t="s">
        <v>262</v>
      </c>
      <c r="L4" s="69" t="s">
        <v>0</v>
      </c>
      <c r="M4" s="47"/>
      <c r="N4" s="47"/>
      <c r="O4" s="47"/>
    </row>
    <row r="5" spans="1:15" ht="21" customHeight="1">
      <c r="A5" s="55" t="s">
        <v>9</v>
      </c>
      <c r="B5" s="141">
        <v>0</v>
      </c>
      <c r="C5" s="141">
        <v>1972</v>
      </c>
      <c r="D5" s="141">
        <v>6613</v>
      </c>
      <c r="E5" s="141">
        <v>3320</v>
      </c>
      <c r="F5" s="141">
        <v>86</v>
      </c>
      <c r="G5" s="141">
        <v>1083</v>
      </c>
      <c r="H5" s="141">
        <v>0</v>
      </c>
      <c r="I5" s="141">
        <v>0</v>
      </c>
      <c r="J5" s="141">
        <v>0</v>
      </c>
      <c r="K5" s="142">
        <v>204</v>
      </c>
      <c r="L5" s="141">
        <f aca="true" t="shared" si="0" ref="L5:L43">SUM(B5:K5)</f>
        <v>13278</v>
      </c>
      <c r="M5" s="70"/>
      <c r="N5" s="47"/>
      <c r="O5" s="47"/>
    </row>
    <row r="6" spans="1:15" ht="15">
      <c r="A6" s="55" t="s">
        <v>10</v>
      </c>
      <c r="B6" s="141">
        <v>0</v>
      </c>
      <c r="C6" s="141">
        <v>7470</v>
      </c>
      <c r="D6" s="141">
        <v>5183</v>
      </c>
      <c r="E6" s="141">
        <v>1577</v>
      </c>
      <c r="F6" s="141">
        <v>411</v>
      </c>
      <c r="G6" s="141">
        <v>1856</v>
      </c>
      <c r="H6" s="142">
        <v>177</v>
      </c>
      <c r="I6" s="141">
        <v>0</v>
      </c>
      <c r="J6" s="141">
        <v>96</v>
      </c>
      <c r="K6" s="142">
        <v>7997</v>
      </c>
      <c r="L6" s="141">
        <f t="shared" si="0"/>
        <v>24767</v>
      </c>
      <c r="M6" s="70"/>
      <c r="N6" s="47"/>
      <c r="O6" s="47"/>
    </row>
    <row r="7" spans="1:15" ht="15">
      <c r="A7" s="55" t="s">
        <v>11</v>
      </c>
      <c r="B7" s="141">
        <v>0</v>
      </c>
      <c r="C7" s="141">
        <v>3233</v>
      </c>
      <c r="D7" s="141">
        <v>5440</v>
      </c>
      <c r="E7" s="141">
        <v>809</v>
      </c>
      <c r="F7" s="141">
        <v>0</v>
      </c>
      <c r="G7" s="141">
        <v>0</v>
      </c>
      <c r="H7" s="142">
        <v>112</v>
      </c>
      <c r="I7" s="141">
        <v>0</v>
      </c>
      <c r="J7" s="141">
        <v>0</v>
      </c>
      <c r="K7" s="142">
        <v>2506</v>
      </c>
      <c r="L7" s="141">
        <f t="shared" si="0"/>
        <v>12100</v>
      </c>
      <c r="M7" s="70"/>
      <c r="N7" s="47"/>
      <c r="O7" s="47"/>
    </row>
    <row r="8" spans="1:15" ht="15">
      <c r="A8" s="55" t="s">
        <v>12</v>
      </c>
      <c r="B8" s="141">
        <v>37</v>
      </c>
      <c r="C8" s="141">
        <v>2746</v>
      </c>
      <c r="D8" s="141">
        <v>6340</v>
      </c>
      <c r="E8" s="141">
        <v>1415</v>
      </c>
      <c r="F8" s="141">
        <v>158</v>
      </c>
      <c r="G8" s="141">
        <v>547</v>
      </c>
      <c r="H8" s="142">
        <v>-193</v>
      </c>
      <c r="I8" s="141">
        <v>131</v>
      </c>
      <c r="J8" s="141">
        <v>209</v>
      </c>
      <c r="K8" s="142">
        <v>2370</v>
      </c>
      <c r="L8" s="141">
        <f t="shared" si="0"/>
        <v>13760</v>
      </c>
      <c r="M8" s="70"/>
      <c r="N8" s="47"/>
      <c r="O8" s="47"/>
    </row>
    <row r="9" spans="1:15" ht="15">
      <c r="A9" s="55" t="s">
        <v>13</v>
      </c>
      <c r="B9" s="141">
        <v>901</v>
      </c>
      <c r="C9" s="141">
        <v>541</v>
      </c>
      <c r="D9" s="141">
        <v>688</v>
      </c>
      <c r="E9" s="141">
        <v>688</v>
      </c>
      <c r="F9" s="141">
        <v>32</v>
      </c>
      <c r="G9" s="141">
        <v>27</v>
      </c>
      <c r="H9" s="142">
        <v>26</v>
      </c>
      <c r="I9" s="141">
        <v>0</v>
      </c>
      <c r="J9" s="141">
        <v>77</v>
      </c>
      <c r="K9" s="142">
        <v>400</v>
      </c>
      <c r="L9" s="141">
        <f t="shared" si="0"/>
        <v>3380</v>
      </c>
      <c r="M9" s="70"/>
      <c r="N9" s="47"/>
      <c r="O9" s="47"/>
    </row>
    <row r="10" spans="1:15" ht="15">
      <c r="A10" s="55" t="s">
        <v>14</v>
      </c>
      <c r="B10" s="141">
        <v>0</v>
      </c>
      <c r="C10" s="141">
        <v>1806</v>
      </c>
      <c r="D10" s="141">
        <v>5563</v>
      </c>
      <c r="E10" s="141">
        <v>863</v>
      </c>
      <c r="F10" s="141">
        <v>312</v>
      </c>
      <c r="G10" s="141">
        <v>2307</v>
      </c>
      <c r="H10" s="142">
        <v>213</v>
      </c>
      <c r="I10" s="141">
        <v>0</v>
      </c>
      <c r="J10" s="141">
        <v>132</v>
      </c>
      <c r="K10" s="142">
        <v>4677</v>
      </c>
      <c r="L10" s="141">
        <f t="shared" si="0"/>
        <v>15873</v>
      </c>
      <c r="M10" s="70"/>
      <c r="N10" s="47"/>
      <c r="O10" s="47"/>
    </row>
    <row r="11" spans="1:15" ht="15">
      <c r="A11" s="55" t="s">
        <v>15</v>
      </c>
      <c r="B11" s="141">
        <v>0</v>
      </c>
      <c r="C11" s="141">
        <v>1904</v>
      </c>
      <c r="D11" s="141">
        <v>1608</v>
      </c>
      <c r="E11" s="141">
        <v>803</v>
      </c>
      <c r="F11" s="141">
        <v>0</v>
      </c>
      <c r="G11" s="141">
        <v>1042</v>
      </c>
      <c r="H11" s="142">
        <v>-1215</v>
      </c>
      <c r="I11" s="141">
        <v>0</v>
      </c>
      <c r="J11" s="141">
        <v>62</v>
      </c>
      <c r="K11" s="142">
        <v>2054</v>
      </c>
      <c r="L11" s="141">
        <f t="shared" si="0"/>
        <v>6258</v>
      </c>
      <c r="M11" s="70"/>
      <c r="N11" s="47"/>
      <c r="O11" s="47"/>
    </row>
    <row r="12" spans="1:15" ht="15">
      <c r="A12" s="55" t="s">
        <v>16</v>
      </c>
      <c r="B12" s="141">
        <v>0</v>
      </c>
      <c r="C12" s="141">
        <v>1304</v>
      </c>
      <c r="D12" s="141">
        <v>3717</v>
      </c>
      <c r="E12" s="141">
        <v>1936</v>
      </c>
      <c r="F12" s="141">
        <v>221</v>
      </c>
      <c r="G12" s="141">
        <v>643</v>
      </c>
      <c r="H12" s="142">
        <v>-632</v>
      </c>
      <c r="I12" s="141">
        <v>0</v>
      </c>
      <c r="J12" s="141">
        <v>236</v>
      </c>
      <c r="K12" s="142">
        <v>2103</v>
      </c>
      <c r="L12" s="141">
        <f t="shared" si="0"/>
        <v>9528</v>
      </c>
      <c r="M12" s="70"/>
      <c r="N12" s="47"/>
      <c r="O12" s="47"/>
    </row>
    <row r="13" spans="1:15" ht="15">
      <c r="A13" s="55" t="s">
        <v>17</v>
      </c>
      <c r="B13" s="141">
        <v>0</v>
      </c>
      <c r="C13" s="141">
        <v>894</v>
      </c>
      <c r="D13" s="141">
        <v>2807</v>
      </c>
      <c r="E13" s="141">
        <v>852</v>
      </c>
      <c r="F13" s="141">
        <v>439</v>
      </c>
      <c r="G13" s="141">
        <v>991</v>
      </c>
      <c r="H13" s="142">
        <v>190</v>
      </c>
      <c r="I13" s="141">
        <v>0</v>
      </c>
      <c r="J13" s="141">
        <v>228</v>
      </c>
      <c r="K13" s="142">
        <v>1729</v>
      </c>
      <c r="L13" s="141">
        <f t="shared" si="0"/>
        <v>8130</v>
      </c>
      <c r="M13" s="70"/>
      <c r="N13" s="47"/>
      <c r="O13" s="47"/>
    </row>
    <row r="14" spans="1:15" ht="15">
      <c r="A14" s="55" t="s">
        <v>18</v>
      </c>
      <c r="B14" s="141">
        <v>0</v>
      </c>
      <c r="C14" s="141">
        <v>1449</v>
      </c>
      <c r="D14" s="141">
        <v>1730</v>
      </c>
      <c r="E14" s="141">
        <v>1233</v>
      </c>
      <c r="F14" s="141">
        <v>307</v>
      </c>
      <c r="G14" s="141">
        <v>724</v>
      </c>
      <c r="H14" s="142">
        <v>-143</v>
      </c>
      <c r="I14" s="141">
        <v>0</v>
      </c>
      <c r="J14" s="141">
        <v>7</v>
      </c>
      <c r="K14" s="142">
        <v>1279</v>
      </c>
      <c r="L14" s="141">
        <f t="shared" si="0"/>
        <v>6586</v>
      </c>
      <c r="M14" s="70"/>
      <c r="N14" s="47"/>
      <c r="O14" s="47"/>
    </row>
    <row r="15" spans="1:15" ht="15">
      <c r="A15" s="55" t="s">
        <v>19</v>
      </c>
      <c r="B15" s="141">
        <v>0</v>
      </c>
      <c r="C15" s="141">
        <v>791</v>
      </c>
      <c r="D15" s="141">
        <v>6216</v>
      </c>
      <c r="E15" s="141">
        <v>989</v>
      </c>
      <c r="F15" s="141">
        <v>280</v>
      </c>
      <c r="G15" s="141">
        <v>148</v>
      </c>
      <c r="H15" s="142">
        <v>65</v>
      </c>
      <c r="I15" s="141">
        <v>0</v>
      </c>
      <c r="J15" s="141">
        <v>182</v>
      </c>
      <c r="K15" s="142">
        <v>1577</v>
      </c>
      <c r="L15" s="141">
        <f t="shared" si="0"/>
        <v>10248</v>
      </c>
      <c r="M15" s="70"/>
      <c r="N15" s="47"/>
      <c r="O15" s="47"/>
    </row>
    <row r="16" spans="1:15" ht="15">
      <c r="A16" s="55" t="s">
        <v>20</v>
      </c>
      <c r="B16" s="141">
        <v>0</v>
      </c>
      <c r="C16" s="141">
        <v>2130</v>
      </c>
      <c r="D16" s="141">
        <v>12142</v>
      </c>
      <c r="E16" s="141">
        <v>3861</v>
      </c>
      <c r="F16" s="141">
        <v>1416</v>
      </c>
      <c r="G16" s="141">
        <v>140</v>
      </c>
      <c r="H16" s="142">
        <v>-22848</v>
      </c>
      <c r="I16" s="141">
        <v>0</v>
      </c>
      <c r="J16" s="141">
        <v>1035</v>
      </c>
      <c r="K16" s="142">
        <v>9588</v>
      </c>
      <c r="L16" s="142">
        <f t="shared" si="0"/>
        <v>7464</v>
      </c>
      <c r="M16" s="70"/>
      <c r="N16" s="47"/>
      <c r="O16" s="47"/>
    </row>
    <row r="17" spans="1:15" ht="15">
      <c r="A17" s="55" t="s">
        <v>52</v>
      </c>
      <c r="B17" s="141">
        <v>0</v>
      </c>
      <c r="C17" s="141">
        <v>2143</v>
      </c>
      <c r="D17" s="141">
        <v>1583</v>
      </c>
      <c r="E17" s="141">
        <v>365</v>
      </c>
      <c r="F17" s="141">
        <v>14</v>
      </c>
      <c r="G17" s="141">
        <v>1</v>
      </c>
      <c r="H17" s="142">
        <v>75</v>
      </c>
      <c r="I17" s="142">
        <v>567</v>
      </c>
      <c r="J17" s="141">
        <v>0</v>
      </c>
      <c r="K17" s="142">
        <v>3118</v>
      </c>
      <c r="L17" s="141">
        <f t="shared" si="0"/>
        <v>7866</v>
      </c>
      <c r="M17" s="70"/>
      <c r="N17" s="47"/>
      <c r="O17" s="47"/>
    </row>
    <row r="18" spans="1:15" ht="15">
      <c r="A18" s="55" t="s">
        <v>21</v>
      </c>
      <c r="B18" s="142">
        <v>-8</v>
      </c>
      <c r="C18" s="141">
        <v>1175</v>
      </c>
      <c r="D18" s="141">
        <v>1277</v>
      </c>
      <c r="E18" s="141">
        <v>1179</v>
      </c>
      <c r="F18" s="141">
        <v>449</v>
      </c>
      <c r="G18" s="141">
        <v>2043</v>
      </c>
      <c r="H18" s="142">
        <v>-265</v>
      </c>
      <c r="I18" s="141">
        <v>0</v>
      </c>
      <c r="J18" s="141">
        <v>71</v>
      </c>
      <c r="K18" s="142">
        <v>2254</v>
      </c>
      <c r="L18" s="141">
        <f t="shared" si="0"/>
        <v>8175</v>
      </c>
      <c r="M18" s="70"/>
      <c r="N18" s="47"/>
      <c r="O18" s="47"/>
    </row>
    <row r="19" spans="1:15" ht="15">
      <c r="A19" s="55" t="s">
        <v>7</v>
      </c>
      <c r="B19" s="142">
        <v>-4</v>
      </c>
      <c r="C19" s="141">
        <v>4204</v>
      </c>
      <c r="D19" s="141">
        <v>15397</v>
      </c>
      <c r="E19" s="141">
        <v>3542</v>
      </c>
      <c r="F19" s="141">
        <v>308</v>
      </c>
      <c r="G19" s="141">
        <v>1407</v>
      </c>
      <c r="H19" s="142">
        <v>-515</v>
      </c>
      <c r="I19" s="141">
        <v>0</v>
      </c>
      <c r="J19" s="141">
        <v>593</v>
      </c>
      <c r="K19" s="142">
        <v>12284</v>
      </c>
      <c r="L19" s="141">
        <f t="shared" si="0"/>
        <v>37216</v>
      </c>
      <c r="M19" s="70"/>
      <c r="N19" s="47"/>
      <c r="O19" s="47"/>
    </row>
    <row r="20" spans="1:15" ht="15">
      <c r="A20" s="55" t="s">
        <v>22</v>
      </c>
      <c r="B20" s="141">
        <v>0</v>
      </c>
      <c r="C20" s="141">
        <v>1525</v>
      </c>
      <c r="D20" s="141">
        <v>12861</v>
      </c>
      <c r="E20" s="141">
        <v>8429</v>
      </c>
      <c r="F20" s="141">
        <v>3159</v>
      </c>
      <c r="G20" s="141">
        <v>1986</v>
      </c>
      <c r="H20" s="142">
        <v>-15090</v>
      </c>
      <c r="I20" s="141">
        <v>0</v>
      </c>
      <c r="J20" s="141">
        <v>840</v>
      </c>
      <c r="K20" s="142">
        <v>7400</v>
      </c>
      <c r="L20" s="141">
        <f t="shared" si="0"/>
        <v>21110</v>
      </c>
      <c r="M20" s="70"/>
      <c r="N20" s="47"/>
      <c r="O20" s="47"/>
    </row>
    <row r="21" spans="1:15" ht="15">
      <c r="A21" s="55" t="s">
        <v>8</v>
      </c>
      <c r="B21" s="141">
        <v>0</v>
      </c>
      <c r="C21" s="141">
        <v>10467</v>
      </c>
      <c r="D21" s="141">
        <v>12806</v>
      </c>
      <c r="E21" s="141">
        <v>3731</v>
      </c>
      <c r="F21" s="141">
        <v>385</v>
      </c>
      <c r="G21" s="141">
        <v>3451</v>
      </c>
      <c r="H21" s="142">
        <v>-775</v>
      </c>
      <c r="I21" s="141">
        <v>955</v>
      </c>
      <c r="J21" s="141">
        <v>89</v>
      </c>
      <c r="K21" s="142">
        <v>6258</v>
      </c>
      <c r="L21" s="141">
        <f t="shared" si="0"/>
        <v>37367</v>
      </c>
      <c r="M21" s="70"/>
      <c r="N21" s="47"/>
      <c r="O21" s="47"/>
    </row>
    <row r="22" spans="1:15" ht="15">
      <c r="A22" s="55" t="s">
        <v>23</v>
      </c>
      <c r="B22" s="141">
        <v>0</v>
      </c>
      <c r="C22" s="141">
        <v>357</v>
      </c>
      <c r="D22" s="141">
        <v>1210</v>
      </c>
      <c r="E22" s="141">
        <v>908</v>
      </c>
      <c r="F22" s="141">
        <v>160</v>
      </c>
      <c r="G22" s="141">
        <v>230</v>
      </c>
      <c r="H22" s="142">
        <v>144</v>
      </c>
      <c r="I22" s="141">
        <v>0</v>
      </c>
      <c r="J22" s="141">
        <v>156</v>
      </c>
      <c r="K22" s="142">
        <v>1255</v>
      </c>
      <c r="L22" s="141">
        <f t="shared" si="0"/>
        <v>4420</v>
      </c>
      <c r="M22" s="70"/>
      <c r="N22" s="47"/>
      <c r="O22" s="47"/>
    </row>
    <row r="23" spans="1:15" ht="15">
      <c r="A23" s="55" t="s">
        <v>24</v>
      </c>
      <c r="B23" s="141">
        <v>0</v>
      </c>
      <c r="C23" s="141">
        <v>1160</v>
      </c>
      <c r="D23" s="141">
        <v>1505</v>
      </c>
      <c r="E23" s="141">
        <v>1170</v>
      </c>
      <c r="F23" s="141">
        <v>368</v>
      </c>
      <c r="G23" s="141">
        <v>894</v>
      </c>
      <c r="H23" s="142">
        <v>148</v>
      </c>
      <c r="I23" s="141">
        <v>0</v>
      </c>
      <c r="J23" s="142">
        <v>-24</v>
      </c>
      <c r="K23" s="142">
        <v>699</v>
      </c>
      <c r="L23" s="141">
        <f t="shared" si="0"/>
        <v>5920</v>
      </c>
      <c r="M23" s="70"/>
      <c r="N23" s="47"/>
      <c r="O23" s="47"/>
    </row>
    <row r="24" spans="1:15" ht="15">
      <c r="A24" s="55" t="s">
        <v>25</v>
      </c>
      <c r="B24" s="141">
        <v>0</v>
      </c>
      <c r="C24" s="141">
        <v>2620</v>
      </c>
      <c r="D24" s="141">
        <v>2399</v>
      </c>
      <c r="E24" s="141">
        <v>532</v>
      </c>
      <c r="F24" s="141">
        <v>0</v>
      </c>
      <c r="G24" s="141">
        <v>993</v>
      </c>
      <c r="H24" s="142">
        <v>-160</v>
      </c>
      <c r="I24" s="141">
        <v>227</v>
      </c>
      <c r="J24" s="141">
        <v>0</v>
      </c>
      <c r="K24" s="142">
        <v>531</v>
      </c>
      <c r="L24" s="141">
        <f t="shared" si="0"/>
        <v>7142</v>
      </c>
      <c r="M24" s="70"/>
      <c r="N24" s="47"/>
      <c r="O24" s="47"/>
    </row>
    <row r="25" spans="1:15" ht="15">
      <c r="A25" s="55" t="s">
        <v>26</v>
      </c>
      <c r="B25" s="141">
        <v>0</v>
      </c>
      <c r="C25" s="141">
        <v>869</v>
      </c>
      <c r="D25" s="141">
        <v>6009</v>
      </c>
      <c r="E25" s="141">
        <v>1706</v>
      </c>
      <c r="F25" s="141">
        <v>402</v>
      </c>
      <c r="G25" s="141">
        <v>263</v>
      </c>
      <c r="H25" s="142">
        <v>186</v>
      </c>
      <c r="I25" s="141">
        <v>0</v>
      </c>
      <c r="J25" s="141">
        <v>286</v>
      </c>
      <c r="K25" s="142">
        <v>2187</v>
      </c>
      <c r="L25" s="141">
        <f t="shared" si="0"/>
        <v>11908</v>
      </c>
      <c r="M25" s="70"/>
      <c r="N25" s="47"/>
      <c r="O25" s="47"/>
    </row>
    <row r="26" spans="1:15" ht="15">
      <c r="A26" s="55" t="s">
        <v>27</v>
      </c>
      <c r="B26" s="141">
        <v>0</v>
      </c>
      <c r="C26" s="141">
        <v>4695</v>
      </c>
      <c r="D26" s="141">
        <v>7753</v>
      </c>
      <c r="E26" s="141">
        <v>4720</v>
      </c>
      <c r="F26" s="141">
        <v>1085</v>
      </c>
      <c r="G26" s="141">
        <v>1660</v>
      </c>
      <c r="H26" s="141">
        <v>0</v>
      </c>
      <c r="I26" s="141">
        <v>0</v>
      </c>
      <c r="J26" s="141">
        <v>595</v>
      </c>
      <c r="K26" s="142">
        <v>5642</v>
      </c>
      <c r="L26" s="141">
        <f t="shared" si="0"/>
        <v>26150</v>
      </c>
      <c r="M26" s="70"/>
      <c r="N26" s="47"/>
      <c r="O26" s="47"/>
    </row>
    <row r="27" spans="1:15" ht="15">
      <c r="A27" s="55" t="s">
        <v>28</v>
      </c>
      <c r="B27" s="141">
        <v>0</v>
      </c>
      <c r="C27" s="141">
        <v>1717</v>
      </c>
      <c r="D27" s="141">
        <v>2583</v>
      </c>
      <c r="E27" s="141">
        <v>265</v>
      </c>
      <c r="F27" s="141">
        <v>35</v>
      </c>
      <c r="G27" s="141">
        <v>448</v>
      </c>
      <c r="H27" s="142">
        <v>59</v>
      </c>
      <c r="I27" s="141">
        <v>4</v>
      </c>
      <c r="J27" s="141">
        <v>139</v>
      </c>
      <c r="K27" s="142">
        <v>3552</v>
      </c>
      <c r="L27" s="141">
        <f t="shared" si="0"/>
        <v>8802</v>
      </c>
      <c r="M27" s="70"/>
      <c r="N27" s="47"/>
      <c r="O27" s="47"/>
    </row>
    <row r="28" spans="1:15" ht="15">
      <c r="A28" s="55" t="s">
        <v>29</v>
      </c>
      <c r="B28" s="141">
        <v>0</v>
      </c>
      <c r="C28" s="141">
        <v>4684</v>
      </c>
      <c r="D28" s="141">
        <v>3683</v>
      </c>
      <c r="E28" s="141">
        <v>1332</v>
      </c>
      <c r="F28" s="141">
        <v>180</v>
      </c>
      <c r="G28" s="141">
        <v>893</v>
      </c>
      <c r="H28" s="142">
        <v>-403</v>
      </c>
      <c r="I28" s="141">
        <v>0</v>
      </c>
      <c r="J28" s="141">
        <v>74</v>
      </c>
      <c r="K28" s="142">
        <v>3314</v>
      </c>
      <c r="L28" s="141">
        <f t="shared" si="0"/>
        <v>13757</v>
      </c>
      <c r="M28" s="70"/>
      <c r="N28" s="47"/>
      <c r="O28" s="47"/>
    </row>
    <row r="29" spans="1:15" ht="15">
      <c r="A29" s="55" t="s">
        <v>30</v>
      </c>
      <c r="B29" s="141">
        <v>23</v>
      </c>
      <c r="C29" s="141">
        <v>4252</v>
      </c>
      <c r="D29" s="141">
        <v>1174</v>
      </c>
      <c r="E29" s="141">
        <v>1814</v>
      </c>
      <c r="F29" s="141">
        <v>1017</v>
      </c>
      <c r="G29" s="141">
        <v>1706</v>
      </c>
      <c r="H29" s="142">
        <v>605</v>
      </c>
      <c r="I29" s="141">
        <v>429</v>
      </c>
      <c r="J29" s="141">
        <v>0</v>
      </c>
      <c r="K29" s="142">
        <v>3417</v>
      </c>
      <c r="L29" s="141">
        <f t="shared" si="0"/>
        <v>14437</v>
      </c>
      <c r="M29" s="70"/>
      <c r="N29" s="47"/>
      <c r="O29" s="47"/>
    </row>
    <row r="30" spans="1:15" ht="15">
      <c r="A30" s="55" t="s">
        <v>31</v>
      </c>
      <c r="B30" s="141">
        <v>40</v>
      </c>
      <c r="C30" s="141">
        <v>4550</v>
      </c>
      <c r="D30" s="141">
        <v>6440</v>
      </c>
      <c r="E30" s="141">
        <v>1164</v>
      </c>
      <c r="F30" s="141">
        <v>99</v>
      </c>
      <c r="G30" s="141">
        <v>576</v>
      </c>
      <c r="H30" s="142">
        <v>335</v>
      </c>
      <c r="I30" s="141">
        <v>0</v>
      </c>
      <c r="J30" s="142">
        <v>7</v>
      </c>
      <c r="K30" s="142">
        <v>2460</v>
      </c>
      <c r="L30" s="141">
        <f t="shared" si="0"/>
        <v>15671</v>
      </c>
      <c r="M30" s="70"/>
      <c r="N30" s="47"/>
      <c r="O30" s="47"/>
    </row>
    <row r="31" spans="1:15" ht="15">
      <c r="A31" s="55" t="s">
        <v>32</v>
      </c>
      <c r="B31" s="141">
        <v>0</v>
      </c>
      <c r="C31" s="141">
        <v>2027</v>
      </c>
      <c r="D31" s="141">
        <v>2779</v>
      </c>
      <c r="E31" s="141">
        <v>347</v>
      </c>
      <c r="F31" s="141">
        <v>15</v>
      </c>
      <c r="G31" s="141">
        <v>623</v>
      </c>
      <c r="H31" s="141">
        <v>68</v>
      </c>
      <c r="I31" s="141">
        <v>-377</v>
      </c>
      <c r="J31" s="141">
        <v>11</v>
      </c>
      <c r="K31" s="142">
        <v>4033</v>
      </c>
      <c r="L31" s="141">
        <f t="shared" si="0"/>
        <v>9526</v>
      </c>
      <c r="M31" s="70"/>
      <c r="N31" s="47"/>
      <c r="O31" s="47"/>
    </row>
    <row r="32" spans="1:15" ht="15">
      <c r="A32" s="55" t="s">
        <v>33</v>
      </c>
      <c r="B32" s="141">
        <v>0</v>
      </c>
      <c r="C32" s="141">
        <v>329</v>
      </c>
      <c r="D32" s="141">
        <v>5076</v>
      </c>
      <c r="E32" s="141">
        <v>950</v>
      </c>
      <c r="F32" s="141">
        <v>134</v>
      </c>
      <c r="G32" s="141">
        <v>514</v>
      </c>
      <c r="H32" s="142">
        <v>250</v>
      </c>
      <c r="I32" s="141">
        <v>0</v>
      </c>
      <c r="J32" s="141">
        <v>263</v>
      </c>
      <c r="K32" s="142">
        <v>1988</v>
      </c>
      <c r="L32" s="141">
        <f t="shared" si="0"/>
        <v>9504</v>
      </c>
      <c r="M32" s="70"/>
      <c r="N32" s="47"/>
      <c r="O32" s="47"/>
    </row>
    <row r="33" spans="1:15" ht="15">
      <c r="A33" s="55" t="s">
        <v>34</v>
      </c>
      <c r="B33" s="141">
        <v>326</v>
      </c>
      <c r="C33" s="141">
        <v>5142</v>
      </c>
      <c r="D33" s="141">
        <v>3786</v>
      </c>
      <c r="E33" s="141">
        <v>3583</v>
      </c>
      <c r="F33" s="141">
        <v>840</v>
      </c>
      <c r="G33" s="141">
        <v>7645</v>
      </c>
      <c r="H33" s="142">
        <v>-157</v>
      </c>
      <c r="I33" s="141">
        <v>0</v>
      </c>
      <c r="J33" s="141">
        <v>604</v>
      </c>
      <c r="K33" s="142">
        <v>5187</v>
      </c>
      <c r="L33" s="141">
        <f t="shared" si="0"/>
        <v>26956</v>
      </c>
      <c r="M33" s="70"/>
      <c r="N33" s="47"/>
      <c r="O33" s="47"/>
    </row>
    <row r="34" spans="1:15" ht="15">
      <c r="A34" s="55" t="s">
        <v>35</v>
      </c>
      <c r="B34" s="141">
        <v>0</v>
      </c>
      <c r="C34" s="141">
        <v>912</v>
      </c>
      <c r="D34" s="141">
        <v>5204</v>
      </c>
      <c r="E34" s="141">
        <v>977</v>
      </c>
      <c r="F34" s="141">
        <v>66</v>
      </c>
      <c r="G34" s="141">
        <v>378</v>
      </c>
      <c r="H34" s="142">
        <v>371</v>
      </c>
      <c r="I34" s="141">
        <v>0</v>
      </c>
      <c r="J34" s="141">
        <v>0</v>
      </c>
      <c r="K34" s="142">
        <v>1776</v>
      </c>
      <c r="L34" s="141">
        <f t="shared" si="0"/>
        <v>9684</v>
      </c>
      <c r="M34" s="70"/>
      <c r="N34" s="47"/>
      <c r="O34" s="47"/>
    </row>
    <row r="35" spans="1:15" ht="15">
      <c r="A35" s="55" t="s">
        <v>36</v>
      </c>
      <c r="B35" s="141">
        <v>0</v>
      </c>
      <c r="C35" s="141">
        <v>783</v>
      </c>
      <c r="D35" s="141">
        <v>1730</v>
      </c>
      <c r="E35" s="141">
        <v>878</v>
      </c>
      <c r="F35" s="141">
        <v>167</v>
      </c>
      <c r="G35" s="141">
        <v>542</v>
      </c>
      <c r="H35" s="142">
        <v>108</v>
      </c>
      <c r="I35" s="141">
        <v>0</v>
      </c>
      <c r="J35" s="141">
        <v>0</v>
      </c>
      <c r="K35" s="142">
        <v>1405</v>
      </c>
      <c r="L35" s="141">
        <f t="shared" si="0"/>
        <v>5613</v>
      </c>
      <c r="M35" s="70"/>
      <c r="N35" s="47"/>
      <c r="O35" s="47"/>
    </row>
    <row r="36" spans="1:15" ht="15">
      <c r="A36" s="55" t="s">
        <v>37</v>
      </c>
      <c r="B36" s="141">
        <v>0</v>
      </c>
      <c r="C36" s="141">
        <v>2225</v>
      </c>
      <c r="D36" s="141">
        <v>7728</v>
      </c>
      <c r="E36" s="141">
        <v>2203</v>
      </c>
      <c r="F36" s="141">
        <v>476</v>
      </c>
      <c r="G36" s="141">
        <v>442</v>
      </c>
      <c r="H36" s="142">
        <v>184</v>
      </c>
      <c r="I36" s="141">
        <v>0</v>
      </c>
      <c r="J36" s="141">
        <v>234</v>
      </c>
      <c r="K36" s="142">
        <v>2810</v>
      </c>
      <c r="L36" s="141">
        <f t="shared" si="0"/>
        <v>16302</v>
      </c>
      <c r="M36" s="70"/>
      <c r="N36" s="47"/>
      <c r="O36" s="47"/>
    </row>
    <row r="37" spans="1:15" ht="30.75" customHeight="1">
      <c r="A37" s="55" t="s">
        <v>110</v>
      </c>
      <c r="B37" s="141">
        <v>0</v>
      </c>
      <c r="C37" s="141">
        <v>0</v>
      </c>
      <c r="D37" s="141">
        <v>0</v>
      </c>
      <c r="E37" s="141">
        <v>0</v>
      </c>
      <c r="F37" s="141">
        <v>0</v>
      </c>
      <c r="G37" s="141">
        <v>0</v>
      </c>
      <c r="H37" s="141">
        <v>0</v>
      </c>
      <c r="I37" s="141">
        <v>0</v>
      </c>
      <c r="J37" s="141">
        <v>0</v>
      </c>
      <c r="K37" s="142">
        <v>-18</v>
      </c>
      <c r="L37" s="142">
        <f t="shared" si="0"/>
        <v>-18</v>
      </c>
      <c r="M37" s="70"/>
      <c r="N37" s="70"/>
      <c r="O37" s="47"/>
    </row>
    <row r="38" spans="1:15" ht="15">
      <c r="A38" s="55" t="s">
        <v>111</v>
      </c>
      <c r="B38" s="141">
        <v>0</v>
      </c>
      <c r="C38" s="141">
        <v>0</v>
      </c>
      <c r="D38" s="141">
        <v>0</v>
      </c>
      <c r="E38" s="141">
        <v>0</v>
      </c>
      <c r="F38" s="141">
        <v>0</v>
      </c>
      <c r="G38" s="141">
        <v>0</v>
      </c>
      <c r="H38" s="141">
        <v>0</v>
      </c>
      <c r="I38" s="141">
        <v>0</v>
      </c>
      <c r="J38" s="141">
        <v>0</v>
      </c>
      <c r="K38" s="142">
        <v>-1082</v>
      </c>
      <c r="L38" s="142">
        <f t="shared" si="0"/>
        <v>-1082</v>
      </c>
      <c r="M38" s="70"/>
      <c r="N38" s="70"/>
      <c r="O38" s="47"/>
    </row>
    <row r="39" spans="1:15" ht="15">
      <c r="A39" s="55" t="s">
        <v>112</v>
      </c>
      <c r="B39" s="141">
        <v>0</v>
      </c>
      <c r="C39" s="141">
        <v>0</v>
      </c>
      <c r="D39" s="141">
        <v>0</v>
      </c>
      <c r="E39" s="141">
        <v>0</v>
      </c>
      <c r="F39" s="141">
        <v>0</v>
      </c>
      <c r="G39" s="141">
        <v>0</v>
      </c>
      <c r="H39" s="141">
        <v>0</v>
      </c>
      <c r="I39" s="141">
        <v>0</v>
      </c>
      <c r="J39" s="141">
        <v>0</v>
      </c>
      <c r="K39" s="142">
        <v>574</v>
      </c>
      <c r="L39" s="172">
        <f t="shared" si="0"/>
        <v>574</v>
      </c>
      <c r="M39" s="70"/>
      <c r="N39" s="70"/>
      <c r="O39" s="47"/>
    </row>
    <row r="40" spans="1:15" ht="15">
      <c r="A40" s="55" t="s">
        <v>114</v>
      </c>
      <c r="B40" s="141">
        <v>0</v>
      </c>
      <c r="C40" s="141">
        <v>0</v>
      </c>
      <c r="D40" s="141">
        <v>0</v>
      </c>
      <c r="E40" s="141">
        <v>0</v>
      </c>
      <c r="F40" s="141">
        <v>0</v>
      </c>
      <c r="G40" s="141">
        <v>0</v>
      </c>
      <c r="H40" s="141">
        <v>0</v>
      </c>
      <c r="I40" s="141">
        <v>0</v>
      </c>
      <c r="J40" s="141">
        <v>0</v>
      </c>
      <c r="K40" s="141">
        <v>0</v>
      </c>
      <c r="L40" s="173">
        <f t="shared" si="0"/>
        <v>0</v>
      </c>
      <c r="M40" s="70"/>
      <c r="N40" s="70"/>
      <c r="O40" s="47"/>
    </row>
    <row r="41" spans="1:15" ht="15">
      <c r="A41" s="55" t="s">
        <v>121</v>
      </c>
      <c r="B41" s="141">
        <v>0</v>
      </c>
      <c r="C41" s="141">
        <v>0</v>
      </c>
      <c r="D41" s="141">
        <v>0</v>
      </c>
      <c r="E41" s="141">
        <v>0</v>
      </c>
      <c r="F41" s="141">
        <v>0</v>
      </c>
      <c r="G41" s="141">
        <v>0</v>
      </c>
      <c r="H41" s="141">
        <v>0</v>
      </c>
      <c r="I41" s="141">
        <v>0</v>
      </c>
      <c r="J41" s="141">
        <v>0</v>
      </c>
      <c r="K41" s="142">
        <v>6413</v>
      </c>
      <c r="L41" s="172">
        <f t="shared" si="0"/>
        <v>6413</v>
      </c>
      <c r="M41" s="70"/>
      <c r="N41" s="70"/>
      <c r="O41" s="47"/>
    </row>
    <row r="42" spans="1:15" ht="15">
      <c r="A42" s="55" t="s">
        <v>113</v>
      </c>
      <c r="B42" s="141">
        <v>0</v>
      </c>
      <c r="C42" s="141">
        <v>0</v>
      </c>
      <c r="D42" s="141">
        <v>0</v>
      </c>
      <c r="E42" s="141">
        <v>0</v>
      </c>
      <c r="F42" s="141">
        <v>0</v>
      </c>
      <c r="G42" s="141">
        <v>0</v>
      </c>
      <c r="H42" s="141">
        <v>0</v>
      </c>
      <c r="I42" s="141">
        <v>0</v>
      </c>
      <c r="J42" s="141">
        <v>0</v>
      </c>
      <c r="K42" s="142">
        <v>-25</v>
      </c>
      <c r="L42" s="172">
        <f t="shared" si="0"/>
        <v>-25</v>
      </c>
      <c r="M42" s="70"/>
      <c r="N42" s="70"/>
      <c r="O42" s="47"/>
    </row>
    <row r="43" spans="1:15" ht="15">
      <c r="A43" s="55" t="s">
        <v>122</v>
      </c>
      <c r="B43" s="141">
        <v>0</v>
      </c>
      <c r="C43" s="141">
        <v>0</v>
      </c>
      <c r="D43" s="141">
        <v>0</v>
      </c>
      <c r="E43" s="141">
        <v>0</v>
      </c>
      <c r="F43" s="141">
        <v>0</v>
      </c>
      <c r="G43" s="141">
        <v>0</v>
      </c>
      <c r="H43" s="141">
        <v>0</v>
      </c>
      <c r="I43" s="141">
        <v>0</v>
      </c>
      <c r="J43" s="142">
        <v>-249</v>
      </c>
      <c r="K43" s="142">
        <v>383</v>
      </c>
      <c r="L43" s="172">
        <f t="shared" si="0"/>
        <v>134</v>
      </c>
      <c r="M43" s="70"/>
      <c r="N43" s="70"/>
      <c r="O43" s="47"/>
    </row>
    <row r="44" spans="1:15" ht="15.75">
      <c r="A44" s="90" t="s">
        <v>38</v>
      </c>
      <c r="B44" s="165">
        <f aca="true" t="shared" si="1" ref="B44:L44">SUM(B5:B43)</f>
        <v>1315</v>
      </c>
      <c r="C44" s="165">
        <f t="shared" si="1"/>
        <v>82076</v>
      </c>
      <c r="D44" s="165">
        <f t="shared" si="1"/>
        <v>161030</v>
      </c>
      <c r="E44" s="165">
        <f t="shared" si="1"/>
        <v>58141</v>
      </c>
      <c r="F44" s="165">
        <f t="shared" si="1"/>
        <v>13021</v>
      </c>
      <c r="G44" s="165">
        <f t="shared" si="1"/>
        <v>36203</v>
      </c>
      <c r="H44" s="165">
        <f t="shared" si="1"/>
        <v>-39080</v>
      </c>
      <c r="I44" s="165">
        <f t="shared" si="1"/>
        <v>1936</v>
      </c>
      <c r="J44" s="165">
        <f t="shared" si="1"/>
        <v>5953</v>
      </c>
      <c r="K44" s="165">
        <f t="shared" si="1"/>
        <v>114299</v>
      </c>
      <c r="L44" s="165">
        <f t="shared" si="1"/>
        <v>434894</v>
      </c>
      <c r="M44" s="70"/>
      <c r="N44" s="70"/>
      <c r="O44" s="47"/>
    </row>
  </sheetData>
  <sheetProtection/>
  <printOptions/>
  <pageMargins left="0.7" right="0.7" top="0.75" bottom="0.75" header="0.3" footer="0.3"/>
  <pageSetup horizontalDpi="1200" verticalDpi="1200" orientation="portrait" paperSize="9" scale="48"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J19"/>
  <sheetViews>
    <sheetView zoomScale="84" zoomScaleNormal="84" zoomScalePageLayoutView="0" workbookViewId="0" topLeftCell="A1">
      <selection activeCell="J25" sqref="J25"/>
    </sheetView>
  </sheetViews>
  <sheetFormatPr defaultColWidth="9.140625" defaultRowHeight="12.75"/>
  <cols>
    <col min="1" max="1" width="34.8515625" style="48" customWidth="1"/>
    <col min="2" max="8" width="20.00390625" style="48" customWidth="1"/>
    <col min="9" max="10" width="9.7109375" style="48" customWidth="1"/>
    <col min="11" max="11" width="7.57421875" style="48" customWidth="1"/>
    <col min="12" max="12" width="9.7109375" style="48" customWidth="1"/>
    <col min="13" max="16384" width="9.140625" style="48" customWidth="1"/>
  </cols>
  <sheetData>
    <row r="1" spans="1:7" ht="20.25">
      <c r="A1" s="46" t="s">
        <v>363</v>
      </c>
      <c r="G1" s="71"/>
    </row>
    <row r="2" spans="1:7" ht="20.25">
      <c r="A2" s="106" t="s">
        <v>214</v>
      </c>
      <c r="G2" s="71"/>
    </row>
    <row r="3" spans="1:7" ht="20.25">
      <c r="A3" s="49" t="s">
        <v>364</v>
      </c>
      <c r="G3" s="71"/>
    </row>
    <row r="4" spans="1:8" ht="110.25">
      <c r="A4" s="109" t="s">
        <v>41</v>
      </c>
      <c r="B4" s="108" t="s">
        <v>281</v>
      </c>
      <c r="C4" s="108" t="s">
        <v>282</v>
      </c>
      <c r="D4" s="108" t="s">
        <v>283</v>
      </c>
      <c r="E4" s="108" t="s">
        <v>196</v>
      </c>
      <c r="F4" s="108" t="s">
        <v>197</v>
      </c>
      <c r="G4" s="108" t="s">
        <v>198</v>
      </c>
      <c r="H4" s="108" t="s">
        <v>187</v>
      </c>
    </row>
    <row r="5" spans="1:8" ht="15.75">
      <c r="A5" s="107"/>
      <c r="B5" s="168"/>
      <c r="C5" s="168"/>
      <c r="D5" s="168"/>
      <c r="E5" s="168"/>
      <c r="F5" s="168"/>
      <c r="G5" s="168"/>
      <c r="H5" s="169"/>
    </row>
    <row r="6" spans="1:9" ht="15">
      <c r="A6" s="57" t="s">
        <v>40</v>
      </c>
      <c r="B6" s="143">
        <v>7155</v>
      </c>
      <c r="C6" s="143">
        <v>354365</v>
      </c>
      <c r="D6" s="143">
        <v>10834</v>
      </c>
      <c r="E6" s="143">
        <v>363</v>
      </c>
      <c r="F6" s="143">
        <v>1528</v>
      </c>
      <c r="G6" s="143">
        <v>11970</v>
      </c>
      <c r="H6" s="143">
        <v>386215</v>
      </c>
      <c r="I6" s="170"/>
    </row>
    <row r="7" spans="1:9" ht="15">
      <c r="A7" s="57" t="s">
        <v>117</v>
      </c>
      <c r="B7" s="143">
        <v>929</v>
      </c>
      <c r="C7" s="143">
        <v>59041</v>
      </c>
      <c r="D7" s="143">
        <v>3905</v>
      </c>
      <c r="E7" s="143">
        <v>323</v>
      </c>
      <c r="F7" s="143">
        <v>0</v>
      </c>
      <c r="G7" s="143">
        <v>0</v>
      </c>
      <c r="H7" s="143">
        <v>64198</v>
      </c>
      <c r="I7" s="170"/>
    </row>
    <row r="8" spans="1:10" ht="15.75">
      <c r="A8" s="57" t="s">
        <v>118</v>
      </c>
      <c r="B8" s="143">
        <v>929</v>
      </c>
      <c r="C8" s="143">
        <v>82656</v>
      </c>
      <c r="D8" s="143">
        <v>566</v>
      </c>
      <c r="E8" s="143">
        <v>0</v>
      </c>
      <c r="F8" s="143">
        <v>115</v>
      </c>
      <c r="G8" s="143">
        <v>0</v>
      </c>
      <c r="H8" s="143">
        <v>84266</v>
      </c>
      <c r="I8" s="170"/>
      <c r="J8" s="164"/>
    </row>
    <row r="9" spans="1:9" ht="15">
      <c r="A9" s="57" t="s">
        <v>119</v>
      </c>
      <c r="B9" s="143">
        <v>150</v>
      </c>
      <c r="C9" s="143">
        <v>2376</v>
      </c>
      <c r="D9" s="143">
        <v>148</v>
      </c>
      <c r="E9" s="143">
        <v>0</v>
      </c>
      <c r="F9" s="143">
        <v>7</v>
      </c>
      <c r="G9" s="143">
        <v>143</v>
      </c>
      <c r="H9" s="143">
        <v>2824</v>
      </c>
      <c r="I9" s="170"/>
    </row>
    <row r="10" spans="1:9" ht="15">
      <c r="A10" s="57" t="s">
        <v>125</v>
      </c>
      <c r="B10" s="143">
        <v>0</v>
      </c>
      <c r="C10" s="143">
        <v>3727</v>
      </c>
      <c r="D10" s="143">
        <v>0</v>
      </c>
      <c r="E10" s="143">
        <v>0</v>
      </c>
      <c r="F10" s="143">
        <v>600</v>
      </c>
      <c r="G10" s="143">
        <v>0</v>
      </c>
      <c r="H10" s="143">
        <v>4327</v>
      </c>
      <c r="I10" s="170"/>
    </row>
    <row r="11" spans="1:9" ht="15">
      <c r="A11" s="57" t="s">
        <v>126</v>
      </c>
      <c r="B11" s="143">
        <v>55</v>
      </c>
      <c r="C11" s="143">
        <v>68763</v>
      </c>
      <c r="D11" s="143">
        <v>30125</v>
      </c>
      <c r="E11" s="143">
        <v>106</v>
      </c>
      <c r="F11" s="143">
        <v>85</v>
      </c>
      <c r="G11" s="143">
        <v>13506</v>
      </c>
      <c r="H11" s="143">
        <v>112640</v>
      </c>
      <c r="I11" s="170"/>
    </row>
    <row r="12" spans="1:9" ht="15.75">
      <c r="A12" s="90" t="s">
        <v>120</v>
      </c>
      <c r="B12" s="166">
        <f aca="true" t="shared" si="0" ref="B12:H12">SUM(B6:B11)</f>
        <v>9218</v>
      </c>
      <c r="C12" s="166">
        <f t="shared" si="0"/>
        <v>570928</v>
      </c>
      <c r="D12" s="166">
        <f t="shared" si="0"/>
        <v>45578</v>
      </c>
      <c r="E12" s="166">
        <f t="shared" si="0"/>
        <v>792</v>
      </c>
      <c r="F12" s="166">
        <f t="shared" si="0"/>
        <v>2335</v>
      </c>
      <c r="G12" s="166">
        <f t="shared" si="0"/>
        <v>25619</v>
      </c>
      <c r="H12" s="166">
        <f t="shared" si="0"/>
        <v>654470</v>
      </c>
      <c r="I12" s="170"/>
    </row>
    <row r="18" ht="16.5" customHeight="1"/>
    <row r="19" ht="16.5" customHeight="1">
      <c r="H19" s="171"/>
    </row>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48" customFormat="1" ht="16.5" customHeight="1"/>
    <row r="34" s="48" customFormat="1" ht="16.5" customHeight="1"/>
    <row r="35" s="48" customFormat="1" ht="16.5" customHeight="1"/>
    <row r="36" s="48" customFormat="1" ht="16.5" customHeight="1"/>
    <row r="37" s="48" customFormat="1" ht="16.5" customHeight="1"/>
    <row r="38" s="48" customFormat="1" ht="16.5" customHeight="1"/>
    <row r="39" s="48" customFormat="1" ht="16.5" customHeight="1"/>
    <row r="40" s="48" customFormat="1" ht="16.5" customHeight="1"/>
    <row r="41" s="48" customFormat="1" ht="16.5" customHeight="1"/>
    <row r="42" s="48" customFormat="1" ht="16.5" customHeight="1"/>
    <row r="43" s="48" customFormat="1" ht="16.5" customHeight="1"/>
    <row r="44" s="48" customFormat="1" ht="16.5" customHeight="1"/>
    <row r="45" s="48" customFormat="1" ht="16.5" customHeight="1"/>
    <row r="46" s="48" customFormat="1" ht="16.5" customHeight="1"/>
    <row r="47" s="48" customFormat="1" ht="16.5" customHeight="1"/>
    <row r="48" s="48" customFormat="1" ht="16.5" customHeight="1"/>
    <row r="49" s="48" customFormat="1" ht="16.5" customHeight="1"/>
    <row r="50" s="48" customFormat="1" ht="16.5" customHeight="1"/>
    <row r="51" s="48" customFormat="1" ht="16.5" customHeight="1"/>
    <row r="52" s="48" customFormat="1" ht="16.5" customHeight="1"/>
    <row r="53" s="48" customFormat="1" ht="16.5" customHeight="1"/>
    <row r="54" s="48" customFormat="1" ht="16.5" customHeight="1"/>
    <row r="55" s="48" customFormat="1" ht="16.5" customHeight="1"/>
    <row r="56" s="48" customFormat="1" ht="16.5" customHeight="1"/>
    <row r="57" s="48" customFormat="1" ht="16.5" customHeight="1"/>
    <row r="58" s="48" customFormat="1" ht="16.5" customHeight="1"/>
    <row r="59" s="48" customFormat="1" ht="16.5" customHeight="1"/>
    <row r="60" s="48" customFormat="1" ht="16.5" customHeight="1"/>
  </sheetData>
  <sheetProtection/>
  <printOptions/>
  <pageMargins left="0.75" right="0.75" top="1" bottom="1" header="0.5" footer="0.5"/>
  <pageSetup fitToHeight="1" fitToWidth="1" horizontalDpi="96" verticalDpi="96" orientation="portrait" paperSize="9" scale="44" r:id="rId2"/>
  <headerFooter alignWithMargins="0">
    <oddHeader>&amp;R&amp;"Arial,Bold"&amp;18FINANCE</oddHeader>
  </headerFooter>
  <tableParts>
    <tablePart r:id="rId1"/>
  </tableParts>
</worksheet>
</file>

<file path=xl/worksheets/sheet7.xml><?xml version="1.0" encoding="utf-8"?>
<worksheet xmlns="http://schemas.openxmlformats.org/spreadsheetml/2006/main" xmlns:r="http://schemas.openxmlformats.org/officeDocument/2006/relationships">
  <dimension ref="A1:L48"/>
  <sheetViews>
    <sheetView zoomScale="82" zoomScaleNormal="82" zoomScalePageLayoutView="0" workbookViewId="0" topLeftCell="A1">
      <selection activeCell="J25" sqref="J25"/>
    </sheetView>
  </sheetViews>
  <sheetFormatPr defaultColWidth="9.140625" defaultRowHeight="12.75"/>
  <cols>
    <col min="1" max="1" width="25.28125" style="145" customWidth="1"/>
    <col min="2" max="2" width="14.7109375" style="145" customWidth="1"/>
    <col min="3" max="3" width="16.00390625" style="145" customWidth="1"/>
    <col min="4" max="8" width="14.7109375" style="145" customWidth="1"/>
    <col min="9" max="16384" width="9.140625" style="145" customWidth="1"/>
  </cols>
  <sheetData>
    <row r="1" ht="16.5">
      <c r="A1" s="72" t="s">
        <v>365</v>
      </c>
    </row>
    <row r="2" ht="16.5">
      <c r="A2" s="106" t="s">
        <v>214</v>
      </c>
    </row>
    <row r="3" ht="16.5">
      <c r="A3" s="106" t="s">
        <v>364</v>
      </c>
    </row>
    <row r="4" spans="1:12" ht="47.25">
      <c r="A4" s="90" t="s">
        <v>53</v>
      </c>
      <c r="B4" s="110" t="s">
        <v>40</v>
      </c>
      <c r="C4" s="110" t="s">
        <v>117</v>
      </c>
      <c r="D4" s="110" t="s">
        <v>118</v>
      </c>
      <c r="E4" s="110" t="s">
        <v>119</v>
      </c>
      <c r="F4" s="110" t="s">
        <v>125</v>
      </c>
      <c r="G4" s="110" t="s">
        <v>199</v>
      </c>
      <c r="H4" s="110" t="s">
        <v>120</v>
      </c>
      <c r="I4" s="48"/>
      <c r="J4" s="48"/>
      <c r="K4" s="48"/>
      <c r="L4" s="48"/>
    </row>
    <row r="5" spans="1:12" ht="15">
      <c r="A5" s="55" t="s">
        <v>9</v>
      </c>
      <c r="B5" s="143">
        <v>30788</v>
      </c>
      <c r="C5" s="143">
        <v>259</v>
      </c>
      <c r="D5" s="143">
        <v>0</v>
      </c>
      <c r="E5" s="143">
        <v>0</v>
      </c>
      <c r="F5" s="143">
        <v>0</v>
      </c>
      <c r="G5" s="143">
        <v>0</v>
      </c>
      <c r="H5" s="143">
        <f aca="true" t="shared" si="0" ref="H5:H45">SUM(B5:G5)</f>
        <v>31047</v>
      </c>
      <c r="I5" s="48"/>
      <c r="J5" s="48"/>
      <c r="K5" s="48"/>
      <c r="L5" s="48"/>
    </row>
    <row r="6" spans="1:12" ht="15">
      <c r="A6" s="55" t="s">
        <v>10</v>
      </c>
      <c r="B6" s="143">
        <v>30046</v>
      </c>
      <c r="C6" s="143">
        <v>708</v>
      </c>
      <c r="D6" s="143">
        <v>6054</v>
      </c>
      <c r="E6" s="143">
        <v>0</v>
      </c>
      <c r="F6" s="143">
        <v>0</v>
      </c>
      <c r="G6" s="143">
        <v>6006</v>
      </c>
      <c r="H6" s="143">
        <f t="shared" si="0"/>
        <v>42814</v>
      </c>
      <c r="I6" s="48"/>
      <c r="J6" s="48"/>
      <c r="K6" s="48"/>
      <c r="L6" s="48"/>
    </row>
    <row r="7" spans="1:12" ht="15">
      <c r="A7" s="55" t="s">
        <v>11</v>
      </c>
      <c r="B7" s="143">
        <v>7992</v>
      </c>
      <c r="C7" s="143">
        <v>437</v>
      </c>
      <c r="D7" s="143">
        <v>0</v>
      </c>
      <c r="E7" s="143">
        <v>0</v>
      </c>
      <c r="F7" s="143">
        <v>0</v>
      </c>
      <c r="G7" s="143">
        <v>45</v>
      </c>
      <c r="H7" s="143">
        <f t="shared" si="0"/>
        <v>8474</v>
      </c>
      <c r="I7" s="48"/>
      <c r="J7" s="48"/>
      <c r="K7" s="48"/>
      <c r="L7" s="48"/>
    </row>
    <row r="8" spans="1:12" ht="15">
      <c r="A8" s="55" t="s">
        <v>12</v>
      </c>
      <c r="B8" s="143">
        <v>10937</v>
      </c>
      <c r="C8" s="143">
        <v>165</v>
      </c>
      <c r="D8" s="143">
        <v>597</v>
      </c>
      <c r="E8" s="143">
        <v>0</v>
      </c>
      <c r="F8" s="143">
        <v>0</v>
      </c>
      <c r="G8" s="143">
        <v>19</v>
      </c>
      <c r="H8" s="143">
        <f t="shared" si="0"/>
        <v>11718</v>
      </c>
      <c r="I8" s="48"/>
      <c r="J8" s="48"/>
      <c r="K8" s="48"/>
      <c r="L8" s="48"/>
    </row>
    <row r="9" spans="1:12" ht="15">
      <c r="A9" s="55" t="s">
        <v>13</v>
      </c>
      <c r="B9" s="143">
        <v>3135</v>
      </c>
      <c r="C9" s="143">
        <v>0</v>
      </c>
      <c r="D9" s="143">
        <v>53</v>
      </c>
      <c r="E9" s="143">
        <v>0</v>
      </c>
      <c r="F9" s="143">
        <v>0</v>
      </c>
      <c r="G9" s="143">
        <v>73</v>
      </c>
      <c r="H9" s="143">
        <f t="shared" si="0"/>
        <v>3261</v>
      </c>
      <c r="I9" s="48"/>
      <c r="J9" s="48"/>
      <c r="K9" s="48"/>
      <c r="L9" s="48"/>
    </row>
    <row r="10" spans="1:12" ht="15">
      <c r="A10" s="55" t="s">
        <v>14</v>
      </c>
      <c r="B10" s="143">
        <v>10534</v>
      </c>
      <c r="C10" s="143">
        <v>439</v>
      </c>
      <c r="D10" s="143">
        <v>412</v>
      </c>
      <c r="E10" s="143">
        <v>275</v>
      </c>
      <c r="F10" s="143">
        <v>0</v>
      </c>
      <c r="G10" s="143">
        <v>714</v>
      </c>
      <c r="H10" s="143">
        <f t="shared" si="0"/>
        <v>12374</v>
      </c>
      <c r="I10" s="48"/>
      <c r="J10" s="48"/>
      <c r="K10" s="48"/>
      <c r="L10" s="48"/>
    </row>
    <row r="11" spans="1:12" ht="15">
      <c r="A11" s="55" t="s">
        <v>15</v>
      </c>
      <c r="B11" s="143">
        <v>5444</v>
      </c>
      <c r="C11" s="143">
        <v>111</v>
      </c>
      <c r="D11" s="143">
        <v>403</v>
      </c>
      <c r="E11" s="143">
        <v>406</v>
      </c>
      <c r="F11" s="143">
        <v>2</v>
      </c>
      <c r="G11" s="143">
        <v>0</v>
      </c>
      <c r="H11" s="143">
        <f t="shared" si="0"/>
        <v>6366</v>
      </c>
      <c r="I11" s="48"/>
      <c r="J11" s="48"/>
      <c r="K11" s="48"/>
      <c r="L11" s="48"/>
    </row>
    <row r="12" spans="1:12" ht="15">
      <c r="A12" s="55" t="s">
        <v>16</v>
      </c>
      <c r="B12" s="143">
        <v>4707</v>
      </c>
      <c r="C12" s="143">
        <v>2023</v>
      </c>
      <c r="D12" s="143">
        <v>1923</v>
      </c>
      <c r="E12" s="143">
        <v>566</v>
      </c>
      <c r="F12" s="143">
        <v>0</v>
      </c>
      <c r="G12" s="143">
        <v>0</v>
      </c>
      <c r="H12" s="143">
        <f t="shared" si="0"/>
        <v>9219</v>
      </c>
      <c r="I12" s="48"/>
      <c r="J12" s="48"/>
      <c r="K12" s="48"/>
      <c r="L12" s="48"/>
    </row>
    <row r="13" spans="1:12" ht="15">
      <c r="A13" s="55" t="s">
        <v>17</v>
      </c>
      <c r="B13" s="143">
        <v>7100</v>
      </c>
      <c r="C13" s="143">
        <v>1024</v>
      </c>
      <c r="D13" s="143">
        <v>896</v>
      </c>
      <c r="E13" s="143">
        <v>0</v>
      </c>
      <c r="F13" s="143">
        <v>0</v>
      </c>
      <c r="G13" s="143">
        <v>46</v>
      </c>
      <c r="H13" s="143">
        <f t="shared" si="0"/>
        <v>9066</v>
      </c>
      <c r="I13" s="48"/>
      <c r="J13" s="48"/>
      <c r="K13" s="48"/>
      <c r="L13" s="48"/>
    </row>
    <row r="14" spans="1:12" ht="15">
      <c r="A14" s="55" t="s">
        <v>18</v>
      </c>
      <c r="B14" s="143">
        <v>9088</v>
      </c>
      <c r="C14" s="143">
        <v>114</v>
      </c>
      <c r="D14" s="143">
        <v>50</v>
      </c>
      <c r="E14" s="143">
        <v>142</v>
      </c>
      <c r="F14" s="143">
        <v>2978</v>
      </c>
      <c r="G14" s="143">
        <v>66</v>
      </c>
      <c r="H14" s="143">
        <f t="shared" si="0"/>
        <v>12438</v>
      </c>
      <c r="I14" s="48"/>
      <c r="J14" s="48"/>
      <c r="K14" s="48"/>
      <c r="L14" s="48"/>
    </row>
    <row r="15" spans="1:12" ht="15">
      <c r="A15" s="55" t="s">
        <v>19</v>
      </c>
      <c r="B15" s="143">
        <v>4734</v>
      </c>
      <c r="C15" s="143">
        <v>1094</v>
      </c>
      <c r="D15" s="143">
        <v>126</v>
      </c>
      <c r="E15" s="143">
        <v>0</v>
      </c>
      <c r="F15" s="143">
        <v>277</v>
      </c>
      <c r="G15" s="143">
        <v>0</v>
      </c>
      <c r="H15" s="143">
        <f t="shared" si="0"/>
        <v>6231</v>
      </c>
      <c r="I15" s="48"/>
      <c r="J15" s="48"/>
      <c r="K15" s="48"/>
      <c r="L15" s="48"/>
    </row>
    <row r="16" spans="1:12" ht="15">
      <c r="A16" s="55" t="s">
        <v>20</v>
      </c>
      <c r="B16" s="143">
        <v>20909</v>
      </c>
      <c r="C16" s="143">
        <v>20727</v>
      </c>
      <c r="D16" s="143">
        <v>15997</v>
      </c>
      <c r="E16" s="143">
        <v>57</v>
      </c>
      <c r="F16" s="143">
        <v>0</v>
      </c>
      <c r="G16" s="143">
        <v>58860</v>
      </c>
      <c r="H16" s="143">
        <f t="shared" si="0"/>
        <v>116550</v>
      </c>
      <c r="I16" s="48"/>
      <c r="J16" s="48"/>
      <c r="K16" s="48"/>
      <c r="L16" s="48"/>
    </row>
    <row r="17" spans="1:12" ht="15.75">
      <c r="A17" s="55" t="s">
        <v>52</v>
      </c>
      <c r="B17" s="143">
        <v>678</v>
      </c>
      <c r="C17" s="143">
        <v>327</v>
      </c>
      <c r="D17" s="143">
        <v>327</v>
      </c>
      <c r="E17" s="143">
        <v>0</v>
      </c>
      <c r="F17" s="143">
        <v>0</v>
      </c>
      <c r="G17" s="143">
        <v>0</v>
      </c>
      <c r="H17" s="143">
        <f t="shared" si="0"/>
        <v>1332</v>
      </c>
      <c r="I17" s="48"/>
      <c r="J17" s="164"/>
      <c r="K17" s="48"/>
      <c r="L17" s="48"/>
    </row>
    <row r="18" spans="1:12" ht="15">
      <c r="A18" s="55" t="s">
        <v>21</v>
      </c>
      <c r="B18" s="143">
        <v>7271</v>
      </c>
      <c r="C18" s="143">
        <v>2881</v>
      </c>
      <c r="D18" s="143">
        <v>1439</v>
      </c>
      <c r="E18" s="143">
        <v>0</v>
      </c>
      <c r="F18" s="143">
        <v>0</v>
      </c>
      <c r="G18" s="143">
        <v>0</v>
      </c>
      <c r="H18" s="143">
        <f t="shared" si="0"/>
        <v>11591</v>
      </c>
      <c r="I18" s="48"/>
      <c r="J18" s="48"/>
      <c r="K18" s="48"/>
      <c r="L18" s="48"/>
    </row>
    <row r="19" spans="1:12" ht="15">
      <c r="A19" s="55" t="s">
        <v>7</v>
      </c>
      <c r="B19" s="143">
        <v>11677</v>
      </c>
      <c r="C19" s="143">
        <v>3753</v>
      </c>
      <c r="D19" s="143">
        <v>2439</v>
      </c>
      <c r="E19" s="143">
        <v>98</v>
      </c>
      <c r="F19" s="143">
        <v>0</v>
      </c>
      <c r="G19" s="143">
        <v>0</v>
      </c>
      <c r="H19" s="143">
        <f t="shared" si="0"/>
        <v>17967</v>
      </c>
      <c r="I19" s="48"/>
      <c r="J19" s="48"/>
      <c r="K19" s="48"/>
      <c r="L19" s="48"/>
    </row>
    <row r="20" spans="1:12" ht="15">
      <c r="A20" s="55" t="s">
        <v>22</v>
      </c>
      <c r="B20" s="143">
        <v>19860</v>
      </c>
      <c r="C20" s="143">
        <v>8848</v>
      </c>
      <c r="D20" s="143">
        <v>212</v>
      </c>
      <c r="E20" s="143">
        <v>209</v>
      </c>
      <c r="F20" s="143">
        <v>0</v>
      </c>
      <c r="G20" s="143">
        <v>0</v>
      </c>
      <c r="H20" s="143">
        <f t="shared" si="0"/>
        <v>29129</v>
      </c>
      <c r="I20" s="48"/>
      <c r="J20" s="48"/>
      <c r="K20" s="48"/>
      <c r="L20" s="48"/>
    </row>
    <row r="21" spans="1:12" ht="15">
      <c r="A21" s="55" t="s">
        <v>8</v>
      </c>
      <c r="B21" s="143">
        <v>30720</v>
      </c>
      <c r="C21" s="143">
        <v>3688</v>
      </c>
      <c r="D21" s="143">
        <v>5637</v>
      </c>
      <c r="E21" s="143">
        <v>333</v>
      </c>
      <c r="F21" s="143">
        <v>0</v>
      </c>
      <c r="G21" s="143">
        <v>1521</v>
      </c>
      <c r="H21" s="143">
        <f t="shared" si="0"/>
        <v>41899</v>
      </c>
      <c r="I21" s="48"/>
      <c r="J21" s="48"/>
      <c r="K21" s="48"/>
      <c r="L21" s="48"/>
    </row>
    <row r="22" spans="1:12" ht="15">
      <c r="A22" s="55" t="s">
        <v>23</v>
      </c>
      <c r="B22" s="143">
        <v>4314</v>
      </c>
      <c r="C22" s="143">
        <v>604</v>
      </c>
      <c r="D22" s="143">
        <v>170</v>
      </c>
      <c r="E22" s="143">
        <v>150</v>
      </c>
      <c r="F22" s="143">
        <v>0</v>
      </c>
      <c r="G22" s="143">
        <v>0</v>
      </c>
      <c r="H22" s="143">
        <f t="shared" si="0"/>
        <v>5238</v>
      </c>
      <c r="I22" s="48"/>
      <c r="J22" s="48"/>
      <c r="K22" s="48"/>
      <c r="L22" s="48"/>
    </row>
    <row r="23" spans="1:12" ht="15">
      <c r="A23" s="55" t="s">
        <v>24</v>
      </c>
      <c r="B23" s="143">
        <v>5344</v>
      </c>
      <c r="C23" s="143">
        <v>1060</v>
      </c>
      <c r="D23" s="143">
        <v>36</v>
      </c>
      <c r="E23" s="143">
        <v>0</v>
      </c>
      <c r="F23" s="143">
        <v>0</v>
      </c>
      <c r="G23" s="143">
        <v>41</v>
      </c>
      <c r="H23" s="143">
        <f t="shared" si="0"/>
        <v>6481</v>
      </c>
      <c r="I23" s="48"/>
      <c r="J23" s="48"/>
      <c r="K23" s="48"/>
      <c r="L23" s="48"/>
    </row>
    <row r="24" spans="1:12" ht="15">
      <c r="A24" s="55" t="s">
        <v>25</v>
      </c>
      <c r="B24" s="143">
        <v>5204</v>
      </c>
      <c r="C24" s="143">
        <v>2035</v>
      </c>
      <c r="D24" s="143">
        <v>3044</v>
      </c>
      <c r="E24" s="143">
        <v>38</v>
      </c>
      <c r="F24" s="143">
        <v>0</v>
      </c>
      <c r="G24" s="143">
        <v>0</v>
      </c>
      <c r="H24" s="143">
        <f t="shared" si="0"/>
        <v>10321</v>
      </c>
      <c r="I24" s="48"/>
      <c r="J24" s="48"/>
      <c r="K24" s="48"/>
      <c r="L24" s="48"/>
    </row>
    <row r="25" spans="1:12" ht="15">
      <c r="A25" s="55" t="s">
        <v>26</v>
      </c>
      <c r="B25" s="143">
        <v>9302</v>
      </c>
      <c r="C25" s="143">
        <v>92</v>
      </c>
      <c r="D25" s="143">
        <v>1001</v>
      </c>
      <c r="E25" s="143">
        <v>0</v>
      </c>
      <c r="F25" s="143">
        <v>0</v>
      </c>
      <c r="G25" s="143">
        <v>0</v>
      </c>
      <c r="H25" s="143">
        <f t="shared" si="0"/>
        <v>10395</v>
      </c>
      <c r="I25" s="48"/>
      <c r="J25" s="48"/>
      <c r="K25" s="48"/>
      <c r="L25" s="48"/>
    </row>
    <row r="26" spans="1:12" ht="15">
      <c r="A26" s="55" t="s">
        <v>27</v>
      </c>
      <c r="B26" s="143">
        <v>33596</v>
      </c>
      <c r="C26" s="143">
        <v>1500</v>
      </c>
      <c r="D26" s="143">
        <v>1557</v>
      </c>
      <c r="E26" s="143">
        <v>93</v>
      </c>
      <c r="F26" s="143">
        <v>0</v>
      </c>
      <c r="G26" s="143">
        <v>1284</v>
      </c>
      <c r="H26" s="143">
        <f t="shared" si="0"/>
        <v>38030</v>
      </c>
      <c r="I26" s="48"/>
      <c r="J26" s="48"/>
      <c r="K26" s="48"/>
      <c r="L26" s="48"/>
    </row>
    <row r="27" spans="1:12" ht="15">
      <c r="A27" s="55" t="s">
        <v>28</v>
      </c>
      <c r="B27" s="143">
        <v>2556</v>
      </c>
      <c r="C27" s="143">
        <v>0</v>
      </c>
      <c r="D27" s="143">
        <v>202</v>
      </c>
      <c r="E27" s="143">
        <v>4</v>
      </c>
      <c r="F27" s="143">
        <v>0</v>
      </c>
      <c r="G27" s="143">
        <v>83</v>
      </c>
      <c r="H27" s="143">
        <f t="shared" si="0"/>
        <v>2845</v>
      </c>
      <c r="I27" s="48"/>
      <c r="J27" s="48"/>
      <c r="K27" s="48"/>
      <c r="L27" s="48"/>
    </row>
    <row r="28" spans="1:12" ht="15">
      <c r="A28" s="55" t="s">
        <v>29</v>
      </c>
      <c r="B28" s="143">
        <v>48657</v>
      </c>
      <c r="C28" s="143">
        <v>2272</v>
      </c>
      <c r="D28" s="143">
        <v>875</v>
      </c>
      <c r="E28" s="143">
        <v>31</v>
      </c>
      <c r="F28" s="143">
        <v>0</v>
      </c>
      <c r="G28" s="143">
        <v>224</v>
      </c>
      <c r="H28" s="143">
        <f t="shared" si="0"/>
        <v>52059</v>
      </c>
      <c r="I28" s="48"/>
      <c r="J28" s="48"/>
      <c r="K28" s="48"/>
      <c r="L28" s="48"/>
    </row>
    <row r="29" spans="1:12" ht="15">
      <c r="A29" s="55" t="s">
        <v>30</v>
      </c>
      <c r="B29" s="143">
        <v>9512</v>
      </c>
      <c r="C29" s="143">
        <v>839</v>
      </c>
      <c r="D29" s="143">
        <v>34288</v>
      </c>
      <c r="E29" s="143">
        <v>0</v>
      </c>
      <c r="F29" s="143">
        <v>0</v>
      </c>
      <c r="G29" s="143">
        <v>0</v>
      </c>
      <c r="H29" s="143">
        <f t="shared" si="0"/>
        <v>44639</v>
      </c>
      <c r="I29" s="48"/>
      <c r="J29" s="48"/>
      <c r="K29" s="48"/>
      <c r="L29" s="48"/>
    </row>
    <row r="30" spans="1:12" ht="15">
      <c r="A30" s="55" t="s">
        <v>31</v>
      </c>
      <c r="B30" s="143">
        <v>10626</v>
      </c>
      <c r="C30" s="143">
        <v>1697</v>
      </c>
      <c r="D30" s="143">
        <v>115</v>
      </c>
      <c r="E30" s="143">
        <v>0</v>
      </c>
      <c r="F30" s="143">
        <v>600</v>
      </c>
      <c r="G30" s="143">
        <v>0</v>
      </c>
      <c r="H30" s="143">
        <f t="shared" si="0"/>
        <v>13038</v>
      </c>
      <c r="I30" s="48"/>
      <c r="J30" s="48"/>
      <c r="K30" s="48"/>
      <c r="L30" s="48"/>
    </row>
    <row r="31" spans="1:12" ht="15">
      <c r="A31" s="55" t="s">
        <v>32</v>
      </c>
      <c r="B31" s="143">
        <v>3068</v>
      </c>
      <c r="C31" s="143">
        <v>0</v>
      </c>
      <c r="D31" s="143">
        <v>525</v>
      </c>
      <c r="E31" s="143">
        <v>142</v>
      </c>
      <c r="F31" s="143">
        <v>0</v>
      </c>
      <c r="G31" s="143">
        <v>2871</v>
      </c>
      <c r="H31" s="143">
        <f t="shared" si="0"/>
        <v>6606</v>
      </c>
      <c r="I31" s="48"/>
      <c r="J31" s="48"/>
      <c r="K31" s="48"/>
      <c r="L31" s="48"/>
    </row>
    <row r="32" spans="1:12" ht="15">
      <c r="A32" s="55" t="s">
        <v>33</v>
      </c>
      <c r="B32" s="143">
        <v>3925</v>
      </c>
      <c r="C32" s="143">
        <v>4174</v>
      </c>
      <c r="D32" s="143">
        <v>279</v>
      </c>
      <c r="E32" s="143">
        <v>0</v>
      </c>
      <c r="F32" s="143">
        <v>139</v>
      </c>
      <c r="G32" s="143">
        <v>271</v>
      </c>
      <c r="H32" s="143">
        <f t="shared" si="0"/>
        <v>8788</v>
      </c>
      <c r="I32" s="48"/>
      <c r="J32" s="48"/>
      <c r="K32" s="48"/>
      <c r="L32" s="48"/>
    </row>
    <row r="33" spans="1:12" ht="15">
      <c r="A33" s="55" t="s">
        <v>34</v>
      </c>
      <c r="B33" s="143">
        <v>14548</v>
      </c>
      <c r="C33" s="143">
        <v>1189</v>
      </c>
      <c r="D33" s="143">
        <v>1581</v>
      </c>
      <c r="E33" s="143">
        <v>172</v>
      </c>
      <c r="F33" s="143">
        <v>331</v>
      </c>
      <c r="G33" s="143">
        <v>2561</v>
      </c>
      <c r="H33" s="143">
        <f t="shared" si="0"/>
        <v>20382</v>
      </c>
      <c r="I33" s="48"/>
      <c r="J33" s="48"/>
      <c r="K33" s="48"/>
      <c r="L33" s="48"/>
    </row>
    <row r="34" spans="1:12" ht="15">
      <c r="A34" s="55" t="s">
        <v>35</v>
      </c>
      <c r="B34" s="143">
        <v>8304</v>
      </c>
      <c r="C34" s="143">
        <v>606</v>
      </c>
      <c r="D34" s="143">
        <v>2510</v>
      </c>
      <c r="E34" s="143">
        <v>0</v>
      </c>
      <c r="F34" s="143">
        <v>0</v>
      </c>
      <c r="G34" s="143">
        <v>46</v>
      </c>
      <c r="H34" s="143">
        <f t="shared" si="0"/>
        <v>11466</v>
      </c>
      <c r="I34" s="48"/>
      <c r="J34" s="48"/>
      <c r="K34" s="48"/>
      <c r="L34" s="48"/>
    </row>
    <row r="35" spans="1:12" ht="15">
      <c r="A35" s="55" t="s">
        <v>36</v>
      </c>
      <c r="B35" s="143">
        <v>6886</v>
      </c>
      <c r="C35" s="143">
        <v>0</v>
      </c>
      <c r="D35" s="143">
        <v>0</v>
      </c>
      <c r="E35" s="143">
        <v>0</v>
      </c>
      <c r="F35" s="143">
        <v>0</v>
      </c>
      <c r="G35" s="143">
        <v>0</v>
      </c>
      <c r="H35" s="143">
        <f t="shared" si="0"/>
        <v>6886</v>
      </c>
      <c r="I35" s="48"/>
      <c r="J35" s="48"/>
      <c r="K35" s="48"/>
      <c r="L35" s="48"/>
    </row>
    <row r="36" spans="1:12" ht="15">
      <c r="A36" s="55" t="s">
        <v>37</v>
      </c>
      <c r="B36" s="143">
        <v>4753</v>
      </c>
      <c r="C36" s="143">
        <v>1532</v>
      </c>
      <c r="D36" s="143">
        <v>547</v>
      </c>
      <c r="E36" s="143">
        <v>108</v>
      </c>
      <c r="F36" s="143">
        <v>0</v>
      </c>
      <c r="G36" s="143">
        <v>126</v>
      </c>
      <c r="H36" s="143">
        <f t="shared" si="0"/>
        <v>7066</v>
      </c>
      <c r="I36" s="48"/>
      <c r="J36" s="48"/>
      <c r="K36" s="48"/>
      <c r="L36" s="48"/>
    </row>
    <row r="37" spans="1:12" ht="27.75" customHeight="1">
      <c r="A37" s="55" t="s">
        <v>43</v>
      </c>
      <c r="B37" s="143">
        <v>0</v>
      </c>
      <c r="C37" s="143">
        <v>0</v>
      </c>
      <c r="D37" s="143">
        <v>971</v>
      </c>
      <c r="E37" s="143">
        <v>0</v>
      </c>
      <c r="F37" s="143">
        <v>0</v>
      </c>
      <c r="G37" s="143">
        <v>0</v>
      </c>
      <c r="H37" s="143">
        <f t="shared" si="0"/>
        <v>971</v>
      </c>
      <c r="I37" s="48"/>
      <c r="J37" s="48"/>
      <c r="K37" s="48"/>
      <c r="L37" s="48"/>
    </row>
    <row r="38" spans="1:12" ht="15">
      <c r="A38" s="55" t="s">
        <v>110</v>
      </c>
      <c r="B38" s="143">
        <v>0</v>
      </c>
      <c r="C38" s="143">
        <v>0</v>
      </c>
      <c r="D38" s="143">
        <v>0</v>
      </c>
      <c r="E38" s="143">
        <v>0</v>
      </c>
      <c r="F38" s="143">
        <v>0</v>
      </c>
      <c r="G38" s="143">
        <v>0</v>
      </c>
      <c r="H38" s="143">
        <f t="shared" si="0"/>
        <v>0</v>
      </c>
      <c r="I38" s="48"/>
      <c r="J38" s="48"/>
      <c r="K38" s="48"/>
      <c r="L38" s="48"/>
    </row>
    <row r="39" spans="1:12" ht="15">
      <c r="A39" s="55" t="s">
        <v>111</v>
      </c>
      <c r="B39" s="143">
        <v>0</v>
      </c>
      <c r="C39" s="143">
        <v>0</v>
      </c>
      <c r="D39" s="143">
        <v>0</v>
      </c>
      <c r="E39" s="143">
        <v>0</v>
      </c>
      <c r="F39" s="143">
        <v>0</v>
      </c>
      <c r="G39" s="143">
        <v>0</v>
      </c>
      <c r="H39" s="143">
        <f t="shared" si="0"/>
        <v>0</v>
      </c>
      <c r="I39" s="48"/>
      <c r="J39" s="48"/>
      <c r="K39" s="48"/>
      <c r="L39" s="48"/>
    </row>
    <row r="40" spans="1:12" ht="15">
      <c r="A40" s="55" t="s">
        <v>112</v>
      </c>
      <c r="B40" s="143">
        <v>0</v>
      </c>
      <c r="C40" s="143">
        <v>0</v>
      </c>
      <c r="D40" s="143">
        <v>0</v>
      </c>
      <c r="E40" s="143">
        <v>0</v>
      </c>
      <c r="F40" s="143">
        <v>0</v>
      </c>
      <c r="G40" s="143">
        <v>116</v>
      </c>
      <c r="H40" s="143">
        <f t="shared" si="0"/>
        <v>116</v>
      </c>
      <c r="I40" s="48"/>
      <c r="J40" s="48"/>
      <c r="K40" s="48"/>
      <c r="L40" s="48"/>
    </row>
    <row r="41" spans="1:12" ht="15">
      <c r="A41" s="55" t="s">
        <v>114</v>
      </c>
      <c r="B41" s="143">
        <v>0</v>
      </c>
      <c r="C41" s="143">
        <v>0</v>
      </c>
      <c r="D41" s="143">
        <v>0</v>
      </c>
      <c r="E41" s="143">
        <v>0</v>
      </c>
      <c r="F41" s="143">
        <v>0</v>
      </c>
      <c r="G41" s="143">
        <v>556</v>
      </c>
      <c r="H41" s="143">
        <f t="shared" si="0"/>
        <v>556</v>
      </c>
      <c r="I41" s="48"/>
      <c r="J41" s="48"/>
      <c r="K41" s="48"/>
      <c r="L41" s="48"/>
    </row>
    <row r="42" spans="1:12" ht="15">
      <c r="A42" s="55" t="s">
        <v>121</v>
      </c>
      <c r="B42" s="143">
        <v>0</v>
      </c>
      <c r="C42" s="143">
        <v>0</v>
      </c>
      <c r="D42" s="143">
        <v>0</v>
      </c>
      <c r="E42" s="143">
        <v>0</v>
      </c>
      <c r="F42" s="143">
        <v>0</v>
      </c>
      <c r="G42" s="143">
        <v>37111</v>
      </c>
      <c r="H42" s="143">
        <f t="shared" si="0"/>
        <v>37111</v>
      </c>
      <c r="I42" s="48"/>
      <c r="J42" s="48"/>
      <c r="K42" s="48"/>
      <c r="L42" s="48"/>
    </row>
    <row r="43" spans="1:12" ht="15">
      <c r="A43" s="55" t="s">
        <v>113</v>
      </c>
      <c r="B43" s="143">
        <v>0</v>
      </c>
      <c r="C43" s="143">
        <v>0</v>
      </c>
      <c r="D43" s="143">
        <v>0</v>
      </c>
      <c r="E43" s="143">
        <v>0</v>
      </c>
      <c r="F43" s="143">
        <v>0</v>
      </c>
      <c r="G43" s="143">
        <v>0</v>
      </c>
      <c r="H43" s="143">
        <f t="shared" si="0"/>
        <v>0</v>
      </c>
      <c r="I43" s="48"/>
      <c r="J43" s="48"/>
      <c r="K43" s="48"/>
      <c r="L43" s="48"/>
    </row>
    <row r="44" spans="1:12" ht="15">
      <c r="A44" s="55" t="s">
        <v>122</v>
      </c>
      <c r="B44" s="143">
        <v>0</v>
      </c>
      <c r="C44" s="143">
        <v>0</v>
      </c>
      <c r="D44" s="143">
        <v>0</v>
      </c>
      <c r="E44" s="143">
        <v>0</v>
      </c>
      <c r="F44" s="143">
        <v>0</v>
      </c>
      <c r="G44" s="143">
        <v>0</v>
      </c>
      <c r="H44" s="143">
        <f t="shared" si="0"/>
        <v>0</v>
      </c>
      <c r="I44" s="48"/>
      <c r="J44" s="48"/>
      <c r="K44" s="48"/>
      <c r="L44" s="48"/>
    </row>
    <row r="45" spans="1:12" ht="15.75">
      <c r="A45" s="90" t="s">
        <v>38</v>
      </c>
      <c r="B45" s="165">
        <f aca="true" t="shared" si="1" ref="B45:G45">SUM(B5:B44)</f>
        <v>386215</v>
      </c>
      <c r="C45" s="165">
        <f t="shared" si="1"/>
        <v>64198</v>
      </c>
      <c r="D45" s="165">
        <f t="shared" si="1"/>
        <v>84266</v>
      </c>
      <c r="E45" s="165">
        <f t="shared" si="1"/>
        <v>2824</v>
      </c>
      <c r="F45" s="165">
        <f t="shared" si="1"/>
        <v>4327</v>
      </c>
      <c r="G45" s="165">
        <f t="shared" si="1"/>
        <v>112640</v>
      </c>
      <c r="H45" s="166">
        <f t="shared" si="0"/>
        <v>654470</v>
      </c>
      <c r="I45" s="48"/>
      <c r="J45" s="48"/>
      <c r="K45" s="48"/>
      <c r="L45" s="48"/>
    </row>
    <row r="46" spans="1:12" ht="12.75">
      <c r="A46" s="48"/>
      <c r="B46" s="48"/>
      <c r="C46" s="48"/>
      <c r="D46" s="48"/>
      <c r="E46" s="48"/>
      <c r="F46" s="48"/>
      <c r="G46" s="48"/>
      <c r="H46" s="48"/>
      <c r="I46" s="48"/>
      <c r="J46" s="48"/>
      <c r="K46" s="48"/>
      <c r="L46" s="48"/>
    </row>
    <row r="48" ht="12.75">
      <c r="H48" s="167"/>
    </row>
  </sheetData>
  <sheetProtection/>
  <printOptions/>
  <pageMargins left="0.7" right="0.7" top="0.75" bottom="0.75" header="0.3" footer="0.3"/>
  <pageSetup horizontalDpi="1200" verticalDpi="1200" orientation="portrait" paperSize="9" scale="48" r:id="rId2"/>
  <tableParts>
    <tablePart r:id="rId1"/>
  </tableParts>
</worksheet>
</file>

<file path=xl/worksheets/sheet8.xml><?xml version="1.0" encoding="utf-8"?>
<worksheet xmlns="http://schemas.openxmlformats.org/spreadsheetml/2006/main" xmlns:r="http://schemas.openxmlformats.org/officeDocument/2006/relationships">
  <dimension ref="A1:AU70"/>
  <sheetViews>
    <sheetView zoomScale="75" zoomScaleNormal="75" zoomScalePageLayoutView="0" workbookViewId="0" topLeftCell="A1">
      <pane xSplit="1" ySplit="5" topLeftCell="G6" activePane="bottomRight" state="frozen"/>
      <selection pane="topLeft" activeCell="J25" sqref="J25"/>
      <selection pane="topRight" activeCell="J25" sqref="J25"/>
      <selection pane="bottomLeft" activeCell="J25" sqref="J25"/>
      <selection pane="bottomRight" activeCell="J25" sqref="J25"/>
    </sheetView>
  </sheetViews>
  <sheetFormatPr defaultColWidth="9.140625" defaultRowHeight="12.75"/>
  <cols>
    <col min="1" max="1" width="28.7109375" style="3" customWidth="1"/>
    <col min="2" max="10" width="9.28125" style="3" customWidth="1"/>
    <col min="11" max="20" width="10.8515625" style="3" customWidth="1"/>
    <col min="21" max="21" width="12.57421875" style="3" customWidth="1"/>
    <col min="22" max="22" width="13.00390625" style="3" customWidth="1"/>
    <col min="23" max="23" width="13.421875" style="3" customWidth="1"/>
    <col min="24" max="24" width="13.7109375" style="3" customWidth="1"/>
    <col min="25" max="25" width="11.8515625" style="3" customWidth="1"/>
    <col min="26" max="26" width="12.57421875" style="3" customWidth="1"/>
    <col min="27" max="27" width="12.140625" style="3" customWidth="1"/>
    <col min="28" max="28" width="12.28125" style="3" bestFit="1" customWidth="1"/>
    <col min="29" max="29" width="12.140625" style="3" bestFit="1" customWidth="1"/>
    <col min="30" max="30" width="12.00390625" style="3" bestFit="1" customWidth="1"/>
    <col min="31" max="31" width="11.421875" style="3" customWidth="1"/>
    <col min="32" max="35" width="9.140625" style="3" customWidth="1"/>
    <col min="36" max="16384" width="9.140625" style="3" customWidth="1"/>
  </cols>
  <sheetData>
    <row r="1" spans="1:20" ht="18.75" customHeight="1">
      <c r="A1" s="25" t="s">
        <v>291</v>
      </c>
      <c r="B1" s="25"/>
      <c r="C1" s="25"/>
      <c r="D1" s="25"/>
      <c r="E1" s="25"/>
      <c r="F1" s="25"/>
      <c r="G1" s="25"/>
      <c r="H1" s="25"/>
      <c r="I1" s="25"/>
      <c r="J1" s="25"/>
      <c r="K1" s="4"/>
      <c r="L1" s="4"/>
      <c r="M1" s="4"/>
      <c r="N1" s="4"/>
      <c r="O1" s="4"/>
      <c r="P1" s="4"/>
      <c r="Q1" s="4"/>
      <c r="R1" s="4"/>
      <c r="S1" s="4"/>
      <c r="T1" s="4"/>
    </row>
    <row r="2" spans="1:20" ht="18.75" customHeight="1">
      <c r="A2" s="106" t="s">
        <v>214</v>
      </c>
      <c r="B2" s="25"/>
      <c r="C2" s="25"/>
      <c r="D2" s="25"/>
      <c r="E2" s="25"/>
      <c r="F2" s="25"/>
      <c r="G2" s="25"/>
      <c r="H2" s="25"/>
      <c r="I2" s="25"/>
      <c r="J2" s="25"/>
      <c r="K2" s="4"/>
      <c r="L2" s="4"/>
      <c r="M2" s="4"/>
      <c r="N2" s="4"/>
      <c r="O2" s="4"/>
      <c r="P2" s="4"/>
      <c r="Q2" s="4"/>
      <c r="R2" s="4"/>
      <c r="S2" s="4"/>
      <c r="T2" s="4"/>
    </row>
    <row r="3" spans="1:20" ht="18.75" customHeight="1">
      <c r="A3" s="75" t="s">
        <v>215</v>
      </c>
      <c r="B3" s="25"/>
      <c r="C3" s="25"/>
      <c r="D3" s="25"/>
      <c r="E3" s="25"/>
      <c r="F3" s="25"/>
      <c r="G3" s="25"/>
      <c r="H3" s="25"/>
      <c r="I3" s="25"/>
      <c r="J3" s="25"/>
      <c r="K3" s="4"/>
      <c r="L3" s="4"/>
      <c r="M3" s="4"/>
      <c r="N3" s="4"/>
      <c r="O3" s="4"/>
      <c r="P3" s="4"/>
      <c r="Q3" s="4"/>
      <c r="R3" s="4"/>
      <c r="S3" s="4"/>
      <c r="T3" s="4"/>
    </row>
    <row r="4" spans="1:20" ht="18.75" customHeight="1">
      <c r="A4" s="106" t="s">
        <v>141</v>
      </c>
      <c r="B4" s="25"/>
      <c r="C4" s="25"/>
      <c r="D4" s="25"/>
      <c r="E4" s="25"/>
      <c r="F4" s="25"/>
      <c r="G4" s="25"/>
      <c r="H4" s="25"/>
      <c r="I4" s="25"/>
      <c r="J4" s="25"/>
      <c r="K4" s="4"/>
      <c r="L4" s="4"/>
      <c r="M4" s="4"/>
      <c r="N4" s="4"/>
      <c r="O4" s="4"/>
      <c r="P4" s="4"/>
      <c r="Q4" s="4"/>
      <c r="R4" s="4"/>
      <c r="S4" s="4"/>
      <c r="T4" s="4"/>
    </row>
    <row r="5" spans="1:34" ht="24" customHeight="1">
      <c r="A5" s="7" t="s">
        <v>295</v>
      </c>
      <c r="B5" s="13" t="s">
        <v>296</v>
      </c>
      <c r="C5" s="13" t="s">
        <v>297</v>
      </c>
      <c r="D5" s="13" t="s">
        <v>298</v>
      </c>
      <c r="E5" s="13" t="s">
        <v>299</v>
      </c>
      <c r="F5" s="13" t="s">
        <v>300</v>
      </c>
      <c r="G5" s="13" t="s">
        <v>301</v>
      </c>
      <c r="H5" s="13" t="s">
        <v>302</v>
      </c>
      <c r="I5" s="13" t="s">
        <v>303</v>
      </c>
      <c r="J5" s="13" t="s">
        <v>304</v>
      </c>
      <c r="K5" s="13" t="s">
        <v>305</v>
      </c>
      <c r="L5" s="13" t="s">
        <v>306</v>
      </c>
      <c r="M5" s="7" t="s">
        <v>307</v>
      </c>
      <c r="N5" s="111" t="s">
        <v>308</v>
      </c>
      <c r="O5" s="111" t="s">
        <v>309</v>
      </c>
      <c r="P5" s="111" t="s">
        <v>310</v>
      </c>
      <c r="Q5" s="111" t="s">
        <v>311</v>
      </c>
      <c r="R5" s="111" t="s">
        <v>312</v>
      </c>
      <c r="S5" s="111" t="s">
        <v>313</v>
      </c>
      <c r="T5" s="111" t="s">
        <v>314</v>
      </c>
      <c r="U5" s="111" t="s">
        <v>315</v>
      </c>
      <c r="V5" s="111" t="s">
        <v>316</v>
      </c>
      <c r="W5" s="111" t="s">
        <v>317</v>
      </c>
      <c r="X5" s="111" t="s">
        <v>318</v>
      </c>
      <c r="Y5" s="111" t="s">
        <v>319</v>
      </c>
      <c r="Z5" s="111" t="s">
        <v>320</v>
      </c>
      <c r="AA5" s="111" t="s">
        <v>321</v>
      </c>
      <c r="AB5" s="111" t="s">
        <v>322</v>
      </c>
      <c r="AC5" s="111" t="s">
        <v>323</v>
      </c>
      <c r="AD5" s="111" t="s">
        <v>324</v>
      </c>
      <c r="AE5" s="111" t="s">
        <v>325</v>
      </c>
      <c r="AF5" s="111" t="s">
        <v>326</v>
      </c>
      <c r="AG5" s="111" t="s">
        <v>356</v>
      </c>
      <c r="AH5" s="111" t="s">
        <v>366</v>
      </c>
    </row>
    <row r="6" spans="1:32" ht="15.75">
      <c r="A6" s="21" t="s">
        <v>292</v>
      </c>
      <c r="B6" s="159"/>
      <c r="C6" s="159"/>
      <c r="D6" s="159"/>
      <c r="E6" s="159"/>
      <c r="F6" s="159"/>
      <c r="G6" s="159"/>
      <c r="H6" s="159"/>
      <c r="I6" s="159"/>
      <c r="J6" s="159"/>
      <c r="K6" s="4"/>
      <c r="L6" s="4"/>
      <c r="M6" s="4"/>
      <c r="N6" s="4"/>
      <c r="O6" s="4"/>
      <c r="P6" s="4"/>
      <c r="Q6" s="4"/>
      <c r="R6" s="4"/>
      <c r="S6" s="4"/>
      <c r="T6" s="4"/>
      <c r="U6" s="4"/>
      <c r="V6" s="4"/>
      <c r="W6" s="4"/>
      <c r="X6" s="4"/>
      <c r="Y6" s="4"/>
      <c r="Z6" s="4"/>
      <c r="AA6" s="4"/>
      <c r="AB6" s="4"/>
      <c r="AC6" s="4"/>
      <c r="AD6" s="4"/>
      <c r="AE6" s="4"/>
      <c r="AF6" s="4"/>
    </row>
    <row r="7" spans="1:35" ht="15">
      <c r="A7" s="4" t="s">
        <v>164</v>
      </c>
      <c r="B7" s="27">
        <v>45.07333333333333</v>
      </c>
      <c r="C7" s="27">
        <v>46.07083333333333</v>
      </c>
      <c r="D7" s="27">
        <v>49.443333333333335</v>
      </c>
      <c r="E7" s="27">
        <v>51.5775</v>
      </c>
      <c r="F7" s="27">
        <v>53.76916666666667</v>
      </c>
      <c r="G7" s="27">
        <v>56.520833333333336</v>
      </c>
      <c r="H7" s="27">
        <v>61.82</v>
      </c>
      <c r="I7" s="27">
        <v>64.79583333333333</v>
      </c>
      <c r="J7" s="27">
        <v>70.16166666666668</v>
      </c>
      <c r="K7" s="27">
        <v>79.92666666666666</v>
      </c>
      <c r="L7" s="27">
        <v>75.71666666666665</v>
      </c>
      <c r="M7" s="15">
        <v>73.23666666666668</v>
      </c>
      <c r="N7" s="15">
        <v>76.03916666666667</v>
      </c>
      <c r="O7" s="15">
        <v>80.22416666666665</v>
      </c>
      <c r="P7" s="15">
        <v>86.745</v>
      </c>
      <c r="Q7" s="15">
        <v>91.31916666666666</v>
      </c>
      <c r="R7" s="15">
        <v>94.24416666666666</v>
      </c>
      <c r="S7" s="15">
        <v>107.07583333333334</v>
      </c>
      <c r="T7" s="15">
        <v>99.28958516666667</v>
      </c>
      <c r="U7" s="15">
        <v>116.90257100000001</v>
      </c>
      <c r="V7" s="15">
        <v>133.26879017706662</v>
      </c>
      <c r="W7" s="27">
        <v>135.3905472338598</v>
      </c>
      <c r="X7" s="27">
        <v>134.14527800000002</v>
      </c>
      <c r="Y7" s="4">
        <v>127.5</v>
      </c>
      <c r="Z7" s="27">
        <v>111.13076015068397</v>
      </c>
      <c r="AA7" s="27">
        <v>108.84564031566258</v>
      </c>
      <c r="AB7" s="27">
        <v>117.58888261579467</v>
      </c>
      <c r="AC7" s="27">
        <v>125.19597119936215</v>
      </c>
      <c r="AD7" s="27">
        <v>124.87799849582898</v>
      </c>
      <c r="AE7" s="27">
        <v>113.94729279058333</v>
      </c>
      <c r="AF7" s="15">
        <v>131.26957891645858</v>
      </c>
      <c r="AG7" s="15">
        <v>164.732274240988</v>
      </c>
      <c r="AH7" s="26">
        <v>147.7463336284925</v>
      </c>
      <c r="AI7" s="26"/>
    </row>
    <row r="8" spans="1:32" ht="15">
      <c r="A8" s="22" t="s">
        <v>50</v>
      </c>
      <c r="B8" s="27"/>
      <c r="C8" s="27"/>
      <c r="D8" s="27"/>
      <c r="E8" s="27"/>
      <c r="F8" s="27"/>
      <c r="G8" s="27"/>
      <c r="H8" s="27"/>
      <c r="I8" s="27"/>
      <c r="J8" s="4"/>
      <c r="K8" s="4"/>
      <c r="L8" s="4"/>
      <c r="M8" s="12"/>
      <c r="N8" s="12"/>
      <c r="O8" s="12"/>
      <c r="P8" s="12"/>
      <c r="Q8" s="12"/>
      <c r="R8" s="15"/>
      <c r="S8" s="15"/>
      <c r="T8" s="15"/>
      <c r="U8" s="15"/>
      <c r="V8" s="15"/>
      <c r="W8" s="4"/>
      <c r="X8" s="4"/>
      <c r="Y8" s="4"/>
      <c r="Z8" s="4"/>
      <c r="AA8" s="4"/>
      <c r="AB8" s="4"/>
      <c r="AC8" s="4"/>
      <c r="AD8" s="4"/>
      <c r="AE8" s="4"/>
      <c r="AF8" s="4"/>
    </row>
    <row r="9" spans="1:34" ht="15">
      <c r="A9" s="4" t="s">
        <v>47</v>
      </c>
      <c r="B9" s="15">
        <f aca="true" t="shared" si="0" ref="B9:R9">B11-B10</f>
        <v>21.680000000000003</v>
      </c>
      <c r="C9" s="15">
        <f t="shared" si="0"/>
        <v>23.2525</v>
      </c>
      <c r="D9" s="15">
        <f t="shared" si="0"/>
        <v>25.389166666666664</v>
      </c>
      <c r="E9" s="15">
        <f t="shared" si="0"/>
        <v>28.496666666666666</v>
      </c>
      <c r="F9" s="15">
        <f t="shared" si="0"/>
        <v>31.568333333333328</v>
      </c>
      <c r="G9" s="15">
        <f t="shared" si="0"/>
        <v>34.51249999999999</v>
      </c>
      <c r="H9" s="15">
        <f t="shared" si="0"/>
        <v>38.569166666666675</v>
      </c>
      <c r="I9" s="15">
        <f t="shared" si="0"/>
        <v>43.060833333333335</v>
      </c>
      <c r="J9" s="15">
        <f t="shared" si="0"/>
        <v>46.6725</v>
      </c>
      <c r="K9" s="15">
        <f t="shared" si="0"/>
        <v>48.42083333333335</v>
      </c>
      <c r="L9" s="15">
        <f t="shared" si="0"/>
        <v>46.40333333333333</v>
      </c>
      <c r="M9" s="15">
        <f t="shared" si="0"/>
        <v>45.82000000000001</v>
      </c>
      <c r="N9" s="15">
        <f t="shared" si="0"/>
        <v>46.14</v>
      </c>
      <c r="O9" s="15">
        <f t="shared" si="0"/>
        <v>47.10000000000001</v>
      </c>
      <c r="P9" s="15">
        <f t="shared" si="0"/>
        <v>47.099999999999994</v>
      </c>
      <c r="Q9" s="15">
        <f t="shared" si="0"/>
        <v>47.20416666666668</v>
      </c>
      <c r="R9" s="15">
        <f t="shared" si="0"/>
        <v>48.85000000000001</v>
      </c>
      <c r="S9" s="15">
        <f>S11-S10</f>
        <v>50.516666666666666</v>
      </c>
      <c r="T9" s="15">
        <f>T11-T10</f>
        <v>54.396666666666675</v>
      </c>
      <c r="U9" s="15">
        <f>U11-U10</f>
        <v>57.19</v>
      </c>
      <c r="V9" s="15">
        <f aca="true" t="shared" si="1" ref="V9:AD9">V11-V10</f>
        <v>58.2</v>
      </c>
      <c r="W9" s="15">
        <f t="shared" si="1"/>
        <v>57.95</v>
      </c>
      <c r="X9" s="15">
        <f t="shared" si="1"/>
        <v>57.95</v>
      </c>
      <c r="Y9" s="15">
        <f t="shared" si="1"/>
        <v>57.95</v>
      </c>
      <c r="Z9" s="15">
        <f t="shared" si="1"/>
        <v>57.94999999999999</v>
      </c>
      <c r="AA9" s="15">
        <f t="shared" si="1"/>
        <v>57.95000000000002</v>
      </c>
      <c r="AB9" s="15">
        <f t="shared" si="1"/>
        <v>57.95000000000002</v>
      </c>
      <c r="AC9" s="15">
        <f t="shared" si="1"/>
        <v>57.95000000000002</v>
      </c>
      <c r="AD9" s="15">
        <f t="shared" si="1"/>
        <v>57.95200150417102</v>
      </c>
      <c r="AE9" s="15">
        <f>AE11-AE10</f>
        <v>57.95270720941669</v>
      </c>
      <c r="AF9" s="15">
        <f>AF11-AF10</f>
        <v>57.950421083541414</v>
      </c>
      <c r="AG9" s="15">
        <f>AG11-AG10</f>
        <v>54.19772575901196</v>
      </c>
      <c r="AH9" s="15">
        <f>AH11-AH10</f>
        <v>52.95000000000002</v>
      </c>
    </row>
    <row r="10" spans="1:34" ht="15">
      <c r="A10" s="4" t="s">
        <v>293</v>
      </c>
      <c r="B10" s="27">
        <v>6.521666666666661</v>
      </c>
      <c r="C10" s="27">
        <v>6.860833333333332</v>
      </c>
      <c r="D10" s="27">
        <v>7.3625</v>
      </c>
      <c r="E10" s="27">
        <v>7.6825</v>
      </c>
      <c r="F10" s="27">
        <v>8.00833333333334</v>
      </c>
      <c r="G10" s="27">
        <v>8.416666666666679</v>
      </c>
      <c r="H10" s="27">
        <v>9.2075</v>
      </c>
      <c r="I10" s="27">
        <v>9.650833333333331</v>
      </c>
      <c r="J10" s="15">
        <v>10.45</v>
      </c>
      <c r="K10" s="15">
        <v>11.90083333333331</v>
      </c>
      <c r="L10" s="15">
        <v>11.276950354609923</v>
      </c>
      <c r="M10" s="15">
        <v>10.907588652482275</v>
      </c>
      <c r="N10" s="15">
        <v>11.32498226950355</v>
      </c>
      <c r="O10" s="15">
        <v>11.948280141843952</v>
      </c>
      <c r="P10" s="15">
        <v>12.919468085106402</v>
      </c>
      <c r="Q10" s="15">
        <v>13.600726950354598</v>
      </c>
      <c r="R10" s="15">
        <v>14.036365248226943</v>
      </c>
      <c r="S10" s="15">
        <v>15.810338421214922</v>
      </c>
      <c r="T10" s="15">
        <v>12.950815456521724</v>
      </c>
      <c r="U10" s="15">
        <v>17.411021212765974</v>
      </c>
      <c r="V10" s="15">
        <v>22.211465029511103</v>
      </c>
      <c r="W10" s="27">
        <v>22.5650912056433</v>
      </c>
      <c r="X10" s="27">
        <v>22.35754633333336</v>
      </c>
      <c r="Y10" s="27">
        <v>21.253455885185318</v>
      </c>
      <c r="Z10" s="27">
        <v>18.521793358447326</v>
      </c>
      <c r="AA10" s="27">
        <v>18.140940052610404</v>
      </c>
      <c r="AB10" s="27">
        <v>19.598147102632424</v>
      </c>
      <c r="AC10" s="27">
        <v>20.86599519989366</v>
      </c>
      <c r="AD10" s="27">
        <v>20.812999749304822</v>
      </c>
      <c r="AE10" s="27">
        <v>18.9912154650972</v>
      </c>
      <c r="AF10" s="27">
        <v>21.87826315274313</v>
      </c>
      <c r="AG10" s="15">
        <v>27.4553790401647</v>
      </c>
      <c r="AH10" s="26">
        <v>24.62438893808205</v>
      </c>
    </row>
    <row r="11" spans="1:34" ht="15">
      <c r="A11" s="4" t="s">
        <v>49</v>
      </c>
      <c r="B11" s="27">
        <v>28.201666666666664</v>
      </c>
      <c r="C11" s="27">
        <v>30.113333333333333</v>
      </c>
      <c r="D11" s="27">
        <v>32.751666666666665</v>
      </c>
      <c r="E11" s="27">
        <v>36.17916666666667</v>
      </c>
      <c r="F11" s="27">
        <v>39.57666666666667</v>
      </c>
      <c r="G11" s="27">
        <v>42.92916666666667</v>
      </c>
      <c r="H11" s="27">
        <v>47.77666666666667</v>
      </c>
      <c r="I11" s="27">
        <v>52.711666666666666</v>
      </c>
      <c r="J11" s="15">
        <v>57.1225</v>
      </c>
      <c r="K11" s="15">
        <v>60.32166666666666</v>
      </c>
      <c r="L11" s="15">
        <v>57.68028368794325</v>
      </c>
      <c r="M11" s="15">
        <v>56.72758865248228</v>
      </c>
      <c r="N11" s="15">
        <v>57.46498226950355</v>
      </c>
      <c r="O11" s="15">
        <v>59.04828014184396</v>
      </c>
      <c r="P11" s="15">
        <v>60.019468085106396</v>
      </c>
      <c r="Q11" s="15">
        <v>60.80489361702128</v>
      </c>
      <c r="R11" s="15">
        <v>62.88636524822695</v>
      </c>
      <c r="S11" s="15">
        <v>66.32700508788159</v>
      </c>
      <c r="T11" s="15">
        <v>67.3474821231884</v>
      </c>
      <c r="U11" s="15">
        <v>74.60102121276597</v>
      </c>
      <c r="V11" s="15">
        <v>80.4114650295111</v>
      </c>
      <c r="W11" s="27">
        <v>80.5150912056433</v>
      </c>
      <c r="X11" s="27">
        <v>80.30754633333336</v>
      </c>
      <c r="Y11" s="27">
        <v>79.20345588518532</v>
      </c>
      <c r="Z11" s="27">
        <v>76.47179335844731</v>
      </c>
      <c r="AA11" s="27">
        <v>76.09094005261042</v>
      </c>
      <c r="AB11" s="27">
        <v>77.54814710263244</v>
      </c>
      <c r="AC11" s="27">
        <v>78.81599519989368</v>
      </c>
      <c r="AD11" s="27">
        <v>78.76500125347584</v>
      </c>
      <c r="AE11" s="27">
        <v>76.94392267451389</v>
      </c>
      <c r="AF11" s="27">
        <v>79.82868423628454</v>
      </c>
      <c r="AG11" s="15">
        <v>81.65310479917666</v>
      </c>
      <c r="AH11" s="26">
        <v>77.57438893808207</v>
      </c>
    </row>
    <row r="12" spans="1:34" ht="15">
      <c r="A12" s="23" t="s">
        <v>48</v>
      </c>
      <c r="B12" s="28">
        <f aca="true" t="shared" si="2" ref="B12:R12">B11/B7*100</f>
        <v>62.56840704037864</v>
      </c>
      <c r="C12" s="28">
        <f t="shared" si="2"/>
        <v>65.36311838654247</v>
      </c>
      <c r="D12" s="28">
        <f t="shared" si="2"/>
        <v>66.2408144003236</v>
      </c>
      <c r="E12" s="28">
        <f t="shared" si="2"/>
        <v>70.14525067455124</v>
      </c>
      <c r="F12" s="28">
        <f t="shared" si="2"/>
        <v>73.60476109294359</v>
      </c>
      <c r="G12" s="28">
        <f t="shared" si="2"/>
        <v>75.95281975672687</v>
      </c>
      <c r="H12" s="28">
        <f t="shared" si="2"/>
        <v>77.28351126927639</v>
      </c>
      <c r="I12" s="28">
        <f t="shared" si="2"/>
        <v>81.35039547295993</v>
      </c>
      <c r="J12" s="28">
        <f t="shared" si="2"/>
        <v>81.41554029978383</v>
      </c>
      <c r="K12" s="160">
        <f t="shared" si="2"/>
        <v>75.47126532654933</v>
      </c>
      <c r="L12" s="160">
        <f t="shared" si="2"/>
        <v>76.1791111881267</v>
      </c>
      <c r="M12" s="160">
        <f t="shared" si="2"/>
        <v>77.45790631170489</v>
      </c>
      <c r="N12" s="160">
        <f t="shared" si="2"/>
        <v>75.57287222966701</v>
      </c>
      <c r="O12" s="160">
        <f t="shared" si="2"/>
        <v>73.60410534046554</v>
      </c>
      <c r="P12" s="160">
        <f t="shared" si="2"/>
        <v>69.19069466263922</v>
      </c>
      <c r="Q12" s="160">
        <f t="shared" si="2"/>
        <v>66.58502901036249</v>
      </c>
      <c r="R12" s="160">
        <f t="shared" si="2"/>
        <v>66.72706383053978</v>
      </c>
      <c r="S12" s="160">
        <f aca="true" t="shared" si="3" ref="S12:AH12">S11/S7*100</f>
        <v>61.94395413333067</v>
      </c>
      <c r="T12" s="161">
        <f t="shared" si="3"/>
        <v>67.82935190044302</v>
      </c>
      <c r="U12" s="161">
        <f t="shared" si="3"/>
        <v>63.8146967809339</v>
      </c>
      <c r="V12" s="161">
        <f t="shared" si="3"/>
        <v>60.337806715790684</v>
      </c>
      <c r="W12" s="161">
        <f t="shared" si="3"/>
        <v>59.468768574049534</v>
      </c>
      <c r="X12" s="161">
        <f t="shared" si="3"/>
        <v>59.866100045156536</v>
      </c>
      <c r="Y12" s="161">
        <f t="shared" si="3"/>
        <v>62.1203575570081</v>
      </c>
      <c r="Z12" s="161">
        <f t="shared" si="3"/>
        <v>68.81244513648426</v>
      </c>
      <c r="AA12" s="161">
        <f t="shared" si="3"/>
        <v>69.90720053824806</v>
      </c>
      <c r="AB12" s="161">
        <f t="shared" si="3"/>
        <v>65.94853644116189</v>
      </c>
      <c r="AC12" s="161">
        <f t="shared" si="3"/>
        <v>62.95409863819582</v>
      </c>
      <c r="AD12" s="161">
        <f t="shared" si="3"/>
        <v>63.07356155784852</v>
      </c>
      <c r="AE12" s="161">
        <f t="shared" si="3"/>
        <v>67.52588919854757</v>
      </c>
      <c r="AF12" s="161">
        <f t="shared" si="3"/>
        <v>60.812783049367745</v>
      </c>
      <c r="AG12" s="161">
        <f t="shared" si="3"/>
        <v>49.5671568764514</v>
      </c>
      <c r="AH12" s="161">
        <f t="shared" si="3"/>
        <v>52.505119438796044</v>
      </c>
    </row>
    <row r="13" spans="1:32" ht="15" hidden="1">
      <c r="A13" s="24" t="s">
        <v>48</v>
      </c>
      <c r="B13" s="28">
        <v>63.06</v>
      </c>
      <c r="C13" s="28">
        <v>64.22</v>
      </c>
      <c r="D13" s="28">
        <v>65.73</v>
      </c>
      <c r="E13" s="28">
        <v>69.52</v>
      </c>
      <c r="F13" s="28">
        <v>72.31</v>
      </c>
      <c r="G13" s="28">
        <v>77.63</v>
      </c>
      <c r="H13" s="28">
        <v>76.48</v>
      </c>
      <c r="I13" s="28">
        <v>81.93</v>
      </c>
      <c r="J13" s="159"/>
      <c r="K13" s="4"/>
      <c r="L13" s="4"/>
      <c r="M13" s="4"/>
      <c r="N13" s="12"/>
      <c r="O13" s="12"/>
      <c r="P13" s="12"/>
      <c r="Q13" s="12"/>
      <c r="R13" s="12"/>
      <c r="S13" s="15"/>
      <c r="T13" s="15"/>
      <c r="U13" s="15"/>
      <c r="V13" s="15"/>
      <c r="W13" s="4"/>
      <c r="X13" s="4"/>
      <c r="Y13" s="4"/>
      <c r="Z13" s="4"/>
      <c r="AA13" s="4"/>
      <c r="AB13" s="4"/>
      <c r="AC13" s="4"/>
      <c r="AD13" s="4"/>
      <c r="AE13" s="4"/>
      <c r="AF13" s="4"/>
    </row>
    <row r="14" spans="1:32" ht="15" hidden="1">
      <c r="A14" s="24"/>
      <c r="B14" s="27"/>
      <c r="C14" s="27"/>
      <c r="D14" s="27"/>
      <c r="E14" s="27"/>
      <c r="F14" s="27"/>
      <c r="G14" s="27"/>
      <c r="H14" s="27"/>
      <c r="I14" s="27"/>
      <c r="J14" s="159"/>
      <c r="K14" s="4"/>
      <c r="L14" s="4"/>
      <c r="M14" s="4"/>
      <c r="N14" s="12"/>
      <c r="O14" s="12"/>
      <c r="P14" s="12"/>
      <c r="Q14" s="12"/>
      <c r="R14" s="12"/>
      <c r="S14" s="15"/>
      <c r="T14" s="15"/>
      <c r="U14" s="15"/>
      <c r="V14" s="15"/>
      <c r="W14" s="4"/>
      <c r="X14" s="4"/>
      <c r="Y14" s="4"/>
      <c r="Z14" s="4"/>
      <c r="AA14" s="4"/>
      <c r="AB14" s="4"/>
      <c r="AC14" s="4"/>
      <c r="AD14" s="4"/>
      <c r="AE14" s="4"/>
      <c r="AF14" s="4"/>
    </row>
    <row r="15" spans="1:32" ht="6" customHeight="1">
      <c r="A15" s="24"/>
      <c r="B15" s="27"/>
      <c r="C15" s="27"/>
      <c r="D15" s="27"/>
      <c r="E15" s="27"/>
      <c r="F15" s="27"/>
      <c r="G15" s="27"/>
      <c r="H15" s="27"/>
      <c r="I15" s="27"/>
      <c r="J15" s="159"/>
      <c r="K15" s="4"/>
      <c r="L15" s="4"/>
      <c r="M15" s="4"/>
      <c r="N15" s="12"/>
      <c r="O15" s="12"/>
      <c r="P15" s="12"/>
      <c r="Q15" s="12"/>
      <c r="R15" s="12"/>
      <c r="S15" s="15"/>
      <c r="T15" s="15"/>
      <c r="U15" s="15"/>
      <c r="V15" s="15"/>
      <c r="W15" s="4"/>
      <c r="X15" s="4"/>
      <c r="Y15" s="4"/>
      <c r="Z15" s="4"/>
      <c r="AA15" s="4"/>
      <c r="AB15" s="4"/>
      <c r="AC15" s="4"/>
      <c r="AD15" s="4"/>
      <c r="AE15" s="4"/>
      <c r="AF15" s="4"/>
    </row>
    <row r="16" spans="1:32" ht="15.75">
      <c r="A16" s="21" t="s">
        <v>294</v>
      </c>
      <c r="B16" s="27"/>
      <c r="C16" s="27"/>
      <c r="D16" s="27"/>
      <c r="E16" s="27"/>
      <c r="F16" s="27"/>
      <c r="G16" s="27"/>
      <c r="H16" s="27"/>
      <c r="I16" s="27"/>
      <c r="J16" s="162"/>
      <c r="K16" s="27"/>
      <c r="L16" s="27"/>
      <c r="M16" s="27"/>
      <c r="N16" s="15"/>
      <c r="O16" s="15"/>
      <c r="P16" s="15"/>
      <c r="Q16" s="15"/>
      <c r="R16" s="15"/>
      <c r="S16" s="15"/>
      <c r="T16" s="15"/>
      <c r="U16" s="15"/>
      <c r="V16" s="15"/>
      <c r="W16" s="27"/>
      <c r="X16" s="4"/>
      <c r="Y16" s="4"/>
      <c r="Z16" s="4"/>
      <c r="AA16" s="4"/>
      <c r="AB16" s="4"/>
      <c r="AC16" s="4"/>
      <c r="AD16" s="4"/>
      <c r="AE16" s="4"/>
      <c r="AF16" s="4"/>
    </row>
    <row r="17" spans="1:35" ht="15">
      <c r="A17" s="4" t="s">
        <v>164</v>
      </c>
      <c r="B17" s="27">
        <v>43.818333333333335</v>
      </c>
      <c r="C17" s="27">
        <v>45.01083333333333</v>
      </c>
      <c r="D17" s="27">
        <v>49.195</v>
      </c>
      <c r="E17" s="27">
        <v>51.530833333333334</v>
      </c>
      <c r="F17" s="27">
        <v>54.24083333333332</v>
      </c>
      <c r="G17" s="27">
        <v>57.705833333333345</v>
      </c>
      <c r="H17" s="27">
        <v>62.47166666666667</v>
      </c>
      <c r="I17" s="27">
        <v>65.50333333333334</v>
      </c>
      <c r="J17" s="27">
        <v>72.48583333333333</v>
      </c>
      <c r="K17" s="27">
        <v>81.34333333333335</v>
      </c>
      <c r="L17" s="27">
        <v>77.83583333333333</v>
      </c>
      <c r="M17" s="15">
        <v>75.45916666666666</v>
      </c>
      <c r="N17" s="15">
        <v>77.91916666666667</v>
      </c>
      <c r="O17" s="15">
        <v>81.91250000000001</v>
      </c>
      <c r="P17" s="15">
        <v>90.86000000000001</v>
      </c>
      <c r="Q17" s="15">
        <v>95.20916666666666</v>
      </c>
      <c r="R17" s="15">
        <v>96.84833333333331</v>
      </c>
      <c r="S17" s="15">
        <v>117.51083333333332</v>
      </c>
      <c r="T17" s="15">
        <v>103.92992796280583</v>
      </c>
      <c r="U17" s="15">
        <v>119.25862749257533</v>
      </c>
      <c r="V17" s="15">
        <v>138.71612707906442</v>
      </c>
      <c r="W17" s="27">
        <v>141.82825976401202</v>
      </c>
      <c r="X17" s="27">
        <v>140.40518913870753</v>
      </c>
      <c r="Y17" s="27">
        <v>133.46</v>
      </c>
      <c r="Z17" s="27">
        <v>114.89845587367203</v>
      </c>
      <c r="AA17" s="27">
        <v>110.12863033333333</v>
      </c>
      <c r="AB17" s="27">
        <v>120.14923733333336</v>
      </c>
      <c r="AC17" s="27">
        <v>129.98216641666667</v>
      </c>
      <c r="AD17" s="27">
        <v>131.47546291666666</v>
      </c>
      <c r="AE17" s="27">
        <v>119.13522325000002</v>
      </c>
      <c r="AF17" s="15">
        <v>134.93700735533335</v>
      </c>
      <c r="AG17" s="15">
        <v>177.6581316666667</v>
      </c>
      <c r="AH17" s="26">
        <v>158.18871125</v>
      </c>
      <c r="AI17" s="26"/>
    </row>
    <row r="18" spans="1:32" ht="15">
      <c r="A18" s="22" t="s">
        <v>50</v>
      </c>
      <c r="B18" s="27"/>
      <c r="C18" s="27"/>
      <c r="D18" s="27"/>
      <c r="E18" s="27"/>
      <c r="F18" s="27"/>
      <c r="G18" s="27"/>
      <c r="H18" s="27"/>
      <c r="I18" s="27"/>
      <c r="J18" s="4"/>
      <c r="K18" s="4"/>
      <c r="L18" s="4"/>
      <c r="M18" s="12"/>
      <c r="N18" s="12"/>
      <c r="O18" s="12"/>
      <c r="P18" s="12"/>
      <c r="Q18" s="12"/>
      <c r="R18" s="15"/>
      <c r="S18" s="15"/>
      <c r="T18" s="15"/>
      <c r="U18" s="15"/>
      <c r="V18" s="15"/>
      <c r="W18" s="4"/>
      <c r="X18" s="4"/>
      <c r="Y18" s="4"/>
      <c r="Z18" s="4"/>
      <c r="AA18" s="4"/>
      <c r="AB18" s="4"/>
      <c r="AC18" s="4"/>
      <c r="AD18" s="4"/>
      <c r="AE18" s="4"/>
      <c r="AF18" s="4"/>
    </row>
    <row r="19" spans="1:34" ht="15">
      <c r="A19" s="4" t="s">
        <v>47</v>
      </c>
      <c r="B19" s="15">
        <f aca="true" t="shared" si="4" ref="B19:R19">B21-B20</f>
        <v>21.869999999999997</v>
      </c>
      <c r="C19" s="15">
        <f t="shared" si="4"/>
        <v>22.6875</v>
      </c>
      <c r="D19" s="15">
        <f t="shared" si="4"/>
        <v>24.780833333333334</v>
      </c>
      <c r="E19" s="15">
        <f t="shared" si="4"/>
        <v>27.92916666666666</v>
      </c>
      <c r="F19" s="15">
        <f t="shared" si="4"/>
        <v>31.568333333333335</v>
      </c>
      <c r="G19" s="15">
        <f t="shared" si="4"/>
        <v>34.5125</v>
      </c>
      <c r="H19" s="15">
        <f t="shared" si="4"/>
        <v>38.5725</v>
      </c>
      <c r="I19" s="15">
        <f t="shared" si="4"/>
        <v>43.81333333333332</v>
      </c>
      <c r="J19" s="15">
        <f t="shared" si="4"/>
        <v>47.83833333333333</v>
      </c>
      <c r="K19" s="15">
        <f t="shared" si="4"/>
        <v>48.4175</v>
      </c>
      <c r="L19" s="15">
        <f t="shared" si="4"/>
        <v>46.32000000000001</v>
      </c>
      <c r="M19" s="15">
        <f t="shared" si="4"/>
        <v>45.81999999999999</v>
      </c>
      <c r="N19" s="15">
        <f t="shared" si="4"/>
        <v>46.14</v>
      </c>
      <c r="O19" s="15">
        <f t="shared" si="4"/>
        <v>47.10000000000001</v>
      </c>
      <c r="P19" s="15">
        <f t="shared" si="4"/>
        <v>47.099999999999994</v>
      </c>
      <c r="Q19" s="15">
        <f t="shared" si="4"/>
        <v>47.204166666666666</v>
      </c>
      <c r="R19" s="15">
        <f t="shared" si="4"/>
        <v>48.85000000000001</v>
      </c>
      <c r="S19" s="15">
        <f>S21-S20</f>
        <v>50.51666666666664</v>
      </c>
      <c r="T19" s="15">
        <f>T21-T20</f>
        <v>54.39666666666666</v>
      </c>
      <c r="U19" s="15">
        <f>U21-U20</f>
        <v>57.19000000000001</v>
      </c>
      <c r="V19" s="15">
        <f aca="true" t="shared" si="5" ref="V19:AD19">V21-V20</f>
        <v>58.2</v>
      </c>
      <c r="W19" s="15">
        <f t="shared" si="5"/>
        <v>57.95000000000002</v>
      </c>
      <c r="X19" s="15">
        <f t="shared" si="5"/>
        <v>57.95000000000002</v>
      </c>
      <c r="Y19" s="15">
        <f t="shared" si="5"/>
        <v>57.95</v>
      </c>
      <c r="Z19" s="15">
        <f t="shared" si="5"/>
        <v>57.94999999999999</v>
      </c>
      <c r="AA19" s="15">
        <f t="shared" si="5"/>
        <v>57.94999999999999</v>
      </c>
      <c r="AB19" s="15">
        <f t="shared" si="5"/>
        <v>57.95000000000003</v>
      </c>
      <c r="AC19" s="15">
        <f t="shared" si="5"/>
        <v>57.95000000000003</v>
      </c>
      <c r="AD19" s="15">
        <f t="shared" si="5"/>
        <v>57.94546291666667</v>
      </c>
      <c r="AE19" s="15">
        <f>AE21-AE20</f>
        <v>57.94522325</v>
      </c>
      <c r="AF19" s="15">
        <f>AF21-AF20</f>
        <v>57.94700735533338</v>
      </c>
      <c r="AG19" s="15">
        <f>AG21-AG20</f>
        <v>54.19813166666667</v>
      </c>
      <c r="AH19" s="15">
        <f>AH21-AH20</f>
        <v>52.95000000000003</v>
      </c>
    </row>
    <row r="20" spans="1:34" ht="15">
      <c r="A20" s="4" t="s">
        <v>293</v>
      </c>
      <c r="B20" s="27">
        <v>6.3316666666666706</v>
      </c>
      <c r="C20" s="27">
        <v>6.703333333333333</v>
      </c>
      <c r="D20" s="27">
        <v>7.326666666666668</v>
      </c>
      <c r="E20" s="27">
        <v>7.674166666666672</v>
      </c>
      <c r="F20" s="27">
        <v>8.078333333333319</v>
      </c>
      <c r="G20" s="27">
        <v>8.594166666666673</v>
      </c>
      <c r="H20" s="27">
        <v>9.304166666666674</v>
      </c>
      <c r="I20" s="27">
        <v>9.756666666666682</v>
      </c>
      <c r="J20" s="27">
        <v>10.796666666666667</v>
      </c>
      <c r="K20" s="27">
        <v>12.115</v>
      </c>
      <c r="L20" s="27">
        <v>11.584574468085094</v>
      </c>
      <c r="M20" s="27">
        <v>11.238599290780144</v>
      </c>
      <c r="N20" s="27">
        <v>11.604982269503552</v>
      </c>
      <c r="O20" s="27">
        <v>12.199734042553189</v>
      </c>
      <c r="P20" s="27">
        <v>13.532340425531913</v>
      </c>
      <c r="Q20" s="27">
        <v>14.180088652482269</v>
      </c>
      <c r="R20" s="15">
        <v>14.424219858156007</v>
      </c>
      <c r="S20" s="15">
        <v>17.345739284613032</v>
      </c>
      <c r="T20" s="15">
        <v>13.556077560365978</v>
      </c>
      <c r="U20" s="15">
        <v>17.761923243575055</v>
      </c>
      <c r="V20" s="15">
        <v>23.119354513177413</v>
      </c>
      <c r="W20" s="27">
        <v>23.638043294002017</v>
      </c>
      <c r="X20" s="27">
        <v>23.40086485645125</v>
      </c>
      <c r="Y20" s="27">
        <v>22.245000937816442</v>
      </c>
      <c r="Z20" s="27">
        <v>19.149742645612008</v>
      </c>
      <c r="AA20" s="27">
        <v>18.354771722222225</v>
      </c>
      <c r="AB20" s="27">
        <v>20.02487288888888</v>
      </c>
      <c r="AC20" s="27">
        <v>21.66369440277775</v>
      </c>
      <c r="AD20" s="27">
        <v>21.91711423611109</v>
      </c>
      <c r="AE20" s="27">
        <v>19.86064729166668</v>
      </c>
      <c r="AF20" s="27">
        <v>22.49249387055552</v>
      </c>
      <c r="AG20" s="15">
        <v>29.61155694444443</v>
      </c>
      <c r="AH20" s="26">
        <v>26.364785208333302</v>
      </c>
    </row>
    <row r="21" spans="1:34" ht="15">
      <c r="A21" s="4" t="s">
        <v>46</v>
      </c>
      <c r="B21" s="27">
        <v>28.201666666666668</v>
      </c>
      <c r="C21" s="27">
        <v>29.390833333333333</v>
      </c>
      <c r="D21" s="27">
        <v>32.1075</v>
      </c>
      <c r="E21" s="27">
        <v>35.60333333333333</v>
      </c>
      <c r="F21" s="27">
        <v>39.646666666666654</v>
      </c>
      <c r="G21" s="27">
        <v>43.106666666666676</v>
      </c>
      <c r="H21" s="27">
        <v>47.87666666666667</v>
      </c>
      <c r="I21" s="27">
        <v>53.57</v>
      </c>
      <c r="J21" s="27">
        <v>58.635</v>
      </c>
      <c r="K21" s="27">
        <v>60.5325</v>
      </c>
      <c r="L21" s="27">
        <v>57.9045744680851</v>
      </c>
      <c r="M21" s="27">
        <v>57.05859929078014</v>
      </c>
      <c r="N21" s="27">
        <v>57.74498226950355</v>
      </c>
      <c r="O21" s="27">
        <v>59.2997340425532</v>
      </c>
      <c r="P21" s="27">
        <v>60.63234042553191</v>
      </c>
      <c r="Q21" s="27">
        <v>61.384255319148934</v>
      </c>
      <c r="R21" s="15">
        <v>63.274219858156016</v>
      </c>
      <c r="S21" s="15">
        <v>67.86240595127967</v>
      </c>
      <c r="T21" s="15">
        <v>67.95274422703264</v>
      </c>
      <c r="U21" s="15">
        <v>74.95192324357507</v>
      </c>
      <c r="V21" s="15">
        <v>81.31935451317742</v>
      </c>
      <c r="W21" s="27">
        <v>81.58804329400203</v>
      </c>
      <c r="X21" s="27">
        <v>81.35086485645127</v>
      </c>
      <c r="Y21" s="27">
        <v>80.19500093781645</v>
      </c>
      <c r="Z21" s="27">
        <v>77.099742645612</v>
      </c>
      <c r="AA21" s="27">
        <v>76.30477172222221</v>
      </c>
      <c r="AB21" s="27">
        <v>77.97487288888891</v>
      </c>
      <c r="AC21" s="27">
        <v>79.61369440277778</v>
      </c>
      <c r="AD21" s="27">
        <v>79.86257715277776</v>
      </c>
      <c r="AE21" s="27">
        <v>77.80587054166668</v>
      </c>
      <c r="AF21" s="27">
        <v>80.4395012258889</v>
      </c>
      <c r="AG21" s="15">
        <v>83.8096886111111</v>
      </c>
      <c r="AH21" s="26">
        <v>79.31478520833333</v>
      </c>
    </row>
    <row r="22" spans="1:34" ht="15">
      <c r="A22" s="23" t="s">
        <v>48</v>
      </c>
      <c r="B22" s="161">
        <f aca="true" t="shared" si="6" ref="B22:R22">B21/B17*100</f>
        <v>64.36042752272641</v>
      </c>
      <c r="C22" s="161">
        <f t="shared" si="6"/>
        <v>65.29724325625313</v>
      </c>
      <c r="D22" s="161">
        <f t="shared" si="6"/>
        <v>65.26577904258563</v>
      </c>
      <c r="E22" s="161">
        <f t="shared" si="6"/>
        <v>69.09132073030709</v>
      </c>
      <c r="F22" s="161">
        <f t="shared" si="6"/>
        <v>73.09376392324354</v>
      </c>
      <c r="G22" s="161">
        <f t="shared" si="6"/>
        <v>74.70070905598799</v>
      </c>
      <c r="H22" s="161">
        <f t="shared" si="6"/>
        <v>76.63740895872796</v>
      </c>
      <c r="I22" s="161">
        <f t="shared" si="6"/>
        <v>81.7820976031754</v>
      </c>
      <c r="J22" s="161">
        <f t="shared" si="6"/>
        <v>80.89166848694572</v>
      </c>
      <c r="K22" s="161">
        <f t="shared" si="6"/>
        <v>74.4160554030242</v>
      </c>
      <c r="L22" s="161">
        <f t="shared" si="6"/>
        <v>74.39320938481862</v>
      </c>
      <c r="M22" s="161">
        <f t="shared" si="6"/>
        <v>75.61519933400643</v>
      </c>
      <c r="N22" s="161">
        <f t="shared" si="6"/>
        <v>74.10882936740454</v>
      </c>
      <c r="O22" s="161">
        <f t="shared" si="6"/>
        <v>72.39399852593095</v>
      </c>
      <c r="P22" s="161">
        <f t="shared" si="6"/>
        <v>66.73160953723519</v>
      </c>
      <c r="Q22" s="161">
        <f t="shared" si="6"/>
        <v>64.47305177458291</v>
      </c>
      <c r="R22" s="161">
        <f t="shared" si="6"/>
        <v>65.33330794695075</v>
      </c>
      <c r="S22" s="161">
        <f aca="true" t="shared" si="7" ref="S22:AH22">S21/S17*100</f>
        <v>57.74991464725636</v>
      </c>
      <c r="T22" s="161">
        <f t="shared" si="7"/>
        <v>65.38323037359497</v>
      </c>
      <c r="U22" s="161">
        <f t="shared" si="7"/>
        <v>62.848218883150686</v>
      </c>
      <c r="V22" s="161">
        <f t="shared" si="7"/>
        <v>58.622855341706305</v>
      </c>
      <c r="W22" s="161">
        <f t="shared" si="7"/>
        <v>57.52594259406154</v>
      </c>
      <c r="X22" s="161">
        <f t="shared" si="7"/>
        <v>57.94006998992326</v>
      </c>
      <c r="Y22" s="161">
        <f t="shared" si="7"/>
        <v>60.08916599566645</v>
      </c>
      <c r="Z22" s="161">
        <f t="shared" si="7"/>
        <v>67.10250547699373</v>
      </c>
      <c r="AA22" s="161">
        <f t="shared" si="7"/>
        <v>69.28695244031067</v>
      </c>
      <c r="AB22" s="161">
        <f t="shared" si="7"/>
        <v>64.89835026797637</v>
      </c>
      <c r="AC22" s="161">
        <f t="shared" si="7"/>
        <v>61.24970570775892</v>
      </c>
      <c r="AD22" s="161">
        <f t="shared" si="7"/>
        <v>60.74333216335371</v>
      </c>
      <c r="AE22" s="161">
        <f t="shared" si="7"/>
        <v>65.30887206917343</v>
      </c>
      <c r="AF22" s="161">
        <f t="shared" si="7"/>
        <v>59.61263170307708</v>
      </c>
      <c r="AG22" s="161">
        <f t="shared" si="7"/>
        <v>47.174698858344456</v>
      </c>
      <c r="AH22" s="161">
        <f t="shared" si="7"/>
        <v>50.13934596317999</v>
      </c>
    </row>
    <row r="23" spans="11:15" s="39" customFormat="1" ht="12.75">
      <c r="K23" s="163"/>
      <c r="L23" s="163"/>
      <c r="M23" s="163"/>
      <c r="N23" s="163"/>
      <c r="O23" s="163"/>
    </row>
    <row r="24" s="39" customFormat="1" ht="12.75">
      <c r="AH24" s="157"/>
    </row>
    <row r="25" s="39" customFormat="1" ht="12.75">
      <c r="AH25" s="157"/>
    </row>
    <row r="26" s="39" customFormat="1" ht="12.75"/>
    <row r="27" s="39" customFormat="1" ht="12.75" hidden="1"/>
    <row r="28" s="39" customFormat="1" ht="12.75" hidden="1"/>
    <row r="29" s="39" customFormat="1" ht="12.75"/>
    <row r="30" s="39" customFormat="1" ht="12.75"/>
    <row r="31" s="39" customFormat="1" ht="12.75"/>
    <row r="32" s="39" customFormat="1" ht="12.75"/>
    <row r="33" s="39" customFormat="1" ht="12.75"/>
    <row r="34" s="39" customFormat="1" ht="12.75"/>
    <row r="35" s="39" customFormat="1" ht="12.75"/>
    <row r="36" s="39" customFormat="1" ht="12.75"/>
    <row r="37" s="39" customFormat="1" ht="12.75"/>
    <row r="38" s="39" customFormat="1" ht="12.75"/>
    <row r="39" s="39" customFormat="1" ht="12.75"/>
    <row r="40" s="39" customFormat="1" ht="12.75"/>
    <row r="41" s="39" customFormat="1" ht="12.75"/>
    <row r="42" s="39" customFormat="1" ht="12.75" hidden="1"/>
    <row r="43" s="39" customFormat="1" ht="12.75" hidden="1">
      <c r="AI43" s="45"/>
    </row>
    <row r="44" s="39" customFormat="1" ht="12.75">
      <c r="AI44" s="45"/>
    </row>
    <row r="45" s="39" customFormat="1" ht="12.75">
      <c r="AI45" s="45"/>
    </row>
    <row r="46" s="39" customFormat="1" ht="12.75">
      <c r="AI46" s="45"/>
    </row>
    <row r="47" s="39" customFormat="1" ht="12.75">
      <c r="AI47" s="45"/>
    </row>
    <row r="48" s="39" customFormat="1" ht="12.75">
      <c r="AI48" s="44"/>
    </row>
    <row r="49" s="39" customFormat="1" ht="12.75">
      <c r="AI49" s="45"/>
    </row>
    <row r="50" s="39" customFormat="1" ht="12.75"/>
    <row r="51" s="39" customFormat="1" ht="12.75"/>
    <row r="52" s="39" customFormat="1" ht="12.75"/>
    <row r="53" s="39" customFormat="1" ht="12.75"/>
    <row r="54" s="39" customFormat="1" ht="12.75"/>
    <row r="55" s="39" customFormat="1" ht="12.75"/>
    <row r="56" s="39" customFormat="1" ht="16.5" customHeight="1"/>
    <row r="57" ht="15.75" customHeight="1"/>
    <row r="59" ht="21" customHeight="1"/>
    <row r="62" ht="18.75" customHeight="1"/>
    <row r="63" ht="6.75" customHeight="1"/>
    <row r="69" ht="6.75" customHeight="1"/>
    <row r="70" spans="32:47" ht="15">
      <c r="AF70" s="4"/>
      <c r="AG70" s="4"/>
      <c r="AH70" s="4"/>
      <c r="AI70" s="4"/>
      <c r="AJ70" s="4"/>
      <c r="AK70" s="4"/>
      <c r="AL70" s="4"/>
      <c r="AM70" s="4"/>
      <c r="AN70" s="4"/>
      <c r="AO70" s="4"/>
      <c r="AP70" s="4"/>
      <c r="AQ70" s="4"/>
      <c r="AR70" s="4"/>
      <c r="AS70" s="4"/>
      <c r="AT70" s="4"/>
      <c r="AU70" s="4"/>
    </row>
    <row r="74" ht="6.75" customHeight="1"/>
    <row r="75" ht="15.75" customHeight="1"/>
    <row r="90" s="3" customFormat="1" ht="7.5" customHeight="1"/>
  </sheetData>
  <sheetProtection/>
  <printOptions/>
  <pageMargins left="0.8267716535433072" right="0.2362204724409449" top="0.35433070866141736" bottom="0.35433070866141736" header="0.31496062992125984" footer="0.31496062992125984"/>
  <pageSetup horizontalDpi="600" verticalDpi="600" orientation="portrait" paperSize="9" scale="24" r:id="rId2"/>
  <headerFooter alignWithMargins="0">
    <oddHeader>&amp;R&amp;"Arial,Bold"&amp;16FINANCE</oddHeader>
  </headerFooter>
  <tableParts>
    <tablePart r:id="rId1"/>
  </tableParts>
</worksheet>
</file>

<file path=xl/worksheets/sheet9.xml><?xml version="1.0" encoding="utf-8"?>
<worksheet xmlns="http://schemas.openxmlformats.org/spreadsheetml/2006/main" xmlns:r="http://schemas.openxmlformats.org/officeDocument/2006/relationships">
  <dimension ref="A1:O37"/>
  <sheetViews>
    <sheetView zoomScalePageLayoutView="0" workbookViewId="0" topLeftCell="A1">
      <selection activeCell="J25" sqref="J25"/>
    </sheetView>
  </sheetViews>
  <sheetFormatPr defaultColWidth="9.140625" defaultRowHeight="12.75"/>
  <cols>
    <col min="1" max="1" width="15.8515625" style="145" customWidth="1"/>
    <col min="2" max="2" width="11.00390625" style="145" customWidth="1"/>
    <col min="3" max="3" width="12.140625" style="145" customWidth="1"/>
    <col min="4" max="4" width="9.421875" style="145" customWidth="1"/>
    <col min="5" max="8" width="9.140625" style="145" customWidth="1"/>
    <col min="9" max="9" width="10.140625" style="145" customWidth="1"/>
    <col min="10" max="10" width="14.28125" style="145" customWidth="1"/>
    <col min="11" max="11" width="12.00390625" style="145" customWidth="1"/>
    <col min="12" max="12" width="14.28125" style="145" customWidth="1"/>
    <col min="13" max="13" width="13.57421875" style="145" customWidth="1"/>
    <col min="14" max="16384" width="9.140625" style="145" customWidth="1"/>
  </cols>
  <sheetData>
    <row r="1" ht="16.5">
      <c r="A1" s="25" t="s">
        <v>330</v>
      </c>
    </row>
    <row r="2" ht="16.5">
      <c r="A2" s="106" t="s">
        <v>214</v>
      </c>
    </row>
    <row r="3" ht="16.5">
      <c r="A3" s="106" t="s">
        <v>141</v>
      </c>
    </row>
    <row r="4" spans="1:13" ht="15.75">
      <c r="A4" s="7" t="s">
        <v>295</v>
      </c>
      <c r="B4" s="112" t="s">
        <v>142</v>
      </c>
      <c r="C4" s="112" t="s">
        <v>143</v>
      </c>
      <c r="D4" s="112" t="s">
        <v>144</v>
      </c>
      <c r="E4" s="112" t="s">
        <v>145</v>
      </c>
      <c r="F4" s="112" t="s">
        <v>146</v>
      </c>
      <c r="G4" s="112" t="s">
        <v>147</v>
      </c>
      <c r="H4" s="112" t="s">
        <v>148</v>
      </c>
      <c r="I4" s="112" t="s">
        <v>149</v>
      </c>
      <c r="J4" s="112" t="s">
        <v>150</v>
      </c>
      <c r="K4" s="112" t="s">
        <v>151</v>
      </c>
      <c r="L4" s="113" t="s">
        <v>152</v>
      </c>
      <c r="M4" s="113" t="s">
        <v>153</v>
      </c>
    </row>
    <row r="5" spans="1:13" ht="15.75">
      <c r="A5" s="114" t="s">
        <v>358</v>
      </c>
      <c r="B5" s="37"/>
      <c r="C5" s="37"/>
      <c r="D5" s="37"/>
      <c r="E5" s="37"/>
      <c r="F5" s="37"/>
      <c r="G5" s="37"/>
      <c r="H5" s="37"/>
      <c r="I5" s="37"/>
      <c r="J5" s="37"/>
      <c r="K5" s="37"/>
      <c r="L5" s="37"/>
      <c r="M5" s="37"/>
    </row>
    <row r="6" spans="1:13" ht="15">
      <c r="A6" s="115">
        <v>2009</v>
      </c>
      <c r="B6" s="26">
        <v>86.33</v>
      </c>
      <c r="C6" s="26">
        <v>89.39</v>
      </c>
      <c r="D6" s="26">
        <v>90.05</v>
      </c>
      <c r="E6" s="26">
        <v>93.61</v>
      </c>
      <c r="F6" s="26">
        <v>96.98</v>
      </c>
      <c r="G6" s="26">
        <v>101.81</v>
      </c>
      <c r="H6" s="26">
        <v>102.65</v>
      </c>
      <c r="I6" s="26">
        <v>103.78</v>
      </c>
      <c r="J6" s="26">
        <v>105.89</v>
      </c>
      <c r="K6" s="26">
        <v>104.54</v>
      </c>
      <c r="L6" s="26">
        <v>108.272572</v>
      </c>
      <c r="M6" s="26">
        <v>108.17245000000001</v>
      </c>
    </row>
    <row r="7" spans="1:13" ht="15">
      <c r="A7" s="115">
        <v>2010</v>
      </c>
      <c r="B7" s="26">
        <v>111.488838</v>
      </c>
      <c r="C7" s="26">
        <v>111.645945</v>
      </c>
      <c r="D7" s="26">
        <v>115.468758</v>
      </c>
      <c r="E7" s="26">
        <v>119.80299200000002</v>
      </c>
      <c r="F7" s="26">
        <v>121.179187</v>
      </c>
      <c r="G7" s="26">
        <v>117.700876</v>
      </c>
      <c r="H7" s="26">
        <v>117.22383000000002</v>
      </c>
      <c r="I7" s="26">
        <v>116.195155</v>
      </c>
      <c r="J7" s="26">
        <v>114.61457299999998</v>
      </c>
      <c r="K7" s="26">
        <v>117.20210599999999</v>
      </c>
      <c r="L7" s="26">
        <v>118.70185099999999</v>
      </c>
      <c r="M7" s="26">
        <v>121.60674100000001</v>
      </c>
    </row>
    <row r="8" spans="1:13" ht="15">
      <c r="A8" s="115">
        <v>2011</v>
      </c>
      <c r="B8" s="26">
        <v>127.52571590030338</v>
      </c>
      <c r="C8" s="26">
        <v>128.36608530129084</v>
      </c>
      <c r="D8" s="26">
        <v>131.89238593777884</v>
      </c>
      <c r="E8" s="26">
        <v>134.74220569864968</v>
      </c>
      <c r="F8" s="26">
        <v>136.70606507643805</v>
      </c>
      <c r="G8" s="26">
        <v>135.5647462970674</v>
      </c>
      <c r="H8" s="26">
        <v>135.10612515614778</v>
      </c>
      <c r="I8" s="26">
        <v>135.34572601272973</v>
      </c>
      <c r="J8" s="26">
        <v>134.74992207483197</v>
      </c>
      <c r="K8" s="26">
        <v>133.965470227827</v>
      </c>
      <c r="L8" s="26">
        <v>133.17568913211588</v>
      </c>
      <c r="M8" s="26">
        <v>132.0853453096187</v>
      </c>
    </row>
    <row r="9" spans="1:13" ht="15">
      <c r="A9" s="115">
        <v>2012</v>
      </c>
      <c r="B9" s="26">
        <v>132.88733924216288</v>
      </c>
      <c r="C9" s="26">
        <v>134.55736541550178</v>
      </c>
      <c r="D9" s="26">
        <v>137.67236690262328</v>
      </c>
      <c r="E9" s="26">
        <v>141.73842424602938</v>
      </c>
      <c r="F9" s="26">
        <v>137.676405</v>
      </c>
      <c r="G9" s="26">
        <v>131.634916</v>
      </c>
      <c r="H9" s="26">
        <v>131.084754</v>
      </c>
      <c r="I9" s="26">
        <v>134.13443</v>
      </c>
      <c r="J9" s="26">
        <v>139.128844</v>
      </c>
      <c r="K9" s="26">
        <v>138.07635599999998</v>
      </c>
      <c r="L9" s="26">
        <v>134.54309</v>
      </c>
      <c r="M9" s="26">
        <v>131.552276</v>
      </c>
    </row>
    <row r="10" spans="1:13" ht="15">
      <c r="A10" s="115">
        <v>2013</v>
      </c>
      <c r="B10" s="14">
        <v>131.709578</v>
      </c>
      <c r="C10" s="14">
        <v>136.366511</v>
      </c>
      <c r="D10" s="14">
        <v>137.249865</v>
      </c>
      <c r="E10" s="14">
        <v>136.80606300000002</v>
      </c>
      <c r="F10" s="14">
        <v>132.74727900000002</v>
      </c>
      <c r="G10" s="14">
        <v>134.06139199999998</v>
      </c>
      <c r="H10" s="14">
        <v>134.741711</v>
      </c>
      <c r="I10" s="14">
        <v>136.868361</v>
      </c>
      <c r="J10" s="14">
        <v>137.191123</v>
      </c>
      <c r="K10" s="14">
        <v>131.48058600000002</v>
      </c>
      <c r="L10" s="26">
        <v>129.73016900000002</v>
      </c>
      <c r="M10" s="26">
        <v>130.790698</v>
      </c>
    </row>
    <row r="11" spans="1:13" ht="15">
      <c r="A11" s="115">
        <v>2014</v>
      </c>
      <c r="B11" s="14">
        <v>130.163805</v>
      </c>
      <c r="C11" s="14">
        <v>128.99663500000003</v>
      </c>
      <c r="D11" s="14">
        <v>128.61702400000001</v>
      </c>
      <c r="E11" s="14">
        <v>128.794056</v>
      </c>
      <c r="F11" s="14">
        <v>129.31913299999997</v>
      </c>
      <c r="G11" s="14">
        <v>129.69879</v>
      </c>
      <c r="H11" s="14">
        <v>131.12031332252138</v>
      </c>
      <c r="I11" s="14">
        <v>129.26998619398003</v>
      </c>
      <c r="J11" s="14">
        <v>128.51363951447328</v>
      </c>
      <c r="K11" s="14">
        <v>126.75774663537119</v>
      </c>
      <c r="L11" s="26">
        <v>122.48</v>
      </c>
      <c r="M11" s="26">
        <v>116.22</v>
      </c>
    </row>
    <row r="12" spans="1:13" ht="15">
      <c r="A12" s="115">
        <v>2015</v>
      </c>
      <c r="B12" s="14">
        <v>108.45</v>
      </c>
      <c r="C12" s="14">
        <v>107.19525562477767</v>
      </c>
      <c r="D12" s="14">
        <v>111.0420528125703</v>
      </c>
      <c r="E12" s="14">
        <v>112.54747322161757</v>
      </c>
      <c r="F12" s="14">
        <v>115.74955790764177</v>
      </c>
      <c r="G12" s="14">
        <v>116.39630253982509</v>
      </c>
      <c r="H12" s="14">
        <v>116.40329866923989</v>
      </c>
      <c r="I12" s="14">
        <v>114.4823815894187</v>
      </c>
      <c r="J12" s="14">
        <v>111.49316544650968</v>
      </c>
      <c r="K12" s="14">
        <v>108.9681925453667</v>
      </c>
      <c r="L12" s="26">
        <v>107.24</v>
      </c>
      <c r="M12" s="26">
        <v>103.67939692928786</v>
      </c>
    </row>
    <row r="13" spans="1:13" ht="15">
      <c r="A13" s="115">
        <v>2016</v>
      </c>
      <c r="B13" s="14">
        <v>101.74238646628896</v>
      </c>
      <c r="C13" s="14">
        <v>101.4025375718214</v>
      </c>
      <c r="D13" s="14">
        <v>101.72685884394333</v>
      </c>
      <c r="E13" s="14">
        <v>106.44284560816905</v>
      </c>
      <c r="F13" s="14">
        <v>108.43411239403076</v>
      </c>
      <c r="G13" s="14">
        <v>110.96341401246198</v>
      </c>
      <c r="H13" s="14">
        <v>111.66290536362959</v>
      </c>
      <c r="I13" s="14">
        <v>109.04960402185078</v>
      </c>
      <c r="J13" s="14">
        <v>111.21109967971043</v>
      </c>
      <c r="K13" s="14">
        <v>113.55512394232454</v>
      </c>
      <c r="L13" s="14">
        <v>115.88441626191991</v>
      </c>
      <c r="M13" s="14">
        <v>114.07237962180028</v>
      </c>
    </row>
    <row r="14" spans="1:13" ht="15">
      <c r="A14" s="115">
        <v>2017</v>
      </c>
      <c r="B14" s="14">
        <v>118.6949819804314</v>
      </c>
      <c r="C14" s="14">
        <v>119.86249365467899</v>
      </c>
      <c r="D14" s="14">
        <v>119.39</v>
      </c>
      <c r="E14" s="14">
        <v>117.30161929557933</v>
      </c>
      <c r="F14" s="14">
        <v>115.52119641367757</v>
      </c>
      <c r="G14" s="14">
        <v>115.54842345179736</v>
      </c>
      <c r="H14" s="14">
        <v>113.90453891802687</v>
      </c>
      <c r="I14" s="14">
        <v>115.64066330084985</v>
      </c>
      <c r="J14" s="14">
        <v>118.9338126051533</v>
      </c>
      <c r="K14" s="14">
        <v>117.15004263590676</v>
      </c>
      <c r="L14" s="14">
        <v>119.12486065179394</v>
      </c>
      <c r="M14" s="14">
        <v>119.99395848164082</v>
      </c>
    </row>
    <row r="15" spans="1:13" ht="15">
      <c r="A15" s="115">
        <v>2018</v>
      </c>
      <c r="B15" s="14">
        <v>121.16115017585402</v>
      </c>
      <c r="C15" s="14">
        <v>121.44174087831497</v>
      </c>
      <c r="D15" s="14">
        <v>119.10934065825049</v>
      </c>
      <c r="E15" s="14">
        <v>120.57402320978301</v>
      </c>
      <c r="F15" s="14">
        <v>124.66952596204509</v>
      </c>
      <c r="G15" s="14">
        <v>127.94497893990926</v>
      </c>
      <c r="H15" s="14">
        <v>127.61783494655224</v>
      </c>
      <c r="I15" s="14">
        <v>128.61607556446174</v>
      </c>
      <c r="J15" s="14">
        <v>130.75124439175903</v>
      </c>
      <c r="K15" s="14">
        <v>130.88156036733116</v>
      </c>
      <c r="L15" s="14">
        <v>128.61109268958873</v>
      </c>
      <c r="M15" s="14">
        <v>120.97308660849616</v>
      </c>
    </row>
    <row r="16" spans="1:13" ht="15">
      <c r="A16" s="115">
        <v>2019</v>
      </c>
      <c r="B16" s="14">
        <v>119.45654401687585</v>
      </c>
      <c r="C16" s="14">
        <v>118.85497628714059</v>
      </c>
      <c r="D16" s="14">
        <v>120.411893804137</v>
      </c>
      <c r="E16" s="14">
        <v>124.09554601739137</v>
      </c>
      <c r="F16" s="14">
        <v>128.06936805155308</v>
      </c>
      <c r="G16" s="14">
        <v>127.63025546430912</v>
      </c>
      <c r="H16" s="14">
        <v>127.38444123948818</v>
      </c>
      <c r="I16" s="14">
        <v>128.50965250850726</v>
      </c>
      <c r="J16" s="14">
        <v>126.99454306314246</v>
      </c>
      <c r="K16" s="14">
        <v>127.06862438007403</v>
      </c>
      <c r="L16" s="14">
        <v>125.64531106170166</v>
      </c>
      <c r="M16" s="14">
        <v>124.41482605562705</v>
      </c>
    </row>
    <row r="17" spans="1:13" ht="15">
      <c r="A17" s="115">
        <v>2020</v>
      </c>
      <c r="B17" s="14">
        <v>127.14053499783053</v>
      </c>
      <c r="C17" s="14">
        <v>123.57707195860047</v>
      </c>
      <c r="D17" s="14">
        <v>120.23922409101044</v>
      </c>
      <c r="E17" s="14">
        <v>108.97024894010003</v>
      </c>
      <c r="F17" s="14">
        <v>104.78</v>
      </c>
      <c r="G17" s="14">
        <v>105.83</v>
      </c>
      <c r="H17" s="14">
        <v>111.15</v>
      </c>
      <c r="I17" s="14">
        <v>112.77</v>
      </c>
      <c r="J17" s="14">
        <v>113.21</v>
      </c>
      <c r="K17" s="14">
        <v>113.15</v>
      </c>
      <c r="L17" s="14">
        <v>112.50638720531757</v>
      </c>
      <c r="M17" s="14">
        <v>114.04074095604393</v>
      </c>
    </row>
    <row r="18" spans="1:13" ht="15">
      <c r="A18" s="115">
        <v>2021</v>
      </c>
      <c r="B18" s="14">
        <v>117.25180097462729</v>
      </c>
      <c r="C18" s="14">
        <v>120.68762654261788</v>
      </c>
      <c r="D18" s="14">
        <v>124.04262709890705</v>
      </c>
      <c r="E18" s="14">
        <v>125.47293416743182</v>
      </c>
      <c r="F18" s="14">
        <v>127.30722371334338</v>
      </c>
      <c r="G18" s="14">
        <v>129.31897392759106</v>
      </c>
      <c r="H18" s="14">
        <v>132.74321642951182</v>
      </c>
      <c r="I18" s="14">
        <v>134.5245049963142</v>
      </c>
      <c r="J18" s="14">
        <v>134.58779662975132</v>
      </c>
      <c r="K18" s="14">
        <v>137.6578353985892</v>
      </c>
      <c r="L18" s="14">
        <v>145.94636215755014</v>
      </c>
      <c r="M18" s="14">
        <v>145.69404496126748</v>
      </c>
    </row>
    <row r="19" spans="1:15" ht="15">
      <c r="A19" s="115">
        <v>2022</v>
      </c>
      <c r="B19" s="14">
        <v>144.9245</v>
      </c>
      <c r="C19" s="14">
        <v>147.00461055394754</v>
      </c>
      <c r="D19" s="14">
        <v>161.8576408376136</v>
      </c>
      <c r="E19" s="14">
        <v>161.67049339289312</v>
      </c>
      <c r="F19" s="14">
        <v>165.16603690492929</v>
      </c>
      <c r="G19" s="14">
        <v>183.09583418999657</v>
      </c>
      <c r="H19" s="14">
        <v>188.79077301988306</v>
      </c>
      <c r="I19" s="14">
        <v>173.8693428425313</v>
      </c>
      <c r="J19" s="14">
        <v>167.3763045530047</v>
      </c>
      <c r="K19" s="14">
        <v>163.12108152192485</v>
      </c>
      <c r="L19" s="14">
        <v>164.38684984960892</v>
      </c>
      <c r="M19" s="14">
        <v>155.52382322552293</v>
      </c>
      <c r="O19" s="158"/>
    </row>
    <row r="20" spans="1:15" ht="15">
      <c r="A20" s="115">
        <v>2023</v>
      </c>
      <c r="B20" s="14">
        <v>148.45</v>
      </c>
      <c r="C20" s="14">
        <v>148.02</v>
      </c>
      <c r="D20" s="14">
        <v>146.87</v>
      </c>
      <c r="E20" s="14">
        <v>146.13</v>
      </c>
      <c r="F20" s="14">
        <v>144.58</v>
      </c>
      <c r="G20" s="14">
        <v>142.71</v>
      </c>
      <c r="H20" s="14">
        <v>142.8</v>
      </c>
      <c r="I20" s="14">
        <v>147.91</v>
      </c>
      <c r="J20" s="14">
        <v>154.24</v>
      </c>
      <c r="K20" s="14">
        <v>155.35</v>
      </c>
      <c r="L20" s="14">
        <v>152.22</v>
      </c>
      <c r="M20" s="14">
        <v>143.68</v>
      </c>
      <c r="O20" s="158"/>
    </row>
    <row r="21" spans="1:13" ht="25.5" customHeight="1">
      <c r="A21" s="114" t="s">
        <v>139</v>
      </c>
      <c r="B21" s="38"/>
      <c r="C21" s="38"/>
      <c r="D21" s="38"/>
      <c r="E21" s="38"/>
      <c r="F21" s="38"/>
      <c r="G21" s="38"/>
      <c r="H21" s="38"/>
      <c r="I21" s="38"/>
      <c r="J21" s="38"/>
      <c r="K21" s="38"/>
      <c r="L21" s="38"/>
      <c r="M21" s="38"/>
    </row>
    <row r="22" spans="1:13" ht="15">
      <c r="A22" s="115">
        <v>2009</v>
      </c>
      <c r="B22" s="26">
        <v>98.74</v>
      </c>
      <c r="C22" s="26">
        <v>100.26</v>
      </c>
      <c r="D22" s="26">
        <v>99.88</v>
      </c>
      <c r="E22" s="26">
        <v>101.93</v>
      </c>
      <c r="F22" s="26">
        <v>102.98</v>
      </c>
      <c r="G22" s="26">
        <v>104.33</v>
      </c>
      <c r="H22" s="26">
        <v>103.85</v>
      </c>
      <c r="I22" s="26">
        <v>104.27</v>
      </c>
      <c r="J22" s="26">
        <v>106.58</v>
      </c>
      <c r="K22" s="26">
        <v>105.54</v>
      </c>
      <c r="L22" s="26">
        <v>109.45583899024184</v>
      </c>
      <c r="M22" s="26">
        <v>109.34329656342807</v>
      </c>
    </row>
    <row r="23" spans="1:13" ht="15">
      <c r="A23" s="115">
        <v>2010</v>
      </c>
      <c r="B23" s="26">
        <v>113.31100445481543</v>
      </c>
      <c r="C23" s="26">
        <v>113.38498196860417</v>
      </c>
      <c r="D23" s="26">
        <v>116.20458103521428</v>
      </c>
      <c r="E23" s="26">
        <v>120.98550593975395</v>
      </c>
      <c r="F23" s="26">
        <v>122.75372083156554</v>
      </c>
      <c r="G23" s="26">
        <v>120.11671086126432</v>
      </c>
      <c r="H23" s="26">
        <v>119.66200572761987</v>
      </c>
      <c r="I23" s="26">
        <v>118.6860033941451</v>
      </c>
      <c r="J23" s="26">
        <v>117.17970619431482</v>
      </c>
      <c r="K23" s="26">
        <v>120.58979316928297</v>
      </c>
      <c r="L23" s="26">
        <v>122.46978892660162</v>
      </c>
      <c r="M23" s="26">
        <v>125.75972740772167</v>
      </c>
    </row>
    <row r="24" spans="1:13" ht="15">
      <c r="A24" s="115">
        <v>2011</v>
      </c>
      <c r="B24" s="26">
        <v>132.07785401783238</v>
      </c>
      <c r="C24" s="26">
        <v>133.44571412748513</v>
      </c>
      <c r="D24" s="26">
        <v>138.1262806667774</v>
      </c>
      <c r="E24" s="26">
        <v>141.12278119288914</v>
      </c>
      <c r="F24" s="26">
        <v>141.50727363349392</v>
      </c>
      <c r="G24" s="26">
        <v>139.64235088885198</v>
      </c>
      <c r="H24" s="26">
        <v>139.42141607132967</v>
      </c>
      <c r="I24" s="26">
        <v>139.8523924239907</v>
      </c>
      <c r="J24" s="26">
        <v>139.1504247660187</v>
      </c>
      <c r="K24" s="26">
        <v>139.3668588359085</v>
      </c>
      <c r="L24" s="26">
        <v>140.2541723431356</v>
      </c>
      <c r="M24" s="26">
        <v>140.62600598105993</v>
      </c>
    </row>
    <row r="25" spans="1:13" ht="15">
      <c r="A25" s="24">
        <v>2012</v>
      </c>
      <c r="B25" s="27">
        <v>141.34450130143435</v>
      </c>
      <c r="C25" s="27">
        <v>142.56475161987038</v>
      </c>
      <c r="D25" s="27">
        <v>145.04376142216313</v>
      </c>
      <c r="E25" s="27">
        <v>147.78288032342024</v>
      </c>
      <c r="F25" s="27">
        <v>144.0109020592667</v>
      </c>
      <c r="G25" s="27">
        <v>137.4374917127072</v>
      </c>
      <c r="H25" s="27">
        <v>136.59248417880463</v>
      </c>
      <c r="I25" s="27">
        <v>139.40545956805627</v>
      </c>
      <c r="J25" s="27">
        <v>143.97804821697642</v>
      </c>
      <c r="K25" s="27">
        <v>143.01836062280265</v>
      </c>
      <c r="L25" s="27">
        <v>141.09923756906076</v>
      </c>
      <c r="M25" s="27">
        <v>139.66123857358113</v>
      </c>
    </row>
    <row r="26" spans="1:13" ht="15">
      <c r="A26" s="24">
        <v>2013</v>
      </c>
      <c r="B26" s="15">
        <v>139.45832245102966</v>
      </c>
      <c r="C26" s="15">
        <v>143.90401506780512</v>
      </c>
      <c r="D26" s="15">
        <v>144.60951180311403</v>
      </c>
      <c r="E26" s="15">
        <v>141.27323656454047</v>
      </c>
      <c r="F26" s="15">
        <v>137.95112506278252</v>
      </c>
      <c r="G26" s="15">
        <v>139.2599367152185</v>
      </c>
      <c r="H26" s="15">
        <v>139.622535</v>
      </c>
      <c r="I26" s="15">
        <v>141.62552200000002</v>
      </c>
      <c r="J26" s="15">
        <v>142.332028</v>
      </c>
      <c r="K26" s="15">
        <v>138.763945</v>
      </c>
      <c r="L26" s="27">
        <v>137.296061</v>
      </c>
      <c r="M26" s="27">
        <v>138.766031</v>
      </c>
    </row>
    <row r="27" spans="1:13" ht="15">
      <c r="A27" s="24">
        <v>2014</v>
      </c>
      <c r="B27" s="15">
        <v>138.106687</v>
      </c>
      <c r="C27" s="15">
        <v>136.65356</v>
      </c>
      <c r="D27" s="15">
        <v>136.03000400000002</v>
      </c>
      <c r="E27" s="15">
        <v>135.86773699999998</v>
      </c>
      <c r="F27" s="15">
        <v>136.103889</v>
      </c>
      <c r="G27" s="15">
        <v>135.413598</v>
      </c>
      <c r="H27" s="15">
        <v>136.00770251585504</v>
      </c>
      <c r="I27" s="15">
        <v>133.61397856642014</v>
      </c>
      <c r="J27" s="15">
        <v>133.07131880571035</v>
      </c>
      <c r="K27" s="15">
        <v>131.0819765451586</v>
      </c>
      <c r="L27" s="27">
        <v>127.18</v>
      </c>
      <c r="M27" s="27">
        <v>122.37</v>
      </c>
    </row>
    <row r="28" spans="1:13" ht="15">
      <c r="A28" s="24">
        <v>2015</v>
      </c>
      <c r="B28" s="15">
        <v>115.85</v>
      </c>
      <c r="C28" s="15">
        <v>114.60482432705925</v>
      </c>
      <c r="D28" s="15">
        <v>118.21098075553682</v>
      </c>
      <c r="E28" s="15">
        <v>119.09091328262988</v>
      </c>
      <c r="F28" s="15">
        <v>120.9674548009347</v>
      </c>
      <c r="G28" s="15">
        <v>121.24244809918015</v>
      </c>
      <c r="H28" s="15">
        <v>118.73215718132138</v>
      </c>
      <c r="I28" s="15">
        <v>111.70248786533506</v>
      </c>
      <c r="J28" s="15">
        <v>109.81140500000002</v>
      </c>
      <c r="K28" s="15">
        <v>110.77926596111021</v>
      </c>
      <c r="L28" s="27">
        <v>110.12</v>
      </c>
      <c r="M28" s="27">
        <v>107.76825000000002</v>
      </c>
    </row>
    <row r="29" spans="1:13" ht="15">
      <c r="A29" s="24">
        <v>2016</v>
      </c>
      <c r="B29" s="15">
        <v>102.52259600000002</v>
      </c>
      <c r="C29" s="15">
        <v>101.020909</v>
      </c>
      <c r="D29" s="15">
        <v>102.399034</v>
      </c>
      <c r="E29" s="15">
        <v>106.943421</v>
      </c>
      <c r="F29" s="15">
        <v>109.07089400000002</v>
      </c>
      <c r="G29" s="15">
        <v>111.856993</v>
      </c>
      <c r="H29" s="15">
        <v>112.65084500000002</v>
      </c>
      <c r="I29" s="15">
        <v>110.68451</v>
      </c>
      <c r="J29" s="15">
        <v>113.23174</v>
      </c>
      <c r="K29" s="15">
        <v>115.64206800000001</v>
      </c>
      <c r="L29" s="15">
        <v>118.36027900000002</v>
      </c>
      <c r="M29" s="15">
        <v>117.16027500000001</v>
      </c>
    </row>
    <row r="30" spans="1:13" ht="15">
      <c r="A30" s="24">
        <v>2017</v>
      </c>
      <c r="B30" s="15">
        <v>121.99151200000001</v>
      </c>
      <c r="C30" s="15">
        <v>122.79895400000001</v>
      </c>
      <c r="D30" s="15">
        <v>122.34</v>
      </c>
      <c r="E30" s="15">
        <v>119.89196800000002</v>
      </c>
      <c r="F30" s="15">
        <v>117.398356</v>
      </c>
      <c r="G30" s="15">
        <v>117.53635100000001</v>
      </c>
      <c r="H30" s="15">
        <v>115.39712500000002</v>
      </c>
      <c r="I30" s="15">
        <v>117.34635300000002</v>
      </c>
      <c r="J30" s="15">
        <v>120.516535</v>
      </c>
      <c r="K30" s="15">
        <v>120.34368400000002</v>
      </c>
      <c r="L30" s="15">
        <v>122.71624100000002</v>
      </c>
      <c r="M30" s="15">
        <v>123.51376900000005</v>
      </c>
    </row>
    <row r="31" spans="1:13" ht="15">
      <c r="A31" s="24">
        <v>2018</v>
      </c>
      <c r="B31" s="15">
        <v>124.55389200000002</v>
      </c>
      <c r="C31" s="15">
        <v>124.66208400000001</v>
      </c>
      <c r="D31" s="15">
        <v>122.79467300000002</v>
      </c>
      <c r="E31" s="15">
        <v>124.15899500000002</v>
      </c>
      <c r="F31" s="15">
        <v>128.290196</v>
      </c>
      <c r="G31" s="15">
        <v>131.87631600000003</v>
      </c>
      <c r="H31" s="15">
        <v>131.79739000000006</v>
      </c>
      <c r="I31" s="15">
        <v>132.49018200000003</v>
      </c>
      <c r="J31" s="15">
        <v>134.48279000000002</v>
      </c>
      <c r="K31" s="15">
        <v>136.616613</v>
      </c>
      <c r="L31" s="15">
        <v>137.05865400000002</v>
      </c>
      <c r="M31" s="15">
        <v>131.004212</v>
      </c>
    </row>
    <row r="32" spans="1:13" ht="15">
      <c r="A32" s="24">
        <v>2019</v>
      </c>
      <c r="B32" s="15">
        <v>129.268337</v>
      </c>
      <c r="C32" s="15">
        <v>128.93373100000002</v>
      </c>
      <c r="D32" s="15">
        <v>130.71726200000003</v>
      </c>
      <c r="E32" s="15">
        <v>132.85270000000003</v>
      </c>
      <c r="F32" s="15">
        <v>135.32845200000003</v>
      </c>
      <c r="G32" s="15">
        <v>133.39047800000003</v>
      </c>
      <c r="H32" s="15">
        <v>131.760719</v>
      </c>
      <c r="I32" s="15">
        <v>132.57667200000003</v>
      </c>
      <c r="J32" s="15">
        <v>131.270388</v>
      </c>
      <c r="K32" s="15">
        <v>131.89280200000002</v>
      </c>
      <c r="L32" s="15">
        <v>130.283996</v>
      </c>
      <c r="M32" s="15">
        <v>129.43001800000002</v>
      </c>
    </row>
    <row r="33" spans="1:13" ht="15">
      <c r="A33" s="24">
        <v>2020</v>
      </c>
      <c r="B33" s="15">
        <v>132.63434700000005</v>
      </c>
      <c r="C33" s="15">
        <v>127.78902900000001</v>
      </c>
      <c r="D33" s="15">
        <v>124.08827100000002</v>
      </c>
      <c r="E33" s="15">
        <v>115.81342800000002</v>
      </c>
      <c r="F33" s="15">
        <v>111.62</v>
      </c>
      <c r="G33" s="15">
        <v>111.9</v>
      </c>
      <c r="H33" s="15">
        <v>116.55</v>
      </c>
      <c r="I33" s="15">
        <v>117.67</v>
      </c>
      <c r="J33" s="15">
        <v>118</v>
      </c>
      <c r="K33" s="15">
        <v>117.85</v>
      </c>
      <c r="L33" s="15">
        <v>117.04967500000001</v>
      </c>
      <c r="M33" s="15">
        <v>118.66165900000001</v>
      </c>
    </row>
    <row r="34" spans="1:15" ht="15">
      <c r="A34" s="24">
        <v>2021</v>
      </c>
      <c r="B34" s="15">
        <v>121.73464200000002</v>
      </c>
      <c r="C34" s="15">
        <v>124.91251400000003</v>
      </c>
      <c r="D34" s="15">
        <v>128.108541</v>
      </c>
      <c r="E34" s="15">
        <v>129.22425900000002</v>
      </c>
      <c r="F34" s="15">
        <v>130.93111900000002</v>
      </c>
      <c r="G34" s="15">
        <v>132.90879920000006</v>
      </c>
      <c r="H34" s="15">
        <v>135.365912064</v>
      </c>
      <c r="I34" s="15">
        <v>136.923156</v>
      </c>
      <c r="J34" s="15">
        <v>136.843815</v>
      </c>
      <c r="K34" s="15">
        <v>143.28119999999998</v>
      </c>
      <c r="L34" s="15">
        <v>149.814849</v>
      </c>
      <c r="M34" s="15">
        <v>149.19528200000002</v>
      </c>
      <c r="O34" s="158"/>
    </row>
    <row r="35" spans="1:15" ht="15">
      <c r="A35" s="24">
        <v>2022</v>
      </c>
      <c r="B35" s="14">
        <v>148.7429</v>
      </c>
      <c r="C35" s="14">
        <v>151.07649600000005</v>
      </c>
      <c r="D35" s="14">
        <v>171.39069200000003</v>
      </c>
      <c r="E35" s="14">
        <v>175.72314699999998</v>
      </c>
      <c r="F35" s="14">
        <v>179.58246300000002</v>
      </c>
      <c r="G35" s="14">
        <v>190.15017400000002</v>
      </c>
      <c r="H35" s="14">
        <v>197.37768600000007</v>
      </c>
      <c r="I35" s="14">
        <v>184.95063100000002</v>
      </c>
      <c r="J35" s="14">
        <v>182.21923400000003</v>
      </c>
      <c r="K35" s="14">
        <v>182.560833</v>
      </c>
      <c r="L35" s="14">
        <v>188.71511900000004</v>
      </c>
      <c r="M35" s="14">
        <v>179.408205</v>
      </c>
      <c r="O35" s="158"/>
    </row>
    <row r="36" spans="1:13" ht="15">
      <c r="A36" s="24">
        <v>2023</v>
      </c>
      <c r="B36" s="14">
        <v>171.27</v>
      </c>
      <c r="C36" s="14">
        <v>169.5</v>
      </c>
      <c r="D36" s="14">
        <v>166.83</v>
      </c>
      <c r="E36" s="14">
        <v>162.09</v>
      </c>
      <c r="F36" s="14">
        <v>155.29</v>
      </c>
      <c r="G36" s="14">
        <v>145.47</v>
      </c>
      <c r="H36" s="14">
        <v>144.64</v>
      </c>
      <c r="I36" s="14">
        <v>150.46</v>
      </c>
      <c r="J36" s="14">
        <v>158.34</v>
      </c>
      <c r="K36" s="14">
        <v>162.29</v>
      </c>
      <c r="L36" s="14">
        <v>160.22</v>
      </c>
      <c r="M36" s="14">
        <v>151.87</v>
      </c>
    </row>
    <row r="37" spans="1:13" ht="15">
      <c r="A37" s="115"/>
      <c r="B37" s="14"/>
      <c r="C37" s="14"/>
      <c r="D37" s="14"/>
      <c r="E37" s="14"/>
      <c r="F37" s="14"/>
      <c r="G37" s="14"/>
      <c r="H37" s="14"/>
      <c r="I37" s="14"/>
      <c r="J37" s="14"/>
      <c r="K37" s="14"/>
      <c r="L37" s="14"/>
      <c r="M37" s="14"/>
    </row>
  </sheetData>
  <sheetProtection/>
  <printOptions/>
  <pageMargins left="0.7" right="0.7" top="0.75" bottom="0.75" header="0.3" footer="0.3"/>
  <pageSetup horizontalDpi="1200" verticalDpi="12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Andrew Knight</cp:lastModifiedBy>
  <cp:lastPrinted>2020-03-25T09:27:09Z</cp:lastPrinted>
  <dcterms:created xsi:type="dcterms:W3CDTF">1999-02-18T15:49:48Z</dcterms:created>
  <dcterms:modified xsi:type="dcterms:W3CDTF">2024-03-21T08:31:25Z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A43376573</vt:lpwstr>
  </property>
  <property fmtid="{D5CDD505-2E9C-101B-9397-08002B2CF9AE}" pid="3" name="Objective-Comment">
    <vt:lpwstr/>
  </property>
  <property fmtid="{D5CDD505-2E9C-101B-9397-08002B2CF9AE}" pid="4" name="Objective-CreationStamp">
    <vt:filetime>2023-04-19T08:12:38Z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2024-03-15T13:10:24Z</vt:filetime>
  </property>
  <property fmtid="{D5CDD505-2E9C-101B-9397-08002B2CF9AE}" pid="8" name="Objective-ModificationStamp">
    <vt:filetime>2024-03-15T13:10:24Z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1" name="Objective-Parent">
    <vt:lpwstr>Scottish Transport Statistics: 2023: Research and analysis: Transport: 2022-2027</vt:lpwstr>
  </property>
  <property fmtid="{D5CDD505-2E9C-101B-9397-08002B2CF9AE}" pid="12" name="Objective-State">
    <vt:lpwstr>Published</vt:lpwstr>
  </property>
  <property fmtid="{D5CDD505-2E9C-101B-9397-08002B2CF9AE}" pid="13" name="Objective-Title">
    <vt:lpwstr>STS - Chapter 10 - Finance - Reference tables</vt:lpwstr>
  </property>
  <property fmtid="{D5CDD505-2E9C-101B-9397-08002B2CF9AE}" pid="14" name="Objective-Version">
    <vt:lpwstr>11.0</vt:lpwstr>
  </property>
  <property fmtid="{D5CDD505-2E9C-101B-9397-08002B2CF9AE}" pid="15" name="Objective-VersionComment">
    <vt:lpwstr/>
  </property>
  <property fmtid="{D5CDD505-2E9C-101B-9397-08002B2CF9AE}" pid="16" name="Objective-VersionNumber">
    <vt:r8>12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