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80" activeTab="2"/>
  </bookViews>
  <sheets>
    <sheet name="comments" sheetId="1" r:id="rId1"/>
    <sheet name="Fig 4.1" sheetId="2" r:id="rId2"/>
    <sheet name="T4.1(a)" sheetId="3" r:id="rId3"/>
    <sheet name="T4.1(b)" sheetId="4" r:id="rId4"/>
    <sheet name="A" sheetId="5" r:id="rId5"/>
  </sheets>
  <definedNames>
    <definedName name="MACROS">'A'!$IU$8110</definedName>
    <definedName name="MENU">'A'!$A$1:$IU$8110</definedName>
    <definedName name="_xlnm.Print_Area" localSheetId="1">'Fig 4.1'!$1:$115</definedName>
    <definedName name="_xlnm.Print_Area" localSheetId="2">'T4.1(a)'!$A$1:$L$57</definedName>
    <definedName name="_xlnm.Print_Area">'A'!$A$1:$G$2</definedName>
    <definedName name="TIME">'A'!$G$1:$IU$8110</definedName>
    <definedName name="UNIT">'A'!$1:$8114</definedName>
    <definedName name="WHOLE">'A'!$CA$329</definedName>
  </definedNames>
  <calcPr fullCalcOnLoad="1"/>
</workbook>
</file>

<file path=xl/sharedStrings.xml><?xml version="1.0" encoding="utf-8"?>
<sst xmlns="http://schemas.openxmlformats.org/spreadsheetml/2006/main" count="177" uniqueCount="75">
  <si>
    <t xml:space="preserve">  Private Cars and </t>
  </si>
  <si>
    <t xml:space="preserve">    Commercial vehicles</t>
  </si>
  <si>
    <t xml:space="preserve">  Heavy Goods Vehicles</t>
  </si>
  <si>
    <t xml:space="preserve">  Buses</t>
  </si>
  <si>
    <t xml:space="preserve">  Motor Cycles</t>
  </si>
  <si>
    <t xml:space="preserve">  Exempted Vehicles</t>
  </si>
  <si>
    <t xml:space="preserve">  Tolls levied</t>
  </si>
  <si>
    <t xml:space="preserve">      - current prices</t>
  </si>
  <si>
    <t xml:space="preserve">  Average toll</t>
  </si>
  <si>
    <t>1. From 1 September 1997, one-way tolls were introduced for Forth Road Bridge northbound crossings. Southbound crossings were no</t>
  </si>
  <si>
    <t>£ thousand</t>
  </si>
  <si>
    <t>pence</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</si>
  <si>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</si>
  <si>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</si>
  <si>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</si>
  <si>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</si>
  <si>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Total recorded crossings</t>
  </si>
  <si>
    <t>All recorded crossings</t>
  </si>
  <si>
    <t xml:space="preserve"> recorded crossings (thousands)</t>
  </si>
  <si>
    <t>recorded crossings (thousands)</t>
  </si>
  <si>
    <t xml:space="preserve">Value for latest year </t>
  </si>
  <si>
    <t>=</t>
  </si>
  <si>
    <t>MULTIPLIER TO CONVERT</t>
  </si>
  <si>
    <t xml:space="preserve">CURRENT PRICES TO </t>
  </si>
  <si>
    <t>CONSTANT PRICES</t>
  </si>
  <si>
    <t>RETAIL PRICES INDEX (Jan '87=100)</t>
  </si>
  <si>
    <t>Forth</t>
  </si>
  <si>
    <t>Erskine</t>
  </si>
  <si>
    <t>Tay</t>
  </si>
  <si>
    <t xml:space="preserve">    longer counted.</t>
  </si>
  <si>
    <t>3. From 1 June 1991, one-way tolls were introduced for Tay Bridge southbound crossings. Northbound crossings were no longer counted.</t>
  </si>
  <si>
    <t xml:space="preserve">2. Figures in italics have been estimated. 'Northbound crossings' prior to 1997 and 'Both directions' from 1998 have been estimated by either </t>
  </si>
  <si>
    <t>1997</t>
  </si>
  <si>
    <t>1998</t>
  </si>
  <si>
    <t>1999</t>
  </si>
  <si>
    <t>2000</t>
  </si>
  <si>
    <t>2001</t>
  </si>
  <si>
    <t>See - http://www.statistics.gov.uk/statbase/Product.asp?vlnk=611&amp;More=N</t>
  </si>
  <si>
    <t>thousands</t>
  </si>
  <si>
    <t>2002</t>
  </si>
  <si>
    <t xml:space="preserve">4. Figures in italics have been estimated. 'Both directions' from 1992 have been estimated by doubling the 'Total recorded crossings' figure.  </t>
  </si>
  <si>
    <t>Source Monthly Digest of Statistics Table 18.3, Prices &amp; Wages, all items</t>
  </si>
  <si>
    <t>Cars, commercial vehicles,</t>
  </si>
  <si>
    <t xml:space="preserve">    to obtain the 'Both directions' figures for 1998 onwards. </t>
  </si>
  <si>
    <t xml:space="preserve">    halving the 'Total recorded crossings' figures pre-1997 to obtain the 'Northbound' figures or doubling the 'Total recorded crossings' figure </t>
  </si>
  <si>
    <t xml:space="preserve">         HGVs and buses</t>
  </si>
  <si>
    <t xml:space="preserve">Total estimated crossings </t>
  </si>
  <si>
    <t xml:space="preserve">    2004, so the figures for 2004 cover only the period prior to that date.  </t>
  </si>
  <si>
    <t xml:space="preserve"> </t>
  </si>
  <si>
    <t xml:space="preserve">      - at 2006 prices</t>
  </si>
  <si>
    <t>..</t>
  </si>
  <si>
    <t xml:space="preserve">Value for previous year </t>
  </si>
  <si>
    <t xml:space="preserve">     i.e. all four bridges up to 2004, three bridges in 2005 and two bridges in 2006.</t>
  </si>
  <si>
    <t xml:space="preserve">      - at 2007 prices</t>
  </si>
  <si>
    <t>Source: Scottish Government - Not National Statistics</t>
  </si>
  <si>
    <r>
      <t xml:space="preserve">Northbound Crossings only </t>
    </r>
    <r>
      <rPr>
        <vertAlign val="superscript"/>
        <sz val="12"/>
        <rFont val="Arial"/>
        <family val="2"/>
      </rPr>
      <t>2</t>
    </r>
  </si>
  <si>
    <r>
      <t xml:space="preserve">Both directions </t>
    </r>
    <r>
      <rPr>
        <vertAlign val="superscript"/>
        <sz val="12"/>
        <rFont val="Arial"/>
        <family val="2"/>
      </rPr>
      <t>2</t>
    </r>
  </si>
  <si>
    <r>
      <t xml:space="preserve">Southbound Crossings only </t>
    </r>
    <r>
      <rPr>
        <vertAlign val="superscript"/>
        <sz val="12"/>
        <rFont val="Arial"/>
        <family val="2"/>
      </rPr>
      <t>4</t>
    </r>
  </si>
  <si>
    <r>
      <t xml:space="preserve">Both directions </t>
    </r>
    <r>
      <rPr>
        <vertAlign val="superscript"/>
        <sz val="12"/>
        <rFont val="Arial"/>
        <family val="2"/>
      </rPr>
      <t>4</t>
    </r>
  </si>
  <si>
    <r>
      <t xml:space="preserve">Table 4.1 </t>
    </r>
    <r>
      <rPr>
        <sz val="12"/>
        <rFont val="Arial"/>
        <family val="2"/>
      </rPr>
      <t xml:space="preserve">Traffic and tolls levied </t>
    </r>
  </si>
  <si>
    <r>
      <t>Table 4.1(continued)</t>
    </r>
    <r>
      <rPr>
        <sz val="12"/>
        <rFont val="Arial"/>
        <family val="2"/>
      </rPr>
      <t xml:space="preserve"> Traffic and tolls levied </t>
    </r>
  </si>
  <si>
    <r>
      <t xml:space="preserve">Total </t>
    </r>
    <r>
      <rPr>
        <i/>
        <sz val="12"/>
        <rFont val="Arial"/>
        <family val="2"/>
      </rPr>
      <t xml:space="preserve">recorded </t>
    </r>
    <r>
      <rPr>
        <sz val="12"/>
        <rFont val="Arial"/>
        <family val="2"/>
      </rPr>
      <t xml:space="preserve">crossings </t>
    </r>
  </si>
  <si>
    <r>
      <t xml:space="preserve">for </t>
    </r>
    <r>
      <rPr>
        <i/>
        <sz val="12"/>
        <rFont val="Arial"/>
        <family val="2"/>
      </rPr>
      <t>both</t>
    </r>
    <r>
      <rPr>
        <sz val="12"/>
        <rFont val="Arial"/>
        <family val="2"/>
      </rPr>
      <t xml:space="preserve"> directions</t>
    </r>
  </si>
  <si>
    <t xml:space="preserve">     e.g. the 2005 figure relates to the period from 1 April 2005 to 31 March 2006.  Tolls were removed from the Erskine Bridge on 31 March 2006.</t>
  </si>
  <si>
    <t>Skye</t>
  </si>
  <si>
    <r>
      <t xml:space="preserve">Figure 4.1    </t>
    </r>
    <r>
      <rPr>
        <sz val="26"/>
        <rFont val="Arial MT"/>
        <family val="0"/>
      </rPr>
      <t xml:space="preserve">       Vehicle crossings</t>
    </r>
  </si>
  <si>
    <t xml:space="preserve">6. Figures for crossings and tolls levied on the Erskine Bridge are for financial years – </t>
  </si>
  <si>
    <t xml:space="preserve">7. The Skye Bridge was opened in October 1995; the 1995 figures are for 2.5 months only.  Tolls were removed on 21 December </t>
  </si>
  <si>
    <t>8. These figures are the totals for the bridges for which tolls were levied in each year -</t>
  </si>
  <si>
    <r>
      <t xml:space="preserve">Erskine Bridge </t>
    </r>
    <r>
      <rPr>
        <b/>
        <vertAlign val="superscript"/>
        <sz val="12"/>
        <rFont val="Arial"/>
        <family val="2"/>
      </rPr>
      <t>6</t>
    </r>
  </si>
  <si>
    <r>
      <t xml:space="preserve">Skye Bridge </t>
    </r>
    <r>
      <rPr>
        <b/>
        <vertAlign val="superscript"/>
        <sz val="12"/>
        <rFont val="Arial"/>
        <family val="2"/>
      </rPr>
      <t>7</t>
    </r>
  </si>
  <si>
    <r>
      <t xml:space="preserve">All Bridges with tolls </t>
    </r>
    <r>
      <rPr>
        <b/>
        <vertAlign val="superscript"/>
        <sz val="12"/>
        <rFont val="Arial"/>
        <family val="2"/>
      </rPr>
      <t>8</t>
    </r>
  </si>
  <si>
    <t>5. Tolls were removed from the Forth and Tay bridges with effect from 11 February 2008.</t>
  </si>
  <si>
    <r>
      <t>Forth Road Bridge</t>
    </r>
    <r>
      <rPr>
        <b/>
        <vertAlign val="superscript"/>
        <sz val="12"/>
        <rFont val="Arial"/>
        <family val="2"/>
      </rPr>
      <t>1.5</t>
    </r>
  </si>
  <si>
    <r>
      <t xml:space="preserve">Tay Road Bridge </t>
    </r>
    <r>
      <rPr>
        <b/>
        <vertAlign val="superscript"/>
        <sz val="12"/>
        <rFont val="Arial"/>
        <family val="2"/>
      </rPr>
      <t>3,5</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</si>
</sst>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_)"/>
    <numFmt numFmtId="166" formatCode="0_)"/>
    <numFmt numFmtId="167" formatCode="0.00_)"/>
    <numFmt numFmtId="168" formatCode="0.0"/>
    <numFmt numFmtId="169" formatCode="#,##0.0"/>
    <numFmt numFmtId="170" formatCode="#,##0_ ;\-#,##0\ "/>
    <numFmt numFmtId="171" formatCode="_-* #,##0.0_-;\-* #,##0.0_-;_-* &quot;-&quot;??_-;_-@_-"/>
    <numFmt numFmtId="172" formatCode="_-* #,##0_-;\-* #,##0_-;_-* &quot;-&quot;??_-;_-@_-"/>
    <numFmt numFmtId="173" formatCode="00000"/>
    <numFmt numFmtId="174" formatCode="&quot;Yes&quot;;&quot;Yes&quot;;&quot;No&quot;"/>
    <numFmt numFmtId="175" formatCode="&quot;True&quot;;&quot;True&quot;;&quot;False&quot;"/>
    <numFmt numFmtId="176" formatCode="&quot;On&quot;;&quot;On&quot;;&quot;Off&quot;"/>
    <numFmt numFmtId="177" formatCode="[$€-2]\ #,##0.00_);[Red]\([$€-2]\ #,##0.00\)"/>
  </numFmts>
  <fonts count="34">
    <font>
      <sz val="12"/>
      <name val="Arial MT"/>
      <family val="0"/>
    </font>
    <font>
      <b/>
      <sz val="10"/>
      <name val="Arial"/>
      <family val="0"/>
    </font>
    <font>
      <i/>
      <sz val="10"/>
      <name val="Arial"/>
      <family val="0"/>
    </font>
    <font>
      <b/>
      <i/>
      <sz val="10"/>
      <name val="Arial"/>
      <family val="0"/>
    </font>
    <font>
      <sz val="10"/>
      <name val="Arial"/>
      <family val="0"/>
    </font>
    <font>
      <b/>
      <sz val="12"/>
      <name val="Arial"/>
      <family val="2"/>
    </font>
    <font>
      <sz val="12"/>
      <name val="Arial"/>
      <family val="2"/>
    </font>
    <font>
      <sz val="12"/>
      <color indexed="17"/>
      <name val="Arial MT"/>
      <family val="0"/>
    </font>
    <font>
      <sz val="12"/>
      <color indexed="56"/>
      <name val="Arial MT"/>
      <family val="0"/>
    </font>
    <font>
      <sz val="12"/>
      <color indexed="56"/>
      <name val="Arial"/>
      <family val="2"/>
    </font>
    <font>
      <i/>
      <sz val="12"/>
      <name val="Arial"/>
      <family val="2"/>
    </font>
    <font>
      <sz val="10"/>
      <color indexed="10"/>
      <name val="Arial"/>
      <family val="2"/>
    </font>
    <font>
      <sz val="10"/>
      <color indexed="17"/>
      <name val="Arial"/>
      <family val="2"/>
    </font>
    <font>
      <sz val="12"/>
      <color indexed="12"/>
      <name val="Arial"/>
      <family val="2"/>
    </font>
    <font>
      <sz val="12"/>
      <color indexed="10"/>
      <name val="Arial"/>
      <family val="2"/>
    </font>
    <font>
      <b/>
      <sz val="12"/>
      <name val="Arial MT"/>
      <family val="0"/>
    </font>
    <font>
      <sz val="16"/>
      <name val="Arial MT"/>
      <family val="0"/>
    </font>
    <font>
      <sz val="26"/>
      <name val="Arial MT"/>
      <family val="0"/>
    </font>
    <font>
      <b/>
      <sz val="26"/>
      <name val="Arial MT"/>
      <family val="0"/>
    </font>
    <font>
      <sz val="12"/>
      <color indexed="12"/>
      <name val="Arial MT"/>
      <family val="0"/>
    </font>
    <font>
      <i/>
      <sz val="12"/>
      <name val="Arial MT"/>
      <family val="0"/>
    </font>
    <font>
      <sz val="2"/>
      <name val="Arial"/>
      <family val="0"/>
    </font>
    <font>
      <sz val="2.25"/>
      <name val="Arial"/>
      <family val="2"/>
    </font>
    <font>
      <sz val="3.25"/>
      <name val="Arial"/>
      <family val="2"/>
    </font>
    <font>
      <sz val="12"/>
      <color indexed="10"/>
      <name val="Arial MT"/>
      <family val="0"/>
    </font>
    <font>
      <u val="single"/>
      <sz val="10.2"/>
      <color indexed="12"/>
      <name val="Arial MT"/>
      <family val="0"/>
    </font>
    <font>
      <u val="single"/>
      <sz val="10.2"/>
      <color indexed="36"/>
      <name val="Arial MT"/>
      <family val="0"/>
    </font>
    <font>
      <vertAlign val="superscript"/>
      <sz val="16"/>
      <name val="Arial MT"/>
      <family val="0"/>
    </font>
    <font>
      <b/>
      <vertAlign val="superscript"/>
      <sz val="12"/>
      <name val="Arial"/>
      <family val="2"/>
    </font>
    <font>
      <vertAlign val="superscript"/>
      <sz val="12"/>
      <name val="Arial"/>
      <family val="2"/>
    </font>
    <font>
      <i/>
      <sz val="12"/>
      <color indexed="12"/>
      <name val="Arial"/>
      <family val="2"/>
    </font>
    <font>
      <b/>
      <sz val="16"/>
      <name val="Arial"/>
      <family val="2"/>
    </font>
    <font>
      <sz val="10"/>
      <color indexed="56"/>
      <name val="Arial"/>
      <family val="2"/>
    </font>
    <font>
      <sz val="10"/>
      <color indexed="12"/>
      <name val="Arial"/>
      <family val="2"/>
    </font>
  </fonts>
  <fills count="2">
    <fill>
      <patternFill/>
    </fill>
    <fill>
      <patternFill patternType="gray125"/>
    </fill>
  </fills>
  <borders count="11">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4" fillId="0" borderId="0" applyFont="0" applyFill="0" applyBorder="0" applyAlignment="0" applyProtection="0"/>
  </cellStyleXfs>
  <cellXfs count="116">
    <xf numFmtId="164" fontId="0" fillId="0" borderId="0" xfId="0" applyAlignment="1">
      <alignment/>
    </xf>
    <xf numFmtId="164" fontId="5" fillId="0" borderId="0" xfId="0" applyNumberFormat="1" applyFont="1" applyAlignment="1" applyProtection="1">
      <alignment horizontal="left"/>
      <protection/>
    </xf>
    <xf numFmtId="164" fontId="6" fillId="0" borderId="0" xfId="0" applyFont="1" applyAlignment="1">
      <alignment/>
    </xf>
    <xf numFmtId="165" fontId="6" fillId="0" borderId="0" xfId="0" applyNumberFormat="1" applyFont="1" applyAlignment="1" applyProtection="1">
      <alignment/>
      <protection/>
    </xf>
    <xf numFmtId="164" fontId="7" fillId="0" borderId="0" xfId="0" applyFont="1" applyAlignment="1">
      <alignment/>
    </xf>
    <xf numFmtId="164" fontId="8" fillId="0" borderId="0" xfId="0" applyFont="1" applyAlignment="1">
      <alignment/>
    </xf>
    <xf numFmtId="164" fontId="4" fillId="0" borderId="0" xfId="0" applyFont="1" applyBorder="1" applyAlignment="1">
      <alignment/>
    </xf>
    <xf numFmtId="164" fontId="4" fillId="0" borderId="0" xfId="0" applyFont="1" applyAlignment="1">
      <alignment/>
    </xf>
    <xf numFmtId="164" fontId="2" fillId="0" borderId="0" xfId="0" applyFont="1" applyAlignment="1">
      <alignment/>
    </xf>
    <xf numFmtId="164" fontId="2" fillId="0" borderId="0" xfId="0" applyFont="1" applyAlignment="1">
      <alignment horizontal="right"/>
    </xf>
    <xf numFmtId="164" fontId="4" fillId="0" borderId="0" xfId="0" applyFont="1" applyBorder="1" applyAlignment="1">
      <alignment horizontal="left"/>
    </xf>
    <xf numFmtId="3" fontId="4" fillId="0" borderId="0" xfId="0" applyNumberFormat="1" applyFont="1" applyBorder="1" applyAlignment="1">
      <alignment/>
    </xf>
    <xf numFmtId="2" fontId="4" fillId="0" borderId="0" xfId="0" applyNumberFormat="1" applyFont="1" applyBorder="1" applyAlignment="1">
      <alignment/>
    </xf>
    <xf numFmtId="164" fontId="4" fillId="0" borderId="0" xfId="0" applyFont="1" applyBorder="1" applyAlignment="1">
      <alignment horizontal="right"/>
    </xf>
    <xf numFmtId="2" fontId="4" fillId="0" borderId="0" xfId="0" applyNumberFormat="1" applyFont="1" applyBorder="1" applyAlignment="1" quotePrefix="1">
      <alignment horizontal="right"/>
    </xf>
    <xf numFmtId="164" fontId="6" fillId="0" borderId="0" xfId="0" applyFont="1" applyBorder="1" applyAlignment="1">
      <alignment/>
    </xf>
    <xf numFmtId="164" fontId="2" fillId="0" borderId="0" xfId="0" applyFont="1" applyFill="1" applyBorder="1" applyAlignment="1">
      <alignment horizontal="right"/>
    </xf>
    <xf numFmtId="164" fontId="4" fillId="0" borderId="0" xfId="0" applyFont="1" applyFill="1" applyBorder="1" applyAlignment="1">
      <alignment/>
    </xf>
    <xf numFmtId="2" fontId="2" fillId="0" borderId="0" xfId="0" applyNumberFormat="1" applyFont="1" applyFill="1" applyBorder="1" applyAlignment="1">
      <alignment horizontal="right"/>
    </xf>
    <xf numFmtId="164" fontId="2" fillId="0" borderId="0" xfId="0" applyFont="1" applyFill="1" applyAlignment="1">
      <alignment horizontal="right"/>
    </xf>
    <xf numFmtId="3" fontId="6" fillId="0" borderId="0" xfId="0" applyNumberFormat="1" applyFont="1" applyBorder="1" applyAlignment="1">
      <alignment/>
    </xf>
    <xf numFmtId="3" fontId="6" fillId="0" borderId="1" xfId="0" applyNumberFormat="1" applyFont="1" applyBorder="1" applyAlignment="1">
      <alignment/>
    </xf>
    <xf numFmtId="3" fontId="6" fillId="0" borderId="0" xfId="0" applyNumberFormat="1" applyFont="1" applyFill="1" applyBorder="1" applyAlignment="1">
      <alignment/>
    </xf>
    <xf numFmtId="169" fontId="9" fillId="0" borderId="0" xfId="0" applyNumberFormat="1" applyFont="1" applyBorder="1" applyAlignment="1">
      <alignment/>
    </xf>
    <xf numFmtId="164" fontId="6" fillId="0" borderId="0" xfId="0" applyFont="1" applyBorder="1" applyAlignment="1">
      <alignment horizontal="righ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2" fontId="6" fillId="0" borderId="0" xfId="0" applyNumberFormat="1" applyFont="1" applyBorder="1" applyAlignment="1">
      <alignment/>
    </xf>
    <xf numFmtId="2" fontId="6" fillId="0" borderId="0" xfId="0" applyNumberFormat="1" applyFont="1" applyFill="1" applyBorder="1" applyAlignment="1">
      <alignment/>
    </xf>
    <xf numFmtId="164" fontId="10" fillId="0" borderId="0" xfId="0" applyFont="1" applyAlignment="1">
      <alignment/>
    </xf>
    <xf numFmtId="164" fontId="10" fillId="0" borderId="0" xfId="0" applyFont="1" applyFill="1" applyAlignment="1">
      <alignment horizontal="right"/>
    </xf>
    <xf numFmtId="2" fontId="6" fillId="0" borderId="0" xfId="0" applyNumberFormat="1" applyFont="1" applyBorder="1" applyAlignment="1">
      <alignment horizontal="right"/>
    </xf>
    <xf numFmtId="1" fontId="6" fillId="0" borderId="0" xfId="0" applyNumberFormat="1" applyFont="1" applyBorder="1" applyAlignment="1">
      <alignment/>
    </xf>
    <xf numFmtId="1" fontId="6" fillId="0" borderId="0" xfId="0" applyNumberFormat="1" applyFont="1" applyFill="1" applyBorder="1" applyAlignment="1">
      <alignment/>
    </xf>
    <xf numFmtId="164" fontId="5" fillId="0" borderId="0" xfId="0" applyFont="1" applyFill="1" applyBorder="1" applyAlignment="1">
      <alignment horizontal="right"/>
    </xf>
    <xf numFmtId="4" fontId="6" fillId="0" borderId="0" xfId="0" applyNumberFormat="1" applyFont="1" applyFill="1" applyBorder="1" applyAlignment="1">
      <alignment/>
    </xf>
    <xf numFmtId="1" fontId="6" fillId="0" borderId="2" xfId="0" applyNumberFormat="1" applyFont="1" applyBorder="1" applyAlignment="1">
      <alignment horizontal="right"/>
    </xf>
    <xf numFmtId="1" fontId="6" fillId="0" borderId="0" xfId="0" applyNumberFormat="1" applyFont="1" applyBorder="1" applyAlignment="1">
      <alignment horizontal="right"/>
    </xf>
    <xf numFmtId="164" fontId="5" fillId="0" borderId="3" xfId="0" applyFont="1" applyBorder="1" applyAlignment="1">
      <alignment/>
    </xf>
    <xf numFmtId="164" fontId="5" fillId="0" borderId="3" xfId="0" applyFont="1" applyBorder="1" applyAlignment="1">
      <alignment horizontal="right"/>
    </xf>
    <xf numFmtId="164" fontId="1" fillId="0" borderId="0" xfId="0" applyFont="1" applyAlignment="1">
      <alignment vertical="center"/>
    </xf>
    <xf numFmtId="1" fontId="6" fillId="0" borderId="0" xfId="0" applyNumberFormat="1" applyFont="1" applyFill="1" applyBorder="1" applyAlignment="1">
      <alignment horizontal="right"/>
    </xf>
    <xf numFmtId="164" fontId="6" fillId="0" borderId="0" xfId="0" applyFont="1" applyBorder="1" applyAlignment="1" applyProtection="1">
      <alignment horizontal="right"/>
      <protection locked="0"/>
    </xf>
    <xf numFmtId="164" fontId="1" fillId="0" borderId="4" xfId="0" applyFont="1" applyBorder="1" applyAlignment="1">
      <alignment horizontal="right"/>
    </xf>
    <xf numFmtId="164" fontId="0" fillId="0" borderId="0" xfId="0" applyAlignment="1" quotePrefix="1">
      <alignment horizontal="center"/>
    </xf>
    <xf numFmtId="164" fontId="11" fillId="0" borderId="0" xfId="0" applyFont="1" applyAlignment="1">
      <alignment/>
    </xf>
    <xf numFmtId="164" fontId="12" fillId="0" borderId="0" xfId="0" applyFont="1" applyAlignment="1">
      <alignment/>
    </xf>
    <xf numFmtId="3" fontId="13" fillId="0" borderId="0" xfId="0" applyNumberFormat="1" applyFont="1" applyBorder="1" applyAlignment="1">
      <alignment horizontal="right"/>
    </xf>
    <xf numFmtId="3" fontId="14" fillId="0" borderId="0" xfId="0" applyNumberFormat="1" applyFont="1" applyFill="1" applyBorder="1" applyAlignment="1">
      <alignment/>
    </xf>
    <xf numFmtId="43" fontId="6" fillId="0" borderId="0" xfId="15" applyFont="1" applyBorder="1" applyAlignment="1">
      <alignment/>
    </xf>
    <xf numFmtId="172" fontId="6" fillId="0" borderId="0" xfId="15" applyNumberFormat="1" applyFont="1" applyBorder="1" applyAlignment="1">
      <alignment/>
    </xf>
    <xf numFmtId="172" fontId="14" fillId="0" borderId="0" xfId="15" applyNumberFormat="1" applyFont="1" applyBorder="1" applyAlignment="1">
      <alignment/>
    </xf>
    <xf numFmtId="172" fontId="4" fillId="0" borderId="0" xfId="0" applyNumberFormat="1" applyFont="1" applyBorder="1" applyAlignment="1">
      <alignment horizontal="right"/>
    </xf>
    <xf numFmtId="172" fontId="6" fillId="0" borderId="0" xfId="15" applyNumberFormat="1" applyFont="1" applyBorder="1" applyAlignment="1">
      <alignment horizontal="centerContinuous"/>
    </xf>
    <xf numFmtId="164" fontId="15" fillId="0" borderId="0" xfId="0" applyFont="1" applyAlignment="1">
      <alignment/>
    </xf>
    <xf numFmtId="164" fontId="6" fillId="0" borderId="0" xfId="0" applyFont="1" applyFill="1" applyBorder="1" applyAlignment="1">
      <alignment horizontal="right"/>
    </xf>
    <xf numFmtId="164" fontId="14" fillId="0" borderId="0" xfId="0" applyFont="1" applyBorder="1" applyAlignment="1">
      <alignment horizontal="right"/>
    </xf>
    <xf numFmtId="168" fontId="13" fillId="0" borderId="0" xfId="0" applyNumberFormat="1" applyFont="1" applyBorder="1" applyAlignment="1">
      <alignment/>
    </xf>
    <xf numFmtId="3" fontId="10" fillId="0" borderId="2" xfId="0" applyNumberFormat="1" applyFont="1" applyBorder="1" applyAlignment="1">
      <alignment/>
    </xf>
    <xf numFmtId="3" fontId="10" fillId="0" borderId="0" xfId="0" applyNumberFormat="1" applyFont="1" applyFill="1" applyBorder="1" applyAlignment="1">
      <alignment/>
    </xf>
    <xf numFmtId="172" fontId="10" fillId="0" borderId="0" xfId="15" applyNumberFormat="1" applyFont="1" applyBorder="1" applyAlignment="1">
      <alignment/>
    </xf>
    <xf numFmtId="3" fontId="10" fillId="0" borderId="0" xfId="0" applyNumberFormat="1" applyFont="1" applyBorder="1" applyAlignment="1">
      <alignment horizontal="right"/>
    </xf>
    <xf numFmtId="3" fontId="10" fillId="0" borderId="0" xfId="0" applyNumberFormat="1" applyFont="1" applyFill="1" applyBorder="1" applyAlignment="1">
      <alignment horizontal="right"/>
    </xf>
    <xf numFmtId="49" fontId="15" fillId="0" borderId="0" xfId="0" applyNumberFormat="1" applyFont="1" applyAlignment="1">
      <alignment horizontal="right"/>
    </xf>
    <xf numFmtId="3" fontId="19" fillId="0" borderId="0" xfId="0" applyNumberFormat="1" applyFont="1" applyBorder="1" applyAlignment="1">
      <alignment/>
    </xf>
    <xf numFmtId="3" fontId="19" fillId="0" borderId="0" xfId="0" applyNumberFormat="1" applyFont="1" applyAlignment="1">
      <alignment/>
    </xf>
    <xf numFmtId="168" fontId="19" fillId="0" borderId="0" xfId="0" applyNumberFormat="1" applyFont="1" applyBorder="1" applyAlignment="1">
      <alignment/>
    </xf>
    <xf numFmtId="164" fontId="19" fillId="0" borderId="0" xfId="0" applyFont="1" applyAlignment="1">
      <alignment/>
    </xf>
    <xf numFmtId="3" fontId="13" fillId="0" borderId="5" xfId="0" applyNumberFormat="1" applyFont="1" applyBorder="1" applyAlignment="1">
      <alignment horizontal="right"/>
    </xf>
    <xf numFmtId="164" fontId="5" fillId="0" borderId="0" xfId="0" applyFont="1" applyAlignment="1">
      <alignment/>
    </xf>
    <xf numFmtId="1" fontId="6" fillId="0" borderId="0" xfId="0" applyNumberFormat="1" applyFont="1" applyFill="1" applyAlignment="1">
      <alignment/>
    </xf>
    <xf numFmtId="1" fontId="6" fillId="0" borderId="0" xfId="0" applyNumberFormat="1" applyFont="1" applyAlignment="1">
      <alignment/>
    </xf>
    <xf numFmtId="3" fontId="4" fillId="0" borderId="0" xfId="0" applyNumberFormat="1" applyFont="1" applyFill="1" applyAlignment="1">
      <alignment/>
    </xf>
    <xf numFmtId="164" fontId="24" fillId="0" borderId="0" xfId="0" applyFont="1" applyAlignment="1">
      <alignment/>
    </xf>
    <xf numFmtId="164" fontId="4" fillId="0" borderId="0" xfId="0" applyFont="1" applyFill="1" applyAlignment="1">
      <alignment/>
    </xf>
    <xf numFmtId="172" fontId="6" fillId="0" borderId="0" xfId="15" applyNumberFormat="1" applyFont="1" applyFill="1" applyBorder="1" applyAlignment="1">
      <alignment/>
    </xf>
    <xf numFmtId="3" fontId="13" fillId="0" borderId="0" xfId="0" applyNumberFormat="1" applyFont="1" applyFill="1" applyBorder="1" applyAlignment="1">
      <alignment horizontal="right"/>
    </xf>
    <xf numFmtId="3" fontId="13" fillId="0" borderId="0" xfId="0" applyNumberFormat="1" applyFont="1" applyFill="1" applyBorder="1" applyAlignment="1">
      <alignment/>
    </xf>
    <xf numFmtId="3" fontId="4" fillId="0" borderId="0" xfId="0" applyNumberFormat="1" applyFont="1" applyFill="1" applyBorder="1" applyAlignment="1">
      <alignment/>
    </xf>
    <xf numFmtId="3" fontId="6" fillId="0" borderId="0" xfId="0" applyNumberFormat="1" applyFont="1" applyFill="1" applyAlignment="1">
      <alignment horizontal="right"/>
    </xf>
    <xf numFmtId="164" fontId="4" fillId="0" borderId="0" xfId="0" applyFont="1" applyAlignment="1" quotePrefix="1">
      <alignment horizontal="right"/>
    </xf>
    <xf numFmtId="168" fontId="13" fillId="0" borderId="0" xfId="0" applyNumberFormat="1" applyFont="1" applyFill="1" applyAlignment="1">
      <alignment/>
    </xf>
    <xf numFmtId="169" fontId="13" fillId="0" borderId="0" xfId="0" applyNumberFormat="1" applyFont="1" applyFill="1" applyAlignment="1">
      <alignment horizontal="right"/>
    </xf>
    <xf numFmtId="3" fontId="6" fillId="0" borderId="0" xfId="0" applyNumberFormat="1" applyFont="1" applyAlignment="1">
      <alignment/>
    </xf>
    <xf numFmtId="3" fontId="6" fillId="0" borderId="0" xfId="0" applyNumberFormat="1" applyFont="1" applyFill="1" applyAlignment="1">
      <alignment/>
    </xf>
    <xf numFmtId="3" fontId="13" fillId="0" borderId="5" xfId="0" applyNumberFormat="1" applyFont="1" applyFill="1" applyBorder="1" applyAlignment="1">
      <alignment horizontal="right"/>
    </xf>
    <xf numFmtId="3" fontId="13" fillId="0" borderId="1" xfId="0" applyNumberFormat="1" applyFont="1" applyFill="1" applyBorder="1" applyAlignment="1">
      <alignment horizontal="right"/>
    </xf>
    <xf numFmtId="3" fontId="13" fillId="0" borderId="2" xfId="0" applyNumberFormat="1" applyFont="1" applyFill="1" applyBorder="1" applyAlignment="1">
      <alignment horizontal="right"/>
    </xf>
    <xf numFmtId="3" fontId="6" fillId="0" borderId="1" xfId="0" applyNumberFormat="1" applyFont="1" applyFill="1" applyBorder="1" applyAlignment="1">
      <alignment/>
    </xf>
    <xf numFmtId="164" fontId="5" fillId="0" borderId="6" xfId="0" applyFont="1" applyBorder="1" applyAlignment="1">
      <alignment/>
    </xf>
    <xf numFmtId="164" fontId="5" fillId="0" borderId="6" xfId="0" applyFont="1" applyFill="1" applyBorder="1" applyAlignment="1">
      <alignment/>
    </xf>
    <xf numFmtId="168" fontId="13" fillId="0" borderId="7" xfId="0" applyNumberFormat="1" applyFont="1" applyFill="1" applyBorder="1" applyAlignment="1">
      <alignment/>
    </xf>
    <xf numFmtId="168" fontId="13" fillId="0" borderId="8" xfId="0" applyNumberFormat="1" applyFont="1" applyFill="1" applyBorder="1" applyAlignment="1">
      <alignment/>
    </xf>
    <xf numFmtId="164" fontId="5" fillId="0" borderId="0" xfId="0" applyFont="1" applyBorder="1" applyAlignment="1">
      <alignment horizontal="left"/>
    </xf>
    <xf numFmtId="164" fontId="6" fillId="0" borderId="0" xfId="0" applyFont="1" applyBorder="1" applyAlignment="1">
      <alignment horizontal="left"/>
    </xf>
    <xf numFmtId="164" fontId="6" fillId="0" borderId="8" xfId="0" applyFont="1" applyBorder="1" applyAlignment="1">
      <alignment/>
    </xf>
    <xf numFmtId="164" fontId="5" fillId="0" borderId="0" xfId="0" applyFont="1" applyBorder="1" applyAlignment="1">
      <alignment vertical="center"/>
    </xf>
    <xf numFmtId="3" fontId="30" fillId="0" borderId="0" xfId="0" applyNumberFormat="1" applyFont="1" applyFill="1" applyBorder="1" applyAlignment="1">
      <alignment horizontal="right"/>
    </xf>
    <xf numFmtId="172" fontId="30" fillId="0" borderId="0" xfId="15" applyNumberFormat="1" applyFont="1" applyBorder="1" applyAlignment="1">
      <alignment/>
    </xf>
    <xf numFmtId="172" fontId="30" fillId="0" borderId="0" xfId="15" applyNumberFormat="1" applyFont="1" applyFill="1" applyBorder="1" applyAlignment="1">
      <alignment/>
    </xf>
    <xf numFmtId="164" fontId="6" fillId="0" borderId="0" xfId="0" applyFont="1" applyFill="1" applyBorder="1" applyAlignment="1">
      <alignment/>
    </xf>
    <xf numFmtId="164" fontId="5" fillId="0" borderId="0" xfId="0" applyFont="1" applyBorder="1" applyAlignment="1" quotePrefix="1">
      <alignment horizontal="left" vertical="center"/>
    </xf>
    <xf numFmtId="164" fontId="5" fillId="0" borderId="6" xfId="0" applyFont="1" applyBorder="1" applyAlignment="1" quotePrefix="1">
      <alignment horizontal="right"/>
    </xf>
    <xf numFmtId="164" fontId="5" fillId="0" borderId="6" xfId="0" applyFont="1" applyFill="1" applyBorder="1" applyAlignment="1" quotePrefix="1">
      <alignment horizontal="right"/>
    </xf>
    <xf numFmtId="164" fontId="6" fillId="0" borderId="0" xfId="0" applyFont="1" applyFill="1" applyAlignment="1">
      <alignment/>
    </xf>
    <xf numFmtId="164" fontId="5" fillId="0" borderId="0" xfId="0" applyFont="1" applyAlignment="1">
      <alignment horizontal="left" vertical="center"/>
    </xf>
    <xf numFmtId="164" fontId="5" fillId="0" borderId="0" xfId="0" applyFont="1" applyAlignment="1">
      <alignment vertical="center"/>
    </xf>
    <xf numFmtId="3" fontId="6" fillId="0" borderId="8" xfId="0" applyNumberFormat="1" applyFont="1" applyFill="1" applyBorder="1" applyAlignment="1">
      <alignment horizontal="right"/>
    </xf>
    <xf numFmtId="169" fontId="32" fillId="0" borderId="0" xfId="0" applyNumberFormat="1" applyFont="1" applyBorder="1" applyAlignment="1">
      <alignment/>
    </xf>
    <xf numFmtId="168" fontId="33" fillId="0" borderId="0" xfId="0" applyNumberFormat="1" applyFont="1" applyBorder="1" applyAlignment="1">
      <alignment/>
    </xf>
    <xf numFmtId="164" fontId="0" fillId="0" borderId="0" xfId="0" applyFont="1" applyAlignment="1">
      <alignment/>
    </xf>
    <xf numFmtId="164" fontId="18" fillId="0" borderId="0" xfId="0" applyFont="1" applyAlignment="1">
      <alignment/>
    </xf>
    <xf numFmtId="3" fontId="30" fillId="0" borderId="8" xfId="0" applyNumberFormat="1" applyFont="1" applyBorder="1" applyAlignment="1">
      <alignment horizontal="right"/>
    </xf>
    <xf numFmtId="3" fontId="30" fillId="0" borderId="8" xfId="0" applyNumberFormat="1" applyFont="1" applyFill="1" applyBorder="1" applyAlignment="1">
      <alignment horizontal="right"/>
    </xf>
    <xf numFmtId="3" fontId="30" fillId="0" borderId="9" xfId="0" applyNumberFormat="1" applyFont="1" applyFill="1" applyBorder="1" applyAlignment="1">
      <alignment horizontal="right"/>
    </xf>
    <xf numFmtId="3" fontId="30" fillId="0" borderId="10" xfId="0"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
          <c:w val="0.96025"/>
          <c:h val="0.959"/>
        </c:manualLayout>
      </c:layout>
      <c:lineChart>
        <c:grouping val="standard"/>
        <c:varyColors val="0"/>
        <c:ser>
          <c:idx val="0"/>
          <c:order val="0"/>
          <c:tx>
            <c:v>Forth</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4.1'!$J$121:$T$121</c:f>
              <c:numCache>
                <c:ptCount val="11"/>
                <c:pt idx="0">
                  <c:v>0</c:v>
                </c:pt>
                <c:pt idx="1">
                  <c:v>0</c:v>
                </c:pt>
                <c:pt idx="2">
                  <c:v>0</c:v>
                </c:pt>
                <c:pt idx="3">
                  <c:v>0</c:v>
                </c:pt>
                <c:pt idx="4">
                  <c:v>0</c:v>
                </c:pt>
                <c:pt idx="5">
                  <c:v>0</c:v>
                </c:pt>
                <c:pt idx="6">
                  <c:v>0</c:v>
                </c:pt>
                <c:pt idx="7">
                  <c:v>0</c:v>
                </c:pt>
                <c:pt idx="8">
                  <c:v>0</c:v>
                </c:pt>
                <c:pt idx="9">
                  <c:v>0</c:v>
                </c:pt>
                <c:pt idx="10">
                  <c:v>0</c:v>
                </c:pt>
              </c:numCache>
            </c:numRef>
          </c:cat>
          <c:val>
            <c:numRef>
              <c:f>'Fig 4.1'!$J$122:$T$122</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Tay</c:v>
          </c:tx>
          <c:spPr>
            <a:ln w="381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FFFFFF"/>
              </a:solidFill>
              <a:ln>
                <a:solidFill>
                  <a:srgbClr val="800000"/>
                </a:solidFill>
              </a:ln>
            </c:spPr>
          </c:marker>
          <c:cat>
            <c:numRef>
              <c:f>'Fig 4.1'!$J$121:$T$121</c:f>
              <c:numCache>
                <c:ptCount val="11"/>
                <c:pt idx="0">
                  <c:v>0</c:v>
                </c:pt>
                <c:pt idx="1">
                  <c:v>0</c:v>
                </c:pt>
                <c:pt idx="2">
                  <c:v>0</c:v>
                </c:pt>
                <c:pt idx="3">
                  <c:v>0</c:v>
                </c:pt>
                <c:pt idx="4">
                  <c:v>0</c:v>
                </c:pt>
                <c:pt idx="5">
                  <c:v>0</c:v>
                </c:pt>
                <c:pt idx="6">
                  <c:v>0</c:v>
                </c:pt>
                <c:pt idx="7">
                  <c:v>0</c:v>
                </c:pt>
                <c:pt idx="8">
                  <c:v>0</c:v>
                </c:pt>
                <c:pt idx="9">
                  <c:v>0</c:v>
                </c:pt>
                <c:pt idx="10">
                  <c:v>0</c:v>
                </c:pt>
              </c:numCache>
            </c:numRef>
          </c:cat>
          <c:val>
            <c:numRef>
              <c:f>'Fig 4.1'!$J$123:$T$123</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v>Erskine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numRef>
              <c:f>'Fig 4.1'!$J$121:$T$121</c:f>
              <c:numCache>
                <c:ptCount val="11"/>
                <c:pt idx="0">
                  <c:v>0</c:v>
                </c:pt>
                <c:pt idx="1">
                  <c:v>0</c:v>
                </c:pt>
                <c:pt idx="2">
                  <c:v>0</c:v>
                </c:pt>
                <c:pt idx="3">
                  <c:v>0</c:v>
                </c:pt>
                <c:pt idx="4">
                  <c:v>0</c:v>
                </c:pt>
                <c:pt idx="5">
                  <c:v>0</c:v>
                </c:pt>
                <c:pt idx="6">
                  <c:v>0</c:v>
                </c:pt>
                <c:pt idx="7">
                  <c:v>0</c:v>
                </c:pt>
                <c:pt idx="8">
                  <c:v>0</c:v>
                </c:pt>
                <c:pt idx="9">
                  <c:v>0</c:v>
                </c:pt>
                <c:pt idx="10">
                  <c:v>0</c:v>
                </c:pt>
              </c:numCache>
            </c:numRef>
          </c:cat>
          <c:val>
            <c:numRef>
              <c:f>'Fig 4.1'!$J$124:$R$124</c:f>
              <c:numCache>
                <c:ptCount val="9"/>
                <c:pt idx="0">
                  <c:v>0</c:v>
                </c:pt>
                <c:pt idx="1">
                  <c:v>0</c:v>
                </c:pt>
                <c:pt idx="2">
                  <c:v>0</c:v>
                </c:pt>
                <c:pt idx="3">
                  <c:v>0</c:v>
                </c:pt>
                <c:pt idx="4">
                  <c:v>0</c:v>
                </c:pt>
                <c:pt idx="5">
                  <c:v>0</c:v>
                </c:pt>
                <c:pt idx="6">
                  <c:v>0</c:v>
                </c:pt>
                <c:pt idx="7">
                  <c:v>0</c:v>
                </c:pt>
                <c:pt idx="8">
                  <c:v>0</c:v>
                </c:pt>
              </c:numCache>
            </c:numRef>
          </c:val>
          <c:smooth val="0"/>
        </c:ser>
        <c:ser>
          <c:idx val="3"/>
          <c:order val="3"/>
          <c:tx>
            <c:v>Skye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663300"/>
              </a:solidFill>
              <a:ln>
                <a:solidFill>
                  <a:srgbClr val="000000"/>
                </a:solidFill>
              </a:ln>
            </c:spPr>
          </c:marker>
          <c:cat>
            <c:numRef>
              <c:f>'Fig 4.1'!$J$121:$T$121</c:f>
              <c:numCache>
                <c:ptCount val="11"/>
                <c:pt idx="0">
                  <c:v>0</c:v>
                </c:pt>
                <c:pt idx="1">
                  <c:v>0</c:v>
                </c:pt>
                <c:pt idx="2">
                  <c:v>0</c:v>
                </c:pt>
                <c:pt idx="3">
                  <c:v>0</c:v>
                </c:pt>
                <c:pt idx="4">
                  <c:v>0</c:v>
                </c:pt>
                <c:pt idx="5">
                  <c:v>0</c:v>
                </c:pt>
                <c:pt idx="6">
                  <c:v>0</c:v>
                </c:pt>
                <c:pt idx="7">
                  <c:v>0</c:v>
                </c:pt>
                <c:pt idx="8">
                  <c:v>0</c:v>
                </c:pt>
                <c:pt idx="9">
                  <c:v>0</c:v>
                </c:pt>
                <c:pt idx="10">
                  <c:v>0</c:v>
                </c:pt>
              </c:numCache>
            </c:numRef>
          </c:cat>
          <c:val>
            <c:numRef>
              <c:f>'Fig 4.1'!$J$125:$Q$125</c:f>
              <c:numCache>
                <c:ptCount val="8"/>
                <c:pt idx="0">
                  <c:v>0</c:v>
                </c:pt>
                <c:pt idx="1">
                  <c:v>0</c:v>
                </c:pt>
                <c:pt idx="2">
                  <c:v>0</c:v>
                </c:pt>
                <c:pt idx="3">
                  <c:v>0</c:v>
                </c:pt>
                <c:pt idx="4">
                  <c:v>0</c:v>
                </c:pt>
                <c:pt idx="5">
                  <c:v>0</c:v>
                </c:pt>
                <c:pt idx="6">
                  <c:v>0</c:v>
                </c:pt>
                <c:pt idx="7">
                  <c:v>0</c:v>
                </c:pt>
              </c:numCache>
            </c:numRef>
          </c:val>
          <c:smooth val="0"/>
        </c:ser>
        <c:axId val="4003316"/>
        <c:axId val="36029845"/>
      </c:lineChart>
      <c:catAx>
        <c:axId val="4003316"/>
        <c:scaling>
          <c:orientation val="minMax"/>
        </c:scaling>
        <c:axPos val="b"/>
        <c:majorGridlines>
          <c:spPr>
            <a:ln w="12700">
              <a:solidFill>
                <a:srgbClr val="000000"/>
              </a:solidFill>
              <a:prstDash val="sysDot"/>
            </a:ln>
          </c:spPr>
        </c:majorGridlines>
        <c:delete val="0"/>
        <c:numFmt formatCode="General" sourceLinked="0"/>
        <c:majorTickMark val="out"/>
        <c:minorTickMark val="none"/>
        <c:tickLblPos val="nextTo"/>
        <c:crossAx val="36029845"/>
        <c:crosses val="autoZero"/>
        <c:auto val="1"/>
        <c:lblOffset val="100"/>
        <c:noMultiLvlLbl val="0"/>
      </c:catAx>
      <c:valAx>
        <c:axId val="36029845"/>
        <c:scaling>
          <c:orientation val="minMax"/>
          <c:max val="25000"/>
          <c:min val="0"/>
        </c:scaling>
        <c:axPos val="l"/>
        <c:title>
          <c:tx>
            <c:rich>
              <a:bodyPr vert="horz" rot="-5400000" anchor="ctr"/>
              <a:lstStyle/>
              <a:p>
                <a:pPr algn="ctr">
                  <a:defRPr/>
                </a:pPr>
                <a:r>
                  <a:rPr lang="en-US" cap="none" sz="1600" b="1" i="0" u="none" baseline="0"/>
                  <a:t>thousands</a:t>
                </a:r>
              </a:p>
            </c:rich>
          </c:tx>
          <c:layout/>
          <c:overlay val="0"/>
          <c:spPr>
            <a:noFill/>
            <a:ln>
              <a:noFill/>
            </a:ln>
          </c:spPr>
        </c:title>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003316"/>
        <c:crossesAt val="1"/>
        <c:crossBetween val="midCat"/>
        <c:dispUnits/>
        <c:majorUnit val="2000"/>
      </c:valAx>
      <c:spPr>
        <a:noFill/>
        <a:ln w="3175">
          <a:solidFill>
            <a:srgbClr val="C0C0C0"/>
          </a:solidFill>
        </a:ln>
      </c:spPr>
    </c:plotArea>
    <c:legend>
      <c:legendPos val="b"/>
      <c:layout>
        <c:manualLayout>
          <c:xMode val="edge"/>
          <c:yMode val="edge"/>
          <c:x val="0.12775"/>
          <c:y val="0.9645"/>
          <c:w val="0.825"/>
          <c:h val="0.03225"/>
        </c:manualLayout>
      </c:layout>
      <c:overlay val="0"/>
      <c:spPr>
        <a:ln w="3175">
          <a:solidFill>
            <a:srgbClr val="C0C0C0"/>
          </a:solidFill>
        </a:ln>
      </c:spPr>
    </c:legend>
    <c:plotVisOnly val="1"/>
    <c:dispBlanksAs val="gap"/>
    <c:showDLblsOverMax val="0"/>
  </c:chart>
  <c:spPr>
    <a:ln w="3175">
      <a:noFill/>
    </a:ln>
  </c:spPr>
  <c:txPr>
    <a:bodyPr vert="horz" rot="0"/>
    <a:lstStyle/>
    <a:p>
      <a:pPr>
        <a:defRPr lang="en-US" cap="none" sz="16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'Fig 4.1'!$B$89:$F$89</c:f>
              <c:numCache>
                <c:ptCount val="5"/>
                <c:pt idx="0">
                  <c:v>0</c:v>
                </c:pt>
                <c:pt idx="1">
                  <c:v>0</c:v>
                </c:pt>
                <c:pt idx="2">
                  <c:v>0</c:v>
                </c:pt>
                <c:pt idx="3">
                  <c:v>0</c:v>
                </c:pt>
                <c:pt idx="4">
                  <c:v>0</c:v>
                </c:pt>
              </c:numCache>
            </c:numRef>
          </c:cat>
          <c:val>
            <c:numRef>
              <c:f>'Fig 4.1'!$B$90:$F$90</c:f>
              <c:numCache>
                <c:ptCount val="5"/>
                <c:pt idx="0">
                  <c:v>0</c:v>
                </c:pt>
                <c:pt idx="1">
                  <c:v>0</c:v>
                </c:pt>
                <c:pt idx="2">
                  <c:v>0</c:v>
                </c:pt>
                <c:pt idx="3">
                  <c:v>0</c:v>
                </c:pt>
                <c:pt idx="4">
                  <c:v>0</c:v>
                </c:pt>
              </c:numCache>
            </c:numRef>
          </c:val>
        </c:ser>
        <c:axId val="55833150"/>
        <c:axId val="32736303"/>
      </c:barChart>
      <c:catAx>
        <c:axId val="55833150"/>
        <c:scaling>
          <c:orientation val="minMax"/>
        </c:scaling>
        <c:axPos val="b"/>
        <c:delete val="0"/>
        <c:numFmt formatCode="General" sourceLinked="1"/>
        <c:majorTickMark val="out"/>
        <c:minorTickMark val="none"/>
        <c:tickLblPos val="nextTo"/>
        <c:txPr>
          <a:bodyPr/>
          <a:lstStyle/>
          <a:p>
            <a:pPr>
              <a:defRPr lang="en-US" cap="none" sz="225" b="0" i="0" u="none" baseline="0"/>
            </a:pPr>
          </a:p>
        </c:txPr>
        <c:crossAx val="32736303"/>
        <c:crosses val="autoZero"/>
        <c:auto val="1"/>
        <c:lblOffset val="100"/>
        <c:noMultiLvlLbl val="0"/>
      </c:catAx>
      <c:valAx>
        <c:axId val="32736303"/>
        <c:scaling>
          <c:orientation val="minMax"/>
          <c:max val="10000"/>
          <c:min val="0"/>
        </c:scaling>
        <c:axPos val="l"/>
        <c:majorGridlines/>
        <c:delete val="0"/>
        <c:numFmt formatCode="General" sourceLinked="1"/>
        <c:majorTickMark val="out"/>
        <c:minorTickMark val="none"/>
        <c:tickLblPos val="nextTo"/>
        <c:txPr>
          <a:bodyPr/>
          <a:lstStyle/>
          <a:p>
            <a:pPr>
              <a:defRPr lang="en-US" cap="none" sz="225" b="0" i="0" u="none" baseline="0"/>
            </a:pPr>
          </a:p>
        </c:txPr>
        <c:crossAx val="55833150"/>
        <c:crossesAt val="1"/>
        <c:crossBetween val="between"/>
        <c:dispUnits/>
        <c:majorUnit val="2000"/>
      </c:valAx>
      <c:spPr>
        <a:noFill/>
        <a:ln>
          <a:noFill/>
        </a:ln>
      </c:spPr>
    </c:plotArea>
    <c:plotVisOnly val="1"/>
    <c:dispBlanksAs val="gap"/>
    <c:showDLblsOverMax val="0"/>
  </c:chart>
  <c:spPr>
    <a:ln w="3175">
      <a:noFill/>
    </a:ln>
  </c:spPr>
  <c:txPr>
    <a:bodyPr vert="horz" rot="0"/>
    <a:lstStyle/>
    <a:p>
      <a:pPr>
        <a:defRPr lang="en-US" cap="none" sz="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'Fig 4.1'!$B$89:$F$89</c:f>
              <c:numCache>
                <c:ptCount val="5"/>
                <c:pt idx="0">
                  <c:v>0</c:v>
                </c:pt>
                <c:pt idx="1">
                  <c:v>0</c:v>
                </c:pt>
                <c:pt idx="2">
                  <c:v>0</c:v>
                </c:pt>
                <c:pt idx="3">
                  <c:v>0</c:v>
                </c:pt>
                <c:pt idx="4">
                  <c:v>0</c:v>
                </c:pt>
              </c:numCache>
            </c:numRef>
          </c:cat>
          <c:val>
            <c:numRef>
              <c:f>'Fig 4.1'!$B$91:$F$91</c:f>
              <c:numCache>
                <c:ptCount val="5"/>
                <c:pt idx="0">
                  <c:v>0</c:v>
                </c:pt>
                <c:pt idx="1">
                  <c:v>0</c:v>
                </c:pt>
                <c:pt idx="2">
                  <c:v>0</c:v>
                </c:pt>
                <c:pt idx="3">
                  <c:v>0</c:v>
                </c:pt>
                <c:pt idx="4">
                  <c:v>0</c:v>
                </c:pt>
              </c:numCache>
            </c:numRef>
          </c:val>
        </c:ser>
        <c:axId val="26191272"/>
        <c:axId val="34394857"/>
      </c:barChart>
      <c:catAx>
        <c:axId val="26191272"/>
        <c:scaling>
          <c:orientation val="minMax"/>
        </c:scaling>
        <c:axPos val="b"/>
        <c:delete val="0"/>
        <c:numFmt formatCode="General" sourceLinked="1"/>
        <c:majorTickMark val="out"/>
        <c:minorTickMark val="none"/>
        <c:tickLblPos val="nextTo"/>
        <c:txPr>
          <a:bodyPr/>
          <a:lstStyle/>
          <a:p>
            <a:pPr>
              <a:defRPr lang="en-US" cap="none" sz="225" b="0" i="0" u="none" baseline="0"/>
            </a:pPr>
          </a:p>
        </c:txPr>
        <c:crossAx val="34394857"/>
        <c:crosses val="autoZero"/>
        <c:auto val="1"/>
        <c:lblOffset val="100"/>
        <c:noMultiLvlLbl val="0"/>
      </c:catAx>
      <c:valAx>
        <c:axId val="34394857"/>
        <c:scaling>
          <c:orientation val="minMax"/>
          <c:max val="10000"/>
          <c:min val="0"/>
        </c:scaling>
        <c:axPos val="l"/>
        <c:majorGridlines/>
        <c:delete val="0"/>
        <c:numFmt formatCode="General" sourceLinked="1"/>
        <c:majorTickMark val="out"/>
        <c:minorTickMark val="none"/>
        <c:tickLblPos val="nextTo"/>
        <c:txPr>
          <a:bodyPr/>
          <a:lstStyle/>
          <a:p>
            <a:pPr>
              <a:defRPr lang="en-US" cap="none" sz="225" b="0" i="0" u="none" baseline="0"/>
            </a:pPr>
          </a:p>
        </c:txPr>
        <c:crossAx val="26191272"/>
        <c:crossesAt val="1"/>
        <c:crossBetween val="between"/>
        <c:dispUnits/>
        <c:majorUnit val="2000"/>
      </c:valAx>
      <c:spPr>
        <a:noFill/>
        <a:ln>
          <a:noFill/>
        </a:ln>
      </c:spPr>
    </c:plotArea>
    <c:plotVisOnly val="1"/>
    <c:dispBlanksAs val="gap"/>
    <c:showDLblsOverMax val="0"/>
  </c:chart>
  <c:spPr>
    <a:ln w="3175">
      <a:noFill/>
    </a:ln>
  </c:spPr>
  <c:txPr>
    <a:bodyPr vert="horz" rot="0"/>
    <a:lstStyle/>
    <a:p>
      <a:pPr>
        <a:defRPr lang="en-US" cap="none" sz="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'Fig 4.1'!$B$89:$F$89</c:f>
              <c:numCache>
                <c:ptCount val="5"/>
                <c:pt idx="0">
                  <c:v>0</c:v>
                </c:pt>
                <c:pt idx="1">
                  <c:v>0</c:v>
                </c:pt>
                <c:pt idx="2">
                  <c:v>0</c:v>
                </c:pt>
                <c:pt idx="3">
                  <c:v>0</c:v>
                </c:pt>
                <c:pt idx="4">
                  <c:v>0</c:v>
                </c:pt>
              </c:numCache>
            </c:numRef>
          </c:cat>
          <c:val>
            <c:numRef>
              <c:f>'Fig 4.1'!$B$92:$F$92</c:f>
              <c:numCache>
                <c:ptCount val="5"/>
                <c:pt idx="0">
                  <c:v>0</c:v>
                </c:pt>
                <c:pt idx="1">
                  <c:v>0</c:v>
                </c:pt>
                <c:pt idx="2">
                  <c:v>0</c:v>
                </c:pt>
                <c:pt idx="3">
                  <c:v>0</c:v>
                </c:pt>
                <c:pt idx="4">
                  <c:v>0</c:v>
                </c:pt>
              </c:numCache>
            </c:numRef>
          </c:val>
        </c:ser>
        <c:axId val="41118258"/>
        <c:axId val="34520003"/>
      </c:barChart>
      <c:catAx>
        <c:axId val="41118258"/>
        <c:scaling>
          <c:orientation val="minMax"/>
        </c:scaling>
        <c:axPos val="b"/>
        <c:delete val="0"/>
        <c:numFmt formatCode="General" sourceLinked="1"/>
        <c:majorTickMark val="out"/>
        <c:minorTickMark val="none"/>
        <c:tickLblPos val="nextTo"/>
        <c:txPr>
          <a:bodyPr/>
          <a:lstStyle/>
          <a:p>
            <a:pPr>
              <a:defRPr lang="en-US" cap="none" sz="225" b="0" i="0" u="none" baseline="0"/>
            </a:pPr>
          </a:p>
        </c:txPr>
        <c:crossAx val="34520003"/>
        <c:crosses val="autoZero"/>
        <c:auto val="1"/>
        <c:lblOffset val="100"/>
        <c:noMultiLvlLbl val="0"/>
      </c:catAx>
      <c:valAx>
        <c:axId val="34520003"/>
        <c:scaling>
          <c:orientation val="minMax"/>
          <c:max val="10000"/>
          <c:min val="0"/>
        </c:scaling>
        <c:axPos val="l"/>
        <c:majorGridlines/>
        <c:delete val="0"/>
        <c:numFmt formatCode="General" sourceLinked="1"/>
        <c:majorTickMark val="out"/>
        <c:minorTickMark val="none"/>
        <c:tickLblPos val="nextTo"/>
        <c:txPr>
          <a:bodyPr/>
          <a:lstStyle/>
          <a:p>
            <a:pPr>
              <a:defRPr lang="en-US" cap="none" sz="225" b="0" i="0" u="none" baseline="0"/>
            </a:pPr>
          </a:p>
        </c:txPr>
        <c:crossAx val="41118258"/>
        <c:crossesAt val="1"/>
        <c:crossBetween val="between"/>
        <c:dispUnits/>
        <c:majorUnit val="2000"/>
      </c:valAx>
      <c:spPr>
        <a:noFill/>
        <a:ln>
          <a:noFill/>
        </a:ln>
      </c:spPr>
    </c:plotArea>
    <c:plotVisOnly val="1"/>
    <c:dispBlanksAs val="gap"/>
    <c:showDLblsOverMax val="0"/>
  </c:chart>
  <c:spPr>
    <a:ln w="3175">
      <a:noFill/>
    </a:ln>
  </c:spPr>
  <c:txPr>
    <a:bodyPr vert="horz" rot="0"/>
    <a:lstStyle/>
    <a:p>
      <a:pPr>
        <a:defRPr lang="en-US" cap="none" sz="2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'Fig 4.1'!$B$89:$F$89</c:f>
              <c:numCache>
                <c:ptCount val="5"/>
                <c:pt idx="0">
                  <c:v>0</c:v>
                </c:pt>
                <c:pt idx="1">
                  <c:v>0</c:v>
                </c:pt>
                <c:pt idx="2">
                  <c:v>0</c:v>
                </c:pt>
                <c:pt idx="3">
                  <c:v>0</c:v>
                </c:pt>
                <c:pt idx="4">
                  <c:v>0</c:v>
                </c:pt>
              </c:numCache>
            </c:numRef>
          </c:cat>
          <c:val>
            <c:numRef>
              <c:f>'Fig 4.1'!$B$93:$F$93</c:f>
              <c:numCache>
                <c:ptCount val="5"/>
                <c:pt idx="0">
                  <c:v>0</c:v>
                </c:pt>
                <c:pt idx="1">
                  <c:v>0</c:v>
                </c:pt>
                <c:pt idx="2">
                  <c:v>0</c:v>
                </c:pt>
                <c:pt idx="3">
                  <c:v>0</c:v>
                </c:pt>
                <c:pt idx="4">
                  <c:v>0</c:v>
                </c:pt>
              </c:numCache>
            </c:numRef>
          </c:val>
        </c:ser>
        <c:axId val="42244572"/>
        <c:axId val="44656829"/>
      </c:barChart>
      <c:catAx>
        <c:axId val="42244572"/>
        <c:scaling>
          <c:orientation val="minMax"/>
        </c:scaling>
        <c:axPos val="b"/>
        <c:delete val="0"/>
        <c:numFmt formatCode="General" sourceLinked="1"/>
        <c:majorTickMark val="out"/>
        <c:minorTickMark val="none"/>
        <c:tickLblPos val="nextTo"/>
        <c:txPr>
          <a:bodyPr/>
          <a:lstStyle/>
          <a:p>
            <a:pPr>
              <a:defRPr lang="en-US" cap="none" sz="225" b="0" i="0" u="none" baseline="0"/>
            </a:pPr>
          </a:p>
        </c:txPr>
        <c:crossAx val="44656829"/>
        <c:crosses val="autoZero"/>
        <c:auto val="1"/>
        <c:lblOffset val="100"/>
        <c:noMultiLvlLbl val="0"/>
      </c:catAx>
      <c:valAx>
        <c:axId val="44656829"/>
        <c:scaling>
          <c:orientation val="minMax"/>
          <c:max val="10000"/>
          <c:min val="0"/>
        </c:scaling>
        <c:axPos val="l"/>
        <c:majorGridlines/>
        <c:delete val="0"/>
        <c:numFmt formatCode="General" sourceLinked="1"/>
        <c:majorTickMark val="out"/>
        <c:minorTickMark val="none"/>
        <c:tickLblPos val="nextTo"/>
        <c:txPr>
          <a:bodyPr/>
          <a:lstStyle/>
          <a:p>
            <a:pPr>
              <a:defRPr lang="en-US" cap="none" sz="225" b="0" i="0" u="none" baseline="0"/>
            </a:pPr>
          </a:p>
        </c:txPr>
        <c:crossAx val="42244572"/>
        <c:crossesAt val="1"/>
        <c:crossBetween val="between"/>
        <c:dispUnits/>
        <c:majorUnit val="2000"/>
      </c:valAx>
      <c:spPr>
        <a:noFill/>
        <a:ln>
          <a:noFill/>
        </a:ln>
      </c:spPr>
    </c:plotArea>
    <c:plotVisOnly val="1"/>
    <c:dispBlanksAs val="gap"/>
    <c:showDLblsOverMax val="0"/>
  </c:chart>
  <c:spPr>
    <a:ln w="3175">
      <a:noFill/>
    </a:ln>
  </c:spPr>
  <c:txPr>
    <a:bodyPr vert="horz" rot="0"/>
    <a:lstStyle/>
    <a:p>
      <a:pPr>
        <a:defRPr lang="en-US" cap="none" sz="2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'Fig 4.1'!$B$89:$F$89</c:f>
              <c:numCache>
                <c:ptCount val="5"/>
                <c:pt idx="0">
                  <c:v>0</c:v>
                </c:pt>
                <c:pt idx="1">
                  <c:v>0</c:v>
                </c:pt>
                <c:pt idx="2">
                  <c:v>0</c:v>
                </c:pt>
                <c:pt idx="3">
                  <c:v>0</c:v>
                </c:pt>
                <c:pt idx="4">
                  <c:v>0</c:v>
                </c:pt>
              </c:numCache>
            </c:numRef>
          </c:cat>
          <c:val>
            <c:numRef>
              <c:f>'Fig 4.1'!$B$96:$F$96</c:f>
              <c:numCache>
                <c:ptCount val="5"/>
                <c:pt idx="0">
                  <c:v>0</c:v>
                </c:pt>
                <c:pt idx="1">
                  <c:v>0</c:v>
                </c:pt>
                <c:pt idx="2">
                  <c:v>0</c:v>
                </c:pt>
                <c:pt idx="3">
                  <c:v>0</c:v>
                </c:pt>
                <c:pt idx="4">
                  <c:v>0</c:v>
                </c:pt>
              </c:numCache>
            </c:numRef>
          </c:val>
        </c:ser>
        <c:axId val="66367142"/>
        <c:axId val="60433367"/>
      </c:barChart>
      <c:catAx>
        <c:axId val="66367142"/>
        <c:scaling>
          <c:orientation val="minMax"/>
        </c:scaling>
        <c:axPos val="b"/>
        <c:delete val="0"/>
        <c:numFmt formatCode="General" sourceLinked="1"/>
        <c:majorTickMark val="out"/>
        <c:minorTickMark val="none"/>
        <c:tickLblPos val="nextTo"/>
        <c:txPr>
          <a:bodyPr/>
          <a:lstStyle/>
          <a:p>
            <a:pPr>
              <a:defRPr lang="en-US" cap="none" sz="325" b="0" i="0" u="none" baseline="0"/>
            </a:pPr>
          </a:p>
        </c:txPr>
        <c:crossAx val="60433367"/>
        <c:crosses val="autoZero"/>
        <c:auto val="1"/>
        <c:lblOffset val="100"/>
        <c:noMultiLvlLbl val="0"/>
      </c:catAx>
      <c:valAx>
        <c:axId val="60433367"/>
        <c:scaling>
          <c:orientation val="minMax"/>
          <c:max val="560"/>
          <c:min val="0"/>
        </c:scaling>
        <c:axPos val="l"/>
        <c:majorGridlines/>
        <c:delete val="0"/>
        <c:numFmt formatCode="0" sourceLinked="0"/>
        <c:majorTickMark val="out"/>
        <c:minorTickMark val="none"/>
        <c:tickLblPos val="nextTo"/>
        <c:txPr>
          <a:bodyPr/>
          <a:lstStyle/>
          <a:p>
            <a:pPr>
              <a:defRPr lang="en-US" cap="none" sz="325" b="0" i="0" u="none" baseline="0"/>
            </a:pPr>
          </a:p>
        </c:txPr>
        <c:crossAx val="66367142"/>
        <c:crossesAt val="1"/>
        <c:crossBetween val="between"/>
        <c:dispUnits/>
        <c:majorUnit val="100"/>
        <c:minorUnit val="1.12"/>
      </c:valAx>
      <c:spPr>
        <a:noFill/>
        <a:ln>
          <a:noFill/>
        </a:ln>
      </c:spPr>
    </c:plotArea>
    <c:plotVisOnly val="1"/>
    <c:dispBlanksAs val="gap"/>
    <c:showDLblsOverMax val="0"/>
  </c:chart>
  <c:spPr>
    <a:ln w="3175">
      <a:noFill/>
    </a:ln>
  </c:spPr>
  <c:txPr>
    <a:bodyPr vert="horz" rot="0"/>
    <a:lstStyle/>
    <a:p>
      <a:pPr>
        <a:defRPr lang="en-US" cap="none" sz="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'Fig 4.1'!$B$89:$F$89</c:f>
              <c:numCache>
                <c:ptCount val="5"/>
                <c:pt idx="0">
                  <c:v>0</c:v>
                </c:pt>
                <c:pt idx="1">
                  <c:v>0</c:v>
                </c:pt>
                <c:pt idx="2">
                  <c:v>0</c:v>
                </c:pt>
                <c:pt idx="3">
                  <c:v>0</c:v>
                </c:pt>
                <c:pt idx="4">
                  <c:v>0</c:v>
                </c:pt>
              </c:numCache>
            </c:numRef>
          </c:cat>
          <c:val>
            <c:numRef>
              <c:f>'Fig 4.1'!$B$97:$F$97</c:f>
              <c:numCache>
                <c:ptCount val="5"/>
                <c:pt idx="0">
                  <c:v>0</c:v>
                </c:pt>
                <c:pt idx="1">
                  <c:v>0</c:v>
                </c:pt>
                <c:pt idx="2">
                  <c:v>0</c:v>
                </c:pt>
                <c:pt idx="3">
                  <c:v>0</c:v>
                </c:pt>
                <c:pt idx="4">
                  <c:v>0</c:v>
                </c:pt>
              </c:numCache>
            </c:numRef>
          </c:val>
        </c:ser>
        <c:axId val="7029392"/>
        <c:axId val="63264529"/>
      </c:barChart>
      <c:catAx>
        <c:axId val="7029392"/>
        <c:scaling>
          <c:orientation val="minMax"/>
        </c:scaling>
        <c:axPos val="b"/>
        <c:delete val="0"/>
        <c:numFmt formatCode="General" sourceLinked="1"/>
        <c:majorTickMark val="out"/>
        <c:minorTickMark val="none"/>
        <c:tickLblPos val="nextTo"/>
        <c:txPr>
          <a:bodyPr/>
          <a:lstStyle/>
          <a:p>
            <a:pPr>
              <a:defRPr lang="en-US" cap="none" sz="325" b="0" i="0" u="none" baseline="0"/>
            </a:pPr>
          </a:p>
        </c:txPr>
        <c:crossAx val="63264529"/>
        <c:crosses val="autoZero"/>
        <c:auto val="1"/>
        <c:lblOffset val="100"/>
        <c:noMultiLvlLbl val="0"/>
      </c:catAx>
      <c:valAx>
        <c:axId val="63264529"/>
        <c:scaling>
          <c:orientation val="minMax"/>
          <c:max val="560"/>
          <c:min val="0"/>
        </c:scaling>
        <c:axPos val="l"/>
        <c:majorGridlines/>
        <c:delete val="0"/>
        <c:numFmt formatCode="0" sourceLinked="0"/>
        <c:majorTickMark val="out"/>
        <c:minorTickMark val="none"/>
        <c:tickLblPos val="nextTo"/>
        <c:txPr>
          <a:bodyPr/>
          <a:lstStyle/>
          <a:p>
            <a:pPr>
              <a:defRPr lang="en-US" cap="none" sz="325" b="0" i="0" u="none" baseline="0"/>
            </a:pPr>
          </a:p>
        </c:txPr>
        <c:crossAx val="7029392"/>
        <c:crossesAt val="1"/>
        <c:crossBetween val="between"/>
        <c:dispUnits/>
        <c:majorUnit val="100"/>
        <c:minorUnit val="1.12"/>
      </c:valAx>
      <c:spPr>
        <a:noFill/>
        <a:ln>
          <a:noFill/>
        </a:ln>
      </c:spPr>
    </c:plotArea>
    <c:plotVisOnly val="1"/>
    <c:dispBlanksAs val="gap"/>
    <c:showDLblsOverMax val="0"/>
  </c:chart>
  <c:spPr>
    <a:ln w="3175">
      <a:noFill/>
    </a:ln>
  </c:spPr>
  <c:txPr>
    <a:bodyPr vert="horz" rot="0"/>
    <a:lstStyle/>
    <a:p>
      <a:pPr>
        <a:defRPr lang="en-US" cap="none" sz="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'Fig 4.1'!$B$89:$F$89</c:f>
              <c:numCache>
                <c:ptCount val="1"/>
                <c:pt idx="0">
                  <c:v>0</c:v>
                </c:pt>
              </c:numCache>
            </c:numRef>
          </c:cat>
          <c:val>
            <c:numRef>
              <c:f>'Fig 4.1'!#REF!</c:f>
              <c:numCache>
                <c:ptCount val="1"/>
                <c:pt idx="0">
                  <c:v>1</c:v>
                </c:pt>
              </c:numCache>
            </c:numRef>
          </c:val>
        </c:ser>
        <c:axId val="32509850"/>
        <c:axId val="24153195"/>
      </c:barChart>
      <c:catAx>
        <c:axId val="32509850"/>
        <c:scaling>
          <c:orientation val="minMax"/>
        </c:scaling>
        <c:axPos val="b"/>
        <c:delete val="0"/>
        <c:numFmt formatCode="General" sourceLinked="1"/>
        <c:majorTickMark val="out"/>
        <c:minorTickMark val="none"/>
        <c:tickLblPos val="nextTo"/>
        <c:txPr>
          <a:bodyPr/>
          <a:lstStyle/>
          <a:p>
            <a:pPr>
              <a:defRPr lang="en-US" cap="none" sz="325" b="0" i="0" u="none" baseline="0"/>
            </a:pPr>
          </a:p>
        </c:txPr>
        <c:crossAx val="24153195"/>
        <c:crosses val="autoZero"/>
        <c:auto val="1"/>
        <c:lblOffset val="100"/>
        <c:noMultiLvlLbl val="0"/>
      </c:catAx>
      <c:valAx>
        <c:axId val="24153195"/>
        <c:scaling>
          <c:orientation val="minMax"/>
          <c:max val="560"/>
          <c:min val="0"/>
        </c:scaling>
        <c:axPos val="l"/>
        <c:majorGridlines/>
        <c:delete val="0"/>
        <c:numFmt formatCode="0" sourceLinked="0"/>
        <c:majorTickMark val="out"/>
        <c:minorTickMark val="none"/>
        <c:tickLblPos val="nextTo"/>
        <c:txPr>
          <a:bodyPr/>
          <a:lstStyle/>
          <a:p>
            <a:pPr>
              <a:defRPr lang="en-US" cap="none" sz="325" b="0" i="0" u="none" baseline="0"/>
            </a:pPr>
          </a:p>
        </c:txPr>
        <c:crossAx val="32509850"/>
        <c:crossesAt val="1"/>
        <c:crossBetween val="between"/>
        <c:dispUnits/>
        <c:majorUnit val="100"/>
        <c:minorUnit val="1.12"/>
      </c:valAx>
      <c:spPr>
        <a:noFill/>
        <a:ln>
          <a:noFill/>
        </a:ln>
      </c:spPr>
    </c:plotArea>
    <c:plotVisOnly val="1"/>
    <c:dispBlanksAs val="gap"/>
    <c:showDLblsOverMax val="0"/>
  </c:chart>
  <c:spPr>
    <a:ln w="3175">
      <a:noFill/>
    </a:ln>
  </c:spPr>
  <c:txPr>
    <a:bodyPr vert="horz" rot="0"/>
    <a:lstStyle/>
    <a:p>
      <a:pPr>
        <a:defRPr lang="en-US" cap="none" sz="2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'Fig 4.1'!$B$89:$F$89</c:f>
              <c:numCache>
                <c:ptCount val="1"/>
                <c:pt idx="0">
                  <c:v>0</c:v>
                </c:pt>
              </c:numCache>
            </c:numRef>
          </c:cat>
          <c:val>
            <c:numRef>
              <c:f>'Fig 4.1'!#REF!</c:f>
              <c:numCache>
                <c:ptCount val="1"/>
                <c:pt idx="0">
                  <c:v>1</c:v>
                </c:pt>
              </c:numCache>
            </c:numRef>
          </c:val>
        </c:ser>
        <c:axId val="16052164"/>
        <c:axId val="10251749"/>
      </c:barChart>
      <c:catAx>
        <c:axId val="16052164"/>
        <c:scaling>
          <c:orientation val="minMax"/>
        </c:scaling>
        <c:axPos val="b"/>
        <c:delete val="0"/>
        <c:numFmt formatCode="General" sourceLinked="1"/>
        <c:majorTickMark val="out"/>
        <c:minorTickMark val="none"/>
        <c:tickLblPos val="nextTo"/>
        <c:txPr>
          <a:bodyPr/>
          <a:lstStyle/>
          <a:p>
            <a:pPr>
              <a:defRPr lang="en-US" cap="none" sz="325" b="0" i="0" u="none" baseline="0"/>
            </a:pPr>
          </a:p>
        </c:txPr>
        <c:crossAx val="10251749"/>
        <c:crosses val="autoZero"/>
        <c:auto val="1"/>
        <c:lblOffset val="100"/>
        <c:noMultiLvlLbl val="0"/>
      </c:catAx>
      <c:valAx>
        <c:axId val="10251749"/>
        <c:scaling>
          <c:orientation val="minMax"/>
          <c:max val="560"/>
          <c:min val="0"/>
        </c:scaling>
        <c:axPos val="l"/>
        <c:majorGridlines/>
        <c:delete val="0"/>
        <c:numFmt formatCode="0" sourceLinked="0"/>
        <c:majorTickMark val="out"/>
        <c:minorTickMark val="none"/>
        <c:tickLblPos val="nextTo"/>
        <c:txPr>
          <a:bodyPr/>
          <a:lstStyle/>
          <a:p>
            <a:pPr>
              <a:defRPr lang="en-US" cap="none" sz="325" b="0" i="0" u="none" baseline="0"/>
            </a:pPr>
          </a:p>
        </c:txPr>
        <c:crossAx val="16052164"/>
        <c:crossesAt val="1"/>
        <c:crossBetween val="between"/>
        <c:dispUnits/>
        <c:majorUnit val="100"/>
        <c:minorUnit val="1.12"/>
      </c:valAx>
      <c:spPr>
        <a:noFill/>
        <a:ln>
          <a:noFill/>
        </a:ln>
      </c:spPr>
    </c:plotArea>
    <c:plotVisOnly val="1"/>
    <c:dispBlanksAs val="gap"/>
    <c:showDLblsOverMax val="0"/>
  </c:chart>
  <c:spPr>
    <a:ln w="3175">
      <a:noFill/>
    </a:ln>
  </c:spPr>
  <c:txPr>
    <a:bodyPr vert="horz" rot="0"/>
    <a:lstStyle/>
    <a:p>
      <a:pPr>
        <a:defRPr lang="en-US" cap="none" sz="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98</xdr:row>
      <xdr:rowOff>152400</xdr:rowOff>
    </xdr:from>
    <xdr:ext cx="14554200" cy="3390900"/>
    <xdr:sp>
      <xdr:nvSpPr>
        <xdr:cNvPr id="1" name="TextBox 2"/>
        <xdr:cNvSpPr txBox="1">
          <a:spLocks noChangeArrowheads="1"/>
        </xdr:cNvSpPr>
      </xdr:nvSpPr>
      <xdr:spPr>
        <a:xfrm>
          <a:off x="323850" y="19307175"/>
          <a:ext cx="14554200" cy="3390900"/>
        </a:xfrm>
        <a:prstGeom prst="rect">
          <a:avLst/>
        </a:prstGeom>
        <a:noFill/>
        <a:ln w="9525" cmpd="sng">
          <a:noFill/>
        </a:ln>
      </xdr:spPr>
      <xdr:txBody>
        <a:bodyPr vertOverflow="clip" wrap="square"/>
        <a:p>
          <a:pPr algn="l">
            <a:defRPr/>
          </a:pPr>
          <a:r>
            <a:rPr lang="en-US" cap="none" sz="1600" b="0" i="0" u="none" baseline="30000">
              <a:latin typeface="Arial MT"/>
              <a:ea typeface="Arial MT"/>
              <a:cs typeface="Arial MT"/>
            </a:rPr>
            <a:t>1</a:t>
          </a:r>
          <a:r>
            <a:rPr lang="en-US" cap="none" sz="1600" b="0" i="0" u="none" baseline="0">
              <a:latin typeface="Arial MT"/>
              <a:ea typeface="Arial MT"/>
              <a:cs typeface="Arial MT"/>
            </a:rPr>
            <a:t> From September 1997, one way tolls were introduced on the Forth Road Bridge, for northbound crossings.
  Southbound vehicles are no longer counted.
  Figures for September 1997 onwards are the estimated number of crossings in both directions.
</a:t>
          </a:r>
          <a:r>
            <a:rPr lang="en-US" cap="none" sz="1600" b="0" i="0" u="none" baseline="30000">
              <a:latin typeface="Arial MT"/>
              <a:ea typeface="Arial MT"/>
              <a:cs typeface="Arial MT"/>
            </a:rPr>
            <a:t>2  </a:t>
          </a:r>
          <a:r>
            <a:rPr lang="en-US" cap="none" sz="1600" b="0" i="0" u="none" baseline="0">
              <a:latin typeface="Arial MT"/>
              <a:ea typeface="Arial MT"/>
              <a:cs typeface="Arial MT"/>
            </a:rPr>
            <a:t>From 1 June 1991 one way tolls were introduced on the Tay Road Bridge, for southbound crossings.  
   Northbound vehicles were no longer counted.  
   Figures are therefore the estimated number of crossings in both directions.
</a:t>
          </a:r>
          <a:r>
            <a:rPr lang="en-US" cap="none" sz="1600" b="0" i="0" u="none" baseline="30000">
              <a:latin typeface="Arial MT"/>
              <a:ea typeface="Arial MT"/>
              <a:cs typeface="Arial MT"/>
            </a:rPr>
            <a:t>3</a:t>
          </a:r>
          <a:r>
            <a:rPr lang="en-US" cap="none" sz="1600" b="0" i="0" u="none" baseline="0">
              <a:latin typeface="Arial MT"/>
              <a:ea typeface="Arial MT"/>
              <a:cs typeface="Arial MT"/>
            </a:rPr>
            <a:t>  Tolls were no longer collected on the Skye Bridge from 21 December 2004 therefore vehicle crossings are no longer counted.
</a:t>
          </a:r>
          <a:r>
            <a:rPr lang="en-US" cap="none" sz="1600" b="0" i="0" u="none" baseline="30000">
              <a:latin typeface="Arial MT"/>
              <a:ea typeface="Arial MT"/>
              <a:cs typeface="Arial MT"/>
            </a:rPr>
            <a:t>4  </a:t>
          </a:r>
          <a:r>
            <a:rPr lang="en-US" cap="none" sz="1600" b="0" i="0" u="none" baseline="0">
              <a:latin typeface="Arial MT"/>
              <a:ea typeface="Arial MT"/>
              <a:cs typeface="Arial MT"/>
            </a:rPr>
            <a:t>Tolls were no longer collected on the Erskine after 31 March 2006 therefore vehicle crossings are no longer counted.</a:t>
          </a:r>
        </a:p>
      </xdr:txBody>
    </xdr:sp>
    <xdr:clientData/>
  </xdr:oneCellAnchor>
  <xdr:twoCellAnchor>
    <xdr:from>
      <xdr:col>0</xdr:col>
      <xdr:colOff>323850</xdr:colOff>
      <xdr:row>5</xdr:row>
      <xdr:rowOff>38100</xdr:rowOff>
    </xdr:from>
    <xdr:to>
      <xdr:col>19</xdr:col>
      <xdr:colOff>95250</xdr:colOff>
      <xdr:row>98</xdr:row>
      <xdr:rowOff>38100</xdr:rowOff>
    </xdr:to>
    <xdr:graphicFrame>
      <xdr:nvGraphicFramePr>
        <xdr:cNvPr id="2" name="Chart 1"/>
        <xdr:cNvGraphicFramePr/>
      </xdr:nvGraphicFramePr>
      <xdr:xfrm>
        <a:off x="323850" y="1447800"/>
        <a:ext cx="14249400" cy="1774507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72</xdr:row>
      <xdr:rowOff>0</xdr:rowOff>
    </xdr:from>
    <xdr:to>
      <xdr:col>6</xdr:col>
      <xdr:colOff>171450</xdr:colOff>
      <xdr:row>72</xdr:row>
      <xdr:rowOff>0</xdr:rowOff>
    </xdr:to>
    <xdr:graphicFrame>
      <xdr:nvGraphicFramePr>
        <xdr:cNvPr id="3" name="Chart 19"/>
        <xdr:cNvGraphicFramePr/>
      </xdr:nvGraphicFramePr>
      <xdr:xfrm>
        <a:off x="1543050" y="14173200"/>
        <a:ext cx="3200400" cy="0"/>
      </xdr:xfrm>
      <a:graphic>
        <a:graphicData uri="http://schemas.openxmlformats.org/drawingml/2006/chart">
          <c:chart xmlns:c="http://schemas.openxmlformats.org/drawingml/2006/chart" r:id="rId2"/>
        </a:graphicData>
      </a:graphic>
    </xdr:graphicFrame>
    <xdr:clientData/>
  </xdr:twoCellAnchor>
  <xdr:twoCellAnchor>
    <xdr:from>
      <xdr:col>6</xdr:col>
      <xdr:colOff>142875</xdr:colOff>
      <xdr:row>72</xdr:row>
      <xdr:rowOff>0</xdr:rowOff>
    </xdr:from>
    <xdr:to>
      <xdr:col>10</xdr:col>
      <xdr:colOff>571500</xdr:colOff>
      <xdr:row>72</xdr:row>
      <xdr:rowOff>0</xdr:rowOff>
    </xdr:to>
    <xdr:graphicFrame>
      <xdr:nvGraphicFramePr>
        <xdr:cNvPr id="4" name="Chart 20"/>
        <xdr:cNvGraphicFramePr/>
      </xdr:nvGraphicFramePr>
      <xdr:xfrm>
        <a:off x="4714875" y="14173200"/>
        <a:ext cx="3476625" cy="0"/>
      </xdr:xfrm>
      <a:graphic>
        <a:graphicData uri="http://schemas.openxmlformats.org/drawingml/2006/chart">
          <c:chart xmlns:c="http://schemas.openxmlformats.org/drawingml/2006/chart" r:id="rId3"/>
        </a:graphicData>
      </a:graphic>
    </xdr:graphicFrame>
    <xdr:clientData/>
  </xdr:twoCellAnchor>
  <xdr:twoCellAnchor>
    <xdr:from>
      <xdr:col>10</xdr:col>
      <xdr:colOff>752475</xdr:colOff>
      <xdr:row>72</xdr:row>
      <xdr:rowOff>0</xdr:rowOff>
    </xdr:from>
    <xdr:to>
      <xdr:col>15</xdr:col>
      <xdr:colOff>600075</xdr:colOff>
      <xdr:row>72</xdr:row>
      <xdr:rowOff>0</xdr:rowOff>
    </xdr:to>
    <xdr:graphicFrame>
      <xdr:nvGraphicFramePr>
        <xdr:cNvPr id="5" name="Chart 21"/>
        <xdr:cNvGraphicFramePr/>
      </xdr:nvGraphicFramePr>
      <xdr:xfrm>
        <a:off x="8372475" y="14173200"/>
        <a:ext cx="3657600" cy="0"/>
      </xdr:xfrm>
      <a:graphic>
        <a:graphicData uri="http://schemas.openxmlformats.org/drawingml/2006/chart">
          <c:chart xmlns:c="http://schemas.openxmlformats.org/drawingml/2006/chart" r:id="rId4"/>
        </a:graphicData>
      </a:graphic>
    </xdr:graphicFrame>
    <xdr:clientData/>
  </xdr:twoCellAnchor>
  <xdr:twoCellAnchor>
    <xdr:from>
      <xdr:col>16</xdr:col>
      <xdr:colOff>28575</xdr:colOff>
      <xdr:row>72</xdr:row>
      <xdr:rowOff>0</xdr:rowOff>
    </xdr:from>
    <xdr:to>
      <xdr:col>20</xdr:col>
      <xdr:colOff>514350</xdr:colOff>
      <xdr:row>72</xdr:row>
      <xdr:rowOff>0</xdr:rowOff>
    </xdr:to>
    <xdr:graphicFrame>
      <xdr:nvGraphicFramePr>
        <xdr:cNvPr id="6" name="Chart 22"/>
        <xdr:cNvGraphicFramePr/>
      </xdr:nvGraphicFramePr>
      <xdr:xfrm>
        <a:off x="12220575" y="14173200"/>
        <a:ext cx="3533775" cy="0"/>
      </xdr:xfrm>
      <a:graphic>
        <a:graphicData uri="http://schemas.openxmlformats.org/drawingml/2006/chart">
          <c:chart xmlns:c="http://schemas.openxmlformats.org/drawingml/2006/chart" r:id="rId5"/>
        </a:graphicData>
      </a:graphic>
    </xdr:graphicFrame>
    <xdr:clientData/>
  </xdr:twoCellAnchor>
  <xdr:twoCellAnchor>
    <xdr:from>
      <xdr:col>1</xdr:col>
      <xdr:colOff>723900</xdr:colOff>
      <xdr:row>72</xdr:row>
      <xdr:rowOff>0</xdr:rowOff>
    </xdr:from>
    <xdr:to>
      <xdr:col>20</xdr:col>
      <xdr:colOff>285750</xdr:colOff>
      <xdr:row>72</xdr:row>
      <xdr:rowOff>0</xdr:rowOff>
    </xdr:to>
    <xdr:grpSp>
      <xdr:nvGrpSpPr>
        <xdr:cNvPr id="7" name="Group 25"/>
        <xdr:cNvGrpSpPr>
          <a:grpSpLocks/>
        </xdr:cNvGrpSpPr>
      </xdr:nvGrpSpPr>
      <xdr:grpSpPr>
        <a:xfrm>
          <a:off x="1485900" y="14173200"/>
          <a:ext cx="14039850" cy="0"/>
          <a:chOff x="156" y="1832"/>
          <a:chExt cx="1474" cy="313"/>
        </a:xfrm>
        <a:solidFill>
          <a:srgbClr val="FFFFFF"/>
        </a:solidFill>
      </xdr:grpSpPr>
      <xdr:graphicFrame>
        <xdr:nvGraphicFramePr>
          <xdr:cNvPr id="8" name="Chart 26"/>
          <xdr:cNvGraphicFramePr/>
        </xdr:nvGraphicFramePr>
        <xdr:xfrm>
          <a:off x="156" y="1839"/>
          <a:ext cx="332" cy="296"/>
        </xdr:xfrm>
        <a:graphic>
          <a:graphicData uri="http://schemas.openxmlformats.org/drawingml/2006/chart">
            <c:chart xmlns:c="http://schemas.openxmlformats.org/drawingml/2006/chart" r:id="rId6"/>
          </a:graphicData>
        </a:graphic>
      </xdr:graphicFrame>
      <xdr:graphicFrame>
        <xdr:nvGraphicFramePr>
          <xdr:cNvPr id="9" name="Chart 27"/>
          <xdr:cNvGraphicFramePr/>
        </xdr:nvGraphicFramePr>
        <xdr:xfrm>
          <a:off x="516" y="1837"/>
          <a:ext cx="347" cy="300"/>
        </xdr:xfrm>
        <a:graphic>
          <a:graphicData uri="http://schemas.openxmlformats.org/drawingml/2006/chart">
            <c:chart xmlns:c="http://schemas.openxmlformats.org/drawingml/2006/chart" r:id="rId7"/>
          </a:graphicData>
        </a:graphic>
      </xdr:graphicFrame>
      <xdr:graphicFrame>
        <xdr:nvGraphicFramePr>
          <xdr:cNvPr id="10" name="Chart 28"/>
          <xdr:cNvGraphicFramePr/>
        </xdr:nvGraphicFramePr>
        <xdr:xfrm>
          <a:off x="907" y="1833"/>
          <a:ext cx="357" cy="312"/>
        </xdr:xfrm>
        <a:graphic>
          <a:graphicData uri="http://schemas.openxmlformats.org/drawingml/2006/chart">
            <c:chart xmlns:c="http://schemas.openxmlformats.org/drawingml/2006/chart" r:id="rId8"/>
          </a:graphicData>
        </a:graphic>
      </xdr:graphicFrame>
      <xdr:graphicFrame>
        <xdr:nvGraphicFramePr>
          <xdr:cNvPr id="11" name="Chart 29"/>
          <xdr:cNvGraphicFramePr/>
        </xdr:nvGraphicFramePr>
        <xdr:xfrm>
          <a:off x="1292" y="1832"/>
          <a:ext cx="338" cy="313"/>
        </xdr:xfrm>
        <a:graphic>
          <a:graphicData uri="http://schemas.openxmlformats.org/drawingml/2006/chart">
            <c:chart xmlns:c="http://schemas.openxmlformats.org/drawingml/2006/chart" r:id="rId9"/>
          </a:graphicData>
        </a:graphic>
      </xdr:graphicFrame>
    </xdr:grpSp>
    <xdr:clientData/>
  </xdr:twoCellAnchor>
  <xdr:twoCellAnchor>
    <xdr:from>
      <xdr:col>6</xdr:col>
      <xdr:colOff>400050</xdr:colOff>
      <xdr:row>72</xdr:row>
      <xdr:rowOff>0</xdr:rowOff>
    </xdr:from>
    <xdr:to>
      <xdr:col>7</xdr:col>
      <xdr:colOff>342900</xdr:colOff>
      <xdr:row>72</xdr:row>
      <xdr:rowOff>0</xdr:rowOff>
    </xdr:to>
    <xdr:sp>
      <xdr:nvSpPr>
        <xdr:cNvPr id="12" name="TextBox 33"/>
        <xdr:cNvSpPr txBox="1">
          <a:spLocks noChangeArrowheads="1"/>
        </xdr:cNvSpPr>
      </xdr:nvSpPr>
      <xdr:spPr>
        <a:xfrm>
          <a:off x="4972050" y="14173200"/>
          <a:ext cx="704850" cy="0"/>
        </a:xfrm>
        <a:prstGeom prst="rect">
          <a:avLst/>
        </a:prstGeom>
        <a:solidFill>
          <a:srgbClr val="FFFFFF"/>
        </a:solidFill>
        <a:ln w="9525" cmpd="sng">
          <a:noFill/>
        </a:ln>
      </xdr:spPr>
      <xdr:txBody>
        <a:bodyPr vertOverflow="clip" wrap="square" anchor="ctr"/>
        <a:p>
          <a:pPr algn="ctr">
            <a:defRPr/>
          </a:pPr>
          <a:r>
            <a:rPr lang="en-US" cap="none" sz="1200" b="0" i="1" u="none" baseline="0">
              <a:latin typeface="Arial MT"/>
              <a:ea typeface="Arial MT"/>
              <a:cs typeface="Arial MT"/>
            </a:rPr>
            <a:t>pence</a:t>
          </a:r>
        </a:p>
      </xdr:txBody>
    </xdr:sp>
    <xdr:clientData/>
  </xdr:twoCellAnchor>
  <xdr:twoCellAnchor>
    <xdr:from>
      <xdr:col>11</xdr:col>
      <xdr:colOff>381000</xdr:colOff>
      <xdr:row>72</xdr:row>
      <xdr:rowOff>0</xdr:rowOff>
    </xdr:from>
    <xdr:to>
      <xdr:col>12</xdr:col>
      <xdr:colOff>323850</xdr:colOff>
      <xdr:row>72</xdr:row>
      <xdr:rowOff>0</xdr:rowOff>
    </xdr:to>
    <xdr:sp>
      <xdr:nvSpPr>
        <xdr:cNvPr id="13" name="TextBox 34"/>
        <xdr:cNvSpPr txBox="1">
          <a:spLocks noChangeArrowheads="1"/>
        </xdr:cNvSpPr>
      </xdr:nvSpPr>
      <xdr:spPr>
        <a:xfrm>
          <a:off x="8763000" y="14173200"/>
          <a:ext cx="704850" cy="0"/>
        </a:xfrm>
        <a:prstGeom prst="rect">
          <a:avLst/>
        </a:prstGeom>
        <a:solidFill>
          <a:srgbClr val="FFFFFF"/>
        </a:solidFill>
        <a:ln w="9525" cmpd="sng">
          <a:noFill/>
        </a:ln>
      </xdr:spPr>
      <xdr:txBody>
        <a:bodyPr vertOverflow="clip" wrap="square" anchor="ctr"/>
        <a:p>
          <a:pPr algn="ctr">
            <a:defRPr/>
          </a:pPr>
          <a:r>
            <a:rPr lang="en-US" cap="none" sz="1200" b="0" i="1" u="none" baseline="0">
              <a:latin typeface="Arial MT"/>
              <a:ea typeface="Arial MT"/>
              <a:cs typeface="Arial MT"/>
            </a:rPr>
            <a:t>pence</a:t>
          </a:r>
        </a:p>
      </xdr:txBody>
    </xdr:sp>
    <xdr:clientData/>
  </xdr:twoCellAnchor>
  <xdr:twoCellAnchor>
    <xdr:from>
      <xdr:col>16</xdr:col>
      <xdr:colOff>285750</xdr:colOff>
      <xdr:row>72</xdr:row>
      <xdr:rowOff>0</xdr:rowOff>
    </xdr:from>
    <xdr:to>
      <xdr:col>17</xdr:col>
      <xdr:colOff>228600</xdr:colOff>
      <xdr:row>72</xdr:row>
      <xdr:rowOff>0</xdr:rowOff>
    </xdr:to>
    <xdr:sp>
      <xdr:nvSpPr>
        <xdr:cNvPr id="14" name="TextBox 35"/>
        <xdr:cNvSpPr txBox="1">
          <a:spLocks noChangeArrowheads="1"/>
        </xdr:cNvSpPr>
      </xdr:nvSpPr>
      <xdr:spPr>
        <a:xfrm>
          <a:off x="12477750" y="14173200"/>
          <a:ext cx="704850" cy="0"/>
        </a:xfrm>
        <a:prstGeom prst="rect">
          <a:avLst/>
        </a:prstGeom>
        <a:solidFill>
          <a:srgbClr val="FFFFFF"/>
        </a:solidFill>
        <a:ln w="9525" cmpd="sng">
          <a:noFill/>
        </a:ln>
      </xdr:spPr>
      <xdr:txBody>
        <a:bodyPr vertOverflow="clip" wrap="square" anchor="ctr"/>
        <a:p>
          <a:pPr algn="ctr">
            <a:defRPr/>
          </a:pPr>
          <a:r>
            <a:rPr lang="en-US" cap="none" sz="1200" b="0" i="1" u="none" baseline="0">
              <a:latin typeface="Arial MT"/>
              <a:ea typeface="Arial MT"/>
              <a:cs typeface="Arial MT"/>
            </a:rPr>
            <a:t>pence</a:t>
          </a:r>
        </a:p>
      </xdr:txBody>
    </xdr:sp>
    <xdr:clientData/>
  </xdr:twoCellAnchor>
  <xdr:twoCellAnchor>
    <xdr:from>
      <xdr:col>2</xdr:col>
      <xdr:colOff>76200</xdr:colOff>
      <xdr:row>72</xdr:row>
      <xdr:rowOff>0</xdr:rowOff>
    </xdr:from>
    <xdr:to>
      <xdr:col>3</xdr:col>
      <xdr:colOff>19050</xdr:colOff>
      <xdr:row>72</xdr:row>
      <xdr:rowOff>0</xdr:rowOff>
    </xdr:to>
    <xdr:sp>
      <xdr:nvSpPr>
        <xdr:cNvPr id="15" name="TextBox 36"/>
        <xdr:cNvSpPr txBox="1">
          <a:spLocks noChangeArrowheads="1"/>
        </xdr:cNvSpPr>
      </xdr:nvSpPr>
      <xdr:spPr>
        <a:xfrm>
          <a:off x="1600200" y="14173200"/>
          <a:ext cx="704850" cy="0"/>
        </a:xfrm>
        <a:prstGeom prst="rect">
          <a:avLst/>
        </a:prstGeom>
        <a:solidFill>
          <a:srgbClr val="FFFFFF"/>
        </a:solidFill>
        <a:ln w="9525" cmpd="sng">
          <a:noFill/>
        </a:ln>
      </xdr:spPr>
      <xdr:txBody>
        <a:bodyPr vertOverflow="clip" wrap="square" anchor="ctr"/>
        <a:p>
          <a:pPr algn="ctr">
            <a:defRPr/>
          </a:pPr>
          <a:r>
            <a:rPr lang="en-US" cap="none" sz="1200" b="0" i="1" u="none" baseline="0">
              <a:latin typeface="Arial MT"/>
              <a:ea typeface="Arial MT"/>
              <a:cs typeface="Arial MT"/>
            </a:rPr>
            <a:t>pence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4"/>
  <sheetViews>
    <sheetView workbookViewId="0" topLeftCell="A1">
      <selection activeCell="A2" sqref="A2"/>
    </sheetView>
  </sheetViews>
  <sheetFormatPr defaultColWidth="8.88671875" defaultRowHeight="15"/>
  <sheetData>
    <row r="1" spans="1:2" ht="15">
      <c r="A1" s="4">
        <v>1</v>
      </c>
      <c r="B1" s="4" t="s">
        <v>12</v>
      </c>
    </row>
    <row r="2" ht="15">
      <c r="B2" s="5" t="s">
        <v>13</v>
      </c>
    </row>
    <row r="3" ht="15">
      <c r="B3" t="s">
        <v>14</v>
      </c>
    </row>
    <row r="4" ht="15">
      <c r="B4" t="s">
        <v>15</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T125"/>
  <sheetViews>
    <sheetView zoomScale="50" zoomScaleNormal="50" workbookViewId="0" topLeftCell="A1">
      <selection activeCell="U37" sqref="U37"/>
    </sheetView>
  </sheetViews>
  <sheetFormatPr defaultColWidth="8.88671875" defaultRowHeight="15"/>
  <sheetData>
    <row r="1" ht="32.25" customHeight="1">
      <c r="A1" t="s">
        <v>48</v>
      </c>
    </row>
    <row r="2" s="110" customFormat="1" ht="33.75">
      <c r="C2" s="111" t="s">
        <v>65</v>
      </c>
    </row>
    <row r="88" ht="15.75">
      <c r="A88" s="54"/>
    </row>
    <row r="89" spans="2:6" ht="15.75">
      <c r="B89" s="54"/>
      <c r="C89" s="54"/>
      <c r="D89" s="54"/>
      <c r="E89" s="54"/>
      <c r="F89" s="63"/>
    </row>
    <row r="90" spans="1:6" ht="15">
      <c r="A90" s="15"/>
      <c r="B90" s="47"/>
      <c r="C90" s="47"/>
      <c r="D90" s="47"/>
      <c r="E90" s="47"/>
      <c r="F90" s="47"/>
    </row>
    <row r="91" spans="1:6" ht="15">
      <c r="A91" s="15"/>
      <c r="B91" s="64"/>
      <c r="C91" s="64"/>
      <c r="D91" s="64"/>
      <c r="E91" s="64"/>
      <c r="F91" s="64"/>
    </row>
    <row r="92" spans="2:6" ht="15">
      <c r="B92" s="65"/>
      <c r="C92" s="65"/>
      <c r="D92" s="65"/>
      <c r="E92" s="65"/>
      <c r="F92" s="65"/>
    </row>
    <row r="93" spans="2:6" ht="15">
      <c r="B93" s="65"/>
      <c r="C93" s="65"/>
      <c r="D93" s="65"/>
      <c r="E93" s="65"/>
      <c r="F93" s="65"/>
    </row>
    <row r="95" ht="15.75">
      <c r="A95" s="54"/>
    </row>
    <row r="96" spans="1:6" ht="15">
      <c r="A96" s="15"/>
      <c r="B96" s="57"/>
      <c r="C96" s="57"/>
      <c r="D96" s="57"/>
      <c r="E96" s="57"/>
      <c r="F96" s="57"/>
    </row>
    <row r="97" spans="1:6" ht="15">
      <c r="A97" s="15"/>
      <c r="B97" s="66"/>
      <c r="C97" s="66"/>
      <c r="D97" s="66"/>
      <c r="E97" s="66"/>
      <c r="F97" s="66"/>
    </row>
    <row r="120" ht="15.75" thickBot="1"/>
    <row r="121" spans="1:20" ht="16.5" thickBot="1">
      <c r="A121" s="38"/>
      <c r="B121" s="39">
        <v>1989</v>
      </c>
      <c r="C121" s="38">
        <v>1990</v>
      </c>
      <c r="D121" s="38">
        <v>1991</v>
      </c>
      <c r="E121" s="38">
        <v>1992</v>
      </c>
      <c r="F121" s="38">
        <v>1993</v>
      </c>
      <c r="G121" s="38">
        <v>1994</v>
      </c>
      <c r="H121" s="38">
        <v>1995</v>
      </c>
      <c r="I121" s="38">
        <v>1996</v>
      </c>
      <c r="J121" s="38">
        <v>1997</v>
      </c>
      <c r="K121" s="38">
        <v>1998</v>
      </c>
      <c r="L121" s="38">
        <v>1999</v>
      </c>
      <c r="M121" s="38">
        <v>2000</v>
      </c>
      <c r="N121" s="38">
        <v>2001</v>
      </c>
      <c r="O121" s="38">
        <v>2002</v>
      </c>
      <c r="P121" s="38">
        <v>2003</v>
      </c>
      <c r="Q121" s="38">
        <v>2004</v>
      </c>
      <c r="R121" s="38">
        <v>2005</v>
      </c>
      <c r="S121" s="38">
        <v>2006</v>
      </c>
      <c r="T121" s="38">
        <v>2007</v>
      </c>
    </row>
    <row r="122" spans="1:20" ht="15">
      <c r="A122" s="15" t="s">
        <v>26</v>
      </c>
      <c r="B122" s="20">
        <v>15839</v>
      </c>
      <c r="C122" s="25">
        <v>16585</v>
      </c>
      <c r="D122" s="25">
        <v>16922</v>
      </c>
      <c r="E122" s="25">
        <v>17802</v>
      </c>
      <c r="F122" s="25">
        <v>18177</v>
      </c>
      <c r="G122" s="25">
        <v>18994</v>
      </c>
      <c r="H122" s="25">
        <v>19540</v>
      </c>
      <c r="I122" s="25">
        <v>20374</v>
      </c>
      <c r="J122" s="58">
        <v>21078</v>
      </c>
      <c r="K122" s="59">
        <v>20782</v>
      </c>
      <c r="L122" s="60">
        <v>21868</v>
      </c>
      <c r="M122" s="67">
        <f>'T4.1(a)'!E16</f>
        <v>22168</v>
      </c>
      <c r="N122" s="67">
        <f>'T4.1(a)'!F16</f>
        <v>22608</v>
      </c>
      <c r="O122" s="67">
        <f>'T4.1(a)'!G16</f>
        <v>23374</v>
      </c>
      <c r="P122" s="67">
        <f>'T4.1(a)'!H16</f>
        <v>24010</v>
      </c>
      <c r="Q122" s="67">
        <f>'T4.1(a)'!I16</f>
        <v>23562</v>
      </c>
      <c r="R122" s="67">
        <f>'T4.1(a)'!J16</f>
        <v>23810</v>
      </c>
      <c r="S122" s="67">
        <f>'T4.1(a)'!K16</f>
        <v>23682</v>
      </c>
      <c r="T122" s="67">
        <f>'T4.1(a)'!L16</f>
        <v>23800</v>
      </c>
    </row>
    <row r="123" spans="1:20" ht="15">
      <c r="A123" s="15" t="s">
        <v>28</v>
      </c>
      <c r="B123" s="20">
        <v>6269</v>
      </c>
      <c r="C123" s="25">
        <v>6694</v>
      </c>
      <c r="D123" s="58">
        <v>6720</v>
      </c>
      <c r="E123" s="61">
        <v>6946</v>
      </c>
      <c r="F123" s="61">
        <v>6944</v>
      </c>
      <c r="G123" s="61">
        <v>7198</v>
      </c>
      <c r="H123" s="61">
        <v>7414</v>
      </c>
      <c r="I123" s="61">
        <v>7534</v>
      </c>
      <c r="J123" s="61">
        <v>7656</v>
      </c>
      <c r="K123" s="62">
        <v>7778</v>
      </c>
      <c r="L123" s="60">
        <v>7920</v>
      </c>
      <c r="M123" s="67">
        <f>'T4.1(a)'!E39</f>
        <v>8074</v>
      </c>
      <c r="N123" s="67">
        <f>'T4.1(a)'!F39</f>
        <v>8184</v>
      </c>
      <c r="O123" s="67">
        <f>'T4.1(a)'!G39</f>
        <v>8414</v>
      </c>
      <c r="P123" s="67">
        <f>'T4.1(a)'!H39</f>
        <v>8684</v>
      </c>
      <c r="Q123" s="67">
        <f>'T4.1(a)'!I39</f>
        <v>8929.414</v>
      </c>
      <c r="R123" s="67">
        <f>'T4.1(a)'!J39</f>
        <v>8942</v>
      </c>
      <c r="S123" s="67">
        <f>'T4.1(a)'!K39</f>
        <v>8868</v>
      </c>
      <c r="T123" s="67">
        <f>'T4.1(a)'!L39</f>
        <v>9038</v>
      </c>
    </row>
    <row r="124" spans="1:20" ht="15">
      <c r="A124" t="s">
        <v>27</v>
      </c>
      <c r="B124" s="20">
        <v>6368</v>
      </c>
      <c r="C124" s="25">
        <v>6748</v>
      </c>
      <c r="D124" s="25">
        <v>7077</v>
      </c>
      <c r="E124" s="25">
        <v>6764</v>
      </c>
      <c r="F124" s="25">
        <v>6809</v>
      </c>
      <c r="G124" s="25">
        <v>6865</v>
      </c>
      <c r="H124" s="25">
        <v>7401</v>
      </c>
      <c r="I124" s="25">
        <v>6622</v>
      </c>
      <c r="J124" s="25">
        <v>7420</v>
      </c>
      <c r="K124" s="26">
        <v>7966</v>
      </c>
      <c r="L124" s="22">
        <v>8230</v>
      </c>
      <c r="M124" s="67">
        <f>'T4.1(b)'!E10</f>
        <v>8767</v>
      </c>
      <c r="N124" s="67">
        <f>'T4.1(b)'!F10</f>
        <v>8881</v>
      </c>
      <c r="O124" s="67">
        <f>'T4.1(b)'!G10</f>
        <v>9480</v>
      </c>
      <c r="P124" s="67">
        <f>'T4.1(b)'!H10</f>
        <v>9677</v>
      </c>
      <c r="Q124" s="67">
        <f>'T4.1(b)'!I10</f>
        <v>10078</v>
      </c>
      <c r="R124" s="67">
        <f>'T4.1(b)'!J10</f>
        <v>10007</v>
      </c>
      <c r="S124" s="67" t="str">
        <f>'T4.1(b)'!K10</f>
        <v>..</v>
      </c>
      <c r="T124" s="67" t="str">
        <f>'T4.1(b)'!L10</f>
        <v>..</v>
      </c>
    </row>
    <row r="125" spans="1:20" ht="15">
      <c r="A125" t="s">
        <v>64</v>
      </c>
      <c r="H125" s="36">
        <v>78</v>
      </c>
      <c r="I125" s="37">
        <v>612</v>
      </c>
      <c r="J125" s="37">
        <v>627</v>
      </c>
      <c r="K125" s="33">
        <v>656</v>
      </c>
      <c r="L125" s="15">
        <v>665</v>
      </c>
      <c r="M125" s="67">
        <f>'T4.1(b)'!E28</f>
        <v>675</v>
      </c>
      <c r="N125" s="67">
        <f>'T4.1(b)'!F28</f>
        <v>666</v>
      </c>
      <c r="O125" s="67">
        <f>'T4.1(b)'!G28</f>
        <v>718</v>
      </c>
      <c r="P125" s="67">
        <f>'T4.1(b)'!H28</f>
        <v>756</v>
      </c>
      <c r="Q125" s="67">
        <f>'T4.1(b)'!I28</f>
        <v>769</v>
      </c>
      <c r="R125" s="67" t="str">
        <f>'T4.1(b)'!J28</f>
        <v>..</v>
      </c>
      <c r="S125" s="67" t="str">
        <f>'T4.1(b)'!K28</f>
        <v>..</v>
      </c>
      <c r="T125" s="67" t="str">
        <f>'T4.1(b)'!L28</f>
        <v>..</v>
      </c>
    </row>
  </sheetData>
  <printOptions/>
  <pageMargins left="0.15748031496062992" right="0.1968503937007874" top="0.7874015748031497" bottom="0.3937007874015748" header="0.11811023622047245" footer="0.5118110236220472"/>
  <pageSetup fitToHeight="1" fitToWidth="1" horizontalDpi="600" verticalDpi="600" orientation="portrait" paperSize="9" scale="43" r:id="rId2"/>
  <headerFooter alignWithMargins="0">
    <oddHeader>&amp;R&amp;"Arial MT,Bold"&amp;22TOLL BRIDGES</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57"/>
  <sheetViews>
    <sheetView tabSelected="1" zoomScale="85" zoomScaleNormal="85" workbookViewId="0" topLeftCell="A1">
      <selection activeCell="A1" sqref="A1"/>
    </sheetView>
  </sheetViews>
  <sheetFormatPr defaultColWidth="8.88671875" defaultRowHeight="15"/>
  <cols>
    <col min="1" max="1" width="25.3359375" style="7" customWidth="1"/>
    <col min="2" max="4" width="7.5546875" style="7" customWidth="1"/>
    <col min="5" max="6" width="7.21484375" style="7" customWidth="1"/>
    <col min="7" max="7" width="7.10546875" style="7" customWidth="1"/>
    <col min="8" max="8" width="6.88671875" style="7" customWidth="1"/>
    <col min="9" max="9" width="6.88671875" style="74" customWidth="1"/>
    <col min="10" max="11" width="6.99609375" style="74" customWidth="1"/>
    <col min="12" max="12" width="8.10546875" style="7" customWidth="1"/>
    <col min="13" max="16384" width="8.88671875" style="7" customWidth="1"/>
  </cols>
  <sheetData>
    <row r="1" spans="1:11" s="2" customFormat="1" ht="25.5" customHeight="1">
      <c r="A1" s="101" t="s">
        <v>59</v>
      </c>
      <c r="B1" s="15"/>
      <c r="C1" s="15"/>
      <c r="D1" s="15"/>
      <c r="E1" s="15"/>
      <c r="F1" s="15"/>
      <c r="G1" s="15"/>
      <c r="H1" s="15"/>
      <c r="I1" s="100"/>
      <c r="J1" s="100"/>
      <c r="K1" s="100"/>
    </row>
    <row r="2" spans="1:12" s="2" customFormat="1" ht="21" customHeight="1">
      <c r="A2" s="89"/>
      <c r="B2" s="89">
        <v>1997</v>
      </c>
      <c r="C2" s="89">
        <v>1998</v>
      </c>
      <c r="D2" s="89">
        <v>1999</v>
      </c>
      <c r="E2" s="89">
        <v>2000</v>
      </c>
      <c r="F2" s="89">
        <v>2001</v>
      </c>
      <c r="G2" s="90">
        <v>2002</v>
      </c>
      <c r="H2" s="90">
        <v>2003</v>
      </c>
      <c r="I2" s="90">
        <v>2004</v>
      </c>
      <c r="J2" s="90">
        <v>2005</v>
      </c>
      <c r="K2" s="90">
        <v>2006</v>
      </c>
      <c r="L2" s="90">
        <v>2007</v>
      </c>
    </row>
    <row r="3" spans="1:12" ht="17.25" customHeight="1">
      <c r="A3" s="40"/>
      <c r="B3" s="8"/>
      <c r="C3" s="8"/>
      <c r="E3" s="9"/>
      <c r="G3" s="9"/>
      <c r="H3" s="19"/>
      <c r="I3" s="19"/>
      <c r="L3" s="19" t="s">
        <v>18</v>
      </c>
    </row>
    <row r="4" spans="1:11" ht="19.5" customHeight="1">
      <c r="A4" s="93" t="s">
        <v>73</v>
      </c>
      <c r="B4" s="6"/>
      <c r="C4" s="6"/>
      <c r="D4" s="6"/>
      <c r="E4" s="6"/>
      <c r="F4" s="6"/>
      <c r="H4" s="74"/>
      <c r="K4" s="7"/>
    </row>
    <row r="5" spans="1:12" ht="15" customHeight="1">
      <c r="A5" s="94" t="s">
        <v>0</v>
      </c>
      <c r="B5" s="21">
        <v>15982</v>
      </c>
      <c r="C5" s="22">
        <v>9460</v>
      </c>
      <c r="D5" s="22">
        <v>9983</v>
      </c>
      <c r="E5" s="20">
        <v>10121</v>
      </c>
      <c r="F5" s="20">
        <v>10329</v>
      </c>
      <c r="G5" s="20">
        <v>10696</v>
      </c>
      <c r="H5" s="20">
        <v>10976</v>
      </c>
      <c r="I5" s="20">
        <v>10728</v>
      </c>
      <c r="J5" s="84">
        <v>10802</v>
      </c>
      <c r="K5" s="84">
        <v>10745</v>
      </c>
      <c r="L5" s="84">
        <v>10820</v>
      </c>
    </row>
    <row r="6" spans="1:12" ht="15" customHeight="1">
      <c r="A6" s="94" t="s">
        <v>1</v>
      </c>
      <c r="B6" s="21"/>
      <c r="C6" s="22"/>
      <c r="D6" s="12"/>
      <c r="E6" s="15"/>
      <c r="F6" s="50"/>
      <c r="G6" s="75"/>
      <c r="H6" s="75"/>
      <c r="I6" s="75"/>
      <c r="J6" s="84"/>
      <c r="K6" s="84"/>
      <c r="L6" s="84"/>
    </row>
    <row r="7" spans="1:12" ht="15" customHeight="1">
      <c r="A7" s="94" t="s">
        <v>2</v>
      </c>
      <c r="B7" s="21">
        <v>1163</v>
      </c>
      <c r="C7" s="22">
        <v>675</v>
      </c>
      <c r="D7" s="32">
        <v>677</v>
      </c>
      <c r="E7" s="15">
        <v>675</v>
      </c>
      <c r="F7" s="50">
        <v>677</v>
      </c>
      <c r="G7" s="75">
        <v>663</v>
      </c>
      <c r="H7" s="75">
        <v>681</v>
      </c>
      <c r="I7" s="75">
        <v>704</v>
      </c>
      <c r="J7" s="84">
        <v>729</v>
      </c>
      <c r="K7" s="84">
        <v>717</v>
      </c>
      <c r="L7" s="84">
        <v>695</v>
      </c>
    </row>
    <row r="8" spans="1:12" ht="15" customHeight="1">
      <c r="A8" s="94" t="s">
        <v>3</v>
      </c>
      <c r="B8" s="21">
        <v>133</v>
      </c>
      <c r="C8" s="22">
        <v>81</v>
      </c>
      <c r="D8" s="32">
        <v>78</v>
      </c>
      <c r="E8" s="15">
        <v>82</v>
      </c>
      <c r="F8" s="50">
        <v>72</v>
      </c>
      <c r="G8" s="75">
        <v>75</v>
      </c>
      <c r="H8" s="75">
        <v>76</v>
      </c>
      <c r="I8" s="75">
        <v>76</v>
      </c>
      <c r="J8" s="84">
        <v>79</v>
      </c>
      <c r="K8" s="84">
        <v>87</v>
      </c>
      <c r="L8" s="84">
        <v>89</v>
      </c>
    </row>
    <row r="9" spans="1:12" ht="15" customHeight="1">
      <c r="A9" s="94" t="s">
        <v>4</v>
      </c>
      <c r="B9" s="21">
        <v>97</v>
      </c>
      <c r="C9" s="22">
        <v>59</v>
      </c>
      <c r="D9" s="32">
        <v>68</v>
      </c>
      <c r="E9" s="15">
        <v>76</v>
      </c>
      <c r="F9" s="50">
        <v>83</v>
      </c>
      <c r="G9" s="75">
        <v>90</v>
      </c>
      <c r="H9" s="75">
        <v>91</v>
      </c>
      <c r="I9" s="75">
        <v>87</v>
      </c>
      <c r="J9" s="84">
        <v>92</v>
      </c>
      <c r="K9" s="84">
        <v>92</v>
      </c>
      <c r="L9" s="84">
        <v>92</v>
      </c>
    </row>
    <row r="10" spans="1:12" ht="15" customHeight="1">
      <c r="A10" s="94" t="s">
        <v>5</v>
      </c>
      <c r="B10" s="21">
        <v>185</v>
      </c>
      <c r="C10" s="22">
        <v>117</v>
      </c>
      <c r="D10" s="32">
        <v>128</v>
      </c>
      <c r="E10" s="15">
        <v>130</v>
      </c>
      <c r="F10" s="50">
        <v>143</v>
      </c>
      <c r="G10" s="75">
        <v>163</v>
      </c>
      <c r="H10" s="75">
        <v>181</v>
      </c>
      <c r="I10" s="75">
        <v>186</v>
      </c>
      <c r="J10" s="84">
        <v>203</v>
      </c>
      <c r="K10" s="84">
        <v>200</v>
      </c>
      <c r="L10" s="84">
        <v>204</v>
      </c>
    </row>
    <row r="11" spans="1:11" ht="15" customHeight="1">
      <c r="A11" s="15"/>
      <c r="B11" s="21"/>
      <c r="C11" s="22"/>
      <c r="D11" s="50"/>
      <c r="E11" s="27"/>
      <c r="F11" s="50"/>
      <c r="G11" s="75"/>
      <c r="H11" s="75"/>
      <c r="I11" s="75"/>
      <c r="J11" s="7"/>
      <c r="K11" s="7"/>
    </row>
    <row r="12" spans="1:12" ht="15" customHeight="1">
      <c r="A12" s="15" t="s">
        <v>16</v>
      </c>
      <c r="B12" s="88">
        <v>17560</v>
      </c>
      <c r="C12" s="22">
        <v>10391</v>
      </c>
      <c r="D12" s="22">
        <v>10934</v>
      </c>
      <c r="E12" s="22">
        <v>11084</v>
      </c>
      <c r="F12" s="22">
        <v>11304</v>
      </c>
      <c r="G12" s="22">
        <v>11687</v>
      </c>
      <c r="H12" s="22">
        <v>12005</v>
      </c>
      <c r="I12" s="22">
        <v>11781</v>
      </c>
      <c r="J12" s="22">
        <v>11905</v>
      </c>
      <c r="K12" s="22">
        <v>11841</v>
      </c>
      <c r="L12" s="22">
        <v>11900</v>
      </c>
    </row>
    <row r="13" spans="1:11" ht="15" customHeight="1">
      <c r="A13" s="15"/>
      <c r="B13" s="20"/>
      <c r="C13" s="22"/>
      <c r="D13" s="50"/>
      <c r="E13" s="20"/>
      <c r="F13" s="20"/>
      <c r="G13" s="20"/>
      <c r="H13" s="20"/>
      <c r="I13" s="20"/>
      <c r="J13" s="7"/>
      <c r="K13" s="7"/>
    </row>
    <row r="14" spans="1:12" ht="17.25" customHeight="1">
      <c r="A14" s="15" t="s">
        <v>55</v>
      </c>
      <c r="B14" s="25">
        <v>10539</v>
      </c>
      <c r="C14" s="26">
        <v>10391</v>
      </c>
      <c r="D14" s="22">
        <v>10934</v>
      </c>
      <c r="E14" s="20">
        <v>11084</v>
      </c>
      <c r="F14" s="20">
        <v>11304</v>
      </c>
      <c r="G14" s="20">
        <v>11687</v>
      </c>
      <c r="H14" s="20">
        <v>12005</v>
      </c>
      <c r="I14" s="20">
        <v>11781</v>
      </c>
      <c r="J14" s="20">
        <v>11905</v>
      </c>
      <c r="K14" s="20">
        <v>11841</v>
      </c>
      <c r="L14" s="22">
        <v>11900</v>
      </c>
    </row>
    <row r="15" spans="1:11" ht="15" customHeight="1">
      <c r="A15" s="15"/>
      <c r="B15" s="25"/>
      <c r="C15" s="26"/>
      <c r="D15" s="22"/>
      <c r="E15" s="20"/>
      <c r="F15" s="71"/>
      <c r="G15" s="70"/>
      <c r="H15" s="70"/>
      <c r="I15" s="70"/>
      <c r="J15" s="7"/>
      <c r="K15" s="7"/>
    </row>
    <row r="16" spans="1:12" ht="17.25" customHeight="1">
      <c r="A16" s="15" t="s">
        <v>56</v>
      </c>
      <c r="B16" s="97">
        <f aca="true" t="shared" si="0" ref="B16:J16">B14*2</f>
        <v>21078</v>
      </c>
      <c r="C16" s="97">
        <f t="shared" si="0"/>
        <v>20782</v>
      </c>
      <c r="D16" s="97">
        <f t="shared" si="0"/>
        <v>21868</v>
      </c>
      <c r="E16" s="97">
        <f t="shared" si="0"/>
        <v>22168</v>
      </c>
      <c r="F16" s="97">
        <f t="shared" si="0"/>
        <v>22608</v>
      </c>
      <c r="G16" s="97">
        <f t="shared" si="0"/>
        <v>23374</v>
      </c>
      <c r="H16" s="97">
        <f t="shared" si="0"/>
        <v>24010</v>
      </c>
      <c r="I16" s="97">
        <f t="shared" si="0"/>
        <v>23562</v>
      </c>
      <c r="J16" s="97">
        <f t="shared" si="0"/>
        <v>23810</v>
      </c>
      <c r="K16" s="97">
        <f>K14*2</f>
        <v>23682</v>
      </c>
      <c r="L16" s="97">
        <f>L14*2</f>
        <v>23800</v>
      </c>
    </row>
    <row r="17" spans="1:11" ht="15" customHeight="1">
      <c r="A17" s="15"/>
      <c r="G17" s="71"/>
      <c r="H17" s="70"/>
      <c r="I17" s="70"/>
      <c r="J17" s="70"/>
      <c r="K17" s="7"/>
    </row>
    <row r="18" spans="1:11" ht="15" customHeight="1">
      <c r="A18" s="15"/>
      <c r="B18" s="23" t="str">
        <f>IF(ABS(B12-SUM(B5:B11))&gt;comments!$A$1,'T4.1(a)'!B12-SUM(B5:B11)," ")</f>
        <v> </v>
      </c>
      <c r="C18" s="23" t="str">
        <f>IF(ABS(C12-SUM(C5:C11))&gt;comments!$A$1,'T4.1(a)'!C12-SUM(C5:C11)," ")</f>
        <v> </v>
      </c>
      <c r="D18" s="23" t="str">
        <f>IF(ABS(D12-SUM(D5:D11))&gt;comments!$A$1,'T4.1(a)'!D12-SUM(D5:D11)," ")</f>
        <v> </v>
      </c>
      <c r="E18" s="23" t="str">
        <f>IF(ABS(E12-SUM(E5:E11))&gt;comments!$A$1,'T4.1(a)'!E12-SUM(E5:E11)," ")</f>
        <v> </v>
      </c>
      <c r="F18" s="23" t="str">
        <f>IF(ABS(F12-SUM(F5:F11))&gt;comments!$A$1,'T4.1(a)'!F12-SUM(F5:F11)," ")</f>
        <v> </v>
      </c>
      <c r="G18" s="23" t="str">
        <f>IF(ABS(G12-SUM(G5:G11))&gt;comments!$A$1,'T4.1(a)'!G12-SUM(G5:G11)," ")</f>
        <v> </v>
      </c>
      <c r="H18" s="23" t="str">
        <f>IF(ABS(H12-SUM(H5:H11))&gt;comments!$A$1,'T4.1(a)'!H12-SUM(H5:H11)," ")</f>
        <v> </v>
      </c>
      <c r="I18" s="23" t="str">
        <f>IF(ABS(I12-SUM(I5:I11))&gt;comments!$A$1,'T4.1(a)'!I12-SUM(I5:I11)," ")</f>
        <v> </v>
      </c>
      <c r="J18" s="23" t="str">
        <f>IF(ABS(J12-SUM(J5:J11))&gt;comments!$A$1,'T4.1(a)'!J12-SUM(J5:J11)," ")</f>
        <v> </v>
      </c>
      <c r="K18" s="23" t="str">
        <f>IF(ABS(K12-SUM(K5:K11))&gt;comments!$A$1,'T4.1(a)'!K12-SUM(K5:K11)," ")</f>
        <v> </v>
      </c>
    </row>
    <row r="19" spans="1:12" ht="15" customHeight="1">
      <c r="A19" s="15" t="s">
        <v>6</v>
      </c>
      <c r="B19" s="15"/>
      <c r="C19" s="2"/>
      <c r="D19" s="6"/>
      <c r="F19" s="16"/>
      <c r="G19" s="16"/>
      <c r="H19" s="16"/>
      <c r="I19" s="16"/>
      <c r="L19" s="16" t="s">
        <v>10</v>
      </c>
    </row>
    <row r="20" spans="1:12" ht="15" customHeight="1">
      <c r="A20" s="94" t="s">
        <v>7</v>
      </c>
      <c r="B20" s="21">
        <v>8824</v>
      </c>
      <c r="C20" s="26">
        <v>8659</v>
      </c>
      <c r="D20" s="22">
        <v>9055</v>
      </c>
      <c r="E20" s="22">
        <v>9151</v>
      </c>
      <c r="F20" s="22">
        <v>9294</v>
      </c>
      <c r="G20" s="22">
        <v>9566</v>
      </c>
      <c r="H20" s="22">
        <v>9798</v>
      </c>
      <c r="I20" s="22">
        <v>9620</v>
      </c>
      <c r="J20" s="84">
        <v>11189</v>
      </c>
      <c r="K20" s="20">
        <v>11816</v>
      </c>
      <c r="L20" s="20">
        <v>11871</v>
      </c>
    </row>
    <row r="21" spans="1:12" ht="15" customHeight="1">
      <c r="A21" s="15" t="s">
        <v>53</v>
      </c>
      <c r="B21" s="86">
        <f>B20*A!O12</f>
        <v>11574.846984126983</v>
      </c>
      <c r="C21" s="76">
        <f>C20*A!P12</f>
        <v>10981.887047268261</v>
      </c>
      <c r="D21" s="76">
        <f>D20*A!Q12</f>
        <v>11310.538089480047</v>
      </c>
      <c r="E21" s="76">
        <f>E20*A!R12</f>
        <v>11101.565472695242</v>
      </c>
      <c r="F21" s="76">
        <f>F20*A!S12</f>
        <v>11079.863819965376</v>
      </c>
      <c r="G21" s="76">
        <f>G20*A!T12</f>
        <v>11216.433598183881</v>
      </c>
      <c r="H21" s="76">
        <f>H20*A!U12</f>
        <v>11165.288472145614</v>
      </c>
      <c r="I21" s="76">
        <f>I20*A!V12</f>
        <v>10645.377611140868</v>
      </c>
      <c r="J21" s="76">
        <f>J20*A!W12</f>
        <v>12039.830208333333</v>
      </c>
      <c r="K21" s="76">
        <f>K20*A!X12</f>
        <v>12322.996466431096</v>
      </c>
      <c r="L21" s="76">
        <f>L20*A!Y12</f>
        <v>11871</v>
      </c>
    </row>
    <row r="22" spans="1:11" ht="15" customHeight="1">
      <c r="A22" s="15"/>
      <c r="B22" s="27"/>
      <c r="C22" s="27"/>
      <c r="D22" s="28"/>
      <c r="E22" s="51"/>
      <c r="F22" s="12"/>
      <c r="G22" s="22"/>
      <c r="H22" s="22"/>
      <c r="I22" s="22"/>
      <c r="J22" s="22"/>
      <c r="K22" s="7"/>
    </row>
    <row r="23" spans="1:12" ht="15" customHeight="1">
      <c r="A23" s="15" t="s">
        <v>8</v>
      </c>
      <c r="B23" s="27"/>
      <c r="C23" s="27"/>
      <c r="F23" s="18"/>
      <c r="G23" s="18"/>
      <c r="H23" s="18"/>
      <c r="I23" s="18"/>
      <c r="L23" s="18" t="s">
        <v>11</v>
      </c>
    </row>
    <row r="24" spans="1:12" ht="15" customHeight="1">
      <c r="A24" s="94" t="s">
        <v>7</v>
      </c>
      <c r="B24" s="81">
        <f aca="true" t="shared" si="1" ref="B24:L24">(B20/B12)*100</f>
        <v>50.250569476082006</v>
      </c>
      <c r="C24" s="81">
        <f t="shared" si="1"/>
        <v>83.33172938119526</v>
      </c>
      <c r="D24" s="81">
        <f t="shared" si="1"/>
        <v>82.81507225169197</v>
      </c>
      <c r="E24" s="81">
        <f t="shared" si="1"/>
        <v>82.56044749188018</v>
      </c>
      <c r="F24" s="81">
        <f t="shared" si="1"/>
        <v>82.21868365180467</v>
      </c>
      <c r="G24" s="81">
        <f t="shared" si="1"/>
        <v>81.85163001625739</v>
      </c>
      <c r="H24" s="81">
        <f t="shared" si="1"/>
        <v>81.61599333610995</v>
      </c>
      <c r="I24" s="81">
        <f t="shared" si="1"/>
        <v>81.65690518631695</v>
      </c>
      <c r="J24" s="81">
        <f t="shared" si="1"/>
        <v>93.98572028559428</v>
      </c>
      <c r="K24" s="81">
        <f t="shared" si="1"/>
        <v>99.788869183346</v>
      </c>
      <c r="L24" s="81">
        <f t="shared" si="1"/>
        <v>99.7563025210084</v>
      </c>
    </row>
    <row r="25" spans="1:12" ht="15" customHeight="1">
      <c r="A25" s="95" t="s">
        <v>53</v>
      </c>
      <c r="B25" s="91">
        <f>B24*A!O12</f>
        <v>65.91598510322883</v>
      </c>
      <c r="C25" s="92">
        <f>C24*A!P12</f>
        <v>105.6865272569364</v>
      </c>
      <c r="D25" s="92">
        <f>D24*A!Q12</f>
        <v>103.44373595646651</v>
      </c>
      <c r="E25" s="92">
        <f>E24*A!R12</f>
        <v>100.1584759355399</v>
      </c>
      <c r="F25" s="92">
        <f>F24*A!S12</f>
        <v>98.01719585956631</v>
      </c>
      <c r="G25" s="92">
        <f>G24*A!T12</f>
        <v>95.97359115413607</v>
      </c>
      <c r="H25" s="92">
        <f>H24*A!U12</f>
        <v>93.00531838521961</v>
      </c>
      <c r="I25" s="92">
        <f>I24*A!V12</f>
        <v>90.36056031865603</v>
      </c>
      <c r="J25" s="92">
        <f>J24*A!W12</f>
        <v>101.132551098978</v>
      </c>
      <c r="K25" s="92">
        <f>K24*A!X12</f>
        <v>104.07057230327754</v>
      </c>
      <c r="L25" s="92">
        <f>L24*A!Y12</f>
        <v>99.7563025210084</v>
      </c>
    </row>
    <row r="26" spans="1:12" ht="15" customHeight="1">
      <c r="A26" s="96"/>
      <c r="C26" s="27"/>
      <c r="F26" s="9"/>
      <c r="G26" s="9"/>
      <c r="H26" s="19"/>
      <c r="I26" s="19"/>
      <c r="L26" s="19" t="s">
        <v>18</v>
      </c>
    </row>
    <row r="27" spans="1:11" ht="20.25" customHeight="1">
      <c r="A27" s="93" t="s">
        <v>74</v>
      </c>
      <c r="B27" s="2"/>
      <c r="C27" s="29"/>
      <c r="D27" s="30"/>
      <c r="E27" s="52"/>
      <c r="F27" s="13"/>
      <c r="G27" s="70"/>
      <c r="H27" s="70"/>
      <c r="I27" s="70"/>
      <c r="J27" s="70"/>
      <c r="K27" s="7"/>
    </row>
    <row r="28" spans="1:12" ht="15" customHeight="1">
      <c r="A28" s="94" t="s">
        <v>0</v>
      </c>
      <c r="B28" s="20">
        <v>3537</v>
      </c>
      <c r="C28" s="26">
        <v>3558</v>
      </c>
      <c r="D28" s="50">
        <v>3649</v>
      </c>
      <c r="E28" s="20">
        <v>3729</v>
      </c>
      <c r="F28" s="20">
        <v>3783</v>
      </c>
      <c r="G28" s="22">
        <v>3882</v>
      </c>
      <c r="H28" s="22">
        <v>4001</v>
      </c>
      <c r="I28" s="22">
        <v>4131</v>
      </c>
      <c r="J28" s="22">
        <v>4128</v>
      </c>
      <c r="K28" s="22">
        <v>4089</v>
      </c>
      <c r="L28" s="22">
        <v>4163</v>
      </c>
    </row>
    <row r="29" spans="1:11" ht="15" customHeight="1">
      <c r="A29" s="94" t="s">
        <v>1</v>
      </c>
      <c r="B29" s="20"/>
      <c r="C29" s="26"/>
      <c r="D29" s="50"/>
      <c r="E29" s="20"/>
      <c r="F29" s="20"/>
      <c r="G29" s="22"/>
      <c r="H29" s="22"/>
      <c r="I29" s="22"/>
      <c r="J29" s="7"/>
      <c r="K29" s="7"/>
    </row>
    <row r="30" spans="1:12" ht="15" customHeight="1">
      <c r="A30" s="94" t="s">
        <v>2</v>
      </c>
      <c r="B30" s="20">
        <v>120</v>
      </c>
      <c r="C30" s="26">
        <v>127</v>
      </c>
      <c r="D30" s="50">
        <v>125</v>
      </c>
      <c r="E30" s="20">
        <v>125</v>
      </c>
      <c r="F30" s="20">
        <v>122</v>
      </c>
      <c r="G30" s="22">
        <v>122</v>
      </c>
      <c r="H30" s="22">
        <v>121</v>
      </c>
      <c r="I30" s="22">
        <v>120</v>
      </c>
      <c r="J30" s="84">
        <v>122</v>
      </c>
      <c r="K30" s="84">
        <v>123</v>
      </c>
      <c r="L30" s="84">
        <v>112</v>
      </c>
    </row>
    <row r="31" spans="1:12" ht="15" customHeight="1">
      <c r="A31" s="94" t="s">
        <v>3</v>
      </c>
      <c r="B31" s="20">
        <v>52</v>
      </c>
      <c r="C31" s="26">
        <v>52</v>
      </c>
      <c r="D31" s="50">
        <v>49</v>
      </c>
      <c r="E31" s="20">
        <v>44</v>
      </c>
      <c r="F31" s="20">
        <v>45</v>
      </c>
      <c r="G31" s="22">
        <v>44</v>
      </c>
      <c r="H31" s="22">
        <v>45</v>
      </c>
      <c r="I31" s="22">
        <v>49</v>
      </c>
      <c r="J31" s="84">
        <v>48</v>
      </c>
      <c r="K31" s="84">
        <v>49</v>
      </c>
      <c r="L31" s="84">
        <v>54</v>
      </c>
    </row>
    <row r="32" spans="1:12" ht="15" customHeight="1">
      <c r="A32" s="94" t="s">
        <v>4</v>
      </c>
      <c r="B32" s="20">
        <v>23</v>
      </c>
      <c r="C32" s="26">
        <v>24</v>
      </c>
      <c r="D32" s="50">
        <v>27</v>
      </c>
      <c r="E32" s="20">
        <v>31</v>
      </c>
      <c r="F32" s="20">
        <v>35</v>
      </c>
      <c r="G32" s="22">
        <v>27</v>
      </c>
      <c r="H32" s="22">
        <v>29</v>
      </c>
      <c r="I32" s="22">
        <v>28</v>
      </c>
      <c r="J32" s="84">
        <v>27</v>
      </c>
      <c r="K32" s="84">
        <v>27</v>
      </c>
      <c r="L32" s="84">
        <v>30</v>
      </c>
    </row>
    <row r="33" spans="1:12" ht="15" customHeight="1">
      <c r="A33" s="94" t="s">
        <v>5</v>
      </c>
      <c r="B33" s="20">
        <v>96</v>
      </c>
      <c r="C33" s="26">
        <v>128</v>
      </c>
      <c r="D33" s="53">
        <v>110</v>
      </c>
      <c r="E33" s="20">
        <v>108</v>
      </c>
      <c r="F33" s="20">
        <v>107</v>
      </c>
      <c r="G33" s="22">
        <v>132</v>
      </c>
      <c r="H33" s="22">
        <v>146</v>
      </c>
      <c r="I33" s="22">
        <v>135.617</v>
      </c>
      <c r="J33" s="84">
        <v>146</v>
      </c>
      <c r="K33" s="84">
        <v>146</v>
      </c>
      <c r="L33" s="84">
        <v>160</v>
      </c>
    </row>
    <row r="34" spans="1:11" ht="15" customHeight="1">
      <c r="A34" s="94"/>
      <c r="B34" s="20"/>
      <c r="C34" s="26"/>
      <c r="D34" s="53"/>
      <c r="E34" s="20"/>
      <c r="F34" s="20"/>
      <c r="G34" s="22"/>
      <c r="H34" s="22"/>
      <c r="I34" s="22"/>
      <c r="J34" s="7"/>
      <c r="K34" s="7"/>
    </row>
    <row r="35" spans="1:12" ht="15" customHeight="1">
      <c r="A35" s="15" t="s">
        <v>16</v>
      </c>
      <c r="B35" s="25">
        <v>3828</v>
      </c>
      <c r="C35" s="26">
        <v>3889</v>
      </c>
      <c r="D35" s="50">
        <v>3960</v>
      </c>
      <c r="E35" s="20">
        <v>4037</v>
      </c>
      <c r="F35" s="20">
        <v>4092</v>
      </c>
      <c r="G35" s="22">
        <v>4207</v>
      </c>
      <c r="H35" s="22">
        <v>4342</v>
      </c>
      <c r="I35" s="22">
        <v>4464.707</v>
      </c>
      <c r="J35" s="84">
        <v>4471</v>
      </c>
      <c r="K35" s="84">
        <v>4434</v>
      </c>
      <c r="L35" s="84">
        <v>4519</v>
      </c>
    </row>
    <row r="36" spans="1:11" ht="15" customHeight="1">
      <c r="A36" s="15"/>
      <c r="B36" s="25"/>
      <c r="C36" s="26"/>
      <c r="D36" s="50"/>
      <c r="E36" s="20"/>
      <c r="F36" s="71"/>
      <c r="G36" s="70"/>
      <c r="H36" s="70"/>
      <c r="I36" s="70"/>
      <c r="J36" s="7"/>
      <c r="K36" s="7"/>
    </row>
    <row r="37" spans="1:12" ht="17.25" customHeight="1">
      <c r="A37" s="15" t="s">
        <v>57</v>
      </c>
      <c r="B37" s="25">
        <v>3828</v>
      </c>
      <c r="C37" s="26">
        <v>3889</v>
      </c>
      <c r="D37" s="50">
        <v>3960</v>
      </c>
      <c r="E37" s="20">
        <v>4037</v>
      </c>
      <c r="F37" s="20">
        <v>4092</v>
      </c>
      <c r="G37" s="22">
        <v>4207</v>
      </c>
      <c r="H37" s="22">
        <v>4342</v>
      </c>
      <c r="I37" s="22">
        <v>4464.707</v>
      </c>
      <c r="J37" s="84">
        <v>4471</v>
      </c>
      <c r="K37" s="84">
        <v>4434</v>
      </c>
      <c r="L37" s="84">
        <v>4519</v>
      </c>
    </row>
    <row r="38" spans="1:11" ht="15" customHeight="1">
      <c r="A38" s="15"/>
      <c r="B38" s="25"/>
      <c r="C38" s="25"/>
      <c r="D38" s="26"/>
      <c r="E38" s="50"/>
      <c r="F38" s="20"/>
      <c r="G38" s="71"/>
      <c r="H38" s="70"/>
      <c r="I38" s="70"/>
      <c r="J38" s="70"/>
      <c r="K38" s="7"/>
    </row>
    <row r="39" spans="1:12" ht="17.25" customHeight="1">
      <c r="A39" s="15" t="s">
        <v>58</v>
      </c>
      <c r="B39" s="98">
        <f>B35*2</f>
        <v>7656</v>
      </c>
      <c r="C39" s="98">
        <f>C35*2</f>
        <v>7778</v>
      </c>
      <c r="D39" s="98">
        <f>D35*2</f>
        <v>7920</v>
      </c>
      <c r="E39" s="98">
        <f>E35*2</f>
        <v>8074</v>
      </c>
      <c r="F39" s="98">
        <f aca="true" t="shared" si="2" ref="F39:L39">F35*2</f>
        <v>8184</v>
      </c>
      <c r="G39" s="98">
        <f t="shared" si="2"/>
        <v>8414</v>
      </c>
      <c r="H39" s="99">
        <f t="shared" si="2"/>
        <v>8684</v>
      </c>
      <c r="I39" s="99">
        <f t="shared" si="2"/>
        <v>8929.414</v>
      </c>
      <c r="J39" s="99">
        <f t="shared" si="2"/>
        <v>8942</v>
      </c>
      <c r="K39" s="99">
        <f t="shared" si="2"/>
        <v>8868</v>
      </c>
      <c r="L39" s="99">
        <f t="shared" si="2"/>
        <v>9038</v>
      </c>
    </row>
    <row r="40" spans="1:11" ht="15" customHeight="1">
      <c r="A40" s="15"/>
      <c r="G40" s="71"/>
      <c r="H40" s="70"/>
      <c r="I40" s="70"/>
      <c r="J40" s="70"/>
      <c r="K40" s="7"/>
    </row>
    <row r="41" spans="1:11" ht="15" customHeight="1">
      <c r="A41" s="15"/>
      <c r="B41" s="23" t="str">
        <f>IF(ABS(B35-SUM(B28:B34))&gt;comments!$A$1,'T4.1(a)'!B35-SUM(B28:B34)," ")</f>
        <v> </v>
      </c>
      <c r="C41" s="23" t="str">
        <f>IF(ABS(C35-SUM(C28:C34))&gt;comments!$A$1,'T4.1(a)'!C35-SUM(C28:C34)," ")</f>
        <v> </v>
      </c>
      <c r="D41" s="23" t="str">
        <f>IF(ABS(D35-SUM(D28:D34))&gt;comments!$A$1,'T4.1(a)'!D35-SUM(D28:D34)," ")</f>
        <v> </v>
      </c>
      <c r="E41" s="23" t="str">
        <f>IF(ABS(E35-SUM(E28:E34))&gt;comments!$A$1,'T4.1(a)'!E35-SUM(E28:E34)," ")</f>
        <v> </v>
      </c>
      <c r="F41" s="23" t="str">
        <f>IF(ABS(F35-SUM(F28:F34))&gt;comments!$A$1,'T4.1(a)'!F35-SUM(F28:F34)," ")</f>
        <v> </v>
      </c>
      <c r="G41" s="23" t="str">
        <f>IF(ABS(G35-SUM(G28:G34))&gt;comments!$A$1,'T4.1(a)'!G35-SUM(G28:G34)," ")</f>
        <v> </v>
      </c>
      <c r="H41" s="23" t="str">
        <f>IF(ABS(H35-SUM(H28:H34))&gt;comments!$A$1,'T4.1(a)'!H35-SUM(H28:H34)," ")</f>
        <v> </v>
      </c>
      <c r="I41" s="23" t="s">
        <v>48</v>
      </c>
      <c r="J41" s="23" t="str">
        <f>IF(ABS(J35-SUM(J28:J34))&gt;comments!$A$1,'T4.1(a)'!J35-SUM(J28:J34)," ")</f>
        <v> </v>
      </c>
      <c r="K41" s="23" t="str">
        <f>IF(ABS(K35-SUM(K28:K34))&gt;comments!$A$1,'T4.1(a)'!K35-SUM(K28:K34)," ")</f>
        <v> </v>
      </c>
    </row>
    <row r="42" spans="1:12" ht="15" customHeight="1">
      <c r="A42" s="15" t="s">
        <v>6</v>
      </c>
      <c r="B42" s="15"/>
      <c r="C42" s="15"/>
      <c r="F42" s="16"/>
      <c r="G42" s="16"/>
      <c r="H42" s="16"/>
      <c r="I42" s="16"/>
      <c r="L42" s="16" t="s">
        <v>10</v>
      </c>
    </row>
    <row r="43" spans="1:12" ht="15" customHeight="1">
      <c r="A43" s="94" t="s">
        <v>7</v>
      </c>
      <c r="B43" s="20">
        <v>3142</v>
      </c>
      <c r="C43" s="26">
        <v>3174</v>
      </c>
      <c r="D43" s="22">
        <v>3238</v>
      </c>
      <c r="E43" s="22">
        <v>3295</v>
      </c>
      <c r="F43" s="22">
        <v>3334</v>
      </c>
      <c r="G43" s="22">
        <v>3411</v>
      </c>
      <c r="H43" s="22">
        <v>3504</v>
      </c>
      <c r="I43" s="22">
        <v>3614.754</v>
      </c>
      <c r="J43" s="22">
        <v>3615</v>
      </c>
      <c r="K43" s="20">
        <v>3575</v>
      </c>
      <c r="L43" s="20">
        <v>3631</v>
      </c>
    </row>
    <row r="44" spans="1:12" ht="15" customHeight="1">
      <c r="A44" s="15" t="s">
        <v>53</v>
      </c>
      <c r="B44" s="76">
        <f>B43*A!O12</f>
        <v>4121.506031746031</v>
      </c>
      <c r="C44" s="76">
        <f>C43*A!P12</f>
        <v>4025.4659300184157</v>
      </c>
      <c r="D44" s="76">
        <f>D43*A!Q12</f>
        <v>4044.5634824667472</v>
      </c>
      <c r="E44" s="76">
        <f>E43*A!R12</f>
        <v>3997.3399882560184</v>
      </c>
      <c r="F44" s="76">
        <f>F43*A!S12</f>
        <v>3974.6358915175992</v>
      </c>
      <c r="G44" s="76">
        <f>G43*A!T12</f>
        <v>3999.5039727582293</v>
      </c>
      <c r="H44" s="76">
        <f>H43*A!U12</f>
        <v>3992.9751792608936</v>
      </c>
      <c r="I44" s="76">
        <f>I43*A!V12</f>
        <v>4000.0437943224424</v>
      </c>
      <c r="J44" s="76">
        <f>J43*A!W12</f>
        <v>3889.8906249999995</v>
      </c>
      <c r="K44" s="76">
        <f>K43*A!X12</f>
        <v>3728.394750126199</v>
      </c>
      <c r="L44" s="76">
        <f>L43*A!Y12</f>
        <v>3631</v>
      </c>
    </row>
    <row r="45" spans="1:11" ht="15" customHeight="1">
      <c r="A45" s="15"/>
      <c r="B45" s="27"/>
      <c r="C45" s="27"/>
      <c r="D45" s="28"/>
      <c r="E45" s="49"/>
      <c r="F45" s="6"/>
      <c r="G45" s="70"/>
      <c r="H45" s="70"/>
      <c r="I45" s="70"/>
      <c r="J45" s="70"/>
      <c r="K45" s="7"/>
    </row>
    <row r="46" spans="1:12" ht="15" customHeight="1">
      <c r="A46" s="15" t="s">
        <v>8</v>
      </c>
      <c r="B46" s="27"/>
      <c r="C46" s="27"/>
      <c r="E46" s="49"/>
      <c r="F46" s="18"/>
      <c r="G46" s="18"/>
      <c r="H46" s="18"/>
      <c r="I46" s="18"/>
      <c r="L46" s="18" t="s">
        <v>11</v>
      </c>
    </row>
    <row r="47" spans="1:12" ht="15" customHeight="1">
      <c r="A47" s="94" t="s">
        <v>7</v>
      </c>
      <c r="B47" s="81">
        <f aca="true" t="shared" si="3" ref="B47:K47">(B43/B35)*100</f>
        <v>82.07941483803552</v>
      </c>
      <c r="C47" s="81">
        <f t="shared" si="3"/>
        <v>81.61481100539984</v>
      </c>
      <c r="D47" s="81">
        <f t="shared" si="3"/>
        <v>81.76767676767676</v>
      </c>
      <c r="E47" s="81">
        <f t="shared" si="3"/>
        <v>81.62001486252167</v>
      </c>
      <c r="F47" s="81">
        <f t="shared" si="3"/>
        <v>81.47605083088955</v>
      </c>
      <c r="G47" s="81">
        <f t="shared" si="3"/>
        <v>81.07915379130021</v>
      </c>
      <c r="H47" s="81">
        <f t="shared" si="3"/>
        <v>80.70013818516813</v>
      </c>
      <c r="I47" s="81">
        <f t="shared" si="3"/>
        <v>80.96284929783747</v>
      </c>
      <c r="J47" s="81">
        <f t="shared" si="3"/>
        <v>80.85439498993514</v>
      </c>
      <c r="K47" s="81">
        <f t="shared" si="3"/>
        <v>80.62697338746054</v>
      </c>
      <c r="L47" s="81">
        <f>(L43/L35)*100</f>
        <v>80.34963487497234</v>
      </c>
    </row>
    <row r="48" spans="1:12" ht="15" customHeight="1">
      <c r="A48" s="95" t="s">
        <v>53</v>
      </c>
      <c r="B48" s="92">
        <f>B47*A!O12</f>
        <v>107.66734670182944</v>
      </c>
      <c r="C48" s="92">
        <f>C47*A!P12</f>
        <v>103.50902365694049</v>
      </c>
      <c r="D48" s="92">
        <f>D47*A!Q12</f>
        <v>102.135441476433</v>
      </c>
      <c r="E48" s="92">
        <f>E47*A!R12</f>
        <v>99.0175870264062</v>
      </c>
      <c r="F48" s="92">
        <f>F47*A!S12</f>
        <v>97.13186440658845</v>
      </c>
      <c r="G48" s="92">
        <f>G47*A!T12</f>
        <v>95.0678386678923</v>
      </c>
      <c r="H48" s="92">
        <f>H47*A!U12</f>
        <v>91.96165774437802</v>
      </c>
      <c r="I48" s="92">
        <f>I47*A!V12</f>
        <v>89.59252632529845</v>
      </c>
      <c r="J48" s="92">
        <f>J47*A!W12</f>
        <v>87.00269794229479</v>
      </c>
      <c r="K48" s="92">
        <f>K47*A!X12</f>
        <v>84.08648511786647</v>
      </c>
      <c r="L48" s="92">
        <f>L47*A!Y12</f>
        <v>80.34963487497234</v>
      </c>
    </row>
    <row r="49" spans="1:7" ht="15" customHeight="1">
      <c r="A49" s="7" t="s">
        <v>54</v>
      </c>
      <c r="B49" s="109"/>
      <c r="C49" s="109"/>
      <c r="D49" s="109"/>
      <c r="E49" s="109"/>
      <c r="F49" s="109"/>
      <c r="G49" s="6"/>
    </row>
    <row r="50" spans="1:7" ht="15" customHeight="1">
      <c r="A50" s="10" t="s">
        <v>9</v>
      </c>
      <c r="B50" s="6"/>
      <c r="C50" s="6"/>
      <c r="D50" s="6"/>
      <c r="E50" s="6"/>
      <c r="F50" s="14"/>
      <c r="G50" s="6"/>
    </row>
    <row r="51" spans="1:7" ht="15" customHeight="1">
      <c r="A51" s="10" t="s">
        <v>29</v>
      </c>
      <c r="B51" s="6"/>
      <c r="C51" s="6"/>
      <c r="D51" s="6"/>
      <c r="E51" s="6"/>
      <c r="F51" s="14"/>
      <c r="G51" s="6"/>
    </row>
    <row r="52" spans="1:7" ht="15" customHeight="1">
      <c r="A52" s="7" t="s">
        <v>31</v>
      </c>
      <c r="B52" s="6"/>
      <c r="C52" s="6"/>
      <c r="D52" s="6"/>
      <c r="E52" s="6"/>
      <c r="F52" s="6"/>
      <c r="G52" s="6"/>
    </row>
    <row r="53" ht="15" customHeight="1">
      <c r="A53" s="7" t="s">
        <v>44</v>
      </c>
    </row>
    <row r="54" ht="15" customHeight="1">
      <c r="A54" s="7" t="s">
        <v>43</v>
      </c>
    </row>
    <row r="55" ht="15" customHeight="1">
      <c r="A55" s="6" t="s">
        <v>30</v>
      </c>
    </row>
    <row r="56" ht="15" customHeight="1">
      <c r="A56" s="7" t="s">
        <v>40</v>
      </c>
    </row>
    <row r="57" ht="15" customHeight="1">
      <c r="A57" s="7" t="s">
        <v>72</v>
      </c>
    </row>
    <row r="58" ht="15" customHeight="1"/>
    <row r="59" ht="15" customHeight="1"/>
  </sheetData>
  <printOptions/>
  <pageMargins left="0.75" right="0.75" top="1" bottom="1" header="0.5" footer="0.5"/>
  <pageSetup fitToHeight="1" fitToWidth="1" horizontalDpi="96" verticalDpi="96" orientation="portrait" paperSize="9" scale="69" r:id="rId1"/>
  <headerFooter alignWithMargins="0">
    <oddHeader>&amp;R&amp;"Arial MT,Bold"&amp;18TOLL BRIDGES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51"/>
  <sheetViews>
    <sheetView zoomScale="85" zoomScaleNormal="85" workbookViewId="0" topLeftCell="A1">
      <selection activeCell="A39" sqref="A39"/>
    </sheetView>
  </sheetViews>
  <sheetFormatPr defaultColWidth="8.88671875" defaultRowHeight="15"/>
  <cols>
    <col min="1" max="1" width="25.3359375" style="7" customWidth="1"/>
    <col min="2" max="2" width="7.3359375" style="7" customWidth="1"/>
    <col min="3" max="3" width="7.4453125" style="7" customWidth="1"/>
    <col min="4" max="5" width="7.10546875" style="7" customWidth="1"/>
    <col min="6" max="6" width="7.5546875" style="7" customWidth="1"/>
    <col min="7" max="7" width="7.3359375" style="7" customWidth="1"/>
    <col min="8" max="9" width="7.10546875" style="74" customWidth="1"/>
    <col min="10" max="10" width="7.3359375" style="74" customWidth="1"/>
    <col min="11" max="11" width="7.10546875" style="74" customWidth="1"/>
    <col min="12" max="16384" width="8.88671875" style="7" customWidth="1"/>
  </cols>
  <sheetData>
    <row r="1" spans="1:11" s="2" customFormat="1" ht="15.75">
      <c r="A1" s="105" t="s">
        <v>60</v>
      </c>
      <c r="H1" s="104"/>
      <c r="I1" s="104"/>
      <c r="J1" s="104"/>
      <c r="K1" s="104"/>
    </row>
    <row r="2" spans="1:12" s="2" customFormat="1" ht="15.75">
      <c r="A2" s="89"/>
      <c r="B2" s="102" t="s">
        <v>32</v>
      </c>
      <c r="C2" s="102" t="s">
        <v>33</v>
      </c>
      <c r="D2" s="102" t="s">
        <v>34</v>
      </c>
      <c r="E2" s="102" t="s">
        <v>35</v>
      </c>
      <c r="F2" s="103" t="s">
        <v>36</v>
      </c>
      <c r="G2" s="103" t="s">
        <v>39</v>
      </c>
      <c r="H2" s="103">
        <v>2003</v>
      </c>
      <c r="I2" s="103">
        <v>2004</v>
      </c>
      <c r="J2" s="103">
        <v>2005</v>
      </c>
      <c r="K2" s="103">
        <v>2006</v>
      </c>
      <c r="L2" s="103">
        <v>2007</v>
      </c>
    </row>
    <row r="3" spans="1:12" ht="17.25" customHeight="1">
      <c r="A3" s="40"/>
      <c r="G3" s="19"/>
      <c r="H3" s="19"/>
      <c r="I3" s="19"/>
      <c r="L3" s="19" t="s">
        <v>19</v>
      </c>
    </row>
    <row r="4" spans="1:11" ht="18.75">
      <c r="A4" s="93" t="s">
        <v>69</v>
      </c>
      <c r="D4" s="9"/>
      <c r="E4" s="6"/>
      <c r="F4" s="6"/>
      <c r="G4" s="74"/>
      <c r="K4" s="80"/>
    </row>
    <row r="5" spans="1:11" ht="15">
      <c r="A5" s="94" t="s">
        <v>42</v>
      </c>
      <c r="B5" s="11"/>
      <c r="C5" s="11"/>
      <c r="D5" s="11"/>
      <c r="E5" s="12"/>
      <c r="F5" s="12"/>
      <c r="G5" s="74"/>
      <c r="K5" s="7"/>
    </row>
    <row r="6" spans="1:12" ht="15">
      <c r="A6" s="2" t="s">
        <v>45</v>
      </c>
      <c r="B6" s="22">
        <v>7135</v>
      </c>
      <c r="C6" s="22">
        <v>7662</v>
      </c>
      <c r="D6" s="20">
        <v>8000</v>
      </c>
      <c r="E6" s="22">
        <v>8443</v>
      </c>
      <c r="F6" s="22">
        <v>8528</v>
      </c>
      <c r="G6" s="22">
        <v>9076</v>
      </c>
      <c r="H6" s="22">
        <v>9256</v>
      </c>
      <c r="I6" s="84">
        <v>9646</v>
      </c>
      <c r="J6" s="84">
        <v>9570</v>
      </c>
      <c r="K6" s="26" t="s">
        <v>50</v>
      </c>
      <c r="L6" s="26" t="s">
        <v>50</v>
      </c>
    </row>
    <row r="7" spans="1:12" ht="15">
      <c r="A7" s="94" t="s">
        <v>4</v>
      </c>
      <c r="B7" s="22">
        <v>45</v>
      </c>
      <c r="C7" s="22">
        <v>46</v>
      </c>
      <c r="D7" s="20">
        <v>49</v>
      </c>
      <c r="E7" s="22">
        <v>49</v>
      </c>
      <c r="F7" s="22">
        <v>53</v>
      </c>
      <c r="G7" s="22">
        <v>55</v>
      </c>
      <c r="H7" s="22">
        <v>51</v>
      </c>
      <c r="I7" s="84">
        <v>54</v>
      </c>
      <c r="J7" s="84">
        <v>56</v>
      </c>
      <c r="K7" s="26" t="s">
        <v>50</v>
      </c>
      <c r="L7" s="26" t="s">
        <v>50</v>
      </c>
    </row>
    <row r="8" spans="1:12" ht="15">
      <c r="A8" s="94" t="s">
        <v>5</v>
      </c>
      <c r="B8" s="22">
        <v>240</v>
      </c>
      <c r="C8" s="22">
        <v>258</v>
      </c>
      <c r="D8" s="20">
        <v>273</v>
      </c>
      <c r="E8" s="22">
        <v>275</v>
      </c>
      <c r="F8" s="22">
        <v>300</v>
      </c>
      <c r="G8" s="22">
        <v>349</v>
      </c>
      <c r="H8" s="22">
        <v>370</v>
      </c>
      <c r="I8" s="84">
        <v>378</v>
      </c>
      <c r="J8" s="84">
        <v>381</v>
      </c>
      <c r="K8" s="26" t="s">
        <v>50</v>
      </c>
      <c r="L8" s="26" t="s">
        <v>50</v>
      </c>
    </row>
    <row r="9" spans="1:11" ht="15">
      <c r="A9" s="15"/>
      <c r="B9" s="27"/>
      <c r="C9" s="28"/>
      <c r="D9" s="22"/>
      <c r="E9" s="20"/>
      <c r="F9" s="22"/>
      <c r="G9" s="22"/>
      <c r="H9" s="22"/>
      <c r="I9" s="22"/>
      <c r="J9" s="7"/>
      <c r="K9" s="7"/>
    </row>
    <row r="10" spans="1:12" ht="15">
      <c r="A10" s="15" t="s">
        <v>17</v>
      </c>
      <c r="B10" s="77">
        <f aca="true" t="shared" si="0" ref="B10:J10">SUM(B6:B8)</f>
        <v>7420</v>
      </c>
      <c r="C10" s="77">
        <f t="shared" si="0"/>
        <v>7966</v>
      </c>
      <c r="D10" s="77">
        <f t="shared" si="0"/>
        <v>8322</v>
      </c>
      <c r="E10" s="77">
        <f t="shared" si="0"/>
        <v>8767</v>
      </c>
      <c r="F10" s="77">
        <f t="shared" si="0"/>
        <v>8881</v>
      </c>
      <c r="G10" s="77">
        <f t="shared" si="0"/>
        <v>9480</v>
      </c>
      <c r="H10" s="77">
        <f t="shared" si="0"/>
        <v>9677</v>
      </c>
      <c r="I10" s="77">
        <f t="shared" si="0"/>
        <v>10078</v>
      </c>
      <c r="J10" s="77">
        <f t="shared" si="0"/>
        <v>10007</v>
      </c>
      <c r="K10" s="26" t="s">
        <v>50</v>
      </c>
      <c r="L10" s="26" t="s">
        <v>50</v>
      </c>
    </row>
    <row r="11" spans="1:11" ht="15">
      <c r="A11" s="15"/>
      <c r="B11" s="23" t="str">
        <f>IF(ABS(B10-SUM(B5:B9))&gt;comments!$A$1,'T4.1(b)'!B10-SUM(B5:B9)," ")</f>
        <v> </v>
      </c>
      <c r="C11" s="23" t="str">
        <f>IF(ABS(C10-SUM(C5:C9))&gt;comments!$A$1,'T4.1(b)'!C10-SUM(C5:C9)," ")</f>
        <v> </v>
      </c>
      <c r="D11" s="23" t="str">
        <f>IF(ABS(D10-SUM(D5:D9))&gt;comments!$A$1,'T4.1(b)'!D10-SUM(D5:D9)," ")</f>
        <v> </v>
      </c>
      <c r="E11" s="23" t="str">
        <f>IF(ABS(E10-SUM(E5:E9))&gt;comments!$A$1,'T4.1(b)'!E10-SUM(E5:E9)," ")</f>
        <v> </v>
      </c>
      <c r="F11" s="23" t="str">
        <f>IF(ABS(F10-SUM(F5:F9))&gt;comments!$A$1,'T4.1(b)'!F10-SUM(F5:F9)," ")</f>
        <v> </v>
      </c>
      <c r="G11" s="23" t="str">
        <f>IF(ABS(G10-SUM(G5:G9))&gt;comments!$A$1,'T4.1(b)'!G10-SUM(G5:G9)," ")</f>
        <v> </v>
      </c>
      <c r="H11" s="23" t="str">
        <f>IF(ABS(H10-SUM(H5:H9))&gt;comments!$A$1,'T4.1(b)'!H10-SUM(H5:H9)," ")</f>
        <v> </v>
      </c>
      <c r="I11" s="23" t="str">
        <f>IF(ABS(I10-SUM(I5:I9))&gt;comments!$A$1,'T4.1(b)'!I10-SUM(I5:I9)," ")</f>
        <v> </v>
      </c>
      <c r="J11" s="23" t="str">
        <f>IF(ABS(J10-SUM(J5:J9))&gt;comments!$A$1,'T4.1(b)'!J10-SUM(J5:J9)," ")</f>
        <v> </v>
      </c>
      <c r="K11" s="23"/>
    </row>
    <row r="12" spans="1:12" ht="15">
      <c r="A12" s="15" t="s">
        <v>6</v>
      </c>
      <c r="B12" s="2"/>
      <c r="E12" s="16"/>
      <c r="F12" s="16"/>
      <c r="G12" s="16"/>
      <c r="H12" s="16"/>
      <c r="J12" s="16"/>
      <c r="L12" s="16" t="s">
        <v>10</v>
      </c>
    </row>
    <row r="13" spans="1:12" ht="15">
      <c r="A13" s="94" t="s">
        <v>7</v>
      </c>
      <c r="B13" s="22">
        <v>4374</v>
      </c>
      <c r="C13" s="22">
        <v>4513</v>
      </c>
      <c r="D13" s="22">
        <v>4775</v>
      </c>
      <c r="E13" s="79">
        <v>5001</v>
      </c>
      <c r="F13" s="79">
        <v>5048</v>
      </c>
      <c r="G13" s="79">
        <v>5391</v>
      </c>
      <c r="H13" s="79">
        <v>5488</v>
      </c>
      <c r="I13" s="83">
        <v>5718</v>
      </c>
      <c r="J13" s="83">
        <v>5677</v>
      </c>
      <c r="K13" s="26" t="s">
        <v>50</v>
      </c>
      <c r="L13" s="26" t="s">
        <v>50</v>
      </c>
    </row>
    <row r="14" spans="1:12" ht="15">
      <c r="A14" s="15" t="s">
        <v>49</v>
      </c>
      <c r="B14" s="77">
        <f>B13*A!O12</f>
        <v>5737.5771428571425</v>
      </c>
      <c r="C14" s="77">
        <f>C13*A!P12</f>
        <v>5723.669736034376</v>
      </c>
      <c r="D14" s="77">
        <f>D13*A!Q12</f>
        <v>5964.419588875453</v>
      </c>
      <c r="E14" s="77">
        <f>E13*A!R12</f>
        <v>6066.979448032883</v>
      </c>
      <c r="F14" s="77">
        <f>F13*A!S12</f>
        <v>6017.984997114829</v>
      </c>
      <c r="G14" s="77">
        <f>G13*A!T12</f>
        <v>6321.115777525539</v>
      </c>
      <c r="H14" s="77">
        <f>H13*A!U12</f>
        <v>6253.8378378378375</v>
      </c>
      <c r="I14" s="77">
        <f>I13*A!V12</f>
        <v>6327.470808784145</v>
      </c>
      <c r="J14" s="77">
        <f>J13*A!W12</f>
        <v>6108.688541666666</v>
      </c>
      <c r="K14" s="26" t="s">
        <v>50</v>
      </c>
      <c r="L14" s="26" t="s">
        <v>50</v>
      </c>
    </row>
    <row r="15" spans="1:11" ht="15">
      <c r="A15" s="15"/>
      <c r="B15" s="27"/>
      <c r="C15" s="28"/>
      <c r="D15" s="48"/>
      <c r="E15" s="12"/>
      <c r="F15" s="72"/>
      <c r="G15" s="72"/>
      <c r="H15" s="72"/>
      <c r="I15" s="72"/>
      <c r="J15" s="7"/>
      <c r="K15" s="7"/>
    </row>
    <row r="16" spans="1:12" ht="15">
      <c r="A16" s="15" t="s">
        <v>8</v>
      </c>
      <c r="B16" s="2"/>
      <c r="E16" s="18"/>
      <c r="F16" s="18"/>
      <c r="G16" s="18"/>
      <c r="H16" s="18"/>
      <c r="J16" s="18"/>
      <c r="L16" s="18" t="s">
        <v>11</v>
      </c>
    </row>
    <row r="17" spans="1:12" ht="15">
      <c r="A17" s="94" t="s">
        <v>7</v>
      </c>
      <c r="B17" s="82">
        <f aca="true" t="shared" si="1" ref="B17:J17">(B13/B10)*100</f>
        <v>58.948787061994615</v>
      </c>
      <c r="C17" s="82">
        <f t="shared" si="1"/>
        <v>56.65327642480542</v>
      </c>
      <c r="D17" s="82">
        <f t="shared" si="1"/>
        <v>57.378034126411926</v>
      </c>
      <c r="E17" s="82">
        <f t="shared" si="1"/>
        <v>57.043458423634085</v>
      </c>
      <c r="F17" s="82">
        <f t="shared" si="1"/>
        <v>56.84044589573246</v>
      </c>
      <c r="G17" s="82">
        <f t="shared" si="1"/>
        <v>56.86708860759494</v>
      </c>
      <c r="H17" s="82">
        <f t="shared" si="1"/>
        <v>56.71179084426991</v>
      </c>
      <c r="I17" s="82">
        <f t="shared" si="1"/>
        <v>56.737447906330615</v>
      </c>
      <c r="J17" s="82">
        <f t="shared" si="1"/>
        <v>56.73028879784151</v>
      </c>
      <c r="K17" s="26" t="s">
        <v>50</v>
      </c>
      <c r="L17" s="26" t="s">
        <v>50</v>
      </c>
    </row>
    <row r="18" spans="1:12" ht="15">
      <c r="A18" s="95" t="s">
        <v>49</v>
      </c>
      <c r="B18" s="92">
        <f>B17*A!O12</f>
        <v>77.32583750481325</v>
      </c>
      <c r="C18" s="92">
        <f>C17*A!P12</f>
        <v>71.85123946816942</v>
      </c>
      <c r="D18" s="92">
        <f>D17*A!Q12</f>
        <v>71.67050695596556</v>
      </c>
      <c r="E18" s="92">
        <f>E17*A!R12</f>
        <v>69.2024574886835</v>
      </c>
      <c r="F18" s="92">
        <f>F17*A!S12</f>
        <v>67.76247041003073</v>
      </c>
      <c r="G18" s="92">
        <f>G17*A!T12</f>
        <v>66.67843647178839</v>
      </c>
      <c r="H18" s="92">
        <f>H17*A!U12</f>
        <v>64.62579144195347</v>
      </c>
      <c r="I18" s="92">
        <f>I17*A!V12</f>
        <v>62.78498520325605</v>
      </c>
      <c r="J18" s="92">
        <f>J17*A!W12</f>
        <v>61.0441545085107</v>
      </c>
      <c r="K18" s="107" t="s">
        <v>50</v>
      </c>
      <c r="L18" s="107" t="s">
        <v>50</v>
      </c>
    </row>
    <row r="19" spans="1:12" ht="17.25" customHeight="1">
      <c r="A19" s="106"/>
      <c r="F19" s="9"/>
      <c r="G19" s="19"/>
      <c r="H19" s="19"/>
      <c r="I19" s="19"/>
      <c r="L19" s="19" t="s">
        <v>18</v>
      </c>
    </row>
    <row r="20" spans="1:11" ht="18.75">
      <c r="A20" s="93" t="s">
        <v>70</v>
      </c>
      <c r="B20" s="2"/>
      <c r="C20" s="15"/>
      <c r="D20" s="19"/>
      <c r="E20" s="13"/>
      <c r="F20" s="13"/>
      <c r="G20" s="72"/>
      <c r="H20" s="72"/>
      <c r="I20" s="72"/>
      <c r="J20" s="72"/>
      <c r="K20" s="7"/>
    </row>
    <row r="21" spans="1:12" ht="15">
      <c r="A21" s="94" t="s">
        <v>0</v>
      </c>
      <c r="B21" s="42">
        <v>575</v>
      </c>
      <c r="C21" s="55">
        <v>601</v>
      </c>
      <c r="D21" s="24">
        <v>613</v>
      </c>
      <c r="E21" s="15">
        <v>618</v>
      </c>
      <c r="F21" s="22">
        <v>613</v>
      </c>
      <c r="G21" s="22">
        <v>666</v>
      </c>
      <c r="H21" s="22">
        <v>704</v>
      </c>
      <c r="I21" s="22">
        <v>715</v>
      </c>
      <c r="J21" s="26" t="s">
        <v>50</v>
      </c>
      <c r="K21" s="26" t="s">
        <v>50</v>
      </c>
      <c r="L21" s="26" t="s">
        <v>50</v>
      </c>
    </row>
    <row r="22" spans="1:12" ht="15">
      <c r="A22" s="94" t="s">
        <v>1</v>
      </c>
      <c r="B22" s="31"/>
      <c r="C22" s="55"/>
      <c r="D22" s="56"/>
      <c r="E22" s="15"/>
      <c r="F22" s="22"/>
      <c r="G22" s="22"/>
      <c r="H22" s="22"/>
      <c r="I22" s="22"/>
      <c r="J22" s="26"/>
      <c r="K22" s="26"/>
      <c r="L22" s="26"/>
    </row>
    <row r="23" spans="1:12" ht="15">
      <c r="A23" s="94" t="s">
        <v>2</v>
      </c>
      <c r="B23" s="37">
        <v>29</v>
      </c>
      <c r="C23" s="41">
        <v>33</v>
      </c>
      <c r="D23" s="24">
        <v>29</v>
      </c>
      <c r="E23" s="15">
        <v>34</v>
      </c>
      <c r="F23" s="22">
        <v>30</v>
      </c>
      <c r="G23" s="22">
        <v>31</v>
      </c>
      <c r="H23" s="22">
        <v>28</v>
      </c>
      <c r="I23" s="22">
        <v>29</v>
      </c>
      <c r="J23" s="26" t="s">
        <v>50</v>
      </c>
      <c r="K23" s="26" t="s">
        <v>50</v>
      </c>
      <c r="L23" s="26" t="s">
        <v>50</v>
      </c>
    </row>
    <row r="24" spans="1:12" ht="15">
      <c r="A24" s="94" t="s">
        <v>3</v>
      </c>
      <c r="B24" s="37">
        <v>12</v>
      </c>
      <c r="C24" s="41">
        <v>12</v>
      </c>
      <c r="D24" s="24">
        <v>11</v>
      </c>
      <c r="E24" s="15">
        <v>11</v>
      </c>
      <c r="F24" s="22">
        <v>10</v>
      </c>
      <c r="G24" s="22">
        <v>10</v>
      </c>
      <c r="H24" s="22">
        <v>10</v>
      </c>
      <c r="I24" s="22">
        <v>11</v>
      </c>
      <c r="J24" s="26" t="s">
        <v>50</v>
      </c>
      <c r="K24" s="26" t="s">
        <v>50</v>
      </c>
      <c r="L24" s="26" t="s">
        <v>50</v>
      </c>
    </row>
    <row r="25" spans="1:12" ht="15" customHeight="1">
      <c r="A25" s="94" t="s">
        <v>4</v>
      </c>
      <c r="B25" s="37">
        <v>11</v>
      </c>
      <c r="C25" s="41">
        <v>10</v>
      </c>
      <c r="D25" s="24">
        <v>11</v>
      </c>
      <c r="E25" s="15">
        <v>12</v>
      </c>
      <c r="F25" s="22">
        <v>13</v>
      </c>
      <c r="G25" s="22">
        <v>11</v>
      </c>
      <c r="H25" s="22">
        <v>14</v>
      </c>
      <c r="I25" s="22">
        <v>14</v>
      </c>
      <c r="J25" s="26" t="s">
        <v>50</v>
      </c>
      <c r="K25" s="26" t="s">
        <v>50</v>
      </c>
      <c r="L25" s="26" t="s">
        <v>50</v>
      </c>
    </row>
    <row r="26" spans="1:12" ht="15.75" customHeight="1">
      <c r="A26" s="94" t="s">
        <v>5</v>
      </c>
      <c r="B26" s="26" t="s">
        <v>50</v>
      </c>
      <c r="C26" s="26" t="s">
        <v>50</v>
      </c>
      <c r="D26" s="26" t="s">
        <v>50</v>
      </c>
      <c r="E26" s="26" t="s">
        <v>50</v>
      </c>
      <c r="F26" s="26" t="s">
        <v>50</v>
      </c>
      <c r="G26" s="26" t="s">
        <v>50</v>
      </c>
      <c r="H26" s="26" t="s">
        <v>50</v>
      </c>
      <c r="I26" s="26" t="s">
        <v>50</v>
      </c>
      <c r="J26" s="26" t="s">
        <v>50</v>
      </c>
      <c r="K26" s="26" t="s">
        <v>50</v>
      </c>
      <c r="L26" s="26" t="s">
        <v>50</v>
      </c>
    </row>
    <row r="27" spans="1:12" ht="15.75">
      <c r="A27" s="15"/>
      <c r="B27" s="31"/>
      <c r="C27" s="34"/>
      <c r="D27" s="24"/>
      <c r="E27" s="15"/>
      <c r="F27" s="22"/>
      <c r="G27" s="22"/>
      <c r="H27" s="22"/>
      <c r="I27" s="22"/>
      <c r="J27" s="26"/>
      <c r="K27" s="26"/>
      <c r="L27" s="26"/>
    </row>
    <row r="28" spans="1:12" ht="15">
      <c r="A28" s="15" t="s">
        <v>17</v>
      </c>
      <c r="B28" s="37">
        <v>627</v>
      </c>
      <c r="C28" s="41">
        <v>656</v>
      </c>
      <c r="D28" s="24">
        <v>665</v>
      </c>
      <c r="E28" s="15">
        <v>675</v>
      </c>
      <c r="F28" s="22">
        <v>666</v>
      </c>
      <c r="G28" s="22">
        <v>718</v>
      </c>
      <c r="H28" s="22">
        <f>SUM(H21:H27)</f>
        <v>756</v>
      </c>
      <c r="I28" s="22">
        <v>769</v>
      </c>
      <c r="J28" s="26" t="s">
        <v>50</v>
      </c>
      <c r="K28" s="26" t="s">
        <v>50</v>
      </c>
      <c r="L28" s="26" t="s">
        <v>50</v>
      </c>
    </row>
    <row r="29" spans="1:11" ht="15">
      <c r="A29" s="15"/>
      <c r="B29" s="23"/>
      <c r="C29" s="23"/>
      <c r="D29" s="23"/>
      <c r="E29" s="23"/>
      <c r="F29" s="23"/>
      <c r="G29" s="23"/>
      <c r="H29" s="23"/>
      <c r="I29" s="23"/>
      <c r="J29" s="26"/>
      <c r="K29" s="26"/>
    </row>
    <row r="30" spans="1:12" ht="15">
      <c r="A30" s="15" t="s">
        <v>6</v>
      </c>
      <c r="B30" s="15"/>
      <c r="C30" s="2"/>
      <c r="F30" s="16"/>
      <c r="G30" s="16"/>
      <c r="H30" s="16"/>
      <c r="I30" s="16"/>
      <c r="L30" s="16" t="s">
        <v>10</v>
      </c>
    </row>
    <row r="31" spans="1:12" ht="15">
      <c r="A31" s="94" t="s">
        <v>7</v>
      </c>
      <c r="B31" s="25">
        <v>3254</v>
      </c>
      <c r="C31" s="26">
        <v>3580</v>
      </c>
      <c r="D31" s="20">
        <v>3666</v>
      </c>
      <c r="E31" s="20">
        <v>3755</v>
      </c>
      <c r="F31" s="22">
        <v>3641</v>
      </c>
      <c r="G31" s="22">
        <v>4004</v>
      </c>
      <c r="H31" s="22">
        <v>4138</v>
      </c>
      <c r="I31" s="22">
        <v>4425</v>
      </c>
      <c r="J31" s="26" t="s">
        <v>50</v>
      </c>
      <c r="K31" s="26" t="s">
        <v>50</v>
      </c>
      <c r="L31" s="26" t="s">
        <v>50</v>
      </c>
    </row>
    <row r="32" spans="1:12" ht="15">
      <c r="A32" s="15" t="s">
        <v>49</v>
      </c>
      <c r="B32" s="77">
        <f>B31*A!O12</f>
        <v>4268.421587301587</v>
      </c>
      <c r="C32" s="77">
        <f>C31*A!P12</f>
        <v>4540.380601596071</v>
      </c>
      <c r="D32" s="77">
        <f>D31*A!Q12</f>
        <v>4579.175332527207</v>
      </c>
      <c r="E32" s="77">
        <f>E31*A!R12</f>
        <v>4555.39048737522</v>
      </c>
      <c r="F32" s="77">
        <f>F31*A!S12</f>
        <v>4340.626658972879</v>
      </c>
      <c r="G32" s="77">
        <f>G31*A!T12</f>
        <v>4694.814982973893</v>
      </c>
      <c r="H32" s="77">
        <f>H31*A!U12</f>
        <v>4715.448428019857</v>
      </c>
      <c r="I32" s="77">
        <f>I31*A!V12</f>
        <v>4896.652383502946</v>
      </c>
      <c r="J32" s="26" t="s">
        <v>50</v>
      </c>
      <c r="K32" s="26" t="s">
        <v>50</v>
      </c>
      <c r="L32" s="26" t="s">
        <v>50</v>
      </c>
    </row>
    <row r="33" spans="1:11" ht="15">
      <c r="A33" s="15"/>
      <c r="B33" s="27"/>
      <c r="C33" s="27"/>
      <c r="D33" s="35"/>
      <c r="E33" s="15"/>
      <c r="F33" s="6"/>
      <c r="G33" s="72"/>
      <c r="H33" s="72"/>
      <c r="I33" s="72"/>
      <c r="J33" s="72"/>
      <c r="K33" s="7"/>
    </row>
    <row r="34" spans="1:12" ht="15">
      <c r="A34" s="15" t="s">
        <v>8</v>
      </c>
      <c r="B34" s="27"/>
      <c r="C34" s="2"/>
      <c r="F34" s="18"/>
      <c r="G34" s="18"/>
      <c r="H34" s="18"/>
      <c r="I34" s="18"/>
      <c r="L34" s="18" t="s">
        <v>11</v>
      </c>
    </row>
    <row r="35" spans="1:12" ht="15">
      <c r="A35" s="94" t="s">
        <v>7</v>
      </c>
      <c r="B35" s="82">
        <f aca="true" t="shared" si="2" ref="B35:I35">(B31/B28)*100</f>
        <v>518.9792663476874</v>
      </c>
      <c r="C35" s="82">
        <f t="shared" si="2"/>
        <v>545.7317073170732</v>
      </c>
      <c r="D35" s="82">
        <f t="shared" si="2"/>
        <v>551.2781954887217</v>
      </c>
      <c r="E35" s="82">
        <f t="shared" si="2"/>
        <v>556.2962962962963</v>
      </c>
      <c r="F35" s="82">
        <f t="shared" si="2"/>
        <v>546.6966966966967</v>
      </c>
      <c r="G35" s="82">
        <f t="shared" si="2"/>
        <v>557.6601671309193</v>
      </c>
      <c r="H35" s="82">
        <f t="shared" si="2"/>
        <v>547.3544973544974</v>
      </c>
      <c r="I35" s="82">
        <f t="shared" si="2"/>
        <v>575.4226267880364</v>
      </c>
      <c r="J35" s="26" t="s">
        <v>50</v>
      </c>
      <c r="K35" s="26" t="s">
        <v>50</v>
      </c>
      <c r="L35" s="26" t="s">
        <v>50</v>
      </c>
    </row>
    <row r="36" spans="1:12" ht="15">
      <c r="A36" s="95" t="s">
        <v>49</v>
      </c>
      <c r="B36" s="92">
        <f>B35*A!O12</f>
        <v>680.7689931900458</v>
      </c>
      <c r="C36" s="92">
        <f>C35*A!P12</f>
        <v>692.1311892676937</v>
      </c>
      <c r="D36" s="92">
        <f>D35*A!Q12</f>
        <v>688.5977943649933</v>
      </c>
      <c r="E36" s="92">
        <f>E35*A!R12</f>
        <v>674.8726647963289</v>
      </c>
      <c r="F36" s="92">
        <f>F35*A!S12</f>
        <v>651.7457445905223</v>
      </c>
      <c r="G36" s="92">
        <f>G35*A!T12</f>
        <v>653.8739530604308</v>
      </c>
      <c r="H36" s="92">
        <f>H35*A!U12</f>
        <v>623.7365645528912</v>
      </c>
      <c r="I36" s="92">
        <f>I35*A!V12</f>
        <v>636.7558366063648</v>
      </c>
      <c r="J36" s="107" t="s">
        <v>50</v>
      </c>
      <c r="K36" s="107" t="s">
        <v>50</v>
      </c>
      <c r="L36" s="107" t="s">
        <v>50</v>
      </c>
    </row>
    <row r="37" spans="1:11" ht="12.75" customHeight="1">
      <c r="A37" s="106"/>
      <c r="D37" s="9"/>
      <c r="E37" s="15"/>
      <c r="F37" s="6"/>
      <c r="G37" s="72"/>
      <c r="H37" s="72"/>
      <c r="I37" s="72"/>
      <c r="J37" s="72"/>
      <c r="K37" s="7"/>
    </row>
    <row r="38" spans="1:12" ht="18.75">
      <c r="A38" s="93" t="s">
        <v>71</v>
      </c>
      <c r="B38" s="2"/>
      <c r="C38" s="27"/>
      <c r="F38" s="19"/>
      <c r="G38" s="19"/>
      <c r="H38" s="19"/>
      <c r="I38" s="19"/>
      <c r="L38" s="19" t="s">
        <v>38</v>
      </c>
    </row>
    <row r="39" spans="1:11" ht="15">
      <c r="A39" s="15"/>
      <c r="B39" s="2"/>
      <c r="C39" s="27"/>
      <c r="F39" s="19"/>
      <c r="G39" s="19"/>
      <c r="H39" s="19"/>
      <c r="I39" s="19"/>
      <c r="J39" s="19"/>
      <c r="K39" s="7"/>
    </row>
    <row r="40" spans="1:12" s="6" customFormat="1" ht="15">
      <c r="A40" s="15" t="s">
        <v>61</v>
      </c>
      <c r="B40" s="47">
        <f>'T4.1(a)'!B12+'T4.1(a)'!B35+'T4.1(b)'!B10+'T4.1(b)'!B28</f>
        <v>29435</v>
      </c>
      <c r="C40" s="68">
        <f>'T4.1(a)'!C12+'T4.1(a)'!C35+'T4.1(b)'!C10+'T4.1(b)'!C28</f>
        <v>22902</v>
      </c>
      <c r="D40" s="47">
        <f>'T4.1(a)'!D12+'T4.1(a)'!D35+'T4.1(b)'!D10+'T4.1(b)'!D28</f>
        <v>23881</v>
      </c>
      <c r="E40" s="47">
        <f>'T4.1(a)'!E12+'T4.1(a)'!E35+'T4.1(b)'!E10+'T4.1(b)'!E28</f>
        <v>24563</v>
      </c>
      <c r="F40" s="47">
        <f>'T4.1(a)'!F12+'T4.1(a)'!F35+'T4.1(b)'!F10+'T4.1(b)'!F28</f>
        <v>24943</v>
      </c>
      <c r="G40" s="76">
        <f>'T4.1(a)'!G12+'T4.1(a)'!G35+'T4.1(b)'!G10+'T4.1(b)'!G28</f>
        <v>26092</v>
      </c>
      <c r="H40" s="76">
        <f>'T4.1(a)'!H12+'T4.1(a)'!H35+'T4.1(b)'!H10+'T4.1(b)'!H28</f>
        <v>26780</v>
      </c>
      <c r="I40" s="76">
        <f>'T4.1(a)'!I12+'T4.1(a)'!I35+'T4.1(b)'!I10+'T4.1(b)'!I28</f>
        <v>27092.707000000002</v>
      </c>
      <c r="J40" s="87">
        <f>'T4.1(a)'!J12+'T4.1(a)'!J35+'T4.1(b)'!J10</f>
        <v>26383</v>
      </c>
      <c r="K40" s="85">
        <f>'T4.1(a)'!K12+'T4.1(a)'!K35</f>
        <v>16275</v>
      </c>
      <c r="L40" s="85">
        <f>'T4.1(a)'!L12+'T4.1(a)'!L35</f>
        <v>16419</v>
      </c>
    </row>
    <row r="41" spans="1:10" s="6" customFormat="1" ht="15">
      <c r="A41" s="15"/>
      <c r="B41" s="47"/>
      <c r="C41" s="47"/>
      <c r="D41" s="47"/>
      <c r="E41" s="47"/>
      <c r="F41" s="47"/>
      <c r="G41" s="76"/>
      <c r="H41" s="76"/>
      <c r="I41" s="76"/>
      <c r="J41" s="76"/>
    </row>
    <row r="42" spans="1:10" s="6" customFormat="1" ht="15">
      <c r="A42" s="15" t="s">
        <v>46</v>
      </c>
      <c r="G42" s="78"/>
      <c r="H42" s="78"/>
      <c r="I42" s="78"/>
      <c r="J42" s="78"/>
    </row>
    <row r="43" spans="1:12" s="6" customFormat="1" ht="15">
      <c r="A43" s="95" t="s">
        <v>62</v>
      </c>
      <c r="B43" s="112">
        <f>'T4.1(a)'!B16+'T4.1(a)'!B39+'T4.1(b)'!B10+'T4.1(b)'!B28</f>
        <v>36781</v>
      </c>
      <c r="C43" s="112">
        <f>'T4.1(a)'!C16+'T4.1(a)'!C39+'T4.1(b)'!C10+'T4.1(b)'!C28</f>
        <v>37182</v>
      </c>
      <c r="D43" s="112">
        <f>'T4.1(a)'!D16+'T4.1(a)'!D39+'T4.1(b)'!D10+'T4.1(b)'!D28</f>
        <v>38775</v>
      </c>
      <c r="E43" s="112">
        <f>'T4.1(a)'!E16+'T4.1(a)'!E39+'T4.1(b)'!E10+'T4.1(b)'!E28</f>
        <v>39684</v>
      </c>
      <c r="F43" s="112">
        <f>'T4.1(a)'!F16+'T4.1(a)'!F39+'T4.1(b)'!F10+'T4.1(b)'!F28</f>
        <v>40339</v>
      </c>
      <c r="G43" s="113">
        <f>'T4.1(a)'!G16+'T4.1(a)'!G39+'T4.1(b)'!G10+'T4.1(b)'!G28</f>
        <v>41986</v>
      </c>
      <c r="H43" s="113">
        <f>'T4.1(a)'!H16+'T4.1(a)'!H39+'T4.1(b)'!H10+'T4.1(b)'!H28</f>
        <v>43127</v>
      </c>
      <c r="I43" s="113">
        <f>'T4.1(a)'!I16+'T4.1(a)'!I39+'T4.1(b)'!I10+'T4.1(b)'!I28</f>
        <v>43338.414000000004</v>
      </c>
      <c r="J43" s="114">
        <f>'T4.1(a)'!J16+'T4.1(a)'!J39+'T4.1(b)'!J10</f>
        <v>42759</v>
      </c>
      <c r="K43" s="115">
        <f>'T4.1(a)'!K16+'T4.1(a)'!K39</f>
        <v>32550</v>
      </c>
      <c r="L43" s="115">
        <f>'T4.1(a)'!L16+'T4.1(a)'!L39</f>
        <v>32838</v>
      </c>
    </row>
    <row r="44" spans="2:11" ht="9" customHeight="1">
      <c r="B44" s="23" t="str">
        <f>IF(ABS(B40-('T4.1(a)'!B12+'T4.1(a)'!B35+B10+B28))&gt;comments!$A$1,'T4.1(b)'!B40-('T4.1(a)'!B12+'T4.1(a)'!B35+B10+B28)," ")</f>
        <v> </v>
      </c>
      <c r="C44" s="23" t="str">
        <f>IF(ABS(C40-('T4.1(a)'!C12+'T4.1(a)'!C35+C10+C28))&gt;comments!$A$1,'T4.1(b)'!C40-('T4.1(a)'!C12+'T4.1(a)'!C35+C10+C28)," ")</f>
        <v> </v>
      </c>
      <c r="D44" s="23" t="str">
        <f>IF(ABS(D40-('T4.1(a)'!D12+'T4.1(a)'!D35+D10+D28))&gt;comments!$A$1,'T4.1(b)'!D40-('T4.1(a)'!D12+'T4.1(a)'!D35+D10+D28)," ")</f>
        <v> </v>
      </c>
      <c r="E44" s="23" t="str">
        <f>IF(ABS(E40-('T4.1(a)'!E12+'T4.1(a)'!E35+E10+E28))&gt;comments!$A$1,'T4.1(b)'!E40-('T4.1(a)'!E12+'T4.1(a)'!E35+E10+E28)," ")</f>
        <v> </v>
      </c>
      <c r="F44" s="23" t="str">
        <f>IF(ABS(F40-('T4.1(a)'!F12+'T4.1(a)'!F35+F10+F28))&gt;comments!$A$1,'T4.1(b)'!F40-('T4.1(a)'!F12+'T4.1(a)'!F35+F10+F28)," ")</f>
        <v> </v>
      </c>
      <c r="G44" s="23" t="str">
        <f>IF(ABS(G40-('T4.1(a)'!G12+'T4.1(a)'!G35+G10+G28))&gt;comments!$A$1,'T4.1(b)'!G40-('T4.1(a)'!G12+'T4.1(a)'!G35+G10+G28)," ")</f>
        <v> </v>
      </c>
      <c r="H44" s="23" t="str">
        <f>IF(ABS(H40-('T4.1(a)'!H12+'T4.1(a)'!H35+H10+H28))&gt;comments!$A$1,'T4.1(b)'!H40-('T4.1(a)'!H12+'T4.1(a)'!H35+H10+H28)," ")</f>
        <v> </v>
      </c>
      <c r="I44" s="23" t="str">
        <f>IF(ABS(I40-('T4.1(a)'!I12+'T4.1(a)'!I35+I10+I28))&gt;comments!$A$1,'T4.1(b)'!I40-('T4.1(a)'!I12+'T4.1(a)'!I35+I10+I28)," ")</f>
        <v> </v>
      </c>
      <c r="J44" s="23"/>
      <c r="K44" s="23"/>
    </row>
    <row r="45" spans="1:11" ht="11.25" customHeight="1">
      <c r="A45" s="7" t="s">
        <v>54</v>
      </c>
      <c r="B45" s="108"/>
      <c r="C45" s="108"/>
      <c r="D45" s="108"/>
      <c r="E45" s="108"/>
      <c r="F45" s="108"/>
      <c r="G45" s="108"/>
      <c r="H45" s="108"/>
      <c r="I45" s="108"/>
      <c r="J45" s="108"/>
      <c r="K45" s="108"/>
    </row>
    <row r="46" spans="1:11" ht="11.25" customHeight="1">
      <c r="A46" s="6" t="s">
        <v>66</v>
      </c>
      <c r="B46" s="108"/>
      <c r="C46" s="108"/>
      <c r="D46" s="108"/>
      <c r="E46" s="108"/>
      <c r="F46" s="108"/>
      <c r="G46" s="108"/>
      <c r="H46" s="108"/>
      <c r="I46" s="108"/>
      <c r="J46" s="108"/>
      <c r="K46" s="108"/>
    </row>
    <row r="47" spans="1:11" ht="11.25" customHeight="1">
      <c r="A47" s="6" t="s">
        <v>63</v>
      </c>
      <c r="B47" s="108"/>
      <c r="C47" s="108"/>
      <c r="D47" s="108"/>
      <c r="E47" s="108"/>
      <c r="F47" s="108"/>
      <c r="G47" s="108"/>
      <c r="H47" s="108"/>
      <c r="I47" s="108"/>
      <c r="J47" s="108"/>
      <c r="K47" s="108"/>
    </row>
    <row r="48" spans="1:7" ht="12.75">
      <c r="A48" s="7" t="s">
        <v>67</v>
      </c>
      <c r="B48" s="6"/>
      <c r="C48" s="6"/>
      <c r="D48" s="6"/>
      <c r="E48" s="17"/>
      <c r="F48" s="6"/>
      <c r="G48" s="6"/>
    </row>
    <row r="49" spans="1:7" ht="12.75">
      <c r="A49" s="7" t="s">
        <v>47</v>
      </c>
      <c r="B49" s="6"/>
      <c r="C49" s="6"/>
      <c r="D49" s="6"/>
      <c r="E49" s="17"/>
      <c r="F49" s="6"/>
      <c r="G49" s="6"/>
    </row>
    <row r="50" spans="1:6" ht="13.5" customHeight="1">
      <c r="A50" s="7" t="s">
        <v>68</v>
      </c>
      <c r="F50" s="6"/>
    </row>
    <row r="51" ht="12.75">
      <c r="A51" s="7" t="s">
        <v>52</v>
      </c>
    </row>
  </sheetData>
  <printOptions/>
  <pageMargins left="0.7480314960629921" right="0.5511811023622047" top="0.984251968503937" bottom="0.984251968503937" header="0.5118110236220472" footer="0.5118110236220472"/>
  <pageSetup fitToHeight="1" fitToWidth="1" horizontalDpi="96" verticalDpi="96" orientation="portrait" paperSize="9" scale="70" r:id="rId1"/>
  <headerFooter alignWithMargins="0">
    <oddHeader>&amp;R&amp;"Arial,Bold"&amp;16TOLL BRIDGES</oddHeader>
  </headerFooter>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24"/>
  <sheetViews>
    <sheetView workbookViewId="0" topLeftCell="A1">
      <selection activeCell="B18" sqref="B18"/>
    </sheetView>
  </sheetViews>
  <sheetFormatPr defaultColWidth="9.77734375" defaultRowHeight="15"/>
  <cols>
    <col min="1" max="3" width="9.77734375" style="2" customWidth="1"/>
    <col min="4" max="5" width="10.77734375" style="2" customWidth="1"/>
    <col min="6" max="6" width="9.77734375" style="2" customWidth="1"/>
    <col min="7" max="7" width="10.77734375" style="2" customWidth="1"/>
    <col min="8" max="16384" width="9.77734375" style="2" customWidth="1"/>
  </cols>
  <sheetData>
    <row r="1" ht="15.75">
      <c r="A1" s="1" t="s">
        <v>41</v>
      </c>
    </row>
    <row r="2" ht="15.75">
      <c r="A2" s="69" t="s">
        <v>37</v>
      </c>
    </row>
    <row r="4" spans="1:25" ht="15">
      <c r="A4"/>
      <c r="B4"/>
      <c r="C4"/>
      <c r="D4"/>
      <c r="E4" s="43">
        <v>1987</v>
      </c>
      <c r="F4" s="43">
        <v>1988</v>
      </c>
      <c r="G4" s="43">
        <v>1989</v>
      </c>
      <c r="H4" s="43">
        <v>1990</v>
      </c>
      <c r="I4" s="43">
        <v>1991</v>
      </c>
      <c r="J4" s="43">
        <v>1992</v>
      </c>
      <c r="K4" s="43">
        <v>1993</v>
      </c>
      <c r="L4" s="43">
        <v>1994</v>
      </c>
      <c r="M4" s="43">
        <v>1995</v>
      </c>
      <c r="N4" s="43">
        <v>1996</v>
      </c>
      <c r="O4" s="43">
        <v>1997</v>
      </c>
      <c r="P4" s="43">
        <v>1998</v>
      </c>
      <c r="Q4" s="43">
        <v>1999</v>
      </c>
      <c r="R4" s="43">
        <v>2000</v>
      </c>
      <c r="S4" s="43">
        <v>2001</v>
      </c>
      <c r="T4" s="43">
        <v>2002</v>
      </c>
      <c r="U4" s="43">
        <v>2003</v>
      </c>
      <c r="V4" s="43">
        <v>2004</v>
      </c>
      <c r="W4" s="43">
        <v>2005</v>
      </c>
      <c r="X4" s="43">
        <v>2006</v>
      </c>
      <c r="Y4" s="43">
        <v>2007</v>
      </c>
    </row>
    <row r="5" spans="2:15" ht="15">
      <c r="B5"/>
      <c r="C5"/>
      <c r="D5"/>
      <c r="E5"/>
      <c r="F5"/>
      <c r="G5"/>
      <c r="H5"/>
      <c r="I5"/>
      <c r="J5"/>
      <c r="K5"/>
      <c r="L5"/>
      <c r="M5"/>
      <c r="N5"/>
      <c r="O5"/>
    </row>
    <row r="6" spans="1:25" ht="15">
      <c r="A6" t="s">
        <v>25</v>
      </c>
      <c r="B6"/>
      <c r="C6"/>
      <c r="D6"/>
      <c r="E6" s="3">
        <v>101.9</v>
      </c>
      <c r="F6" s="3">
        <v>106.9</v>
      </c>
      <c r="G6" s="3">
        <v>115.2</v>
      </c>
      <c r="H6" s="2">
        <v>126.1</v>
      </c>
      <c r="I6" s="2">
        <v>133.5</v>
      </c>
      <c r="J6" s="2">
        <v>138.5</v>
      </c>
      <c r="K6" s="3">
        <v>140.7</v>
      </c>
      <c r="L6" s="3">
        <v>144.1</v>
      </c>
      <c r="M6" s="3">
        <v>149.1</v>
      </c>
      <c r="N6" s="3">
        <v>152.7</v>
      </c>
      <c r="O6" s="3">
        <v>157.5</v>
      </c>
      <c r="P6" s="3">
        <v>162.9</v>
      </c>
      <c r="Q6" s="2">
        <v>165.4</v>
      </c>
      <c r="R6" s="2">
        <v>170.3</v>
      </c>
      <c r="S6" s="2">
        <v>173.3</v>
      </c>
      <c r="T6" s="2">
        <v>176.2</v>
      </c>
      <c r="U6" s="2">
        <v>181.3</v>
      </c>
      <c r="V6" s="2">
        <v>186.7</v>
      </c>
      <c r="W6" s="2">
        <v>192</v>
      </c>
      <c r="X6" s="2">
        <v>198.1</v>
      </c>
      <c r="Y6" s="2">
        <v>206.6</v>
      </c>
    </row>
    <row r="7" spans="1:15" ht="15">
      <c r="A7"/>
      <c r="B7"/>
      <c r="C7"/>
      <c r="D7"/>
      <c r="E7"/>
      <c r="F7"/>
      <c r="G7"/>
      <c r="H7"/>
      <c r="I7"/>
      <c r="J7"/>
      <c r="K7"/>
      <c r="L7"/>
      <c r="M7"/>
      <c r="N7"/>
      <c r="O7"/>
    </row>
    <row r="8" spans="1:15" ht="15">
      <c r="A8" t="s">
        <v>20</v>
      </c>
      <c r="B8"/>
      <c r="C8"/>
      <c r="D8"/>
      <c r="E8"/>
      <c r="F8"/>
      <c r="G8"/>
      <c r="H8"/>
      <c r="I8"/>
      <c r="J8"/>
      <c r="K8"/>
      <c r="L8"/>
      <c r="M8"/>
      <c r="N8"/>
      <c r="O8"/>
    </row>
    <row r="9" spans="1:15" ht="15">
      <c r="A9" s="44" t="s">
        <v>21</v>
      </c>
      <c r="B9" s="45">
        <v>206.6</v>
      </c>
      <c r="C9"/>
      <c r="D9"/>
      <c r="E9"/>
      <c r="F9"/>
      <c r="G9"/>
      <c r="H9"/>
      <c r="I9"/>
      <c r="J9"/>
      <c r="K9"/>
      <c r="L9"/>
      <c r="M9"/>
      <c r="N9"/>
      <c r="O9"/>
    </row>
    <row r="10" spans="1:15" ht="15">
      <c r="A10"/>
      <c r="B10"/>
      <c r="C10"/>
      <c r="D10"/>
      <c r="E10"/>
      <c r="F10"/>
      <c r="G10"/>
      <c r="H10"/>
      <c r="I10"/>
      <c r="J10"/>
      <c r="K10"/>
      <c r="L10"/>
      <c r="M10"/>
      <c r="N10"/>
      <c r="O10"/>
    </row>
    <row r="11" spans="1:15" ht="15">
      <c r="A11" t="s">
        <v>22</v>
      </c>
      <c r="B11"/>
      <c r="C11"/>
      <c r="D11"/>
      <c r="E11"/>
      <c r="F11"/>
      <c r="G11"/>
      <c r="H11"/>
      <c r="I11"/>
      <c r="J11"/>
      <c r="K11"/>
      <c r="L11"/>
      <c r="M11"/>
      <c r="N11"/>
      <c r="O11"/>
    </row>
    <row r="12" spans="1:25" ht="15">
      <c r="A12" t="s">
        <v>23</v>
      </c>
      <c r="B12"/>
      <c r="C12"/>
      <c r="D12"/>
      <c r="E12" s="46">
        <f>$B9/E6</f>
        <v>2.0274779195289496</v>
      </c>
      <c r="F12" s="46">
        <f aca="true" t="shared" si="0" ref="F12:W12">$B9/F6</f>
        <v>1.932647333956969</v>
      </c>
      <c r="G12" s="46">
        <f t="shared" si="0"/>
        <v>1.7934027777777777</v>
      </c>
      <c r="H12" s="46">
        <f t="shared" si="0"/>
        <v>1.6383822363203806</v>
      </c>
      <c r="I12" s="46">
        <f t="shared" si="0"/>
        <v>1.547565543071161</v>
      </c>
      <c r="J12" s="46">
        <f t="shared" si="0"/>
        <v>1.491696750902527</v>
      </c>
      <c r="K12" s="46">
        <f t="shared" si="0"/>
        <v>1.4683724235963043</v>
      </c>
      <c r="L12" s="46">
        <f t="shared" si="0"/>
        <v>1.4337265787647466</v>
      </c>
      <c r="M12" s="46">
        <f t="shared" si="0"/>
        <v>1.3856472166331322</v>
      </c>
      <c r="N12" s="46">
        <f t="shared" si="0"/>
        <v>1.3529796987557303</v>
      </c>
      <c r="O12" s="46">
        <f t="shared" si="0"/>
        <v>1.3117460317460317</v>
      </c>
      <c r="P12" s="46">
        <f t="shared" si="0"/>
        <v>1.2682627378759974</v>
      </c>
      <c r="Q12" s="46">
        <f t="shared" si="0"/>
        <v>1.249093107617896</v>
      </c>
      <c r="R12" s="46">
        <f t="shared" si="0"/>
        <v>1.2131532589547855</v>
      </c>
      <c r="S12" s="46">
        <f t="shared" si="0"/>
        <v>1.1921523369878821</v>
      </c>
      <c r="T12" s="46">
        <f t="shared" si="0"/>
        <v>1.1725312145289444</v>
      </c>
      <c r="U12" s="46">
        <f t="shared" si="0"/>
        <v>1.1395477109762824</v>
      </c>
      <c r="V12" s="46">
        <f t="shared" si="0"/>
        <v>1.1065881092662024</v>
      </c>
      <c r="W12" s="46">
        <f t="shared" si="0"/>
        <v>1.0760416666666666</v>
      </c>
      <c r="X12" s="46">
        <f>$B9/X6</f>
        <v>1.0429076224129228</v>
      </c>
      <c r="Y12" s="46">
        <f>$B9/Y6</f>
        <v>1</v>
      </c>
    </row>
    <row r="13" spans="1:15" ht="15">
      <c r="A13" t="s">
        <v>24</v>
      </c>
      <c r="B13"/>
      <c r="C13"/>
      <c r="D13"/>
      <c r="E13"/>
      <c r="F13"/>
      <c r="G13"/>
      <c r="H13"/>
      <c r="I13"/>
      <c r="J13"/>
      <c r="K13"/>
      <c r="L13"/>
      <c r="M13"/>
      <c r="N13"/>
      <c r="O13"/>
    </row>
    <row r="14" spans="1:15" ht="15">
      <c r="A14"/>
      <c r="B14"/>
      <c r="C14"/>
      <c r="D14"/>
      <c r="E14"/>
      <c r="F14"/>
      <c r="G14"/>
      <c r="H14"/>
      <c r="I14"/>
      <c r="J14"/>
      <c r="K14"/>
      <c r="L14"/>
      <c r="M14"/>
      <c r="N14"/>
      <c r="O14"/>
    </row>
    <row r="15" spans="1:15" ht="15">
      <c r="A15" s="73"/>
      <c r="B15"/>
      <c r="C15"/>
      <c r="D15"/>
      <c r="E15"/>
      <c r="F15"/>
      <c r="G15"/>
      <c r="H15"/>
      <c r="I15"/>
      <c r="J15"/>
      <c r="K15"/>
      <c r="L15"/>
      <c r="M15"/>
      <c r="N15"/>
      <c r="O15"/>
    </row>
    <row r="16" spans="1:15" ht="15">
      <c r="A16" t="s">
        <v>51</v>
      </c>
      <c r="B16"/>
      <c r="C16"/>
      <c r="D16"/>
      <c r="E16"/>
      <c r="F16"/>
      <c r="G16"/>
      <c r="H16"/>
      <c r="I16"/>
      <c r="J16"/>
      <c r="K16"/>
      <c r="L16"/>
      <c r="M16"/>
      <c r="N16"/>
      <c r="O16"/>
    </row>
    <row r="17" spans="1:15" ht="15">
      <c r="A17" s="44" t="s">
        <v>21</v>
      </c>
      <c r="B17" s="45">
        <v>198.1</v>
      </c>
      <c r="C17"/>
      <c r="D17"/>
      <c r="E17"/>
      <c r="F17"/>
      <c r="G17"/>
      <c r="H17"/>
      <c r="I17"/>
      <c r="J17"/>
      <c r="K17"/>
      <c r="L17"/>
      <c r="M17"/>
      <c r="N17"/>
      <c r="O17"/>
    </row>
    <row r="18" spans="1:15" ht="15">
      <c r="A18"/>
      <c r="B18"/>
      <c r="C18"/>
      <c r="D18"/>
      <c r="E18"/>
      <c r="F18"/>
      <c r="G18"/>
      <c r="H18"/>
      <c r="I18"/>
      <c r="J18"/>
      <c r="K18"/>
      <c r="L18"/>
      <c r="M18"/>
      <c r="N18"/>
      <c r="O18"/>
    </row>
    <row r="19" spans="1:15" ht="15">
      <c r="A19" t="s">
        <v>22</v>
      </c>
      <c r="B19"/>
      <c r="C19"/>
      <c r="D19"/>
      <c r="E19"/>
      <c r="F19"/>
      <c r="G19"/>
      <c r="H19"/>
      <c r="I19"/>
      <c r="J19"/>
      <c r="K19"/>
      <c r="L19"/>
      <c r="M19"/>
      <c r="N19"/>
      <c r="O19"/>
    </row>
    <row r="20" spans="1:24" ht="15">
      <c r="A20" t="s">
        <v>23</v>
      </c>
      <c r="B20"/>
      <c r="C20"/>
      <c r="D20"/>
      <c r="E20" s="46">
        <f aca="true" t="shared" si="1" ref="E20:U20">$B17/E6</f>
        <v>1.9440628066732089</v>
      </c>
      <c r="F20" s="46">
        <f t="shared" si="1"/>
        <v>1.853133769878391</v>
      </c>
      <c r="G20" s="46">
        <f t="shared" si="1"/>
        <v>1.7196180555555554</v>
      </c>
      <c r="H20" s="46">
        <f t="shared" si="1"/>
        <v>1.570975416336241</v>
      </c>
      <c r="I20" s="46">
        <f t="shared" si="1"/>
        <v>1.4838951310861423</v>
      </c>
      <c r="J20" s="46">
        <f t="shared" si="1"/>
        <v>1.4303249097472923</v>
      </c>
      <c r="K20" s="46">
        <f t="shared" si="1"/>
        <v>1.4079601990049753</v>
      </c>
      <c r="L20" s="46">
        <f t="shared" si="1"/>
        <v>1.3747397640527412</v>
      </c>
      <c r="M20" s="46">
        <f t="shared" si="1"/>
        <v>1.3286384976525822</v>
      </c>
      <c r="N20" s="46">
        <f t="shared" si="1"/>
        <v>1.297314996725606</v>
      </c>
      <c r="O20" s="46">
        <f t="shared" si="1"/>
        <v>1.2577777777777777</v>
      </c>
      <c r="P20" s="46">
        <f t="shared" si="1"/>
        <v>1.2160834868017187</v>
      </c>
      <c r="Q20" s="46">
        <f t="shared" si="1"/>
        <v>1.1977025392986698</v>
      </c>
      <c r="R20" s="46">
        <f t="shared" si="1"/>
        <v>1.1632413388138578</v>
      </c>
      <c r="S20" s="46">
        <f t="shared" si="1"/>
        <v>1.1431044431621464</v>
      </c>
      <c r="T20" s="46">
        <f t="shared" si="1"/>
        <v>1.1242905788876278</v>
      </c>
      <c r="U20" s="46">
        <f t="shared" si="1"/>
        <v>1.0926640926640925</v>
      </c>
      <c r="V20" s="46">
        <f>$B17/V6</f>
        <v>1.0610605249062668</v>
      </c>
      <c r="W20" s="46">
        <f>$B17/W6</f>
        <v>1.0317708333333333</v>
      </c>
      <c r="X20" s="46">
        <f>$B17/X6</f>
        <v>1</v>
      </c>
    </row>
    <row r="21" spans="1:15" ht="15">
      <c r="A21" t="s">
        <v>24</v>
      </c>
      <c r="B21"/>
      <c r="C21"/>
      <c r="D21"/>
      <c r="E21"/>
      <c r="F21"/>
      <c r="G21"/>
      <c r="H21"/>
      <c r="I21"/>
      <c r="J21"/>
      <c r="K21"/>
      <c r="L21"/>
      <c r="M21"/>
      <c r="N21"/>
      <c r="O21"/>
    </row>
    <row r="22" spans="1:15" ht="15">
      <c r="A22"/>
      <c r="B22"/>
      <c r="C22"/>
      <c r="D22"/>
      <c r="E22" s="46"/>
      <c r="F22" s="46"/>
      <c r="G22" s="46"/>
      <c r="H22" s="46"/>
      <c r="I22" s="46"/>
      <c r="J22" s="46"/>
      <c r="K22" s="46"/>
      <c r="L22" s="46"/>
      <c r="M22" s="46"/>
      <c r="N22" s="46"/>
      <c r="O22" s="46"/>
    </row>
    <row r="23" spans="1:15" ht="15">
      <c r="A23"/>
      <c r="B23"/>
      <c r="C23"/>
      <c r="D23"/>
      <c r="E23"/>
      <c r="F23"/>
      <c r="G23"/>
      <c r="H23"/>
      <c r="I23"/>
      <c r="J23"/>
      <c r="K23"/>
      <c r="L23"/>
      <c r="M23"/>
      <c r="N23"/>
      <c r="O23"/>
    </row>
    <row r="24" spans="5:18" ht="15">
      <c r="E24" s="46"/>
      <c r="F24" s="46"/>
      <c r="G24" s="46"/>
      <c r="H24" s="46"/>
      <c r="I24" s="46"/>
      <c r="J24" s="46"/>
      <c r="K24" s="46"/>
      <c r="L24" s="46"/>
      <c r="M24" s="46"/>
      <c r="N24" s="46"/>
      <c r="O24" s="46"/>
      <c r="P24" s="46"/>
      <c r="Q24" s="46"/>
      <c r="R24" s="46"/>
    </row>
  </sheetData>
  <printOptions/>
  <pageMargins left="0.8267716535433072" right="0.8267716535433072" top="0.2362204724409449" bottom="0.15748031496062992" header="0.5118110236220472" footer="0.5118110236220472"/>
  <pageSetup fitToHeight="1" fitToWidth="1" horizontalDpi="300" verticalDpi="300" orientation="landscape" paperSize="9" scale="43" r:id="rId1"/>
  <headerFooter alignWithMargins="0">
    <oddFooter>&amp;LExcel\sheets\sts\sts9495\RPI_STS4&amp;C&amp;D&amp;RSODD Transport Statistics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u031953</cp:lastModifiedBy>
  <cp:lastPrinted>2009-12-09T11:34:59Z</cp:lastPrinted>
  <dcterms:created xsi:type="dcterms:W3CDTF">1999-02-19T16:02:19Z</dcterms:created>
  <dcterms:modified xsi:type="dcterms:W3CDTF">2009-12-10T09:45:16Z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170859578</vt:i4>
  </property>
  <property fmtid="{D5CDD505-2E9C-101B-9397-08002B2CF9AE}" pid="3" name="_EmailSubject">
    <vt:lpwstr>Scottish Transport Statistics 2004</vt:lpwstr>
  </property>
  <property fmtid="{D5CDD505-2E9C-101B-9397-08002B2CF9AE}" pid="4" name="_AuthorEmail">
    <vt:lpwstr>Lynne.Duff@scotland.gsi.gov.uk</vt:lpwstr>
  </property>
  <property fmtid="{D5CDD505-2E9C-101B-9397-08002B2CF9AE}" pid="5" name="_AuthorEmailDisplayName">
    <vt:lpwstr>Duff LW (Lynne)</vt:lpwstr>
  </property>
  <property fmtid="{D5CDD505-2E9C-101B-9397-08002B2CF9AE}" pid="6" name="_PreviousAdHocReviewCycleID">
    <vt:i4>-313513077</vt:i4>
  </property>
  <property fmtid="{D5CDD505-2E9C-101B-9397-08002B2CF9AE}" pid="7" name="_ReviewingToolsShownOnce">
    <vt:lpwstr/>
  </property>
  <property fmtid="{D5CDD505-2E9C-101B-9397-08002B2CF9AE}" pid="8" name="Objective-Id">
    <vt:lpwstr>B3425539</vt:lpwstr>
  </property>
  <property fmtid="{D5CDD505-2E9C-101B-9397-08002B2CF9AE}" pid="9" name="Objective-Comment">
    <vt:lpwstr/>
  </property>
  <property fmtid="{D5CDD505-2E9C-101B-9397-08002B2CF9AE}" pid="10" name="Objective-CreationStamp">
    <vt:filetime>2009-11-23T00:00:00Z</vt:filetime>
  </property>
  <property fmtid="{D5CDD505-2E9C-101B-9397-08002B2CF9AE}" pid="11" name="Objective-IsApproved">
    <vt:lpwstr>No</vt:lpwstr>
  </property>
  <property fmtid="{D5CDD505-2E9C-101B-9397-08002B2CF9AE}" pid="12" name="Objective-IsPublished">
    <vt:lpwstr>Yes</vt:lpwstr>
  </property>
  <property fmtid="{D5CDD505-2E9C-101B-9397-08002B2CF9AE}" pid="13" name="Objective-DatePublished">
    <vt:filetime>2009-12-09T00:00:00Z</vt:filetime>
  </property>
  <property fmtid="{D5CDD505-2E9C-101B-9397-08002B2CF9AE}" pid="14" name="Objective-ModificationStamp">
    <vt:filetime>2009-12-09T00:00:00Z</vt:filetime>
  </property>
  <property fmtid="{D5CDD505-2E9C-101B-9397-08002B2CF9AE}" pid="15" name="Objective-Owner">
    <vt:lpwstr>Knight, Andrew A (U016789)</vt:lpwstr>
  </property>
  <property fmtid="{D5CDD505-2E9C-101B-9397-08002B2CF9AE}" pid="16" name="Objective-Path">
    <vt:lpwstr>Objective Global Folder:SG File Plan:Business and industry:Transport:General:Research and analysis: Transport - general:Transport Statistics: Scottish Transport Statistics 2009: Research and Analysis: Transport: 2009 -:</vt:lpwstr>
  </property>
  <property fmtid="{D5CDD505-2E9C-101B-9397-08002B2CF9AE}" pid="17" name="Objective-Parent">
    <vt:lpwstr>Transport Statistics: Scottish Transport Statistics 2009: Research and Analysis: Transport: 2009 -</vt:lpwstr>
  </property>
  <property fmtid="{D5CDD505-2E9C-101B-9397-08002B2CF9AE}" pid="18" name="Objective-State">
    <vt:lpwstr>Published</vt:lpwstr>
  </property>
  <property fmtid="{D5CDD505-2E9C-101B-9397-08002B2CF9AE}" pid="19" name="Objective-Title">
    <vt:lpwstr>chapter04</vt:lpwstr>
  </property>
  <property fmtid="{D5CDD505-2E9C-101B-9397-08002B2CF9AE}" pid="20" name="Objective-Version">
    <vt:lpwstr>4.0</vt:lpwstr>
  </property>
  <property fmtid="{D5CDD505-2E9C-101B-9397-08002B2CF9AE}" pid="21" name="Objective-VersionComment">
    <vt:lpwstr/>
  </property>
  <property fmtid="{D5CDD505-2E9C-101B-9397-08002B2CF9AE}" pid="22" name="Objective-VersionNumber">
    <vt:i4>5</vt:i4>
  </property>
  <property fmtid="{D5CDD505-2E9C-101B-9397-08002B2CF9AE}" pid="23" name="Objective-FileNumber">
    <vt:lpwstr/>
  </property>
  <property fmtid="{D5CDD505-2E9C-101B-9397-08002B2CF9AE}" pid="24" name="Objective-Classification">
    <vt:lpwstr>Not classified</vt:lpwstr>
  </property>
  <property fmtid="{D5CDD505-2E9C-101B-9397-08002B2CF9AE}" pid="25" name="Objective-Caveats">
    <vt:lpwstr/>
  </property>
  <property fmtid="{D5CDD505-2E9C-101B-9397-08002B2CF9AE}" pid="26" name="Objective-Date of Original [system]">
    <vt:lpwstr/>
  </property>
  <property fmtid="{D5CDD505-2E9C-101B-9397-08002B2CF9AE}" pid="27" name="Objective-Date Received [system]">
    <vt:lpwstr/>
  </property>
  <property fmtid="{D5CDD505-2E9C-101B-9397-08002B2CF9AE}" pid="28" name="Objective-SG Web Publication - Category [system]">
    <vt:lpwstr/>
  </property>
  <property fmtid="{D5CDD505-2E9C-101B-9397-08002B2CF9AE}" pid="29" name="Objective-SG Web Publication - Category 2 Classification [system]">
    <vt:lpwstr/>
  </property>
</Properties>
</file>