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55" tabRatio="848" firstSheet="2" activeTab="3"/>
  </bookViews>
  <sheets>
    <sheet name="comments" sheetId="1" r:id="rId1"/>
    <sheet name="Fig1.1" sheetId="2" r:id="rId2"/>
    <sheet name="fig 1.2- 1.3" sheetId="3" r:id="rId3"/>
    <sheet name="T.1.-T1.2" sheetId="4" r:id="rId4"/>
    <sheet name="T1.3" sheetId="5" r:id="rId5"/>
    <sheet name="T1.4" sheetId="6" r:id="rId6"/>
    <sheet name="T1.5-T1.6" sheetId="7" r:id="rId7"/>
    <sheet name="T1.7-T1.9" sheetId="8" r:id="rId8"/>
    <sheet name="T1.10-T1.11" sheetId="9" r:id="rId9"/>
    <sheet name="T1.12-1.13" sheetId="10" r:id="rId10"/>
    <sheet name="T1.14" sheetId="11" r:id="rId11"/>
    <sheet name="T1.15-1.16" sheetId="12" r:id="rId12"/>
    <sheet name="T1.17-T1.18" sheetId="13" r:id="rId13"/>
    <sheet name="T1.19-T1.20" sheetId="14" r:id="rId14"/>
    <sheet name="T1.21" sheetId="15" r:id="rId15"/>
    <sheet name="sheet3" sheetId="16" state="hidden" r:id="rId16"/>
    <sheet name="T1.22" sheetId="17" r:id="rId17"/>
    <sheet name="Sheet2" sheetId="18" state="hidden" r:id="rId18"/>
    <sheet name="deleted tables" sheetId="19" state="hidden" r:id="rId19"/>
  </sheets>
  <definedNames>
    <definedName name="_xlnm.Print_Area" localSheetId="2">'fig 1.2- 1.3'!$A$38:$R$134</definedName>
    <definedName name="_xlnm.Print_Area" localSheetId="1">'Fig1.1'!$A$1:$M$64</definedName>
    <definedName name="_xlnm.Print_Area" localSheetId="15">'sheet3'!$A$1:$J$47</definedName>
    <definedName name="_xlnm.Print_Area" localSheetId="3">'T.1.-T1.2'!$A$1:$L$70</definedName>
    <definedName name="_xlnm.Print_Area" localSheetId="8">'T1.10-T1.11'!$A$1:$E$52</definedName>
    <definedName name="_xlnm.Print_Area" localSheetId="10">'T1.14'!$A$1:$J$55</definedName>
    <definedName name="_xlnm.Print_Area" localSheetId="11">'T1.15-1.16'!$A$1:$Q$55</definedName>
    <definedName name="_xlnm.Print_Area" localSheetId="12">'T1.17-T1.18'!$A$1:$L$73</definedName>
    <definedName name="_xlnm.Print_Area" localSheetId="13">'T1.19-T1.20'!$A$1:$L$55</definedName>
    <definedName name="_xlnm.Print_Area" localSheetId="16">'T1.22'!$A$1:$K$49</definedName>
    <definedName name="_xlnm.Print_Area" localSheetId="4">'T1.3'!$A$1:$M$43</definedName>
    <definedName name="_xlnm.Print_Area" localSheetId="5">'T1.4'!$A$1:$O$45</definedName>
    <definedName name="_xlnm.Print_Area" localSheetId="6">'T1.5-T1.6'!$A$1:$L$51</definedName>
    <definedName name="_xlnm.Print_Area" localSheetId="7">'T1.7-T1.9'!$A$1:$L$53</definedName>
  </definedNames>
  <calcPr fullCalcOnLoad="1"/>
</workbook>
</file>

<file path=xl/sharedStrings.xml><?xml version="1.0" encoding="utf-8"?>
<sst xmlns="http://schemas.openxmlformats.org/spreadsheetml/2006/main" count="1139" uniqueCount="625">
  <si>
    <t>thousand</t>
  </si>
  <si>
    <t>Motorcycles</t>
  </si>
  <si>
    <t>Goods</t>
  </si>
  <si>
    <t>Crown and exempt</t>
  </si>
  <si>
    <t>Other vehicles</t>
  </si>
  <si>
    <t>Total</t>
  </si>
  <si>
    <t>All vehicles</t>
  </si>
  <si>
    <t>Private and light goods</t>
  </si>
  <si>
    <t>Body type cars</t>
  </si>
  <si>
    <t>of which body type cars</t>
  </si>
  <si>
    <t>thousands</t>
  </si>
  <si>
    <t>Aberdeen City</t>
  </si>
  <si>
    <t>Aberdeenshire</t>
  </si>
  <si>
    <t>Angus</t>
  </si>
  <si>
    <t>Argyll &amp; Bute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</si>
  <si>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</si>
  <si>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</si>
  <si>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</si>
  <si>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</si>
  <si>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</si>
  <si>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</si>
  <si>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</si>
  <si>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</si>
  <si>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 *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</si>
  <si>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</si>
  <si>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</si>
  <si>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</si>
  <si>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</si>
  <si>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</si>
  <si>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</si>
  <si>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</si>
  <si>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</si>
  <si>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</si>
  <si>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</si>
  <si>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</si>
  <si>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</si>
  <si>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</si>
  <si>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</si>
  <si>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</si>
  <si>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</si>
  <si>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</si>
  <si>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</si>
  <si>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</si>
  <si>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</si>
  <si>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* formerly "Western Isles"</t>
  </si>
  <si>
    <t>Taxation group</t>
  </si>
  <si>
    <t xml:space="preserve">Total </t>
  </si>
  <si>
    <t>stock</t>
  </si>
  <si>
    <t>percentage of total</t>
  </si>
  <si>
    <t>years</t>
  </si>
  <si>
    <t>Type of vehicle</t>
  </si>
  <si>
    <t xml:space="preserve">(a) Scotland </t>
  </si>
  <si>
    <t>Public transport</t>
  </si>
  <si>
    <t>..</t>
  </si>
  <si>
    <t>(b) Great Britain</t>
  </si>
  <si>
    <t>Cylinder size</t>
  </si>
  <si>
    <t>up to 700 cc</t>
  </si>
  <si>
    <t>701 to 1,000 cc</t>
  </si>
  <si>
    <t>1,001 to 1,200 cc</t>
  </si>
  <si>
    <t>1,201 to 1,500 cc</t>
  </si>
  <si>
    <t>1,501 to 1,800 cc</t>
  </si>
  <si>
    <t>1,801 to 2,000 cc</t>
  </si>
  <si>
    <t>2,001 to 2,500 cc</t>
  </si>
  <si>
    <t>2,501 to 3,000 cc</t>
  </si>
  <si>
    <t>3,000 cc and over</t>
  </si>
  <si>
    <t>cc not known</t>
  </si>
  <si>
    <t>Total (Numbers)</t>
  </si>
  <si>
    <t>Gross weight (tonnes)</t>
  </si>
  <si>
    <t>percentage of year total</t>
  </si>
  <si>
    <t>3.5 to 7.5</t>
  </si>
  <si>
    <t>7.51 to 12</t>
  </si>
  <si>
    <t>12.1 to 16</t>
  </si>
  <si>
    <t>16.1 to 20</t>
  </si>
  <si>
    <t>20.1 to 24</t>
  </si>
  <si>
    <t>24.1 to 28</t>
  </si>
  <si>
    <t>28.1 to 32</t>
  </si>
  <si>
    <t>9-15</t>
  </si>
  <si>
    <t>16-32</t>
  </si>
  <si>
    <t>33-40</t>
  </si>
  <si>
    <t>41-48</t>
  </si>
  <si>
    <t>49-56</t>
  </si>
  <si>
    <t>57-64</t>
  </si>
  <si>
    <t>65-72</t>
  </si>
  <si>
    <t>73 and over</t>
  </si>
  <si>
    <t>Rest of GB</t>
  </si>
  <si>
    <t>Numbers</t>
  </si>
  <si>
    <t>% change</t>
  </si>
  <si>
    <t>(Thousands)</t>
  </si>
  <si>
    <t>on previous year</t>
  </si>
  <si>
    <t>1987</t>
  </si>
  <si>
    <r>
      <t>1992</t>
    </r>
    <r>
      <rPr>
        <vertAlign val="superscript"/>
        <sz val="10"/>
        <rFont val="Arial"/>
        <family val="2"/>
      </rPr>
      <t>(1)</t>
    </r>
  </si>
  <si>
    <r>
      <t>-2.4</t>
    </r>
    <r>
      <rPr>
        <vertAlign val="superscript"/>
        <sz val="10"/>
        <rFont val="Arial"/>
        <family val="2"/>
      </rPr>
      <t>(2)</t>
    </r>
  </si>
  <si>
    <r>
      <t>-3.1</t>
    </r>
    <r>
      <rPr>
        <vertAlign val="superscript"/>
        <sz val="10"/>
        <rFont val="Arial"/>
        <family val="2"/>
      </rPr>
      <t>(2)</t>
    </r>
  </si>
  <si>
    <t>1998</t>
  </si>
  <si>
    <t>Ave. change p.a.</t>
  </si>
  <si>
    <t>1988 to 1998 (adjusted)</t>
  </si>
  <si>
    <t>of Great Britain.</t>
  </si>
  <si>
    <t>(2) Per cent change in the two sources of 1992 data, used to adjust longer term growth estimates eg 1988 to 1998.</t>
  </si>
  <si>
    <t>England and Wales</t>
  </si>
  <si>
    <t>Ratio</t>
  </si>
  <si>
    <t>Scot/E&amp;W</t>
  </si>
  <si>
    <t>(per 100 population)</t>
  </si>
  <si>
    <t>Vehicles per</t>
  </si>
  <si>
    <t>100 population</t>
  </si>
  <si>
    <r>
      <t>-3.0</t>
    </r>
    <r>
      <rPr>
        <vertAlign val="superscript"/>
        <sz val="10"/>
        <rFont val="Arial"/>
        <family val="2"/>
      </rPr>
      <t>(2)</t>
    </r>
  </si>
  <si>
    <t>(1) From new DETR Vehicle information database vehicles with county/region unknown are excluded from figures for Scotland and E&amp;W.</t>
  </si>
  <si>
    <t>(2) Per cent change in the two sources of data for 1992.</t>
  </si>
  <si>
    <t>Applications received</t>
  </si>
  <si>
    <t>Driving tests concluded</t>
  </si>
  <si>
    <t>Passes</t>
  </si>
  <si>
    <t>Pass rate</t>
  </si>
  <si>
    <t>DVLA receipts</t>
  </si>
  <si>
    <t>£ million</t>
  </si>
  <si>
    <t>Driving licences</t>
  </si>
  <si>
    <t>Age of Driving Licence Holder</t>
  </si>
  <si>
    <t>17-20</t>
  </si>
  <si>
    <t>21-29</t>
  </si>
  <si>
    <t>30-39</t>
  </si>
  <si>
    <t>40-49</t>
  </si>
  <si>
    <t>50-59</t>
  </si>
  <si>
    <t>60-69</t>
  </si>
  <si>
    <t>70+</t>
  </si>
  <si>
    <t>All ages</t>
  </si>
  <si>
    <t>percent</t>
  </si>
  <si>
    <t>1985-86</t>
  </si>
  <si>
    <t>No car</t>
  </si>
  <si>
    <r>
      <t>Table 1.11</t>
    </r>
    <r>
      <rPr>
        <b/>
        <sz val="10"/>
        <rFont val="Arial"/>
        <family val="2"/>
      </rPr>
      <t xml:space="preserve"> Full car driving licence holders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Scotland by age</t>
    </r>
  </si>
  <si>
    <t>1.  Sample size varies between ages and years.  Table therefore, shows the percentage of</t>
  </si>
  <si>
    <t>those sampled</t>
  </si>
  <si>
    <t xml:space="preserve">As you can see from the table above, the variable sample sizes mean that the figures between years </t>
  </si>
  <si>
    <t xml:space="preserve">are not very reliable.  However, if, as is the case in "Transport Statistics Great Britain", the NTS survey </t>
  </si>
  <si>
    <t xml:space="preserve">years are shown, a trend can be identified.  If we are going to include such a table in STS, I suggest </t>
  </si>
  <si>
    <t>that the following should be used.</t>
  </si>
  <si>
    <r>
      <t>(1) From DETR Vehicle information database. At the end of 1998 there were</t>
    </r>
    <r>
      <rPr>
        <sz val="10"/>
        <color indexed="10"/>
        <rFont val="Arial"/>
        <family val="2"/>
      </rPr>
      <t xml:space="preserve"> ???</t>
    </r>
    <r>
      <rPr>
        <sz val="10"/>
        <rFont val="Arial"/>
        <family val="0"/>
      </rPr>
      <t xml:space="preserve"> thousand vehicles with county/region unknown and</t>
    </r>
  </si>
  <si>
    <r>
      <t>???</t>
    </r>
    <r>
      <rPr>
        <sz val="10"/>
        <rFont val="Arial"/>
        <family val="0"/>
      </rPr>
      <t xml:space="preserve"> thousand vehicles recorded as "no current keeper" or "vehicle under disposal" in Great Britain. These are recorded in data for rest</t>
    </r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</si>
  <si>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</si>
  <si>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</si>
  <si>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</si>
  <si>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</si>
  <si>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</si>
  <si>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</si>
  <si>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Men</t>
  </si>
  <si>
    <t>Women</t>
  </si>
  <si>
    <r>
      <t xml:space="preserve">Table 1.9   </t>
    </r>
    <r>
      <rPr>
        <b/>
        <sz val="12"/>
        <rFont val="Arial"/>
        <family val="2"/>
      </rPr>
      <t>Total vehicles licensed at addresses in Scotland, and in Rest of Great Britain</t>
    </r>
  </si>
  <si>
    <r>
      <t xml:space="preserve">Table 1.10   </t>
    </r>
    <r>
      <rPr>
        <b/>
        <sz val="12"/>
        <rFont val="Arial"/>
        <family val="2"/>
      </rPr>
      <t>Total vehicles licensed per 100 population in Scotland, and England and Wales</t>
    </r>
  </si>
  <si>
    <t xml:space="preserve">Pre- </t>
  </si>
  <si>
    <t>Number of seats</t>
  </si>
  <si>
    <t>percent of population</t>
  </si>
  <si>
    <t>of which company cars</t>
  </si>
  <si>
    <t>None</t>
  </si>
  <si>
    <t xml:space="preserve">Sample </t>
  </si>
  <si>
    <t>size</t>
  </si>
  <si>
    <t>percent of households</t>
  </si>
  <si>
    <t>number</t>
  </si>
  <si>
    <t>Council</t>
  </si>
  <si>
    <t>Badges on issue</t>
  </si>
  <si>
    <t xml:space="preserve"> to Institutions</t>
  </si>
  <si>
    <t xml:space="preserve">Edinburgh, City of </t>
  </si>
  <si>
    <t>Eilean Siar</t>
  </si>
  <si>
    <t xml:space="preserve">Glasgow, City of </t>
  </si>
  <si>
    <t xml:space="preserve">   unable or nearly unable to walk.</t>
  </si>
  <si>
    <t>1. Badges issued in the automatic categories to recipients of mobility allowances, the higher rate of mobility</t>
  </si>
  <si>
    <t xml:space="preserve">   component of Disability Living Allowance, Government issued cars or grants towards their own cars, </t>
  </si>
  <si>
    <t xml:space="preserve">   War Pensioners' Mobility Supplement or to register blind people. </t>
  </si>
  <si>
    <t>3. Badges granted to drivers with a severe upper limb disability in both upper limbs who cannot turn a steering</t>
  </si>
  <si>
    <t>age of</t>
  </si>
  <si>
    <t>Average</t>
  </si>
  <si>
    <t xml:space="preserve">      </t>
  </si>
  <si>
    <t>Badges on issue to individuals</t>
  </si>
  <si>
    <r>
      <t>Automatic</t>
    </r>
    <r>
      <rPr>
        <b/>
        <vertAlign val="superscript"/>
        <sz val="12"/>
        <rFont val="Arial"/>
        <family val="2"/>
      </rPr>
      <t>1</t>
    </r>
  </si>
  <si>
    <r>
      <t>Discretionary</t>
    </r>
    <r>
      <rPr>
        <b/>
        <vertAlign val="superscript"/>
        <sz val="12"/>
        <rFont val="Arial"/>
        <family val="2"/>
      </rPr>
      <t>2</t>
    </r>
  </si>
  <si>
    <r>
      <t>Other reasons</t>
    </r>
    <r>
      <rPr>
        <b/>
        <vertAlign val="superscript"/>
        <sz val="12"/>
        <rFont val="Arial"/>
        <family val="2"/>
      </rPr>
      <t>3</t>
    </r>
  </si>
  <si>
    <t xml:space="preserve">Aberdeen City </t>
  </si>
  <si>
    <t>Known</t>
  </si>
  <si>
    <t xml:space="preserve">Not </t>
  </si>
  <si>
    <t>Private and Light goods vehicles</t>
  </si>
  <si>
    <t>Other Vehicles</t>
  </si>
  <si>
    <t>Type of offence</t>
  </si>
  <si>
    <t>Serious Driving Offences</t>
  </si>
  <si>
    <t> </t>
  </si>
  <si>
    <t>Dangerous driving</t>
  </si>
  <si>
    <t>Careless driving</t>
  </si>
  <si>
    <t>Drunk Driving of which:</t>
  </si>
  <si>
    <t>Failing to stop after accident</t>
  </si>
  <si>
    <t>Driving while disqualified</t>
  </si>
  <si>
    <t>Speeding Offences</t>
  </si>
  <si>
    <t>Speeding in restricted areas</t>
  </si>
  <si>
    <t>Signal and Direction Offences</t>
  </si>
  <si>
    <t>Traffic direction offences</t>
  </si>
  <si>
    <t>Pedestrian crossing offences</t>
  </si>
  <si>
    <t>Lighting, Construction &amp; Use Offences</t>
  </si>
  <si>
    <t>Lighting offences</t>
  </si>
  <si>
    <t>Construction &amp; use regulations</t>
  </si>
  <si>
    <t>Documentation Offences</t>
  </si>
  <si>
    <t>Vehicle excise licence offences</t>
  </si>
  <si>
    <t>No test certificate</t>
  </si>
  <si>
    <t>Driving licence offences</t>
  </si>
  <si>
    <t>Third party insurance offences</t>
  </si>
  <si>
    <t>Registration/identification offences</t>
  </si>
  <si>
    <t>Other Offences</t>
  </si>
  <si>
    <t>Failure to provide information to identify driver</t>
  </si>
  <si>
    <t>Tachograph etc offences</t>
  </si>
  <si>
    <t>Seat belt offences</t>
  </si>
  <si>
    <t>Parking offences</t>
  </si>
  <si>
    <t>Other offences</t>
  </si>
  <si>
    <t>Total offences</t>
  </si>
  <si>
    <t xml:space="preserve">      how the method has changed.</t>
  </si>
  <si>
    <t>(=100%)</t>
  </si>
  <si>
    <t xml:space="preserve">    wheel by hand (i.e. the vehicle will normally be specially adapted for steering by foot or joystick).</t>
  </si>
  <si>
    <t>Petrol</t>
  </si>
  <si>
    <t>Diesel</t>
  </si>
  <si>
    <t>Electric</t>
  </si>
  <si>
    <t>Gas or petrol/gas</t>
  </si>
  <si>
    <t>Steam</t>
  </si>
  <si>
    <t>Tested</t>
  </si>
  <si>
    <t>Brakes</t>
  </si>
  <si>
    <t>Steering</t>
  </si>
  <si>
    <t>Tyres</t>
  </si>
  <si>
    <t>Position</t>
  </si>
  <si>
    <t>Theory tests conducted</t>
  </si>
  <si>
    <t>Theory test pass rate</t>
  </si>
  <si>
    <t>local authority</t>
  </si>
  <si>
    <t>Population</t>
  </si>
  <si>
    <t>by type of vehicle (taxation group)</t>
  </si>
  <si>
    <t>Theory test passes</t>
  </si>
  <si>
    <t>Total cars sold</t>
  </si>
  <si>
    <t>head of pop</t>
  </si>
  <si>
    <t>Range</t>
  </si>
  <si>
    <t>Make</t>
  </si>
  <si>
    <t>cars sold</t>
  </si>
  <si>
    <t xml:space="preserve"> </t>
  </si>
  <si>
    <t xml:space="preserve">                  by year of first registration</t>
  </si>
  <si>
    <r>
      <t>Motorcycles</t>
    </r>
    <r>
      <rPr>
        <vertAlign val="superscript"/>
        <sz val="10"/>
        <rFont val="Arial"/>
        <family val="2"/>
      </rPr>
      <t>1</t>
    </r>
  </si>
  <si>
    <t>1. Includes all two wheeled motor vehicles.</t>
  </si>
  <si>
    <t>vehicles</t>
  </si>
  <si>
    <t>Unsatisfactory</t>
  </si>
  <si>
    <t>Motor cycles</t>
  </si>
  <si>
    <t>Age group</t>
  </si>
  <si>
    <t xml:space="preserve">Standard </t>
  </si>
  <si>
    <t>National</t>
  </si>
  <si>
    <t xml:space="preserve"> International</t>
  </si>
  <si>
    <t>licence holders</t>
  </si>
  <si>
    <t xml:space="preserve">Total number of </t>
  </si>
  <si>
    <t>Number of</t>
  </si>
  <si>
    <t>Total all other cars</t>
  </si>
  <si>
    <t>Total top 20 cars</t>
  </si>
  <si>
    <t>by urban / rural classification:</t>
  </si>
  <si>
    <t>Other urban areas</t>
  </si>
  <si>
    <t>by sex: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</si>
  <si>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</si>
  <si>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</si>
  <si>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</si>
  <si>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</si>
  <si>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</si>
  <si>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</si>
  <si>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</si>
  <si>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</si>
  <si>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by household type:</t>
  </si>
  <si>
    <t>by annual net household income:</t>
  </si>
  <si>
    <t>over £ 10,000, up to £ 15,000</t>
  </si>
  <si>
    <t>over £ 15,000, up to £ 20,000</t>
  </si>
  <si>
    <t>over £ 20,000, up to £ 25,000</t>
  </si>
  <si>
    <t>over £ 25,000, up to £ 30,000</t>
  </si>
  <si>
    <r>
      <t xml:space="preserve">Table 1.16   </t>
    </r>
    <r>
      <rPr>
        <b/>
        <sz val="14"/>
        <rFont val="Arial"/>
        <family val="2"/>
      </rPr>
      <t>Number of Orange/Blue badges on issue at 31 March 2001</t>
    </r>
  </si>
  <si>
    <t xml:space="preserve">2. Badges granted in the discretionary category to people with a permanent and substantial disability who are </t>
  </si>
  <si>
    <t>Restricted:</t>
  </si>
  <si>
    <t xml:space="preserve">own business only  </t>
  </si>
  <si>
    <t>Private cars</t>
  </si>
  <si>
    <t>(body type cars less company cars)</t>
  </si>
  <si>
    <t xml:space="preserve">Private cars per </t>
  </si>
  <si>
    <r>
      <t>Motor- cycles</t>
    </r>
    <r>
      <rPr>
        <b/>
        <vertAlign val="superscript"/>
        <sz val="10"/>
        <rFont val="Arial"/>
        <family val="0"/>
      </rPr>
      <t>1</t>
    </r>
  </si>
  <si>
    <r>
      <t>Goods</t>
    </r>
    <r>
      <rPr>
        <b/>
        <vertAlign val="superscript"/>
        <sz val="10"/>
        <rFont val="Arial"/>
        <family val="2"/>
      </rPr>
      <t>2</t>
    </r>
  </si>
  <si>
    <t>1.  Includes all two wheeled motor vehicles</t>
  </si>
  <si>
    <t>2. Excludes heavy goods vehicles that are exempt from tax.</t>
  </si>
  <si>
    <t>One or more faults</t>
  </si>
  <si>
    <t>1.  i.e. "body type cars" excluding "company cars".</t>
  </si>
  <si>
    <t>Sample size (age group)</t>
  </si>
  <si>
    <t>specified on licence</t>
  </si>
  <si>
    <t xml:space="preserve">Number of vehicles </t>
  </si>
  <si>
    <t>Type of licence held</t>
  </si>
  <si>
    <t>Market share</t>
  </si>
  <si>
    <t>Gas Bi-Fuel</t>
  </si>
  <si>
    <t>Large urban areas</t>
  </si>
  <si>
    <t>3 or more</t>
  </si>
  <si>
    <t>Others</t>
  </si>
  <si>
    <t xml:space="preserve">fig 1.3 raw data </t>
  </si>
  <si>
    <t xml:space="preserve">1. Badges issued in the automatic categories to recipients of mobility allowances, </t>
  </si>
  <si>
    <t>3. Badges granted to drivers with a severe upper limb disability in both upper limbs who cannot</t>
  </si>
  <si>
    <t>by body type</t>
  </si>
  <si>
    <t>Taxis</t>
  </si>
  <si>
    <t>Three wheelers</t>
  </si>
  <si>
    <t>Buses and coaches</t>
  </si>
  <si>
    <t>21 - 50</t>
  </si>
  <si>
    <t>51 - 100</t>
  </si>
  <si>
    <t>101 - 200</t>
  </si>
  <si>
    <t>201+</t>
  </si>
  <si>
    <t>3 - 5</t>
  </si>
  <si>
    <t>6 -10</t>
  </si>
  <si>
    <t>11 - 20</t>
  </si>
  <si>
    <t>Test Centre</t>
  </si>
  <si>
    <t>Practical Test Pass Rate (%)</t>
  </si>
  <si>
    <t>licences</t>
  </si>
  <si>
    <t>licensed</t>
  </si>
  <si>
    <t>All 17+</t>
  </si>
  <si>
    <t>Sample</t>
  </si>
  <si>
    <t>3 +</t>
  </si>
  <si>
    <t>2 +</t>
  </si>
  <si>
    <t>1+</t>
  </si>
  <si>
    <t>Conducted</t>
  </si>
  <si>
    <t>Airdrie</t>
  </si>
  <si>
    <t>Ayr</t>
  </si>
  <si>
    <t>Bathgate</t>
  </si>
  <si>
    <t>Dumbarton</t>
  </si>
  <si>
    <t>Dumfries</t>
  </si>
  <si>
    <t>Dundee</t>
  </si>
  <si>
    <t>Dunfermline</t>
  </si>
  <si>
    <t>Elgin</t>
  </si>
  <si>
    <t>Galashiels</t>
  </si>
  <si>
    <t>Glasgow (Springburn Park)</t>
  </si>
  <si>
    <t>Greenock</t>
  </si>
  <si>
    <t>Hamilton</t>
  </si>
  <si>
    <t>Inverness</t>
  </si>
  <si>
    <t>Kilmarnock</t>
  </si>
  <si>
    <t>Kirkcaldy</t>
  </si>
  <si>
    <t>Paisley</t>
  </si>
  <si>
    <t>Perth</t>
  </si>
  <si>
    <t>Peterhead</t>
  </si>
  <si>
    <t>Saltcoats</t>
  </si>
  <si>
    <t>currently</t>
  </si>
  <si>
    <t>driver</t>
  </si>
  <si>
    <t xml:space="preserve">Taxi </t>
  </si>
  <si>
    <t xml:space="preserve">Private </t>
  </si>
  <si>
    <t>drivers</t>
  </si>
  <si>
    <t>Cars</t>
  </si>
  <si>
    <t>2. Badges granted in the discretionary category to people with a permanent and substantial</t>
  </si>
  <si>
    <t>Agricultural vehicles etc</t>
  </si>
  <si>
    <t>Aberdeen (Balgownie Road)</t>
  </si>
  <si>
    <t>Scotland Total</t>
  </si>
  <si>
    <t>4. Blue Badges were introduced on 1 April 2000 and eventually replaced all orange bages at 31 March 2003.</t>
  </si>
  <si>
    <t>Sources: Expenditure and Food Survey, General Household Survey, National Travel Survey</t>
  </si>
  <si>
    <t>Other smaller test centres</t>
  </si>
  <si>
    <t>2 or more</t>
  </si>
  <si>
    <t>1 or more</t>
  </si>
  <si>
    <r>
      <t xml:space="preserve">Crown and exempt </t>
    </r>
    <r>
      <rPr>
        <vertAlign val="superscript"/>
        <sz val="10"/>
        <rFont val="Arial"/>
        <family val="2"/>
      </rPr>
      <t>3</t>
    </r>
  </si>
  <si>
    <r>
      <t xml:space="preserve">Public transport </t>
    </r>
    <r>
      <rPr>
        <vertAlign val="superscript"/>
        <sz val="10"/>
        <rFont val="Arial"/>
        <family val="2"/>
      </rPr>
      <t>1</t>
    </r>
  </si>
  <si>
    <r>
      <t xml:space="preserve">Other vehicles </t>
    </r>
    <r>
      <rPr>
        <vertAlign val="superscript"/>
        <sz val="10"/>
        <rFont val="Arial"/>
        <family val="2"/>
      </rPr>
      <t>3</t>
    </r>
  </si>
  <si>
    <t>up to £10,000 p.a.</t>
  </si>
  <si>
    <t>up to £ 10,000 p.a.</t>
  </si>
  <si>
    <t xml:space="preserve">All </t>
  </si>
  <si>
    <t>17 +</t>
  </si>
  <si>
    <t>years must be combined to produce results, and even they may be subject to large sampling errors.</t>
  </si>
  <si>
    <r>
      <t xml:space="preserve">Crown and Exempt </t>
    </r>
    <r>
      <rPr>
        <b/>
        <vertAlign val="superscript"/>
        <sz val="10"/>
        <rFont val="Arial"/>
        <family val="2"/>
      </rPr>
      <t>3</t>
    </r>
  </si>
  <si>
    <t>All vehicles licensed</t>
  </si>
  <si>
    <t>2.  These figures are provisional.</t>
  </si>
  <si>
    <t>2004</t>
  </si>
  <si>
    <t>2002/03</t>
  </si>
  <si>
    <t>4. The vehicle licence figure does not include refunds issued.</t>
  </si>
  <si>
    <t xml:space="preserve">1. Source: National Travel Survey.  Because of the small size of its Scottish sample, the samples for two or three </t>
  </si>
  <si>
    <t>2000</t>
  </si>
  <si>
    <t>2001</t>
  </si>
  <si>
    <t>2002</t>
  </si>
  <si>
    <t>2003</t>
  </si>
  <si>
    <t>1.  Figures relate to the financial year which commences in the specified calendar year.</t>
  </si>
  <si>
    <t xml:space="preserve">          Badges on issue to individuals</t>
  </si>
  <si>
    <t>Not</t>
  </si>
  <si>
    <t xml:space="preserve">    cars or grants towards their own cars, War Pensioners' Mobility Supplement or to registered blind people.</t>
  </si>
  <si>
    <t xml:space="preserve">    the higher rate of mobility component of Disability Living Allowance, Government issued</t>
  </si>
  <si>
    <t xml:space="preserve">    disability who are unable or nearly unable to walk.</t>
  </si>
  <si>
    <t xml:space="preserve">    turn a steering wheel by hand, missing or unavailable.</t>
  </si>
  <si>
    <r>
      <t xml:space="preserve">1.  Source : Scottish Household Survey. Vans are 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counted in this table.</t>
    </r>
  </si>
  <si>
    <t xml:space="preserve">over £ 10,000, up to £ 15,000  </t>
  </si>
  <si>
    <t xml:space="preserve">1.  Source: Scottish Household Survey. The interviewer asks whether the person holds a full driving licence (car or motorcycle).   </t>
  </si>
  <si>
    <t xml:space="preserve">    The denominator includes people for whom it was not known, or not recorded, what type of driving licence (if any) was held.  </t>
  </si>
  <si>
    <t xml:space="preserve">    From April 2003, the questionnaire changed such that information on possession of driving licences was no longer collected from the   </t>
  </si>
  <si>
    <t xml:space="preserve">    the head of household or his / her spouse about all adult members of the household, but instead from one random adult member of the  </t>
  </si>
  <si>
    <t xml:space="preserve">    household about him or herself.   </t>
  </si>
  <si>
    <t xml:space="preserve">    Figures for 1999-2002 may differ from those previously published, as they have been revised to include only information about the         </t>
  </si>
  <si>
    <t xml:space="preserve">    randomly selected adult.   </t>
  </si>
  <si>
    <t xml:space="preserve">*  not given, because based on fewer than 100 responses.  </t>
  </si>
  <si>
    <t xml:space="preserve">1. These figures relate to cars sold by members of the Society of Motor Manufacturers and Traders Ltd </t>
  </si>
  <si>
    <t xml:space="preserve">to customers whose postcode was Scottish.  They differ from the numbers of new registrations of cars </t>
  </si>
  <si>
    <t>given in Table 1.1, as the latter may include, for example, cars purchased elsewhere.</t>
  </si>
  <si>
    <t>2005</t>
  </si>
  <si>
    <t>Sample size</t>
  </si>
  <si>
    <t xml:space="preserve">All people </t>
  </si>
  <si>
    <t xml:space="preserve">Age group </t>
  </si>
  <si>
    <t xml:space="preserve">Sample size </t>
  </si>
  <si>
    <t xml:space="preserve">Men </t>
  </si>
  <si>
    <t xml:space="preserve">Women </t>
  </si>
  <si>
    <t>All households</t>
  </si>
  <si>
    <t>3+</t>
  </si>
  <si>
    <t>2+</t>
  </si>
  <si>
    <t xml:space="preserve">Cars available for private use:   </t>
  </si>
  <si>
    <t>0 - 2</t>
  </si>
  <si>
    <t>All people:</t>
  </si>
  <si>
    <t>All households:</t>
  </si>
  <si>
    <t>over £ 30,000, up to £ 40,000</t>
  </si>
  <si>
    <t>over £40,000</t>
  </si>
  <si>
    <t>Taxi</t>
  </si>
  <si>
    <t>hire cars</t>
  </si>
  <si>
    <t>Private</t>
  </si>
  <si>
    <t>hire</t>
  </si>
  <si>
    <t>wheelchair</t>
  </si>
  <si>
    <t>accessible</t>
  </si>
  <si>
    <t>taxis</t>
  </si>
  <si>
    <t xml:space="preserve">Number of </t>
  </si>
  <si>
    <t>All aged 17+</t>
  </si>
  <si>
    <t xml:space="preserve">       Driving while unfit through drink or drugs</t>
  </si>
  <si>
    <t xml:space="preserve">       In charge while unfit through drink or drugs</t>
  </si>
  <si>
    <t xml:space="preserve">       Driving with excess blood alcohol</t>
  </si>
  <si>
    <t xml:space="preserve">       In charge with excess blood alcohol</t>
  </si>
  <si>
    <t xml:space="preserve">         urine specimen at a police station</t>
  </si>
  <si>
    <t xml:space="preserve">      Failing to provide breath, blood or </t>
  </si>
  <si>
    <t xml:space="preserve">       Failing to provide breath specimen at the roadside</t>
  </si>
  <si>
    <t>Haddington</t>
  </si>
  <si>
    <t>Cupar</t>
  </si>
  <si>
    <t>Aberdeen (Altens)</t>
  </si>
  <si>
    <t>Edinburgh (Currie)</t>
  </si>
  <si>
    <t>Glasgow (Baillieston)</t>
  </si>
  <si>
    <t>2000/01</t>
  </si>
  <si>
    <t>2001/02</t>
  </si>
  <si>
    <t xml:space="preserve">2003/04 </t>
  </si>
  <si>
    <t>2004/05</t>
  </si>
  <si>
    <t>2005/06</t>
  </si>
  <si>
    <t>1985/1986</t>
  </si>
  <si>
    <t>1989/1991</t>
  </si>
  <si>
    <t>1992/1994</t>
  </si>
  <si>
    <t>1995/1997</t>
  </si>
  <si>
    <t>1998/2000</t>
  </si>
  <si>
    <t>1999/2001</t>
  </si>
  <si>
    <t>2002/2003</t>
  </si>
  <si>
    <t>2004/2005</t>
  </si>
  <si>
    <t>Arbroath</t>
  </si>
  <si>
    <t>Callander</t>
  </si>
  <si>
    <t>Cumnock</t>
  </si>
  <si>
    <t>Forfar</t>
  </si>
  <si>
    <t>Fraserburgh</t>
  </si>
  <si>
    <t>Glasgow (Anniesland)</t>
  </si>
  <si>
    <t>Inverurie (Grampian)</t>
  </si>
  <si>
    <t>Lanark</t>
  </si>
  <si>
    <t>Montrose</t>
  </si>
  <si>
    <t>Stonehaven</t>
  </si>
  <si>
    <t>Alness</t>
  </si>
  <si>
    <t>Stornoway (Lewis)</t>
  </si>
  <si>
    <t>1.  Figures for some smaller test centres are not broken down as they may identify individual examiners.</t>
  </si>
  <si>
    <t>2006</t>
  </si>
  <si>
    <t xml:space="preserve">  </t>
  </si>
  <si>
    <t xml:space="preserve"> by type of vehicle (taxation group)</t>
  </si>
  <si>
    <r>
      <t xml:space="preserve">Others </t>
    </r>
    <r>
      <rPr>
        <vertAlign val="superscript"/>
        <sz val="10"/>
        <rFont val="Arial"/>
        <family val="2"/>
      </rPr>
      <t>2</t>
    </r>
  </si>
  <si>
    <t>1.  Estimates include only those vehicles with more than 8 seats.</t>
  </si>
  <si>
    <t>2. Hybrid Electricity, Gas Diesel and Steam.</t>
  </si>
  <si>
    <t>FORD</t>
  </si>
  <si>
    <t>FOCUS</t>
  </si>
  <si>
    <t>VAUXHALL</t>
  </si>
  <si>
    <t>ASTRA</t>
  </si>
  <si>
    <t>MEGANE</t>
  </si>
  <si>
    <t>CLIO</t>
  </si>
  <si>
    <t>FIESTA</t>
  </si>
  <si>
    <t>CORSA</t>
  </si>
  <si>
    <t>GOLF</t>
  </si>
  <si>
    <t>POLO</t>
  </si>
  <si>
    <t>CIVIC</t>
  </si>
  <si>
    <t>MONDEO</t>
  </si>
  <si>
    <t>BMW</t>
  </si>
  <si>
    <t>3 SERIES</t>
  </si>
  <si>
    <t>JAZZ</t>
  </si>
  <si>
    <t>MINI</t>
  </si>
  <si>
    <t>PEUGEOT</t>
  </si>
  <si>
    <t xml:space="preserve">1. Estimates include only those vehicles with more than 8 seats. </t>
  </si>
  <si>
    <r>
      <t xml:space="preserve">Other vehicles </t>
    </r>
    <r>
      <rPr>
        <vertAlign val="superscript"/>
        <sz val="10"/>
        <rFont val="Arial"/>
        <family val="2"/>
      </rPr>
      <t>2</t>
    </r>
  </si>
  <si>
    <r>
      <t xml:space="preserve">Light goods </t>
    </r>
    <r>
      <rPr>
        <vertAlign val="superscript"/>
        <sz val="10"/>
        <rFont val="Arial"/>
        <family val="2"/>
      </rPr>
      <t xml:space="preserve"> </t>
    </r>
  </si>
  <si>
    <r>
      <t xml:space="preserve">Goods </t>
    </r>
    <r>
      <rPr>
        <vertAlign val="superscript"/>
        <sz val="10"/>
        <rFont val="Arial"/>
        <family val="2"/>
      </rPr>
      <t xml:space="preserve"> </t>
    </r>
  </si>
  <si>
    <r>
      <t>by method of propulsion</t>
    </r>
    <r>
      <rPr>
        <b/>
        <vertAlign val="superscript"/>
        <sz val="11"/>
        <rFont val="Arial"/>
        <family val="2"/>
      </rPr>
      <t xml:space="preserve"> </t>
    </r>
  </si>
  <si>
    <r>
      <t xml:space="preserve">Crown and exempt </t>
    </r>
    <r>
      <rPr>
        <vertAlign val="superscript"/>
        <sz val="10"/>
        <rFont val="Arial"/>
        <family val="2"/>
      </rPr>
      <t>2</t>
    </r>
  </si>
  <si>
    <t>2005/2006</t>
  </si>
  <si>
    <t>2007</t>
  </si>
  <si>
    <t xml:space="preserve">  2007/08 </t>
  </si>
  <si>
    <t>Source: Scottish Government - Not National Statistics</t>
  </si>
  <si>
    <t>Source: VOSA - Not National Statistics</t>
  </si>
  <si>
    <t>Source: SMMT - Not National Statistics</t>
  </si>
  <si>
    <t>Source: DVLA - Not National Statistics</t>
  </si>
  <si>
    <t>Source: Driving Standards Agency - Not National Statistics</t>
  </si>
  <si>
    <t>Source:  Scottish Government - Not National Statistics</t>
  </si>
  <si>
    <t>Edinburgh Musselburgh (MPTC)</t>
  </si>
  <si>
    <t>Glasgow Shieldhall MPTC</t>
  </si>
  <si>
    <t>RENAULT</t>
  </si>
  <si>
    <t>VOLKSWAGEN</t>
  </si>
  <si>
    <t>HONDA</t>
  </si>
  <si>
    <t>2006/2007</t>
  </si>
  <si>
    <t>Private Passenger (over 12 seats)</t>
  </si>
  <si>
    <t>Suspension</t>
  </si>
  <si>
    <t>Defect Items per Failed Test</t>
  </si>
  <si>
    <r>
      <t>Applications received</t>
    </r>
    <r>
      <rPr>
        <vertAlign val="superscript"/>
        <sz val="12"/>
        <rFont val="Arial"/>
        <family val="2"/>
      </rPr>
      <t>2</t>
    </r>
  </si>
  <si>
    <r>
      <t xml:space="preserve">Vehicle licences </t>
    </r>
    <r>
      <rPr>
        <vertAlign val="superscript"/>
        <sz val="12"/>
        <rFont val="Arial"/>
        <family val="2"/>
      </rPr>
      <t>4</t>
    </r>
  </si>
  <si>
    <r>
      <t>Practical</t>
    </r>
    <r>
      <rPr>
        <b/>
        <vertAlign val="superscript"/>
        <sz val="12"/>
        <rFont val="Arial"/>
        <family val="2"/>
      </rPr>
      <t xml:space="preserve"> 3,5</t>
    </r>
  </si>
  <si>
    <t>3. The practical test figures are provisional.</t>
  </si>
  <si>
    <t>2.  From 1999 onwards there was a change in the methodology in calculating the number of applications received for the practical test.</t>
  </si>
  <si>
    <t>5. These figures are for car licence tests only.</t>
  </si>
  <si>
    <t>1.  Vehicle numbers are for valid, and completed normal tests only. Retests are excluded.</t>
  </si>
  <si>
    <t>Accessible small towns</t>
  </si>
  <si>
    <t>Remote small towns</t>
  </si>
  <si>
    <t>Accessible rural areas</t>
  </si>
  <si>
    <t>Remote rural areas</t>
  </si>
  <si>
    <t xml:space="preserve">  2006/07</t>
  </si>
  <si>
    <r>
      <t>Table 1.2</t>
    </r>
    <r>
      <rPr>
        <sz val="12"/>
        <rFont val="Arial"/>
        <family val="2"/>
      </rPr>
      <t xml:space="preserve">   Vehicles licensed at 31 December, by taxation group, body type and method of propulsion</t>
    </r>
  </si>
  <si>
    <t xml:space="preserve">3. Vehicles in the Special Concessionary Group (part of other vehicles in 2002 and earlier years) are part of Crown and Exempt from 2003 onwards </t>
  </si>
  <si>
    <t xml:space="preserve">2. Vehicles in the Special Concessionary Group (part of other vehicles in 2002 and earlier years) are part of Crown and Exempt from 2003 onwards </t>
  </si>
  <si>
    <t xml:space="preserve">3. Vehicles in the Special Concessionary Group  are now part of Crown and Exempt taxation group. </t>
  </si>
  <si>
    <t>* formerly Western Isles</t>
  </si>
  <si>
    <r>
      <t xml:space="preserve">Table 1.4  </t>
    </r>
    <r>
      <rPr>
        <sz val="12"/>
        <rFont val="Arial"/>
        <family val="2"/>
      </rPr>
      <t xml:space="preserve">Taxi and private hire cars and drivers licensed </t>
    </r>
  </si>
  <si>
    <t>1.  The Notes and Definitions describe how DfT estimates average ages from the details in its Vehicle Information Database, and</t>
  </si>
  <si>
    <r>
      <t xml:space="preserve">Table 1.7  </t>
    </r>
    <r>
      <rPr>
        <sz val="12"/>
        <rFont val="Arial"/>
        <family val="2"/>
      </rPr>
      <t xml:space="preserve"> Private and light goods vehicles licensed at 31 December, by cylinder size</t>
    </r>
  </si>
  <si>
    <r>
      <t>Table 1.8</t>
    </r>
    <r>
      <rPr>
        <sz val="12"/>
        <rFont val="Arial"/>
        <family val="2"/>
      </rPr>
      <t xml:space="preserve">   Heavy goods vehicles licensed at 31 December, by gross weight</t>
    </r>
  </si>
  <si>
    <r>
      <t xml:space="preserve">Table 1.9 </t>
    </r>
    <r>
      <rPr>
        <sz val="12"/>
        <rFont val="Arial"/>
        <family val="2"/>
      </rPr>
      <t xml:space="preserve">  Public transport vehicles licensed at 31 December: by seating capacity</t>
    </r>
  </si>
  <si>
    <t xml:space="preserve">    do not have a goods body type. </t>
  </si>
  <si>
    <r>
      <t>Table 1.13</t>
    </r>
    <r>
      <rPr>
        <sz val="12"/>
        <rFont val="Arial"/>
        <family val="2"/>
      </rPr>
      <t xml:space="preserve">    Driving licence tests, DVLA receipts</t>
    </r>
    <r>
      <rPr>
        <vertAlign val="superscript"/>
        <sz val="12"/>
        <rFont val="Arial"/>
        <family val="2"/>
      </rPr>
      <t>1</t>
    </r>
  </si>
  <si>
    <t>1. Car includes light vans etc - see Notes and Definitions.</t>
  </si>
  <si>
    <t>Number of cars available for private use</t>
  </si>
  <si>
    <r>
      <t xml:space="preserve">Table 1.22   </t>
    </r>
    <r>
      <rPr>
        <sz val="14"/>
        <rFont val="Arial"/>
        <family val="2"/>
      </rPr>
      <t>Motor vehicle offences recorded by the police by type of offence</t>
    </r>
  </si>
  <si>
    <t>1. Includes motorway and clearway offences, which previously appeared as a separate category under Other offences.</t>
  </si>
  <si>
    <r>
      <t xml:space="preserve">Other speeding offences </t>
    </r>
    <r>
      <rPr>
        <vertAlign val="superscript"/>
        <sz val="12"/>
        <rFont val="Arial"/>
        <family val="0"/>
      </rPr>
      <t>1</t>
    </r>
  </si>
  <si>
    <r>
      <t xml:space="preserve">Figure 1.1 </t>
    </r>
    <r>
      <rPr>
        <sz val="12"/>
        <rFont val="Arial"/>
        <family val="2"/>
      </rPr>
      <t xml:space="preserve">        New registrations by taxation group</t>
    </r>
  </si>
  <si>
    <t xml:space="preserve">     the National Travel Survey and the General Household Survey.</t>
  </si>
  <si>
    <t>1. i.e "body type cars" excluding "company cars"</t>
  </si>
  <si>
    <t>* Formerly Western Isles</t>
  </si>
  <si>
    <t>2008</t>
  </si>
  <si>
    <t>Unsatisfactory as a percentage</t>
  </si>
  <si>
    <t>1999</t>
  </si>
  <si>
    <r>
      <t xml:space="preserve">Theory </t>
    </r>
    <r>
      <rPr>
        <b/>
        <vertAlign val="superscript"/>
        <sz val="12"/>
        <rFont val="Arial"/>
        <family val="2"/>
      </rPr>
      <t>5</t>
    </r>
  </si>
  <si>
    <t>Aberdeen MPTC</t>
  </si>
  <si>
    <t>Castle Douglas</t>
  </si>
  <si>
    <t>Kirkcaldy MPTC</t>
  </si>
  <si>
    <t>Lerwick (Shetland)</t>
  </si>
  <si>
    <t>Closed 09/02/09</t>
  </si>
  <si>
    <t>Closed 05/10/08</t>
  </si>
  <si>
    <t>Closed 01/09/08</t>
  </si>
  <si>
    <t>Opened 08/01/09</t>
  </si>
  <si>
    <t>Opened 25/06/08</t>
  </si>
  <si>
    <t>207</t>
  </si>
  <si>
    <t>AUDI</t>
  </si>
  <si>
    <t>A3</t>
  </si>
  <si>
    <r>
      <t xml:space="preserve">Table 1.15    </t>
    </r>
    <r>
      <rPr>
        <sz val="12"/>
        <rFont val="Arial"/>
        <family val="2"/>
      </rPr>
      <t xml:space="preserve">People who hold a full car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age</t>
    </r>
  </si>
  <si>
    <t>2007/2008</t>
  </si>
  <si>
    <t>private hire</t>
  </si>
  <si>
    <t>cars</t>
  </si>
  <si>
    <t>wheechair</t>
  </si>
  <si>
    <t xml:space="preserve">2. The method for calculating these figures was changed slightly from 2005 onwards to incorporate weighted data from </t>
  </si>
  <si>
    <r>
      <t>2005</t>
    </r>
    <r>
      <rPr>
        <b/>
        <vertAlign val="superscript"/>
        <sz val="12"/>
        <rFont val="Arial"/>
        <family val="2"/>
      </rPr>
      <t>2</t>
    </r>
  </si>
  <si>
    <r>
      <t>2006</t>
    </r>
    <r>
      <rPr>
        <b/>
        <vertAlign val="superscript"/>
        <sz val="12"/>
        <rFont val="Arial"/>
        <family val="2"/>
      </rPr>
      <t>2</t>
    </r>
  </si>
  <si>
    <r>
      <t>2007</t>
    </r>
    <r>
      <rPr>
        <b/>
        <vertAlign val="superscript"/>
        <sz val="12"/>
        <rFont val="Arial"/>
        <family val="2"/>
      </rPr>
      <t>2</t>
    </r>
  </si>
  <si>
    <r>
      <t>Table 1.18</t>
    </r>
    <r>
      <rPr>
        <sz val="12"/>
        <rFont val="Arial"/>
        <family val="2"/>
      </rPr>
      <t xml:space="preserve">     Households with the regular use of a car </t>
    </r>
    <r>
      <rPr>
        <vertAlign val="superscript"/>
        <sz val="12"/>
        <rFont val="Arial"/>
        <family val="2"/>
      </rPr>
      <t>1</t>
    </r>
  </si>
  <si>
    <t xml:space="preserve">  2008/09 </t>
  </si>
  <si>
    <t>Body and structure</t>
  </si>
  <si>
    <t>Drivers view of the road</t>
  </si>
  <si>
    <t>Fuel and exhaust</t>
  </si>
  <si>
    <t>Lighting and signalling</t>
  </si>
  <si>
    <t>Motor tricycles and quadricycles</t>
  </si>
  <si>
    <t>Reg plates and vin</t>
  </si>
  <si>
    <t>Road wheels</t>
  </si>
  <si>
    <t>Seat belts</t>
  </si>
  <si>
    <t>Items not tested</t>
  </si>
  <si>
    <t>Drive system</t>
  </si>
  <si>
    <t>Driving controls</t>
  </si>
  <si>
    <t>Registration plates and vin</t>
  </si>
  <si>
    <t>Sidecar</t>
  </si>
  <si>
    <t>Steering and suspension</t>
  </si>
  <si>
    <t>Tyres and wheels</t>
  </si>
  <si>
    <r>
      <t xml:space="preserve">Cars </t>
    </r>
    <r>
      <rPr>
        <b/>
        <vertAlign val="superscript"/>
        <sz val="14"/>
        <rFont val="Arial"/>
        <family val="2"/>
      </rPr>
      <t>3</t>
    </r>
  </si>
  <si>
    <r>
      <t xml:space="preserve"> of total tested</t>
    </r>
    <r>
      <rPr>
        <b/>
        <vertAlign val="superscript"/>
        <sz val="12"/>
        <rFont val="Arial"/>
        <family val="2"/>
      </rPr>
      <t xml:space="preserve"> 4</t>
    </r>
  </si>
  <si>
    <r>
      <t xml:space="preserve">of total tested </t>
    </r>
    <r>
      <rPr>
        <b/>
        <vertAlign val="superscript"/>
        <sz val="12"/>
        <rFont val="Arial"/>
        <family val="2"/>
      </rPr>
      <t>4</t>
    </r>
  </si>
  <si>
    <r>
      <t xml:space="preserve">Light goods vehicles </t>
    </r>
    <r>
      <rPr>
        <b/>
        <vertAlign val="superscript"/>
        <sz val="14"/>
        <rFont val="Arial"/>
        <family val="2"/>
      </rPr>
      <t>5</t>
    </r>
  </si>
  <si>
    <t>3.  Cars, vans and passenger vehicles with up to 12 seats.</t>
  </si>
  <si>
    <t>5.  Over 3,000kg and up to and including 3,500kg.</t>
  </si>
  <si>
    <t xml:space="preserve">4.  A failed vehicle often has more than one failure item and that is why the sum of the failure rates for each category exceed the overall failure rate. </t>
  </si>
  <si>
    <t>by method of propulsion</t>
  </si>
  <si>
    <t>4. DfT has revised the figures for the light goods and goods body types back to 2001. DfT does not have the underlying data to revise earlier years' figures.</t>
  </si>
  <si>
    <r>
      <t xml:space="preserve">Light goods </t>
    </r>
    <r>
      <rPr>
        <vertAlign val="superscript"/>
        <sz val="10"/>
        <rFont val="Arial"/>
        <family val="2"/>
      </rPr>
      <t>4</t>
    </r>
  </si>
  <si>
    <r>
      <t xml:space="preserve">Goods </t>
    </r>
    <r>
      <rPr>
        <vertAlign val="superscript"/>
        <sz val="10"/>
        <rFont val="Arial"/>
        <family val="2"/>
      </rPr>
      <t>4</t>
    </r>
  </si>
  <si>
    <r>
      <t xml:space="preserve">Table 1.3 </t>
    </r>
    <r>
      <rPr>
        <sz val="12"/>
        <rFont val="Arial"/>
        <family val="2"/>
      </rPr>
      <t xml:space="preserve"> Vehicles licensed at 31 December 2009 by Council and taxation group</t>
    </r>
  </si>
  <si>
    <r>
      <t xml:space="preserve">Figure 1.2  </t>
    </r>
    <r>
      <rPr>
        <sz val="14"/>
        <rFont val="Arial"/>
        <family val="2"/>
      </rPr>
      <t xml:space="preserve">      Vehicles licensed at 31 December 2009 by Council</t>
    </r>
  </si>
  <si>
    <r>
      <t xml:space="preserve">Figure 1.3 </t>
    </r>
    <r>
      <rPr>
        <sz val="14"/>
        <rFont val="Arial"/>
        <family val="2"/>
      </rPr>
      <t xml:space="preserve">     Private cars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licensed at 31 December 2009 per head of population</t>
    </r>
  </si>
  <si>
    <t>1995-</t>
  </si>
  <si>
    <t>2000-</t>
  </si>
  <si>
    <t>2005-</t>
  </si>
  <si>
    <r>
      <t xml:space="preserve">Table 1.5 </t>
    </r>
    <r>
      <rPr>
        <sz val="12"/>
        <rFont val="Arial"/>
        <family val="2"/>
      </rPr>
      <t xml:space="preserve">  Vehicles licensed at 31 December 2009, by taxation group, and</t>
    </r>
  </si>
  <si>
    <t>2009</t>
  </si>
  <si>
    <r>
      <t>Table 1.6</t>
    </r>
    <r>
      <rPr>
        <sz val="12"/>
        <rFont val="Arial"/>
        <family val="2"/>
      </rPr>
      <t xml:space="preserve">   Average age of vehicles licensed at 31 December, by taxation group</t>
    </r>
    <r>
      <rPr>
        <vertAlign val="superscript"/>
        <sz val="12"/>
        <rFont val="Arial"/>
        <family val="2"/>
      </rPr>
      <t>1</t>
    </r>
  </si>
  <si>
    <r>
      <t xml:space="preserve">Motorcycles </t>
    </r>
    <r>
      <rPr>
        <vertAlign val="superscript"/>
        <sz val="10"/>
        <rFont val="Arial"/>
        <family val="2"/>
      </rPr>
      <t>2</t>
    </r>
  </si>
  <si>
    <r>
      <t xml:space="preserve">Public transport </t>
    </r>
    <r>
      <rPr>
        <vertAlign val="superscript"/>
        <sz val="10"/>
        <rFont val="Arial"/>
        <family val="2"/>
      </rPr>
      <t>3</t>
    </r>
  </si>
  <si>
    <r>
      <t xml:space="preserve">Crown and exempt </t>
    </r>
    <r>
      <rPr>
        <vertAlign val="superscript"/>
        <sz val="10"/>
        <rFont val="Arial"/>
        <family val="2"/>
      </rPr>
      <t>4</t>
    </r>
  </si>
  <si>
    <r>
      <t xml:space="preserve">Other vehicles </t>
    </r>
    <r>
      <rPr>
        <vertAlign val="superscript"/>
        <sz val="10"/>
        <rFont val="Arial"/>
        <family val="2"/>
      </rPr>
      <t>4</t>
    </r>
  </si>
  <si>
    <t>2.  Includes all two wheeled motor vehicles.</t>
  </si>
  <si>
    <t xml:space="preserve">3. Estimates include only those vehicles with more than 8 seats. </t>
  </si>
  <si>
    <t xml:space="preserve">4. Vehicles in the Special Concessionary Group (part of other vehicles in 2002 and earlier years) are part of Crown and Exempt from 2003 onwards.  </t>
  </si>
  <si>
    <t>32.1 to 38</t>
  </si>
  <si>
    <t>over 38</t>
  </si>
  <si>
    <r>
      <t>Total (Numbers)</t>
    </r>
    <r>
      <rPr>
        <vertAlign val="superscript"/>
        <sz val="12"/>
        <rFont val="Arial"/>
        <family val="0"/>
      </rPr>
      <t>1</t>
    </r>
  </si>
  <si>
    <t>1.  Includes heavy goods vehicles that are exempt from tax and therefore not licensed as HGVs, and also some vehicles which are licensed as HGVs but</t>
  </si>
  <si>
    <t>vehicles specified on the licence, 2009-10</t>
  </si>
  <si>
    <r>
      <t>Table 1.11</t>
    </r>
    <r>
      <rPr>
        <sz val="12"/>
        <rFont val="Arial"/>
        <family val="2"/>
      </rPr>
      <t xml:space="preserve">  The 20 most popular new cars sold in Scotland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2009</t>
    </r>
  </si>
  <si>
    <t>NISSAN</t>
  </si>
  <si>
    <t>QASHQAI</t>
  </si>
  <si>
    <t>INSIGNIA</t>
  </si>
  <si>
    <t>FIAT</t>
  </si>
  <si>
    <t>GRANDE PUNTO</t>
  </si>
  <si>
    <t>1 SERIES</t>
  </si>
  <si>
    <t>MAZDA</t>
  </si>
  <si>
    <t>MAZDA 2</t>
  </si>
  <si>
    <t>ROAD TRANSPORT VEHICLES</t>
  </si>
  <si>
    <t>by local authority area, 2009</t>
  </si>
  <si>
    <t>-</t>
  </si>
  <si>
    <t>n/a</t>
  </si>
  <si>
    <t>2.  Data is only being reported from 2006 onwards, which is since MOT test data was computerised. Before that time a sample based exercise took place. Changes have been made to the way that failure items are grouped into categories over the last couple of</t>
  </si>
  <si>
    <r>
      <t>Table 1.14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Practical Driving Test - Pass Rate at Test Centres 2008-09 </t>
    </r>
    <r>
      <rPr>
        <vertAlign val="superscript"/>
        <sz val="12"/>
        <rFont val="Arial"/>
        <family val="2"/>
      </rPr>
      <t>1,2</t>
    </r>
  </si>
  <si>
    <t>*</t>
  </si>
  <si>
    <r>
      <t>Table 1.16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2008</t>
    </r>
  </si>
  <si>
    <t xml:space="preserve">        ROAD TRANSPORT VEHICLES</t>
  </si>
  <si>
    <r>
      <t>Table 1.19</t>
    </r>
    <r>
      <rPr>
        <sz val="12"/>
        <rFont val="Arial"/>
        <family val="2"/>
      </rPr>
      <t xml:space="preserve">  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1999-2008</t>
    </r>
  </si>
  <si>
    <r>
      <t xml:space="preserve">Table 1.20  </t>
    </r>
    <r>
      <rPr>
        <sz val="12"/>
        <rFont val="Arial"/>
        <family val="2"/>
      </rPr>
      <t xml:space="preserve">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2008</t>
    </r>
  </si>
  <si>
    <t>1999/00</t>
  </si>
  <si>
    <r>
      <t>Table 1.10</t>
    </r>
    <r>
      <rPr>
        <sz val="12"/>
        <rFont val="Arial"/>
        <family val="2"/>
      </rPr>
      <t xml:space="preserve"> Goods vehicle operators by licence type and number of</t>
    </r>
  </si>
  <si>
    <r>
      <t xml:space="preserve">Table 1.12 </t>
    </r>
    <r>
      <rPr>
        <sz val="12"/>
        <rFont val="Arial"/>
        <family val="2"/>
      </rPr>
      <t xml:space="preserve">  Road vehicle testing scheme (MOT) </t>
    </r>
    <r>
      <rPr>
        <vertAlign val="superscript"/>
        <sz val="12"/>
        <rFont val="Arial"/>
        <family val="2"/>
      </rPr>
      <t>1,2</t>
    </r>
  </si>
  <si>
    <r>
      <t>Table 1.17</t>
    </r>
    <r>
      <rPr>
        <sz val="12"/>
        <rFont val="Arial"/>
        <family val="2"/>
      </rPr>
      <t xml:space="preserve">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, 1999-2008   </t>
    </r>
  </si>
  <si>
    <r>
      <t>Table 1.21</t>
    </r>
    <r>
      <rPr>
        <sz val="12"/>
        <rFont val="Arial"/>
        <family val="2"/>
      </rPr>
      <t xml:space="preserve">  Number of Blue badges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on issue at 31 March 2010</t>
    </r>
  </si>
  <si>
    <r>
      <t>Table 1.1</t>
    </r>
    <r>
      <rPr>
        <sz val="12"/>
        <rFont val="Arial"/>
        <family val="2"/>
      </rPr>
      <t xml:space="preserve"> New registrations by taxation group, body type and method of propulsion 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</si>
</sst>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%"/>
    <numFmt numFmtId="168" formatCode="#.#%;#.#"/>
    <numFmt numFmtId="169" formatCode="0.0000"/>
    <numFmt numFmtId="170" formatCode="0.000"/>
    <numFmt numFmtId="171" formatCode="_-* #,##0.0_-;\-* #,##0.0_-;_-* &quot;-&quot;??_-;_-@_-"/>
    <numFmt numFmtId="172" formatCode="0.000E+00;\ĝ"/>
    <numFmt numFmtId="173" formatCode="0.000E+00;\"/>
    <numFmt numFmtId="174" formatCode="0.00E+00;\"/>
    <numFmt numFmtId="175" formatCode="0.0000E+00;\"/>
    <numFmt numFmtId="176" formatCode="0.00000E+00;\"/>
    <numFmt numFmtId="177" formatCode="0.000000E+00;\"/>
    <numFmt numFmtId="178" formatCode="0.0000000E+00;\"/>
    <numFmt numFmtId="179" formatCode="0.00000000E+00;\"/>
    <numFmt numFmtId="180" formatCode="0.0E+00;\"/>
    <numFmt numFmtId="181" formatCode="0E+00;\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_);_(* \(#,##0\);_(* &quot;-&quot;??_);_(@_)"/>
    <numFmt numFmtId="186" formatCode="[&gt;=100]#,##0.0,;[&lt;100]&quot;-&quot;;General"/>
    <numFmt numFmtId="187" formatCode="[&gt;=100]#,##0,;[&lt;100]&quot;-&quot;;General"/>
    <numFmt numFmtId="188" formatCode="General_)"/>
    <numFmt numFmtId="189" formatCode="#,##0_);\(#,##0\)"/>
    <numFmt numFmtId="190" formatCode="0.00000"/>
    <numFmt numFmtId="191" formatCode="#,##0_ ;\-#,##0\ "/>
    <numFmt numFmtId="192" formatCode="#,##0.0_);\(#,##0.0\)"/>
    <numFmt numFmtId="193" formatCode="[&gt;=100]#,##0.00,;[&lt;100]&quot;-&quot;;General"/>
    <numFmt numFmtId="194" formatCode="[&gt;=100]#,##0.000,;[&lt;100]&quot;-&quot;;General"/>
    <numFmt numFmtId="195" formatCode="[&gt;=100]#,##0,;[&lt;100]&quot;0&quot;;General"/>
    <numFmt numFmtId="196" formatCode="_-* #,##0.00_-;\-* #,##0.000_-;_-* &quot;0&quot;??_-;_-@_-"/>
    <numFmt numFmtId="197" formatCode="_-* #,##0.00_-;\-* #,##0.000_-;_-* &quot;0.00&quot;??_-;_-@_-"/>
    <numFmt numFmtId="198" formatCode="#,##0.000"/>
    <numFmt numFmtId="199" formatCode="0.000%"/>
    <numFmt numFmtId="200" formatCode="[&gt;=50]#,##0.0,;[=0]0.0,;&quot;-&quot;"/>
    <numFmt numFmtId="201" formatCode="[&gt;=50]#,##0,;[=0]0,;&quot;-&quot;"/>
    <numFmt numFmtId="202" formatCode="0.0[$%-809]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"/>
    <numFmt numFmtId="208" formatCode="0.0000000"/>
    <numFmt numFmtId="209" formatCode="0.000000"/>
    <numFmt numFmtId="210" formatCode="[&gt;=0.5]#,##0;[=0]0;&quot;-&quot;"/>
    <numFmt numFmtId="211" formatCode="##0.0,"/>
    <numFmt numFmtId="212" formatCode="#,##0.0,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25.5"/>
      <name val="Arial"/>
      <family val="0"/>
    </font>
    <font>
      <sz val="15.25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4"/>
      <name val="Helv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2"/>
      <color indexed="39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b/>
      <sz val="12"/>
      <color indexed="56"/>
      <name val="Arial"/>
      <family val="2"/>
    </font>
    <font>
      <sz val="12"/>
      <name val="Arial Unicode MS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i/>
      <sz val="12"/>
      <name val="Arial"/>
      <family val="2"/>
    </font>
    <font>
      <sz val="12"/>
      <color indexed="10"/>
      <name val="Arial"/>
      <family val="0"/>
    </font>
    <font>
      <vertAlign val="superscript"/>
      <sz val="14"/>
      <name val="Arial"/>
      <family val="2"/>
    </font>
    <font>
      <sz val="18.25"/>
      <name val="Arial"/>
      <family val="0"/>
    </font>
    <font>
      <sz val="20"/>
      <name val="Arial"/>
      <family val="0"/>
    </font>
    <font>
      <b/>
      <sz val="18.7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9" fillId="0" borderId="0">
      <alignment/>
      <protection/>
    </xf>
    <xf numFmtId="188" fontId="30" fillId="0" borderId="0">
      <alignment/>
      <protection/>
    </xf>
    <xf numFmtId="188" fontId="3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0" borderId="6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Continuous" vertical="top"/>
    </xf>
    <xf numFmtId="0" fontId="2" fillId="0" borderId="0" xfId="0" applyFont="1" applyBorder="1" applyAlignment="1">
      <alignment horizontal="right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Continuous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Continuous"/>
    </xf>
    <xf numFmtId="164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27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6" xfId="27" applyNumberFormat="1" applyFill="1" applyBorder="1" applyAlignment="1">
      <alignment horizontal="center"/>
    </xf>
    <xf numFmtId="164" fontId="11" fillId="0" borderId="6" xfId="27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4" fontId="14" fillId="0" borderId="0" xfId="0" applyNumberFormat="1" applyFont="1" applyBorder="1" applyAlignment="1" quotePrefix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9" fillId="0" borderId="0" xfId="15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 quotePrefix="1">
      <alignment horizontal="right"/>
    </xf>
    <xf numFmtId="0" fontId="1" fillId="0" borderId="12" xfId="0" applyFont="1" applyBorder="1" applyAlignment="1">
      <alignment horizontal="centerContinuous" wrapText="1"/>
    </xf>
    <xf numFmtId="0" fontId="9" fillId="0" borderId="0" xfId="27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166" fontId="9" fillId="0" borderId="0" xfId="15" applyNumberFormat="1" applyFont="1" applyBorder="1" applyAlignment="1">
      <alignment/>
    </xf>
    <xf numFmtId="2" fontId="0" fillId="0" borderId="6" xfId="0" applyNumberFormat="1" applyBorder="1" applyAlignment="1">
      <alignment/>
    </xf>
    <xf numFmtId="41" fontId="9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15" applyNumberFormat="1" applyFont="1" applyAlignment="1">
      <alignment horizontal="right"/>
    </xf>
    <xf numFmtId="3" fontId="15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6" fillId="0" borderId="14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0" applyNumberFormat="1" applyBorder="1" applyAlignment="1">
      <alignment/>
    </xf>
    <xf numFmtId="0" fontId="9" fillId="0" borderId="0" xfId="27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9" fillId="0" borderId="0" xfId="15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9" fillId="0" borderId="0" xfId="23" applyNumberFormat="1" applyFont="1" applyAlignment="1" applyProtection="1">
      <alignment horizontal="right" vertical="center"/>
      <protection/>
    </xf>
    <xf numFmtId="164" fontId="0" fillId="0" borderId="0" xfId="0" applyNumberFormat="1" applyFont="1" applyFill="1" applyAlignment="1">
      <alignment/>
    </xf>
    <xf numFmtId="164" fontId="9" fillId="0" borderId="0" xfId="23" applyNumberFormat="1" applyFont="1" applyBorder="1" applyAlignment="1" applyProtection="1">
      <alignment horizontal="right" vertical="center"/>
      <protection/>
    </xf>
    <xf numFmtId="164" fontId="9" fillId="0" borderId="6" xfId="23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/>
      <protection/>
    </xf>
    <xf numFmtId="189" fontId="3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 indent="2"/>
    </xf>
    <xf numFmtId="3" fontId="9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189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0" fontId="27" fillId="0" borderId="11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left" indent="1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164" fontId="32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6" fontId="9" fillId="0" borderId="0" xfId="15" applyNumberFormat="1" applyFont="1" applyFill="1" applyBorder="1" applyAlignment="1">
      <alignment/>
    </xf>
    <xf numFmtId="166" fontId="10" fillId="0" borderId="0" xfId="15" applyNumberFormat="1" applyFont="1" applyFill="1" applyBorder="1" applyAlignment="1">
      <alignment/>
    </xf>
    <xf numFmtId="165" fontId="9" fillId="0" borderId="0" xfId="23" applyNumberFormat="1" applyFont="1" applyFill="1" applyAlignment="1" applyProtection="1">
      <alignment horizontal="right" vertical="center"/>
      <protection/>
    </xf>
    <xf numFmtId="164" fontId="9" fillId="0" borderId="0" xfId="23" applyNumberFormat="1" applyFont="1" applyFill="1" applyAlignment="1" applyProtection="1">
      <alignment horizontal="right" vertical="center"/>
      <protection/>
    </xf>
    <xf numFmtId="164" fontId="9" fillId="0" borderId="6" xfId="23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/>
    </xf>
    <xf numFmtId="0" fontId="0" fillId="0" borderId="0" xfId="0" applyFont="1" applyBorder="1" applyAlignment="1">
      <alignment horizontal="left" wrapText="1" indent="1"/>
    </xf>
    <xf numFmtId="16" fontId="0" fillId="0" borderId="0" xfId="0" applyNumberFormat="1" applyAlignment="1">
      <alignment/>
    </xf>
    <xf numFmtId="1" fontId="9" fillId="0" borderId="0" xfId="0" applyNumberFormat="1" applyFont="1" applyFill="1" applyAlignment="1">
      <alignment/>
    </xf>
    <xf numFmtId="166" fontId="15" fillId="0" borderId="0" xfId="15" applyNumberFormat="1" applyFont="1" applyFill="1" applyBorder="1" applyAlignment="1">
      <alignment/>
    </xf>
    <xf numFmtId="189" fontId="0" fillId="0" borderId="0" xfId="0" applyNumberFormat="1" applyAlignment="1">
      <alignment/>
    </xf>
    <xf numFmtId="166" fontId="19" fillId="0" borderId="0" xfId="15" applyNumberFormat="1" applyFont="1" applyFill="1" applyAlignment="1">
      <alignment/>
    </xf>
    <xf numFmtId="43" fontId="34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 indent="1"/>
    </xf>
    <xf numFmtId="166" fontId="9" fillId="0" borderId="0" xfId="15" applyNumberFormat="1" applyFont="1" applyFill="1" applyAlignment="1">
      <alignment/>
    </xf>
    <xf numFmtId="166" fontId="10" fillId="0" borderId="0" xfId="15" applyNumberFormat="1" applyFont="1" applyFill="1" applyAlignment="1">
      <alignment/>
    </xf>
    <xf numFmtId="3" fontId="9" fillId="0" borderId="0" xfId="15" applyNumberFormat="1" applyFont="1" applyFill="1" applyBorder="1" applyAlignment="1">
      <alignment/>
    </xf>
    <xf numFmtId="3" fontId="9" fillId="0" borderId="0" xfId="15" applyNumberFormat="1" applyFont="1" applyFill="1" applyAlignment="1">
      <alignment horizontal="right"/>
    </xf>
    <xf numFmtId="0" fontId="21" fillId="0" borderId="0" xfId="0" applyFont="1" applyBorder="1" applyAlignment="1">
      <alignment horizontal="left"/>
    </xf>
    <xf numFmtId="3" fontId="19" fillId="0" borderId="0" xfId="15" applyNumberFormat="1" applyFont="1" applyFill="1" applyAlignment="1">
      <alignment horizontal="right"/>
    </xf>
    <xf numFmtId="43" fontId="0" fillId="0" borderId="0" xfId="0" applyNumberFormat="1" applyAlignment="1">
      <alignment/>
    </xf>
    <xf numFmtId="164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66" fontId="9" fillId="0" borderId="17" xfId="15" applyNumberFormat="1" applyFont="1" applyFill="1" applyBorder="1" applyAlignment="1">
      <alignment/>
    </xf>
    <xf numFmtId="164" fontId="9" fillId="0" borderId="17" xfId="23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>
      <alignment/>
    </xf>
    <xf numFmtId="6" fontId="9" fillId="0" borderId="0" xfId="0" applyNumberFormat="1" applyFont="1" applyAlignment="1">
      <alignment horizontal="left" indent="1"/>
    </xf>
    <xf numFmtId="0" fontId="0" fillId="0" borderId="0" xfId="0" applyFont="1" applyBorder="1" applyAlignment="1">
      <alignment horizontal="left"/>
    </xf>
    <xf numFmtId="164" fontId="33" fillId="0" borderId="0" xfId="0" applyNumberFormat="1" applyFont="1" applyAlignment="1">
      <alignment/>
    </xf>
    <xf numFmtId="200" fontId="29" fillId="0" borderId="0" xfId="24" applyNumberFormat="1" applyFont="1" applyAlignment="1" applyProtection="1">
      <alignment horizontal="right" vertical="center"/>
      <protection/>
    </xf>
    <xf numFmtId="0" fontId="21" fillId="0" borderId="0" xfId="0" applyFont="1" applyBorder="1" applyAlignment="1">
      <alignment/>
    </xf>
    <xf numFmtId="9" fontId="0" fillId="0" borderId="0" xfId="0" applyNumberFormat="1" applyAlignment="1">
      <alignment/>
    </xf>
    <xf numFmtId="3" fontId="38" fillId="0" borderId="0" xfId="25" applyNumberFormat="1" applyFont="1" applyFill="1">
      <alignment/>
      <protection/>
    </xf>
    <xf numFmtId="3" fontId="38" fillId="0" borderId="0" xfId="26" applyNumberFormat="1" applyFont="1" applyFill="1">
      <alignment/>
      <protection/>
    </xf>
    <xf numFmtId="200" fontId="0" fillId="0" borderId="0" xfId="0" applyNumberFormat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9" fillId="0" borderId="0" xfId="15" applyNumberFormat="1" applyFont="1" applyAlignment="1">
      <alignment horizontal="left"/>
    </xf>
    <xf numFmtId="0" fontId="9" fillId="0" borderId="0" xfId="15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" fontId="19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1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166" fontId="15" fillId="0" borderId="17" xfId="15" applyNumberFormat="1" applyFont="1" applyFill="1" applyBorder="1" applyAlignment="1">
      <alignment/>
    </xf>
    <xf numFmtId="0" fontId="10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164" fontId="40" fillId="0" borderId="0" xfId="22" applyNumberFormat="1" applyFont="1" applyAlignment="1">
      <alignment horizontal="right" wrapText="1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1" fontId="41" fillId="0" borderId="0" xfId="0" applyNumberFormat="1" applyFont="1" applyAlignment="1">
      <alignment/>
    </xf>
    <xf numFmtId="202" fontId="4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15" fillId="0" borderId="0" xfId="15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9" fontId="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2" fontId="13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17" fillId="0" borderId="0" xfId="0" applyFont="1" applyAlignment="1">
      <alignment horizontal="left"/>
    </xf>
    <xf numFmtId="0" fontId="44" fillId="0" borderId="0" xfId="0" applyFont="1" applyAlignment="1">
      <alignment horizontal="justify"/>
    </xf>
    <xf numFmtId="0" fontId="17" fillId="0" borderId="0" xfId="0" applyFont="1" applyAlignment="1">
      <alignment horizontal="left" indent="3"/>
    </xf>
    <xf numFmtId="0" fontId="9" fillId="0" borderId="0" xfId="0" applyFont="1" applyBorder="1" applyAlignment="1">
      <alignment horizontal="left" indent="5"/>
    </xf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 indent="4"/>
    </xf>
    <xf numFmtId="164" fontId="19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left" indent="4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5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indent="3"/>
    </xf>
    <xf numFmtId="0" fontId="17" fillId="0" borderId="0" xfId="0" applyFont="1" applyFill="1" applyAlignment="1">
      <alignment horizontal="left" indent="3"/>
    </xf>
    <xf numFmtId="3" fontId="0" fillId="0" borderId="0" xfId="26" applyNumberFormat="1" applyFont="1" applyFill="1">
      <alignment/>
      <protection/>
    </xf>
    <xf numFmtId="0" fontId="45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4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9"/>
    </xf>
    <xf numFmtId="0" fontId="9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66" fontId="15" fillId="0" borderId="10" xfId="15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 quotePrefix="1">
      <alignment horizontal="right"/>
    </xf>
    <xf numFmtId="0" fontId="10" fillId="0" borderId="1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16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187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9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166" fontId="39" fillId="0" borderId="10" xfId="15" applyNumberFormat="1" applyFont="1" applyBorder="1" applyAlignment="1">
      <alignment/>
    </xf>
    <xf numFmtId="166" fontId="39" fillId="0" borderId="10" xfId="15" applyNumberFormat="1" applyFont="1" applyBorder="1" applyAlignment="1">
      <alignment horizontal="right"/>
    </xf>
    <xf numFmtId="166" fontId="39" fillId="0" borderId="10" xfId="15" applyNumberFormat="1" applyFont="1" applyBorder="1" applyAlignment="1">
      <alignment horizontal="left"/>
    </xf>
    <xf numFmtId="3" fontId="39" fillId="0" borderId="10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right" vertical="top"/>
    </xf>
    <xf numFmtId="0" fontId="10" fillId="0" borderId="19" xfId="0" applyFont="1" applyFill="1" applyBorder="1" applyAlignment="1">
      <alignment horizontal="right" vertical="top"/>
    </xf>
    <xf numFmtId="0" fontId="10" fillId="0" borderId="19" xfId="0" applyFont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3" fontId="32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164" fontId="32" fillId="0" borderId="10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10" xfId="0" applyFont="1" applyFill="1" applyBorder="1" applyAlignment="1">
      <alignment horizontal="left" indent="2"/>
    </xf>
    <xf numFmtId="0" fontId="10" fillId="0" borderId="10" xfId="0" applyFont="1" applyFill="1" applyBorder="1" applyAlignment="1">
      <alignment horizontal="left" indent="5"/>
    </xf>
    <xf numFmtId="0" fontId="10" fillId="0" borderId="19" xfId="0" applyFont="1" applyFill="1" applyBorder="1" applyAlignment="1" quotePrefix="1">
      <alignment horizontal="right"/>
    </xf>
    <xf numFmtId="164" fontId="1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0" fontId="9" fillId="0" borderId="19" xfId="0" applyFont="1" applyBorder="1" applyAlignment="1">
      <alignment/>
    </xf>
    <xf numFmtId="166" fontId="10" fillId="0" borderId="19" xfId="15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9" xfId="15" applyNumberFormat="1" applyFont="1" applyBorder="1" applyAlignment="1">
      <alignment/>
    </xf>
    <xf numFmtId="0" fontId="9" fillId="0" borderId="10" xfId="0" applyFont="1" applyBorder="1" applyAlignment="1">
      <alignment horizontal="left" indent="1"/>
    </xf>
    <xf numFmtId="0" fontId="33" fillId="0" borderId="10" xfId="0" applyFont="1" applyBorder="1" applyAlignment="1">
      <alignment/>
    </xf>
    <xf numFmtId="0" fontId="16" fillId="0" borderId="18" xfId="0" applyFont="1" applyFill="1" applyBorder="1" applyAlignment="1">
      <alignment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Continuous"/>
    </xf>
    <xf numFmtId="2" fontId="9" fillId="0" borderId="10" xfId="0" applyNumberFormat="1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Alignment="1">
      <alignment horizontal="right" wrapText="1"/>
    </xf>
    <xf numFmtId="3" fontId="47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3" fontId="15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166" fontId="15" fillId="0" borderId="0" xfId="15" applyNumberFormat="1" applyFont="1" applyFill="1" applyBorder="1" applyAlignment="1">
      <alignment horizontal="right"/>
    </xf>
    <xf numFmtId="1" fontId="9" fillId="0" borderId="17" xfId="0" applyNumberFormat="1" applyFont="1" applyFill="1" applyBorder="1" applyAlignment="1">
      <alignment horizontal="right"/>
    </xf>
    <xf numFmtId="3" fontId="9" fillId="0" borderId="17" xfId="15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19" fillId="0" borderId="17" xfId="15" applyNumberFormat="1" applyFont="1" applyFill="1" applyBorder="1" applyAlignment="1">
      <alignment horizontal="right"/>
    </xf>
    <xf numFmtId="164" fontId="19" fillId="0" borderId="0" xfId="24" applyNumberFormat="1" applyFont="1" applyFill="1" applyAlignment="1" applyProtection="1">
      <alignment horizontal="right" vertical="center"/>
      <protection/>
    </xf>
    <xf numFmtId="164" fontId="19" fillId="0" borderId="10" xfId="24" applyNumberFormat="1" applyFont="1" applyBorder="1" applyAlignment="1" applyProtection="1">
      <alignment horizontal="right" vertical="center"/>
      <protection/>
    </xf>
    <xf numFmtId="3" fontId="9" fillId="0" borderId="0" xfId="25" applyNumberFormat="1" applyFont="1" applyFill="1">
      <alignment/>
      <protection/>
    </xf>
    <xf numFmtId="3" fontId="9" fillId="0" borderId="0" xfId="26" applyNumberFormat="1" applyFont="1" applyFill="1">
      <alignment/>
      <protection/>
    </xf>
    <xf numFmtId="1" fontId="19" fillId="0" borderId="0" xfId="15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24" fillId="0" borderId="0" xfId="21" applyFont="1" applyFill="1" applyBorder="1" applyAlignment="1">
      <alignment horizontal="left"/>
      <protection/>
    </xf>
    <xf numFmtId="41" fontId="29" fillId="0" borderId="0" xfId="15" applyNumberFormat="1" applyFont="1" applyFill="1" applyBorder="1" applyAlignment="1">
      <alignment/>
    </xf>
    <xf numFmtId="0" fontId="26" fillId="0" borderId="0" xfId="21" applyFont="1" applyFill="1" applyBorder="1" applyAlignment="1">
      <alignment horizontal="left"/>
      <protection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22" applyNumberFormat="1" applyFont="1" applyFill="1" applyAlignment="1">
      <alignment horizontal="right" wrapText="1"/>
      <protection/>
    </xf>
    <xf numFmtId="164" fontId="33" fillId="0" borderId="0" xfId="0" applyNumberFormat="1" applyFont="1" applyFill="1" applyAlignment="1">
      <alignment/>
    </xf>
    <xf numFmtId="0" fontId="10" fillId="0" borderId="1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3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3" fontId="15" fillId="0" borderId="0" xfId="0" applyNumberFormat="1" applyFont="1" applyFill="1" applyAlignment="1">
      <alignment wrapText="1"/>
    </xf>
    <xf numFmtId="21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Alignment="1">
      <alignment/>
    </xf>
    <xf numFmtId="189" fontId="9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29" fillId="0" borderId="0" xfId="24" applyNumberFormat="1" applyFont="1" applyFill="1" applyAlignment="1" applyProtection="1">
      <alignment horizontal="right" vertical="center"/>
      <protection/>
    </xf>
    <xf numFmtId="210" fontId="29" fillId="0" borderId="0" xfId="24" applyNumberFormat="1" applyFont="1" applyFill="1" applyAlignment="1" applyProtection="1">
      <alignment horizontal="right" vertical="center"/>
      <protection/>
    </xf>
    <xf numFmtId="210" fontId="43" fillId="0" borderId="0" xfId="24" applyNumberFormat="1" applyFont="1" applyFill="1" applyAlignment="1" applyProtection="1">
      <alignment horizontal="right" vertical="center"/>
      <protection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66" fontId="24" fillId="0" borderId="0" xfId="15" applyNumberFormat="1" applyFont="1" applyFill="1" applyBorder="1" applyAlignment="1">
      <alignment horizontal="right"/>
    </xf>
    <xf numFmtId="166" fontId="9" fillId="0" borderId="0" xfId="15" applyNumberFormat="1" applyFont="1" applyFill="1" applyBorder="1" applyAlignment="1">
      <alignment horizontal="right"/>
    </xf>
    <xf numFmtId="166" fontId="29" fillId="0" borderId="0" xfId="15" applyNumberFormat="1" applyFont="1" applyFill="1" applyAlignment="1">
      <alignment/>
    </xf>
    <xf numFmtId="202" fontId="42" fillId="0" borderId="0" xfId="0" applyNumberFormat="1" applyFont="1" applyAlignment="1">
      <alignment/>
    </xf>
    <xf numFmtId="166" fontId="29" fillId="0" borderId="0" xfId="15" applyNumberFormat="1" applyFont="1" applyFill="1" applyBorder="1" applyAlignment="1">
      <alignment/>
    </xf>
    <xf numFmtId="202" fontId="42" fillId="0" borderId="0" xfId="0" applyNumberFormat="1" applyFont="1" applyBorder="1" applyAlignment="1">
      <alignment/>
    </xf>
    <xf numFmtId="166" fontId="29" fillId="0" borderId="10" xfId="15" applyNumberFormat="1" applyFont="1" applyFill="1" applyBorder="1" applyAlignment="1">
      <alignment/>
    </xf>
    <xf numFmtId="202" fontId="42" fillId="0" borderId="10" xfId="0" applyNumberFormat="1" applyFont="1" applyBorder="1" applyAlignment="1">
      <alignment horizontal="right"/>
    </xf>
    <xf numFmtId="166" fontId="29" fillId="0" borderId="19" xfId="15" applyNumberFormat="1" applyFont="1" applyFill="1" applyBorder="1" applyAlignment="1">
      <alignment/>
    </xf>
    <xf numFmtId="202" fontId="42" fillId="0" borderId="10" xfId="0" applyNumberFormat="1" applyFont="1" applyBorder="1" applyAlignment="1">
      <alignment/>
    </xf>
    <xf numFmtId="166" fontId="0" fillId="0" borderId="0" xfId="15" applyNumberFormat="1" applyAlignment="1">
      <alignment/>
    </xf>
    <xf numFmtId="3" fontId="15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1.19-T1.20" xfId="22"/>
    <cellStyle name="Normal_T12a" xfId="23"/>
    <cellStyle name="Normal_T4" xfId="24"/>
    <cellStyle name="Normal_TABLE2" xfId="25"/>
    <cellStyle name="Normal_TABLE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775"/>
          <c:w val="0.98725"/>
          <c:h val="0.9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'T.1.-T1.2'!$B$2:$L$2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'T.1.-T1.2'!$B$5:$L$5</c:f>
              <c:numCache>
                <c:ptCount val="11"/>
                <c:pt idx="0">
                  <c:v>179.048</c:v>
                </c:pt>
                <c:pt idx="1">
                  <c:v>183.335</c:v>
                </c:pt>
                <c:pt idx="2">
                  <c:v>206.6</c:v>
                </c:pt>
                <c:pt idx="3">
                  <c:v>224</c:v>
                </c:pt>
                <c:pt idx="4">
                  <c:v>228.37</c:v>
                </c:pt>
                <c:pt idx="5">
                  <c:v>228.046</c:v>
                </c:pt>
                <c:pt idx="6">
                  <c:v>212.516</c:v>
                </c:pt>
                <c:pt idx="7">
                  <c:v>204.886</c:v>
                </c:pt>
                <c:pt idx="8">
                  <c:v>209.287</c:v>
                </c:pt>
                <c:pt idx="9">
                  <c:v>170.077</c:v>
                </c:pt>
                <c:pt idx="10">
                  <c:v>176.716</c:v>
                </c:pt>
              </c:numCache>
            </c:numRef>
          </c:val>
          <c:smooth val="0"/>
        </c:ser>
        <c:axId val="36008561"/>
        <c:axId val="55641594"/>
      </c:lineChart>
      <c:catAx>
        <c:axId val="360085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00856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675"/>
          <c:w val="0.9955"/>
          <c:h val="0.85775"/>
        </c:manualLayout>
      </c:layout>
      <c:lineChart>
        <c:grouping val="standard"/>
        <c:varyColors val="0"/>
        <c:ser>
          <c:idx val="0"/>
          <c:order val="0"/>
          <c:tx>
            <c:v>Motorcycle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'T.1.-T1.2'!$B$2:$L$2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'T.1.-T1.2'!$B$6:$L$6</c:f>
              <c:numCache>
                <c:ptCount val="11"/>
                <c:pt idx="0">
                  <c:v>8.679</c:v>
                </c:pt>
                <c:pt idx="1">
                  <c:v>8.58</c:v>
                </c:pt>
                <c:pt idx="2">
                  <c:v>8</c:v>
                </c:pt>
                <c:pt idx="3">
                  <c:v>7.7</c:v>
                </c:pt>
                <c:pt idx="4">
                  <c:v>6.934</c:v>
                </c:pt>
                <c:pt idx="5">
                  <c:v>5.91</c:v>
                </c:pt>
                <c:pt idx="6">
                  <c:v>6.552</c:v>
                </c:pt>
                <c:pt idx="7">
                  <c:v>7.117</c:v>
                </c:pt>
                <c:pt idx="8">
                  <c:v>7.608</c:v>
                </c:pt>
                <c:pt idx="9">
                  <c:v>7.491</c:v>
                </c:pt>
                <c:pt idx="10">
                  <c:v>5.974</c:v>
                </c:pt>
              </c:numCache>
            </c:numRef>
          </c:val>
          <c:smooth val="0"/>
        </c:ser>
        <c:ser>
          <c:idx val="1"/>
          <c:order val="1"/>
          <c:tx>
            <c:v>Public transport</c:v>
          </c:tx>
          <c:spPr>
            <a:ln w="38100">
              <a:solidFill>
                <a:srgbClr val="3333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'T.1.-T1.2'!$B$2:$L$2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'T.1.-T1.2'!$B$7:$L$7</c:f>
              <c:numCache>
                <c:ptCount val="11"/>
                <c:pt idx="0">
                  <c:v>0.84</c:v>
                </c:pt>
                <c:pt idx="1">
                  <c:v>0.754</c:v>
                </c:pt>
                <c:pt idx="2">
                  <c:v>0.8</c:v>
                </c:pt>
                <c:pt idx="3">
                  <c:v>0.7</c:v>
                </c:pt>
                <c:pt idx="4">
                  <c:v>0.821</c:v>
                </c:pt>
                <c:pt idx="5">
                  <c:v>0.859</c:v>
                </c:pt>
                <c:pt idx="6">
                  <c:v>1.273</c:v>
                </c:pt>
                <c:pt idx="7">
                  <c:v>1.0559999999999998</c:v>
                </c:pt>
                <c:pt idx="8">
                  <c:v>1.035</c:v>
                </c:pt>
                <c:pt idx="9">
                  <c:v>0.9</c:v>
                </c:pt>
                <c:pt idx="10">
                  <c:v>0.691</c:v>
                </c:pt>
              </c:numCache>
            </c:numRef>
          </c:val>
          <c:smooth val="0"/>
        </c:ser>
        <c:ser>
          <c:idx val="2"/>
          <c:order val="2"/>
          <c:tx>
            <c:v>Goods</c:v>
          </c:tx>
          <c:spPr>
            <a:ln w="38100">
              <a:solidFill>
                <a:srgbClr val="33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'T.1.-T1.2'!$B$2:$L$2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'T.1.-T1.2'!$B$8:$L$8</c:f>
              <c:numCache>
                <c:ptCount val="11"/>
                <c:pt idx="0">
                  <c:v>3.28</c:v>
                </c:pt>
                <c:pt idx="1">
                  <c:v>3.463</c:v>
                </c:pt>
                <c:pt idx="2">
                  <c:v>2.9</c:v>
                </c:pt>
                <c:pt idx="3">
                  <c:v>3</c:v>
                </c:pt>
                <c:pt idx="4">
                  <c:v>3.39</c:v>
                </c:pt>
                <c:pt idx="5">
                  <c:v>3.385</c:v>
                </c:pt>
                <c:pt idx="6">
                  <c:v>3.748</c:v>
                </c:pt>
                <c:pt idx="7">
                  <c:v>3.742</c:v>
                </c:pt>
                <c:pt idx="8">
                  <c:v>3.348</c:v>
                </c:pt>
                <c:pt idx="9">
                  <c:v>3.743</c:v>
                </c:pt>
                <c:pt idx="10">
                  <c:v>2.218</c:v>
                </c:pt>
              </c:numCache>
            </c:numRef>
          </c:val>
          <c:smooth val="0"/>
        </c:ser>
        <c:ser>
          <c:idx val="3"/>
          <c:order val="3"/>
          <c:tx>
            <c:v>Crown Exempt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'T.1.-T1.2'!$B$2:$L$2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'T.1.-T1.2'!$B$9:$L$9</c:f>
              <c:numCache>
                <c:ptCount val="11"/>
                <c:pt idx="0">
                  <c:v>20.945</c:v>
                </c:pt>
                <c:pt idx="1">
                  <c:v>20.759</c:v>
                </c:pt>
                <c:pt idx="2">
                  <c:v>19</c:v>
                </c:pt>
                <c:pt idx="3">
                  <c:v>19.6</c:v>
                </c:pt>
                <c:pt idx="4">
                  <c:v>21.646</c:v>
                </c:pt>
                <c:pt idx="5">
                  <c:v>23.47</c:v>
                </c:pt>
                <c:pt idx="6">
                  <c:v>25.701999999999998</c:v>
                </c:pt>
                <c:pt idx="7">
                  <c:v>24.962</c:v>
                </c:pt>
                <c:pt idx="8">
                  <c:v>28.084</c:v>
                </c:pt>
                <c:pt idx="9">
                  <c:v>31.265</c:v>
                </c:pt>
                <c:pt idx="10">
                  <c:v>29.732</c:v>
                </c:pt>
              </c:numCache>
            </c:numRef>
          </c:val>
          <c:smooth val="0"/>
        </c:ser>
        <c:ser>
          <c:idx val="4"/>
          <c:order val="4"/>
          <c:tx>
            <c:v>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'T.1.-T1.2'!$B$2:$L$2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'T.1.-T1.2'!$B$10:$L$10</c:f>
              <c:numCache>
                <c:ptCount val="11"/>
                <c:pt idx="0">
                  <c:v>3.335000000000008</c:v>
                </c:pt>
                <c:pt idx="1">
                  <c:v>3.4499999999999886</c:v>
                </c:pt>
                <c:pt idx="2">
                  <c:v>3.9</c:v>
                </c:pt>
                <c:pt idx="3">
                  <c:v>4.4</c:v>
                </c:pt>
                <c:pt idx="4">
                  <c:v>1.2199999999999704</c:v>
                </c:pt>
                <c:pt idx="5">
                  <c:v>1.13900000000001</c:v>
                </c:pt>
                <c:pt idx="6">
                  <c:v>1.231000000000023</c:v>
                </c:pt>
                <c:pt idx="7">
                  <c:v>1.160000000000025</c:v>
                </c:pt>
                <c:pt idx="8">
                  <c:v>1.5539999999999736</c:v>
                </c:pt>
                <c:pt idx="9">
                  <c:v>1.522</c:v>
                </c:pt>
                <c:pt idx="10">
                  <c:v>0.777</c:v>
                </c:pt>
              </c:numCache>
            </c:numRef>
          </c:val>
          <c:smooth val="0"/>
        </c:ser>
        <c:axId val="31012299"/>
        <c:axId val="10675236"/>
      </c:lineChart>
      <c:catAx>
        <c:axId val="310122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1.2- 1.3'!$A$5:$A$36</c:f>
              <c:strCache>
                <c:ptCount val="32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 </c:v>
                </c:pt>
                <c:pt idx="5">
                  <c:v>Dumfries &amp; Galloway</c:v>
                </c:pt>
                <c:pt idx="6">
                  <c:v>Dundee City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Edinburgh, City of</c:v>
                </c:pt>
                <c:pt idx="12">
                  <c:v>Eilean Siar *</c:v>
                </c:pt>
                <c:pt idx="13">
                  <c:v>Falkirk</c:v>
                </c:pt>
                <c:pt idx="14">
                  <c:v>Fife</c:v>
                </c:pt>
                <c:pt idx="15">
                  <c:v>Glasgow, City of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&amp;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'fig 1.2- 1.3'!$M$5:$M$36</c:f>
              <c:numCache>
                <c:ptCount val="32"/>
                <c:pt idx="0">
                  <c:v>0.40151068705860343</c:v>
                </c:pt>
                <c:pt idx="1">
                  <c:v>0.5293334975976346</c:v>
                </c:pt>
                <c:pt idx="2">
                  <c:v>0.4753197278911565</c:v>
                </c:pt>
                <c:pt idx="3">
                  <c:v>0.4416037316748112</c:v>
                </c:pt>
                <c:pt idx="4">
                  <c:v>0.4499604273842501</c:v>
                </c:pt>
                <c:pt idx="5">
                  <c:v>0.4633829371759477</c:v>
                </c:pt>
                <c:pt idx="6">
                  <c:v>0.3291512657786456</c:v>
                </c:pt>
                <c:pt idx="7">
                  <c:v>0.4164379003410698</c:v>
                </c:pt>
                <c:pt idx="8">
                  <c:v>0.46905808177302255</c:v>
                </c:pt>
                <c:pt idx="9">
                  <c:v>0.44184653516472167</c:v>
                </c:pt>
                <c:pt idx="10">
                  <c:v>0.47003585835948003</c:v>
                </c:pt>
                <c:pt idx="11">
                  <c:v>0.3177762425155969</c:v>
                </c:pt>
                <c:pt idx="12">
                  <c:v>0.46100076394194045</c:v>
                </c:pt>
                <c:pt idx="13">
                  <c:v>0.4400118048268625</c:v>
                </c:pt>
                <c:pt idx="14">
                  <c:v>0.4325950586034227</c:v>
                </c:pt>
                <c:pt idx="15">
                  <c:v>0.26020018012812884</c:v>
                </c:pt>
                <c:pt idx="16">
                  <c:v>0.4651095287768153</c:v>
                </c:pt>
                <c:pt idx="17">
                  <c:v>0.38262062087021564</c:v>
                </c:pt>
                <c:pt idx="18">
                  <c:v>0.4235861898279916</c:v>
                </c:pt>
                <c:pt idx="19">
                  <c:v>0.4745950262377367</c:v>
                </c:pt>
                <c:pt idx="20">
                  <c:v>0.4021253044055789</c:v>
                </c:pt>
                <c:pt idx="21">
                  <c:v>0.3785394704584457</c:v>
                </c:pt>
                <c:pt idx="22">
                  <c:v>0.4901302605210421</c:v>
                </c:pt>
                <c:pt idx="23">
                  <c:v>0.46414913302720856</c:v>
                </c:pt>
                <c:pt idx="24">
                  <c:v>0.39869342593137547</c:v>
                </c:pt>
                <c:pt idx="25">
                  <c:v>0.47570997515086966</c:v>
                </c:pt>
                <c:pt idx="26">
                  <c:v>0.45794687077892837</c:v>
                </c:pt>
                <c:pt idx="27">
                  <c:v>0.44888729361091173</c:v>
                </c:pt>
                <c:pt idx="28">
                  <c:v>0.41183867751583964</c:v>
                </c:pt>
                <c:pt idx="29">
                  <c:v>0.44132296596799636</c:v>
                </c:pt>
                <c:pt idx="30">
                  <c:v>0.3594038715354157</c:v>
                </c:pt>
                <c:pt idx="31">
                  <c:v>0.43009237605238543</c:v>
                </c:pt>
              </c:numCache>
            </c:numRef>
          </c:val>
        </c:ser>
        <c:axId val="28968261"/>
        <c:axId val="59387758"/>
      </c:bar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  <c:max val="0.55"/>
        </c:scaling>
        <c:axPos val="l"/>
        <c:majorGridlines>
          <c:spPr>
            <a:ln w="25400">
              <a:solidFill/>
              <a:prstDash val="sysDot"/>
            </a:ln>
          </c:spPr>
        </c:majorGridlines>
        <c:delete val="0"/>
        <c:numFmt formatCode="_-* #,##0.00_-;\-* #,##0.000_-;_-* &quot;0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  <c:majorUnit val="0.05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5"/>
          <c:w val="0.960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1.2- 1.3'!$A$5:$A$36</c:f>
              <c:strCache>
                <c:ptCount val="32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 </c:v>
                </c:pt>
                <c:pt idx="5">
                  <c:v>Dumfries &amp; Galloway</c:v>
                </c:pt>
                <c:pt idx="6">
                  <c:v>Dundee City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Edinburgh, City of</c:v>
                </c:pt>
                <c:pt idx="12">
                  <c:v>Eilean Siar *</c:v>
                </c:pt>
                <c:pt idx="13">
                  <c:v>Falkirk</c:v>
                </c:pt>
                <c:pt idx="14">
                  <c:v>Fife</c:v>
                </c:pt>
                <c:pt idx="15">
                  <c:v>Glasgow, City of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&amp;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'fig 1.2- 1.3'!$N$5:$N$36</c:f>
              <c:numCache>
                <c:ptCount val="32"/>
                <c:pt idx="0">
                  <c:v>106.466</c:v>
                </c:pt>
                <c:pt idx="1">
                  <c:v>172.147</c:v>
                </c:pt>
                <c:pt idx="2">
                  <c:v>68.305</c:v>
                </c:pt>
                <c:pt idx="3">
                  <c:v>52.091</c:v>
                </c:pt>
                <c:pt idx="4">
                  <c:v>27.219</c:v>
                </c:pt>
                <c:pt idx="5">
                  <c:v>95.14400000000002</c:v>
                </c:pt>
                <c:pt idx="6">
                  <c:v>57.985</c:v>
                </c:pt>
                <c:pt idx="7">
                  <c:v>63.174</c:v>
                </c:pt>
                <c:pt idx="8">
                  <c:v>56.92699999999999</c:v>
                </c:pt>
                <c:pt idx="9">
                  <c:v>53.770999999999994</c:v>
                </c:pt>
                <c:pt idx="10">
                  <c:v>47.33</c:v>
                </c:pt>
                <c:pt idx="11">
                  <c:v>182.148</c:v>
                </c:pt>
                <c:pt idx="12">
                  <c:v>17.009</c:v>
                </c:pt>
                <c:pt idx="13">
                  <c:v>81.85000000000001</c:v>
                </c:pt>
                <c:pt idx="14">
                  <c:v>192.94799999999998</c:v>
                </c:pt>
                <c:pt idx="15">
                  <c:v>243.65699999999995</c:v>
                </c:pt>
                <c:pt idx="16">
                  <c:v>139.29199999999997</c:v>
                </c:pt>
                <c:pt idx="17">
                  <c:v>35.251999999999995</c:v>
                </c:pt>
                <c:pt idx="18">
                  <c:v>43.61900000000001</c:v>
                </c:pt>
                <c:pt idx="19">
                  <c:v>54.53</c:v>
                </c:pt>
                <c:pt idx="20">
                  <c:v>66.64699999999999</c:v>
                </c:pt>
                <c:pt idx="21">
                  <c:v>153.536</c:v>
                </c:pt>
                <c:pt idx="22">
                  <c:v>15.459</c:v>
                </c:pt>
                <c:pt idx="23">
                  <c:v>88.35199999999999</c:v>
                </c:pt>
                <c:pt idx="24">
                  <c:v>82.767</c:v>
                </c:pt>
                <c:pt idx="25">
                  <c:v>73.154</c:v>
                </c:pt>
                <c:pt idx="26">
                  <c:v>15.391999999999998</c:v>
                </c:pt>
                <c:pt idx="27">
                  <c:v>61.169</c:v>
                </c:pt>
                <c:pt idx="28">
                  <c:v>158.02500000000003</c:v>
                </c:pt>
                <c:pt idx="29">
                  <c:v>58.87399999999999</c:v>
                </c:pt>
                <c:pt idx="30">
                  <c:v>50.727</c:v>
                </c:pt>
                <c:pt idx="31">
                  <c:v>92.115</c:v>
                </c:pt>
              </c:numCache>
            </c:numRef>
          </c:val>
        </c:ser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27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0.05675</cdr:x>
      <cdr:y>0.01875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9525</xdr:rowOff>
    </xdr:from>
    <xdr:to>
      <xdr:col>11</xdr:col>
      <xdr:colOff>238125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42900" y="962025"/>
        <a:ext cx="6334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32</xdr:row>
      <xdr:rowOff>133350</xdr:rowOff>
    </xdr:from>
    <xdr:to>
      <xdr:col>11</xdr:col>
      <xdr:colOff>228600</xdr:colOff>
      <xdr:row>61</xdr:row>
      <xdr:rowOff>38100</xdr:rowOff>
    </xdr:to>
    <xdr:graphicFrame>
      <xdr:nvGraphicFramePr>
        <xdr:cNvPr id="2" name="Chart 3"/>
        <xdr:cNvGraphicFramePr/>
      </xdr:nvGraphicFramePr>
      <xdr:xfrm>
        <a:off x="285750" y="5495925"/>
        <a:ext cx="63817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180975</xdr:colOff>
      <xdr:row>4</xdr:row>
      <xdr:rowOff>152400</xdr:rowOff>
    </xdr:from>
    <xdr:ext cx="704850" cy="200025"/>
    <xdr:sp>
      <xdr:nvSpPr>
        <xdr:cNvPr id="3" name="TextBox 4"/>
        <xdr:cNvSpPr txBox="1">
          <a:spLocks noChangeArrowheads="1"/>
        </xdr:cNvSpPr>
      </xdr:nvSpPr>
      <xdr:spPr>
        <a:xfrm>
          <a:off x="523875" y="9429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Thousands</a:t>
          </a:r>
        </a:p>
      </xdr:txBody>
    </xdr:sp>
    <xdr:clientData/>
  </xdr:oneCellAnchor>
  <xdr:twoCellAnchor>
    <xdr:from>
      <xdr:col>6</xdr:col>
      <xdr:colOff>419100</xdr:colOff>
      <xdr:row>40</xdr:row>
      <xdr:rowOff>152400</xdr:rowOff>
    </xdr:from>
    <xdr:to>
      <xdr:col>6</xdr:col>
      <xdr:colOff>590550</xdr:colOff>
      <xdr:row>43</xdr:row>
      <xdr:rowOff>57150</xdr:rowOff>
    </xdr:to>
    <xdr:sp>
      <xdr:nvSpPr>
        <xdr:cNvPr id="4" name="Polygon 19"/>
        <xdr:cNvSpPr>
          <a:spLocks/>
        </xdr:cNvSpPr>
      </xdr:nvSpPr>
      <xdr:spPr>
        <a:xfrm>
          <a:off x="3810000" y="6810375"/>
          <a:ext cx="171450" cy="390525"/>
        </a:xfrm>
        <a:custGeom>
          <a:pathLst>
            <a:path h="41" w="14">
              <a:moveTo>
                <a:pt x="9" y="0"/>
              </a:moveTo>
              <a:cubicBezTo>
                <a:pt x="6" y="8"/>
                <a:pt x="1" y="12"/>
                <a:pt x="0" y="21"/>
              </a:cubicBezTo>
              <a:cubicBezTo>
                <a:pt x="0" y="22"/>
                <a:pt x="0" y="24"/>
                <a:pt x="1" y="24"/>
              </a:cubicBezTo>
              <a:cubicBezTo>
                <a:pt x="3" y="24"/>
                <a:pt x="7" y="20"/>
                <a:pt x="7" y="20"/>
              </a:cubicBezTo>
              <a:cubicBezTo>
                <a:pt x="14" y="10"/>
                <a:pt x="8" y="38"/>
                <a:pt x="8" y="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53</xdr:row>
      <xdr:rowOff>9525</xdr:rowOff>
    </xdr:from>
    <xdr:to>
      <xdr:col>7</xdr:col>
      <xdr:colOff>0</xdr:colOff>
      <xdr:row>55</xdr:row>
      <xdr:rowOff>76200</xdr:rowOff>
    </xdr:to>
    <xdr:sp>
      <xdr:nvSpPr>
        <xdr:cNvPr id="5" name="Polygon 22"/>
        <xdr:cNvSpPr>
          <a:spLocks/>
        </xdr:cNvSpPr>
      </xdr:nvSpPr>
      <xdr:spPr>
        <a:xfrm>
          <a:off x="3857625" y="8772525"/>
          <a:ext cx="142875" cy="390525"/>
        </a:xfrm>
        <a:custGeom>
          <a:pathLst>
            <a:path h="41" w="14">
              <a:moveTo>
                <a:pt x="9" y="0"/>
              </a:moveTo>
              <a:cubicBezTo>
                <a:pt x="6" y="8"/>
                <a:pt x="1" y="12"/>
                <a:pt x="0" y="21"/>
              </a:cubicBezTo>
              <a:cubicBezTo>
                <a:pt x="0" y="22"/>
                <a:pt x="0" y="24"/>
                <a:pt x="1" y="24"/>
              </a:cubicBezTo>
              <a:cubicBezTo>
                <a:pt x="3" y="24"/>
                <a:pt x="7" y="20"/>
                <a:pt x="7" y="20"/>
              </a:cubicBezTo>
              <a:cubicBezTo>
                <a:pt x="14" y="10"/>
                <a:pt x="8" y="38"/>
                <a:pt x="8" y="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0.97375</cdr:x>
      <cdr:y>0.038</cdr:y>
    </cdr:from>
    <cdr:to>
      <cdr:x>0.97375</cdr:x>
      <cdr:y>0.79325</cdr:y>
    </cdr:to>
    <cdr:sp>
      <cdr:nvSpPr>
        <cdr:cNvPr id="1" name="Line 1"/>
        <cdr:cNvSpPr>
          <a:spLocks/>
        </cdr:cNvSpPr>
      </cdr:nvSpPr>
      <cdr:spPr>
        <a:xfrm flipH="1" flipV="1">
          <a:off x="11849100" y="304800"/>
          <a:ext cx="0" cy="62484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0.03775</cdr:y>
    </cdr:from>
    <cdr:to>
      <cdr:x>0.9195</cdr:x>
      <cdr:y>0.03775</cdr:y>
    </cdr:to>
    <cdr:sp>
      <cdr:nvSpPr>
        <cdr:cNvPr id="2" name="Line 2"/>
        <cdr:cNvSpPr>
          <a:spLocks/>
        </cdr:cNvSpPr>
      </cdr:nvSpPr>
      <cdr:spPr>
        <a:xfrm flipH="1">
          <a:off x="1114425" y="304800"/>
          <a:ext cx="100679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17</xdr:col>
      <xdr:colOff>95250</xdr:colOff>
      <xdr:row>130</xdr:row>
      <xdr:rowOff>28575</xdr:rowOff>
    </xdr:to>
    <xdr:graphicFrame>
      <xdr:nvGraphicFramePr>
        <xdr:cNvPr id="1" name="Chart 2"/>
        <xdr:cNvGraphicFramePr/>
      </xdr:nvGraphicFramePr>
      <xdr:xfrm>
        <a:off x="0" y="18059400"/>
        <a:ext cx="117157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17</xdr:col>
      <xdr:colOff>561975</xdr:colOff>
      <xdr:row>79</xdr:row>
      <xdr:rowOff>381000</xdr:rowOff>
    </xdr:to>
    <xdr:graphicFrame>
      <xdr:nvGraphicFramePr>
        <xdr:cNvPr id="2" name="Chart 5"/>
        <xdr:cNvGraphicFramePr/>
      </xdr:nvGraphicFramePr>
      <xdr:xfrm>
        <a:off x="9525" y="8515350"/>
        <a:ext cx="1217295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140625" defaultRowHeight="12.75"/>
  <sheetData>
    <row r="1" spans="1:2" ht="13.5" thickBot="1">
      <c r="A1" s="51">
        <v>-999</v>
      </c>
      <c r="B1" s="50" t="s">
        <v>135</v>
      </c>
    </row>
    <row r="2" ht="12.75">
      <c r="B2" s="52" t="s">
        <v>136</v>
      </c>
    </row>
    <row r="3" ht="12.75">
      <c r="B3" t="s">
        <v>137</v>
      </c>
    </row>
    <row r="4" ht="12.75">
      <c r="B4" t="s">
        <v>138</v>
      </c>
    </row>
    <row r="6" spans="2:5" ht="12.75">
      <c r="B6" t="s">
        <v>139</v>
      </c>
      <c r="E6" s="50"/>
    </row>
    <row r="7" ht="12.75">
      <c r="B7" t="s">
        <v>140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2.421875" style="0" customWidth="1"/>
    <col min="3" max="3" width="10.140625" style="0" customWidth="1"/>
    <col min="4" max="4" width="9.7109375" style="0" customWidth="1"/>
    <col min="5" max="5" width="10.57421875" style="0" customWidth="1"/>
    <col min="6" max="6" width="10.28125" style="0" customWidth="1"/>
    <col min="7" max="7" width="10.00390625" style="0" customWidth="1"/>
    <col min="10" max="10" width="8.421875" style="0" customWidth="1"/>
    <col min="11" max="11" width="9.7109375" style="0" customWidth="1"/>
    <col min="12" max="12" width="9.28125" style="0" bestFit="1" customWidth="1"/>
  </cols>
  <sheetData>
    <row r="1" spans="1:12" s="53" customFormat="1" ht="18.75">
      <c r="A1" s="115" t="s">
        <v>621</v>
      </c>
      <c r="B1" s="220"/>
      <c r="C1" s="220"/>
      <c r="D1" s="220"/>
      <c r="F1" s="220"/>
      <c r="G1" s="220"/>
      <c r="H1" s="220"/>
      <c r="I1" s="220"/>
      <c r="J1" s="220"/>
      <c r="K1" s="220"/>
      <c r="L1" s="220"/>
    </row>
    <row r="2" spans="1:12" s="53" customFormat="1" ht="21" customHeight="1">
      <c r="A2" s="405"/>
      <c r="B2" s="349">
        <v>2006</v>
      </c>
      <c r="C2" s="349">
        <v>2007</v>
      </c>
      <c r="D2" s="349">
        <v>2008</v>
      </c>
      <c r="E2" s="405"/>
      <c r="F2" s="405"/>
      <c r="G2" s="405"/>
      <c r="H2" s="405"/>
      <c r="I2" s="405"/>
      <c r="J2" s="349">
        <v>2006</v>
      </c>
      <c r="K2" s="349">
        <v>2007</v>
      </c>
      <c r="L2" s="349">
        <v>2008</v>
      </c>
    </row>
    <row r="3" spans="1:12" ht="21">
      <c r="A3" s="140" t="s">
        <v>567</v>
      </c>
      <c r="B3" s="304"/>
      <c r="C3" s="304"/>
      <c r="D3" s="304" t="s">
        <v>10</v>
      </c>
      <c r="E3" s="309" t="s">
        <v>489</v>
      </c>
      <c r="F3" s="53"/>
      <c r="G3" s="53"/>
      <c r="H3" s="53"/>
      <c r="I3" s="53"/>
      <c r="J3" s="304"/>
      <c r="K3" s="304"/>
      <c r="L3" s="304" t="s">
        <v>10</v>
      </c>
    </row>
    <row r="4" spans="1:12" ht="15" customHeight="1">
      <c r="A4" s="186" t="s">
        <v>214</v>
      </c>
      <c r="B4" s="483">
        <v>1921761</v>
      </c>
      <c r="C4" s="483">
        <v>2033161</v>
      </c>
      <c r="D4" s="483">
        <v>2091504</v>
      </c>
      <c r="E4" s="315" t="s">
        <v>214</v>
      </c>
      <c r="F4" s="203"/>
      <c r="G4" s="203"/>
      <c r="H4" s="203"/>
      <c r="I4" s="203"/>
      <c r="J4" s="483">
        <v>4157</v>
      </c>
      <c r="K4" s="483">
        <v>4419</v>
      </c>
      <c r="L4" s="483">
        <v>4561</v>
      </c>
    </row>
    <row r="5" spans="1:12" ht="15" customHeight="1">
      <c r="A5" s="186" t="s">
        <v>235</v>
      </c>
      <c r="B5" s="483">
        <v>719202</v>
      </c>
      <c r="C5" s="483">
        <v>797484</v>
      </c>
      <c r="D5" s="483">
        <v>839146</v>
      </c>
      <c r="E5" s="315" t="s">
        <v>235</v>
      </c>
      <c r="F5" s="203"/>
      <c r="G5" s="203"/>
      <c r="H5" s="203"/>
      <c r="I5" s="203"/>
      <c r="J5" s="483">
        <v>1087</v>
      </c>
      <c r="K5" s="483">
        <v>1208</v>
      </c>
      <c r="L5" s="483">
        <v>1413</v>
      </c>
    </row>
    <row r="6" spans="1:12" ht="6" customHeight="1">
      <c r="A6" s="53"/>
      <c r="B6" s="203"/>
      <c r="C6" s="203"/>
      <c r="D6" s="203"/>
      <c r="E6" s="316"/>
      <c r="F6" s="203"/>
      <c r="G6" s="203"/>
      <c r="H6" s="203"/>
      <c r="I6" s="203"/>
      <c r="J6" s="203"/>
      <c r="K6" s="203"/>
      <c r="L6" s="203"/>
    </row>
    <row r="7" spans="1:10" ht="18.75" customHeight="1">
      <c r="A7" s="271" t="s">
        <v>526</v>
      </c>
      <c r="B7" s="305"/>
      <c r="E7" s="312" t="s">
        <v>526</v>
      </c>
      <c r="F7" s="203"/>
      <c r="G7" s="203"/>
      <c r="H7" s="203"/>
      <c r="I7" s="203"/>
      <c r="J7" s="305"/>
    </row>
    <row r="8" spans="1:12" ht="18.75" customHeight="1">
      <c r="A8" s="271" t="s">
        <v>568</v>
      </c>
      <c r="B8" s="305"/>
      <c r="C8" s="305"/>
      <c r="D8" s="305" t="s">
        <v>123</v>
      </c>
      <c r="E8" s="312" t="s">
        <v>569</v>
      </c>
      <c r="F8" s="203"/>
      <c r="G8" s="203"/>
      <c r="H8" s="203"/>
      <c r="I8" s="203"/>
      <c r="J8" s="305"/>
      <c r="K8" s="305"/>
      <c r="L8" s="305" t="s">
        <v>123</v>
      </c>
    </row>
    <row r="9" spans="1:12" ht="15" customHeight="1">
      <c r="A9" s="306" t="s">
        <v>552</v>
      </c>
      <c r="B9" s="83">
        <v>1.7672853179973993</v>
      </c>
      <c r="C9" s="83">
        <v>1.691602386628506</v>
      </c>
      <c r="D9" s="83">
        <v>1.6407331757433883</v>
      </c>
      <c r="E9" s="317" t="s">
        <v>552</v>
      </c>
      <c r="F9" s="203"/>
      <c r="G9" s="203"/>
      <c r="H9" s="203"/>
      <c r="I9" s="203"/>
      <c r="J9" s="83">
        <v>4.522492181861919</v>
      </c>
      <c r="K9" s="83">
        <v>5.4763521158633175</v>
      </c>
      <c r="L9" s="83">
        <v>5.305853979390484</v>
      </c>
    </row>
    <row r="10" spans="1:12" ht="15" customHeight="1">
      <c r="A10" s="306" t="s">
        <v>215</v>
      </c>
      <c r="B10" s="83">
        <v>17.158377134305464</v>
      </c>
      <c r="C10" s="83">
        <v>17.29720371382296</v>
      </c>
      <c r="D10" s="83">
        <v>16.893632524728616</v>
      </c>
      <c r="E10" s="317" t="s">
        <v>215</v>
      </c>
      <c r="F10" s="203"/>
      <c r="G10" s="203"/>
      <c r="H10" s="203"/>
      <c r="I10" s="203"/>
      <c r="J10" s="83">
        <v>12.942025499158047</v>
      </c>
      <c r="K10" s="83">
        <v>12.966734555329259</v>
      </c>
      <c r="L10" s="83">
        <v>14.843236132427098</v>
      </c>
    </row>
    <row r="11" spans="1:12" ht="15" customHeight="1">
      <c r="A11" s="306" t="s">
        <v>553</v>
      </c>
      <c r="B11" s="83">
        <v>7.064562138580188</v>
      </c>
      <c r="C11" s="83">
        <v>7.596397924217511</v>
      </c>
      <c r="D11" s="83">
        <v>7.8169107015812545</v>
      </c>
      <c r="E11" s="317" t="s">
        <v>553</v>
      </c>
      <c r="F11" s="203"/>
      <c r="G11" s="203"/>
      <c r="H11" s="203"/>
      <c r="I11" s="203"/>
      <c r="J11" s="83">
        <v>4.811161895597786</v>
      </c>
      <c r="K11" s="83">
        <v>4.91061326091876</v>
      </c>
      <c r="L11" s="83">
        <v>5.54702916027187</v>
      </c>
    </row>
    <row r="12" spans="1:12" ht="15" customHeight="1">
      <c r="A12" s="306" t="s">
        <v>554</v>
      </c>
      <c r="B12" s="83">
        <v>7.564780427951239</v>
      </c>
      <c r="C12" s="83">
        <v>7.737950905019327</v>
      </c>
      <c r="D12" s="83">
        <v>7.561161728593395</v>
      </c>
      <c r="E12" s="317" t="s">
        <v>562</v>
      </c>
      <c r="F12" s="203"/>
      <c r="G12" s="203"/>
      <c r="H12" s="203"/>
      <c r="I12" s="203"/>
      <c r="J12" s="83">
        <v>0.697618474861679</v>
      </c>
      <c r="K12" s="83">
        <v>0.4299615297578638</v>
      </c>
      <c r="L12" s="83">
        <v>3.749177811883359</v>
      </c>
    </row>
    <row r="13" spans="1:12" ht="15" customHeight="1">
      <c r="A13" s="306" t="s">
        <v>555</v>
      </c>
      <c r="B13" s="83">
        <v>17.864448284672235</v>
      </c>
      <c r="C13" s="83">
        <v>18.761229435347225</v>
      </c>
      <c r="D13" s="83">
        <v>19.396329148784798</v>
      </c>
      <c r="E13" s="317" t="s">
        <v>554</v>
      </c>
      <c r="F13" s="203"/>
      <c r="G13" s="203"/>
      <c r="H13" s="203"/>
      <c r="I13" s="203"/>
      <c r="J13" s="83">
        <v>3.921096944912196</v>
      </c>
      <c r="K13" s="83">
        <v>4.412763068567549</v>
      </c>
      <c r="L13" s="83">
        <v>3.9684279763209824</v>
      </c>
    </row>
    <row r="14" spans="1:12" ht="15" customHeight="1">
      <c r="A14" s="306" t="s">
        <v>556</v>
      </c>
      <c r="B14" s="92">
        <v>0.0002601780346255335</v>
      </c>
      <c r="C14" s="92">
        <v>0.00044266046810852654</v>
      </c>
      <c r="D14" s="92">
        <v>0.0005737497991875703</v>
      </c>
      <c r="E14" s="317" t="s">
        <v>555</v>
      </c>
      <c r="F14" s="203"/>
      <c r="G14" s="203"/>
      <c r="H14" s="203"/>
      <c r="I14" s="203"/>
      <c r="J14" s="92">
        <v>11.378397883088766</v>
      </c>
      <c r="K14" s="92">
        <v>13.26091875990043</v>
      </c>
      <c r="L14" s="92">
        <v>16.04911203683403</v>
      </c>
    </row>
    <row r="15" spans="1:12" ht="15" customHeight="1">
      <c r="A15" s="306" t="s">
        <v>557</v>
      </c>
      <c r="B15" s="83">
        <v>1.28246956827618</v>
      </c>
      <c r="C15" s="83">
        <v>1.514882490860291</v>
      </c>
      <c r="D15" s="83">
        <v>1.6410678631262479</v>
      </c>
      <c r="E15" s="317" t="s">
        <v>557</v>
      </c>
      <c r="F15" s="203"/>
      <c r="G15" s="203"/>
      <c r="H15" s="203"/>
      <c r="I15" s="203"/>
      <c r="J15" s="83">
        <v>0</v>
      </c>
      <c r="K15" s="83">
        <v>0.4978501923512107</v>
      </c>
      <c r="L15" s="83">
        <v>0.9647007235255427</v>
      </c>
    </row>
    <row r="16" spans="1:12" ht="15" customHeight="1">
      <c r="A16" s="306" t="s">
        <v>558</v>
      </c>
      <c r="B16" s="83">
        <v>0.3654981030419495</v>
      </c>
      <c r="C16" s="83">
        <v>0.37773693278594267</v>
      </c>
      <c r="D16" s="83">
        <v>0.4004773598329241</v>
      </c>
      <c r="E16" s="317" t="s">
        <v>558</v>
      </c>
      <c r="F16" s="203"/>
      <c r="G16" s="203"/>
      <c r="H16" s="203"/>
      <c r="I16" s="203"/>
      <c r="J16" s="83">
        <v>0.07216742843396681</v>
      </c>
      <c r="K16" s="83">
        <v>0.15840687938447612</v>
      </c>
      <c r="L16" s="83">
        <v>0.10962508221881166</v>
      </c>
    </row>
    <row r="17" spans="1:12" ht="15" customHeight="1">
      <c r="A17" s="306" t="s">
        <v>559</v>
      </c>
      <c r="B17" s="83">
        <v>1.888476246525973</v>
      </c>
      <c r="C17" s="83">
        <v>1.8389591380121888</v>
      </c>
      <c r="D17" s="83">
        <v>1.835473420084303</v>
      </c>
      <c r="E17" s="317" t="s">
        <v>559</v>
      </c>
      <c r="F17" s="203"/>
      <c r="G17" s="203"/>
      <c r="H17" s="203"/>
      <c r="I17" s="203"/>
      <c r="J17" s="83">
        <v>7.000240558094779</v>
      </c>
      <c r="K17" s="83">
        <v>7.309346005883683</v>
      </c>
      <c r="L17" s="83">
        <v>7.542205656654242</v>
      </c>
    </row>
    <row r="18" spans="1:12" ht="15" customHeight="1">
      <c r="A18" s="306" t="s">
        <v>216</v>
      </c>
      <c r="B18" s="83">
        <v>3.6778246618596175</v>
      </c>
      <c r="C18" s="83">
        <v>3.8202582087694976</v>
      </c>
      <c r="D18" s="83">
        <v>3.8909320756737733</v>
      </c>
      <c r="E18" s="317" t="s">
        <v>216</v>
      </c>
      <c r="F18" s="203"/>
      <c r="G18" s="203"/>
      <c r="H18" s="203"/>
      <c r="I18" s="203"/>
      <c r="J18" s="83">
        <v>4.257878277604042</v>
      </c>
      <c r="K18" s="83">
        <v>4.050690201403032</v>
      </c>
      <c r="L18" s="83">
        <v>4.121903091427319</v>
      </c>
    </row>
    <row r="19" spans="1:12" ht="15" customHeight="1">
      <c r="A19" s="306" t="s">
        <v>490</v>
      </c>
      <c r="B19" s="83">
        <v>15.779901871252461</v>
      </c>
      <c r="C19" s="83">
        <v>15.851474624980511</v>
      </c>
      <c r="D19" s="83">
        <v>15.625358593624492</v>
      </c>
      <c r="E19" s="317" t="s">
        <v>490</v>
      </c>
      <c r="F19" s="203"/>
      <c r="G19" s="203"/>
      <c r="H19" s="203"/>
      <c r="I19" s="203"/>
      <c r="J19" s="83">
        <v>8.491700745730094</v>
      </c>
      <c r="K19" s="83">
        <v>7.716677981443766</v>
      </c>
      <c r="L19" s="83">
        <v>8.112256084192063</v>
      </c>
    </row>
    <row r="20" spans="1:12" ht="15" customHeight="1">
      <c r="A20" s="306" t="s">
        <v>217</v>
      </c>
      <c r="B20" s="83">
        <v>8.459376582207673</v>
      </c>
      <c r="C20" s="83">
        <v>8.81681283479272</v>
      </c>
      <c r="D20" s="83">
        <v>8.875479081082322</v>
      </c>
      <c r="E20" s="317" t="s">
        <v>217</v>
      </c>
      <c r="F20" s="203"/>
      <c r="G20" s="203"/>
      <c r="H20" s="203"/>
      <c r="I20" s="203"/>
      <c r="J20" s="83">
        <v>2.3334135193649264</v>
      </c>
      <c r="K20" s="83">
        <v>3.4849513464584745</v>
      </c>
      <c r="L20" s="83">
        <v>3.4203025652269234</v>
      </c>
    </row>
    <row r="21" spans="1:12" ht="15" customHeight="1">
      <c r="A21" s="306" t="s">
        <v>560</v>
      </c>
      <c r="B21" s="83">
        <v>1.0352483997749982</v>
      </c>
      <c r="C21" s="83">
        <v>1.1216032571940933</v>
      </c>
      <c r="D21" s="83">
        <v>1.0677483762880684</v>
      </c>
      <c r="E21" s="317" t="s">
        <v>560</v>
      </c>
      <c r="F21" s="203"/>
      <c r="G21" s="203"/>
      <c r="H21" s="203"/>
      <c r="I21" s="203"/>
      <c r="J21" s="83">
        <v>0.43300457060380076</v>
      </c>
      <c r="K21" s="83">
        <v>0.5431093007467752</v>
      </c>
      <c r="L21" s="83">
        <v>0.39465029598772194</v>
      </c>
    </row>
    <row r="22" spans="1:12" ht="6.75" customHeight="1">
      <c r="A22" s="306"/>
      <c r="B22" s="230"/>
      <c r="C22" s="318"/>
      <c r="D22" s="318"/>
      <c r="E22" s="315"/>
      <c r="F22" s="203"/>
      <c r="G22" s="203"/>
      <c r="H22" s="203"/>
      <c r="I22" s="203"/>
      <c r="J22" s="230"/>
      <c r="K22" s="318"/>
      <c r="L22" s="318"/>
    </row>
    <row r="23" spans="1:12" ht="15" customHeight="1">
      <c r="A23" s="306" t="s">
        <v>274</v>
      </c>
      <c r="B23" s="314">
        <f>SUM(B5*100/B4)</f>
        <v>37.4241125717506</v>
      </c>
      <c r="C23" s="314">
        <f>SUM(C5*100/C4)</f>
        <v>39.2238489721178</v>
      </c>
      <c r="D23" s="314">
        <f>SUM(D5*100/D4)</f>
        <v>40.121654082421074</v>
      </c>
      <c r="E23" s="317" t="s">
        <v>274</v>
      </c>
      <c r="F23" s="203"/>
      <c r="G23" s="203"/>
      <c r="H23" s="203"/>
      <c r="I23" s="203"/>
      <c r="J23" s="314">
        <f>SUM(J5*100/J4)</f>
        <v>26.148664902573973</v>
      </c>
      <c r="K23" s="314">
        <f>SUM(K5*100/K4)</f>
        <v>27.33650147092102</v>
      </c>
      <c r="L23" s="314">
        <f>SUM(L5*100/L4)</f>
        <v>30.980048235036175</v>
      </c>
    </row>
    <row r="24" spans="1:12" ht="6" customHeight="1">
      <c r="A24" s="306"/>
      <c r="B24" s="203"/>
      <c r="C24" s="203"/>
      <c r="D24" s="203"/>
      <c r="E24" s="319"/>
      <c r="F24" s="203"/>
      <c r="G24" s="203"/>
      <c r="H24" s="203"/>
      <c r="I24" s="203"/>
      <c r="J24" s="203"/>
      <c r="K24" s="203"/>
      <c r="L24" s="203"/>
    </row>
    <row r="25" spans="1:12" ht="8.25" customHeight="1">
      <c r="A25" s="306"/>
      <c r="B25" s="203"/>
      <c r="C25" s="203"/>
      <c r="D25" s="203"/>
      <c r="E25" s="319"/>
      <c r="F25" s="203"/>
      <c r="G25" s="203"/>
      <c r="H25" s="203"/>
      <c r="I25" s="203"/>
      <c r="J25" s="203"/>
      <c r="K25" s="203"/>
      <c r="L25" s="203"/>
    </row>
    <row r="26" spans="1:12" ht="15" customHeight="1">
      <c r="A26" s="311" t="s">
        <v>491</v>
      </c>
      <c r="B26" s="484">
        <v>3.107438522139816</v>
      </c>
      <c r="C26" s="484">
        <v>3.045069242768507</v>
      </c>
      <c r="D26" s="484">
        <v>2.9671904531511797</v>
      </c>
      <c r="E26" s="312" t="s">
        <v>491</v>
      </c>
      <c r="F26" s="203"/>
      <c r="G26" s="203"/>
      <c r="H26" s="203"/>
      <c r="I26" s="203"/>
      <c r="J26" s="484">
        <v>3.347746090156394</v>
      </c>
      <c r="K26" s="484">
        <v>3.392384105960265</v>
      </c>
      <c r="L26" s="484">
        <v>3.4154281670205235</v>
      </c>
    </row>
    <row r="27" spans="1:12" ht="15" customHeight="1">
      <c r="A27" s="306"/>
      <c r="B27" s="203"/>
      <c r="C27" s="203"/>
      <c r="D27" s="203"/>
      <c r="E27" s="316"/>
      <c r="F27" s="203"/>
      <c r="G27" s="203"/>
      <c r="H27" s="203"/>
      <c r="I27" s="203"/>
      <c r="J27" s="203"/>
      <c r="K27" s="203"/>
      <c r="L27" s="203"/>
    </row>
    <row r="28" spans="1:12" ht="18" customHeight="1">
      <c r="A28" s="307" t="s">
        <v>236</v>
      </c>
      <c r="B28" s="305"/>
      <c r="C28" s="304"/>
      <c r="D28" s="304" t="s">
        <v>10</v>
      </c>
      <c r="E28" s="320" t="s">
        <v>570</v>
      </c>
      <c r="F28" s="203"/>
      <c r="G28" s="203"/>
      <c r="H28" s="203"/>
      <c r="I28" s="203"/>
      <c r="J28" s="305"/>
      <c r="K28" s="304"/>
      <c r="L28" s="304" t="s">
        <v>10</v>
      </c>
    </row>
    <row r="29" spans="1:12" ht="15" customHeight="1">
      <c r="A29" s="186" t="s">
        <v>214</v>
      </c>
      <c r="B29" s="485">
        <v>51019</v>
      </c>
      <c r="C29" s="485">
        <v>54218</v>
      </c>
      <c r="D29" s="485">
        <v>57140</v>
      </c>
      <c r="E29" s="315" t="s">
        <v>214</v>
      </c>
      <c r="F29" s="203"/>
      <c r="G29" s="203"/>
      <c r="H29" s="203"/>
      <c r="I29" s="203"/>
      <c r="J29" s="483">
        <v>35969</v>
      </c>
      <c r="K29" s="483">
        <v>39705</v>
      </c>
      <c r="L29" s="483">
        <v>42597</v>
      </c>
    </row>
    <row r="30" spans="1:12" ht="15" customHeight="1">
      <c r="A30" s="186" t="s">
        <v>235</v>
      </c>
      <c r="B30" s="485">
        <v>8279</v>
      </c>
      <c r="C30" s="485">
        <v>9385</v>
      </c>
      <c r="D30" s="485">
        <v>10652</v>
      </c>
      <c r="E30" s="315" t="s">
        <v>235</v>
      </c>
      <c r="F30" s="203"/>
      <c r="G30" s="203"/>
      <c r="H30" s="203"/>
      <c r="I30" s="203"/>
      <c r="J30" s="483">
        <v>16651</v>
      </c>
      <c r="K30" s="483">
        <v>18893</v>
      </c>
      <c r="L30" s="483">
        <v>20613</v>
      </c>
    </row>
    <row r="31" spans="1:12" ht="6" customHeight="1">
      <c r="A31" s="306"/>
      <c r="B31" s="203"/>
      <c r="C31" s="203"/>
      <c r="D31" s="203"/>
      <c r="E31" s="316"/>
      <c r="F31" s="203"/>
      <c r="G31" s="203"/>
      <c r="H31" s="203"/>
      <c r="I31" s="203"/>
      <c r="J31" s="203"/>
      <c r="K31" s="203"/>
      <c r="L31" s="203"/>
    </row>
    <row r="32" spans="1:10" ht="20.25" customHeight="1">
      <c r="A32" s="271" t="s">
        <v>526</v>
      </c>
      <c r="B32" s="305"/>
      <c r="E32" s="312" t="s">
        <v>526</v>
      </c>
      <c r="F32" s="203"/>
      <c r="G32" s="203"/>
      <c r="H32" s="203"/>
      <c r="I32" s="203"/>
      <c r="J32" s="305"/>
    </row>
    <row r="33" spans="1:12" ht="20.25" customHeight="1">
      <c r="A33" s="271" t="s">
        <v>568</v>
      </c>
      <c r="B33" s="305"/>
      <c r="C33" s="305"/>
      <c r="D33" s="305" t="s">
        <v>123</v>
      </c>
      <c r="E33" s="312" t="s">
        <v>569</v>
      </c>
      <c r="F33" s="203"/>
      <c r="G33" s="203"/>
      <c r="H33" s="203"/>
      <c r="I33" s="203"/>
      <c r="J33" s="305"/>
      <c r="K33" s="305"/>
      <c r="L33" s="305" t="s">
        <v>123</v>
      </c>
    </row>
    <row r="34" spans="1:12" ht="15" customHeight="1">
      <c r="A34" s="306" t="s">
        <v>552</v>
      </c>
      <c r="B34" s="83">
        <v>0.7252200160724436</v>
      </c>
      <c r="C34" s="83">
        <v>0.7193183075731308</v>
      </c>
      <c r="D34" s="83">
        <v>0.7980399019950999</v>
      </c>
      <c r="E34" s="317" t="s">
        <v>552</v>
      </c>
      <c r="F34" s="203"/>
      <c r="G34" s="203"/>
      <c r="H34" s="203"/>
      <c r="I34" s="203"/>
      <c r="J34" s="83">
        <v>6.3554727682170755</v>
      </c>
      <c r="K34" s="83">
        <v>6.563405112706208</v>
      </c>
      <c r="L34" s="83">
        <v>6.378383454233866</v>
      </c>
    </row>
    <row r="35" spans="1:12" ht="15" customHeight="1">
      <c r="A35" s="306" t="s">
        <v>215</v>
      </c>
      <c r="B35" s="83">
        <v>4.90209529783022</v>
      </c>
      <c r="C35" s="83">
        <v>5.223357556531042</v>
      </c>
      <c r="D35" s="83">
        <v>4.9597479873993695</v>
      </c>
      <c r="E35" s="317" t="s">
        <v>215</v>
      </c>
      <c r="F35" s="203"/>
      <c r="G35" s="203"/>
      <c r="H35" s="203"/>
      <c r="I35" s="203"/>
      <c r="J35" s="83">
        <v>29.69779532375101</v>
      </c>
      <c r="K35" s="83">
        <v>30.358896864374763</v>
      </c>
      <c r="L35" s="83">
        <v>29.619456769256054</v>
      </c>
    </row>
    <row r="36" spans="1:12" ht="15" customHeight="1">
      <c r="A36" s="306" t="s">
        <v>561</v>
      </c>
      <c r="B36" s="83">
        <v>0.8271428291420844</v>
      </c>
      <c r="C36" s="83">
        <v>1.0494669666900291</v>
      </c>
      <c r="D36" s="83">
        <v>1.2163108155407771</v>
      </c>
      <c r="E36" s="317" t="s">
        <v>553</v>
      </c>
      <c r="F36" s="203"/>
      <c r="G36" s="203"/>
      <c r="H36" s="203"/>
      <c r="I36" s="203"/>
      <c r="J36" s="83">
        <v>11.918596569267981</v>
      </c>
      <c r="K36" s="83">
        <v>12.867397053267851</v>
      </c>
      <c r="L36" s="83">
        <v>12.561917505927648</v>
      </c>
    </row>
    <row r="37" spans="1:12" ht="15" customHeight="1">
      <c r="A37" s="306" t="s">
        <v>562</v>
      </c>
      <c r="B37" s="83">
        <v>0.33516925067131853</v>
      </c>
      <c r="C37" s="83">
        <v>0.38732524253937806</v>
      </c>
      <c r="D37" s="83">
        <v>0.4725236261813091</v>
      </c>
      <c r="E37" s="317" t="s">
        <v>554</v>
      </c>
      <c r="F37" s="203"/>
      <c r="G37" s="203"/>
      <c r="H37" s="203"/>
      <c r="I37" s="203"/>
      <c r="J37" s="83">
        <v>9.338597125302343</v>
      </c>
      <c r="K37" s="83">
        <v>8.663896234731142</v>
      </c>
      <c r="L37" s="83">
        <v>8.028734417916755</v>
      </c>
    </row>
    <row r="38" spans="1:12" ht="15" customHeight="1">
      <c r="A38" s="306" t="s">
        <v>554</v>
      </c>
      <c r="B38" s="83">
        <v>1.5445226288245555</v>
      </c>
      <c r="C38" s="83">
        <v>1.5843446825777416</v>
      </c>
      <c r="D38" s="83">
        <v>1.5943297164858243</v>
      </c>
      <c r="E38" s="317" t="s">
        <v>555</v>
      </c>
      <c r="F38" s="203"/>
      <c r="G38" s="203"/>
      <c r="H38" s="203"/>
      <c r="I38" s="203"/>
      <c r="J38" s="92">
        <v>29.013873057354942</v>
      </c>
      <c r="K38" s="92">
        <v>30.374008311295807</v>
      </c>
      <c r="L38" s="92">
        <v>31.028006667136182</v>
      </c>
    </row>
    <row r="39" spans="1:12" ht="15" customHeight="1">
      <c r="A39" s="306" t="s">
        <v>555</v>
      </c>
      <c r="B39" s="92">
        <v>8.379231266782963</v>
      </c>
      <c r="C39" s="92">
        <v>8.757239293223652</v>
      </c>
      <c r="D39" s="92">
        <v>9.635981799089954</v>
      </c>
      <c r="E39" s="317" t="s">
        <v>557</v>
      </c>
      <c r="F39" s="203"/>
      <c r="G39" s="203"/>
      <c r="H39" s="203"/>
      <c r="I39" s="203"/>
      <c r="J39" s="83">
        <v>1.9933831910812088</v>
      </c>
      <c r="K39" s="83">
        <v>2.5362045082483315</v>
      </c>
      <c r="L39" s="83">
        <v>2.596426978425711</v>
      </c>
    </row>
    <row r="40" spans="1:12" ht="15" customHeight="1">
      <c r="A40" s="306" t="s">
        <v>563</v>
      </c>
      <c r="B40" s="83">
        <v>0.8055822340696603</v>
      </c>
      <c r="C40" s="83">
        <v>0.8834704341731529</v>
      </c>
      <c r="D40" s="83">
        <v>1.1778088904445223</v>
      </c>
      <c r="E40" s="317" t="s">
        <v>558</v>
      </c>
      <c r="F40" s="203"/>
      <c r="G40" s="203"/>
      <c r="H40" s="203"/>
      <c r="I40" s="203"/>
      <c r="J40" s="83">
        <v>0.5421335038505379</v>
      </c>
      <c r="K40" s="83">
        <v>0.5037148973680896</v>
      </c>
      <c r="L40" s="83">
        <v>0.4601262999741766</v>
      </c>
    </row>
    <row r="41" spans="1:12" ht="15" customHeight="1">
      <c r="A41" s="306" t="s">
        <v>564</v>
      </c>
      <c r="B41" s="83">
        <v>0.009800270487465453</v>
      </c>
      <c r="C41" s="83">
        <v>0.009222029584270906</v>
      </c>
      <c r="D41" s="83">
        <v>0.005250262513125656</v>
      </c>
      <c r="E41" s="317" t="s">
        <v>559</v>
      </c>
      <c r="F41" s="203"/>
      <c r="G41" s="203"/>
      <c r="H41" s="203"/>
      <c r="I41" s="203"/>
      <c r="J41" s="83">
        <v>5.752175484444939</v>
      </c>
      <c r="K41" s="83">
        <v>5.661755446417327</v>
      </c>
      <c r="L41" s="83">
        <v>5.688194004272602</v>
      </c>
    </row>
    <row r="42" spans="1:12" ht="15" customHeight="1">
      <c r="A42" s="306" t="s">
        <v>565</v>
      </c>
      <c r="B42" s="83">
        <v>4.935416217487602</v>
      </c>
      <c r="C42" s="83">
        <v>4.858165184993914</v>
      </c>
      <c r="D42" s="83">
        <v>4.765488274413721</v>
      </c>
      <c r="E42" s="317" t="s">
        <v>216</v>
      </c>
      <c r="F42" s="203"/>
      <c r="G42" s="203"/>
      <c r="H42" s="203"/>
      <c r="I42" s="203"/>
      <c r="J42" s="83">
        <v>8.84928688592955</v>
      </c>
      <c r="K42" s="83">
        <v>8.527893212441757</v>
      </c>
      <c r="L42" s="83">
        <v>7.859708430171139</v>
      </c>
    </row>
    <row r="43" spans="1:12" ht="15" customHeight="1">
      <c r="A43" s="306" t="s">
        <v>566</v>
      </c>
      <c r="B43" s="83">
        <v>2.700954546345479</v>
      </c>
      <c r="C43" s="83">
        <v>3.013759268139732</v>
      </c>
      <c r="D43" s="83">
        <v>3.3304165208260414</v>
      </c>
      <c r="E43" s="317" t="s">
        <v>490</v>
      </c>
      <c r="F43" s="203"/>
      <c r="G43" s="203"/>
      <c r="H43" s="203"/>
      <c r="I43" s="203"/>
      <c r="J43" s="83">
        <v>22.92529678334121</v>
      </c>
      <c r="K43" s="83">
        <v>22.334718549301098</v>
      </c>
      <c r="L43" s="83">
        <v>21.154071882996455</v>
      </c>
    </row>
    <row r="44" spans="1:12" ht="15" customHeight="1">
      <c r="A44" s="306" t="s">
        <v>560</v>
      </c>
      <c r="B44" s="83">
        <v>0.2763676277465258</v>
      </c>
      <c r="C44" s="83">
        <v>0.2287063336899185</v>
      </c>
      <c r="D44" s="83">
        <v>0.21176058802940145</v>
      </c>
      <c r="E44" s="317" t="s">
        <v>217</v>
      </c>
      <c r="F44" s="203"/>
      <c r="G44" s="203"/>
      <c r="H44" s="203"/>
      <c r="I44" s="203"/>
      <c r="J44" s="83">
        <v>7.400817370513497</v>
      </c>
      <c r="K44" s="83">
        <v>7.956176803928976</v>
      </c>
      <c r="L44" s="83">
        <v>7.624950113857784</v>
      </c>
    </row>
    <row r="45" spans="1:12" ht="15" customHeight="1">
      <c r="A45" s="306"/>
      <c r="B45" s="313"/>
      <c r="C45" s="313"/>
      <c r="D45" s="313"/>
      <c r="E45" s="310" t="s">
        <v>560</v>
      </c>
      <c r="F45" s="53"/>
      <c r="G45" s="53"/>
      <c r="H45" s="53"/>
      <c r="I45" s="53"/>
      <c r="J45" s="486">
        <v>1.4317884845283437</v>
      </c>
      <c r="K45" s="486">
        <v>1.5489233094068757</v>
      </c>
      <c r="L45" s="486">
        <v>1.389769232575064</v>
      </c>
    </row>
    <row r="46" spans="1:12" ht="5.25" customHeight="1">
      <c r="A46" s="306"/>
      <c r="B46" s="313"/>
      <c r="C46" s="313"/>
      <c r="D46" s="313"/>
      <c r="E46" s="310"/>
      <c r="F46" s="53"/>
      <c r="G46" s="53"/>
      <c r="H46" s="53"/>
      <c r="I46" s="53"/>
      <c r="J46" s="314"/>
      <c r="K46" s="314"/>
      <c r="L46" s="314"/>
    </row>
    <row r="47" spans="1:12" ht="15" customHeight="1">
      <c r="A47" s="306" t="s">
        <v>274</v>
      </c>
      <c r="B47" s="313">
        <f>SUM(B30*100/B29)</f>
        <v>16.2272878731453</v>
      </c>
      <c r="C47" s="313">
        <f>SUM(C30*100/C29)</f>
        <v>17.30974952967649</v>
      </c>
      <c r="D47" s="313">
        <f>SUM(D30*100/D29)</f>
        <v>18.64193209660483</v>
      </c>
      <c r="E47" s="310" t="s">
        <v>274</v>
      </c>
      <c r="F47" s="53"/>
      <c r="G47" s="53"/>
      <c r="H47" s="53"/>
      <c r="I47" s="53"/>
      <c r="J47" s="314">
        <f>SUM(J30*100/J29)</f>
        <v>46.29264088520671</v>
      </c>
      <c r="K47" s="314">
        <f>SUM(K30*100/K29)</f>
        <v>47.58342777987659</v>
      </c>
      <c r="L47" s="314">
        <f>SUM(L30*100/L29)</f>
        <v>48.39073174167195</v>
      </c>
    </row>
    <row r="48" spans="1:12" ht="6.75" customHeight="1">
      <c r="A48" s="306"/>
      <c r="B48" s="313"/>
      <c r="C48" s="313"/>
      <c r="D48" s="313"/>
      <c r="E48" s="310"/>
      <c r="F48" s="53"/>
      <c r="G48" s="53"/>
      <c r="H48" s="53"/>
      <c r="I48" s="53"/>
      <c r="J48" s="314"/>
      <c r="K48" s="314"/>
      <c r="L48" s="314"/>
    </row>
    <row r="49" spans="1:12" ht="15" customHeight="1">
      <c r="A49" s="406" t="s">
        <v>491</v>
      </c>
      <c r="B49" s="487">
        <v>2.0630510931271893</v>
      </c>
      <c r="C49" s="487">
        <v>1.9953116675546083</v>
      </c>
      <c r="D49" s="487">
        <v>1.9521216672925272</v>
      </c>
      <c r="E49" s="407" t="s">
        <v>491</v>
      </c>
      <c r="F49" s="333"/>
      <c r="G49" s="333"/>
      <c r="H49" s="333"/>
      <c r="I49" s="333"/>
      <c r="J49" s="487">
        <v>4.748123235841692</v>
      </c>
      <c r="K49" s="487">
        <v>4.7131212618430105</v>
      </c>
      <c r="L49" s="487">
        <v>4.478872556153884</v>
      </c>
    </row>
    <row r="50" spans="1:7" ht="5.25" customHeight="1">
      <c r="A50" s="161"/>
      <c r="B50" s="303"/>
      <c r="C50" s="303"/>
      <c r="E50" s="189"/>
      <c r="F50" s="257"/>
      <c r="G50" s="302"/>
    </row>
    <row r="51" s="11" customFormat="1" ht="18" customHeight="1">
      <c r="A51" s="41" t="s">
        <v>498</v>
      </c>
    </row>
    <row r="52" spans="1:12" s="11" customFormat="1" ht="39" customHeight="1">
      <c r="A52" s="515" t="s">
        <v>612</v>
      </c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</row>
    <row r="53" s="11" customFormat="1" ht="15" customHeight="1">
      <c r="A53" s="11" t="s">
        <v>571</v>
      </c>
    </row>
    <row r="54" s="11" customFormat="1" ht="15" customHeight="1">
      <c r="A54" s="41" t="s">
        <v>573</v>
      </c>
    </row>
    <row r="55" s="11" customFormat="1" ht="15" customHeight="1">
      <c r="A55" s="11" t="s">
        <v>572</v>
      </c>
    </row>
    <row r="56" spans="1:3" ht="10.5" customHeight="1">
      <c r="A56" s="308"/>
      <c r="B56" s="308"/>
      <c r="C56" s="308"/>
    </row>
    <row r="57" spans="1:12" s="53" customFormat="1" ht="18.75">
      <c r="A57" s="115" t="s">
        <v>515</v>
      </c>
      <c r="D57" s="54"/>
      <c r="E57" s="54"/>
      <c r="F57" s="54"/>
      <c r="G57" s="54"/>
      <c r="I57" s="54"/>
      <c r="J57" s="220"/>
      <c r="K57" s="220"/>
      <c r="L57" s="220"/>
    </row>
    <row r="58" spans="1:12" s="53" customFormat="1" ht="21" customHeight="1">
      <c r="A58" s="405"/>
      <c r="B58" s="347">
        <v>1999</v>
      </c>
      <c r="C58" s="347">
        <v>2000</v>
      </c>
      <c r="D58" s="347">
        <v>2001</v>
      </c>
      <c r="E58" s="349">
        <v>2002</v>
      </c>
      <c r="F58" s="349">
        <v>2003</v>
      </c>
      <c r="G58" s="408">
        <v>2004</v>
      </c>
      <c r="H58" s="408">
        <v>2005</v>
      </c>
      <c r="I58" s="408">
        <v>2006</v>
      </c>
      <c r="J58" s="408">
        <v>2007</v>
      </c>
      <c r="K58" s="408">
        <v>2008</v>
      </c>
      <c r="L58" s="408">
        <v>2009</v>
      </c>
    </row>
    <row r="59" spans="1:12" ht="18.75">
      <c r="A59" s="136" t="s">
        <v>528</v>
      </c>
      <c r="B59" s="135"/>
      <c r="C59" s="53"/>
      <c r="D59" s="53"/>
      <c r="E59" s="53"/>
      <c r="F59" s="104"/>
      <c r="G59" s="304"/>
      <c r="H59" s="304"/>
      <c r="I59" s="203"/>
      <c r="J59" s="304"/>
      <c r="K59" s="304"/>
      <c r="L59" s="304" t="s">
        <v>0</v>
      </c>
    </row>
    <row r="60" spans="1:12" ht="15">
      <c r="A60" s="286" t="s">
        <v>107</v>
      </c>
      <c r="B60" s="53">
        <v>89</v>
      </c>
      <c r="C60" s="53">
        <v>86</v>
      </c>
      <c r="D60" s="173">
        <v>87.338</v>
      </c>
      <c r="E60" s="201" t="s">
        <v>53</v>
      </c>
      <c r="F60" s="201" t="s">
        <v>53</v>
      </c>
      <c r="G60" s="201" t="s">
        <v>53</v>
      </c>
      <c r="H60" s="201" t="s">
        <v>53</v>
      </c>
      <c r="I60" s="201" t="s">
        <v>53</v>
      </c>
      <c r="J60" s="201" t="s">
        <v>53</v>
      </c>
      <c r="K60" s="201" t="s">
        <v>53</v>
      </c>
      <c r="L60" s="201" t="s">
        <v>53</v>
      </c>
    </row>
    <row r="61" spans="1:12" ht="15">
      <c r="A61" s="286" t="s">
        <v>219</v>
      </c>
      <c r="B61" s="173">
        <v>75.841</v>
      </c>
      <c r="C61" s="173">
        <v>85.973</v>
      </c>
      <c r="D61" s="173">
        <v>83.284</v>
      </c>
      <c r="E61" s="201">
        <v>98.363</v>
      </c>
      <c r="F61" s="201">
        <v>97.968</v>
      </c>
      <c r="G61" s="201">
        <v>96.788</v>
      </c>
      <c r="H61" s="204">
        <v>98</v>
      </c>
      <c r="I61" s="204">
        <v>99</v>
      </c>
      <c r="J61" s="204">
        <v>107.665</v>
      </c>
      <c r="K61" s="204">
        <v>100.186</v>
      </c>
      <c r="L61" s="494">
        <v>104.722</v>
      </c>
    </row>
    <row r="62" spans="1:12" ht="15">
      <c r="A62" s="286" t="s">
        <v>224</v>
      </c>
      <c r="B62" s="173">
        <v>49.401</v>
      </c>
      <c r="C62" s="173">
        <v>57.964</v>
      </c>
      <c r="D62" s="173">
        <v>57.2</v>
      </c>
      <c r="E62" s="201">
        <v>64.39</v>
      </c>
      <c r="F62" s="201">
        <v>58.125</v>
      </c>
      <c r="G62" s="201">
        <v>65.432</v>
      </c>
      <c r="H62" s="204">
        <v>71</v>
      </c>
      <c r="I62" s="204">
        <v>70</v>
      </c>
      <c r="J62" s="204">
        <v>73.321</v>
      </c>
      <c r="K62" s="204">
        <v>67.571</v>
      </c>
      <c r="L62" s="494">
        <v>69.084</v>
      </c>
    </row>
    <row r="63" spans="1:12" ht="15" customHeight="1">
      <c r="A63" s="286"/>
      <c r="B63" s="93"/>
      <c r="C63" s="173"/>
      <c r="D63" s="53"/>
      <c r="E63" s="304"/>
      <c r="F63" s="304"/>
      <c r="G63" s="304"/>
      <c r="H63" s="203"/>
      <c r="I63" s="304"/>
      <c r="J63" s="304"/>
      <c r="K63" s="304"/>
      <c r="L63" s="304" t="s">
        <v>123</v>
      </c>
    </row>
    <row r="64" spans="1:12" ht="15">
      <c r="A64" s="286" t="s">
        <v>220</v>
      </c>
      <c r="B64" s="173">
        <v>65.14</v>
      </c>
      <c r="C64" s="173">
        <v>67.42</v>
      </c>
      <c r="D64" s="173">
        <v>68.68</v>
      </c>
      <c r="E64" s="264">
        <f aca="true" t="shared" si="0" ref="E64:J64">100*E62/E61</f>
        <v>65.46160649837846</v>
      </c>
      <c r="F64" s="264">
        <f t="shared" si="0"/>
        <v>59.33059774620284</v>
      </c>
      <c r="G64" s="264">
        <f t="shared" si="0"/>
        <v>67.60342191180725</v>
      </c>
      <c r="H64" s="264">
        <f t="shared" si="0"/>
        <v>72.44897959183673</v>
      </c>
      <c r="I64" s="264">
        <f t="shared" si="0"/>
        <v>70.70707070707071</v>
      </c>
      <c r="J64" s="264">
        <f t="shared" si="0"/>
        <v>68.10105419588538</v>
      </c>
      <c r="K64" s="264">
        <f>100*K62/K61</f>
        <v>67.44555127462918</v>
      </c>
      <c r="L64" s="264">
        <f>100*L62/L61</f>
        <v>65.96894635320182</v>
      </c>
    </row>
    <row r="65" spans="1:12" ht="7.5" customHeight="1">
      <c r="A65" s="286"/>
      <c r="B65" s="96"/>
      <c r="C65" s="93"/>
      <c r="D65" s="173"/>
      <c r="E65" s="173"/>
      <c r="F65" s="53"/>
      <c r="G65" s="203"/>
      <c r="H65" s="203"/>
      <c r="I65" s="203"/>
      <c r="J65" s="53"/>
      <c r="K65" s="53"/>
      <c r="L65" s="53"/>
    </row>
    <row r="66" spans="1:12" ht="17.25" customHeight="1">
      <c r="A66" s="136" t="s">
        <v>494</v>
      </c>
      <c r="B66" s="102"/>
      <c r="C66" s="105"/>
      <c r="D66" s="53"/>
      <c r="E66" s="53"/>
      <c r="F66" s="104"/>
      <c r="G66" s="304"/>
      <c r="H66" s="304"/>
      <c r="I66" s="203"/>
      <c r="J66" s="304"/>
      <c r="K66" s="304"/>
      <c r="L66" s="304" t="s">
        <v>0</v>
      </c>
    </row>
    <row r="67" spans="1:12" ht="15" customHeight="1">
      <c r="A67" s="286" t="s">
        <v>492</v>
      </c>
      <c r="B67" s="184">
        <v>125</v>
      </c>
      <c r="C67" s="53">
        <v>102</v>
      </c>
      <c r="D67" s="173">
        <v>102.242</v>
      </c>
      <c r="E67" s="230">
        <v>113.805</v>
      </c>
      <c r="F67" s="230">
        <v>119</v>
      </c>
      <c r="G67" s="201">
        <v>129</v>
      </c>
      <c r="H67" s="201">
        <v>138</v>
      </c>
      <c r="I67" s="203">
        <v>139</v>
      </c>
      <c r="J67" s="203">
        <v>137</v>
      </c>
      <c r="K67" s="203">
        <v>137</v>
      </c>
      <c r="L67" s="203"/>
    </row>
    <row r="68" spans="1:12" ht="15">
      <c r="A68" s="286" t="s">
        <v>108</v>
      </c>
      <c r="B68" s="53">
        <v>98</v>
      </c>
      <c r="C68" s="53">
        <v>99</v>
      </c>
      <c r="D68" s="173">
        <v>95.525</v>
      </c>
      <c r="E68" s="230">
        <v>106.679</v>
      </c>
      <c r="F68" s="230">
        <v>116</v>
      </c>
      <c r="G68" s="201">
        <v>120</v>
      </c>
      <c r="H68" s="201">
        <v>133</v>
      </c>
      <c r="I68" s="203">
        <v>139</v>
      </c>
      <c r="J68" s="203">
        <v>136</v>
      </c>
      <c r="K68" s="203">
        <v>130</v>
      </c>
      <c r="L68" s="203"/>
    </row>
    <row r="69" spans="1:12" ht="15">
      <c r="A69" s="286" t="s">
        <v>109</v>
      </c>
      <c r="B69" s="53">
        <v>50</v>
      </c>
      <c r="C69" s="53">
        <v>48</v>
      </c>
      <c r="D69" s="173">
        <v>45.183</v>
      </c>
      <c r="E69" s="230">
        <v>50.141</v>
      </c>
      <c r="F69" s="230">
        <v>53</v>
      </c>
      <c r="G69" s="201">
        <v>53</v>
      </c>
      <c r="H69" s="201">
        <v>59</v>
      </c>
      <c r="I69" s="203">
        <v>62</v>
      </c>
      <c r="J69" s="203">
        <v>62</v>
      </c>
      <c r="K69" s="203">
        <v>61</v>
      </c>
      <c r="L69" s="203"/>
    </row>
    <row r="70" spans="1:12" ht="15">
      <c r="A70" s="54"/>
      <c r="B70" s="53"/>
      <c r="C70" s="53"/>
      <c r="D70" s="53"/>
      <c r="E70" s="304"/>
      <c r="F70" s="304"/>
      <c r="G70" s="304"/>
      <c r="H70" s="203"/>
      <c r="I70" s="203"/>
      <c r="J70" s="304"/>
      <c r="K70" s="304"/>
      <c r="L70" s="304" t="s">
        <v>123</v>
      </c>
    </row>
    <row r="71" spans="1:12" ht="15">
      <c r="A71" s="54" t="s">
        <v>110</v>
      </c>
      <c r="B71" s="53">
        <v>51</v>
      </c>
      <c r="C71" s="53">
        <v>48</v>
      </c>
      <c r="D71" s="173">
        <v>47.3</v>
      </c>
      <c r="E71" s="230">
        <v>47</v>
      </c>
      <c r="F71" s="230">
        <v>46</v>
      </c>
      <c r="G71" s="201">
        <v>45</v>
      </c>
      <c r="H71" s="201">
        <v>45</v>
      </c>
      <c r="I71" s="230">
        <v>45</v>
      </c>
      <c r="J71" s="230">
        <v>45.5</v>
      </c>
      <c r="K71" s="230">
        <v>47</v>
      </c>
      <c r="L71" s="230"/>
    </row>
    <row r="72" spans="1:12" ht="15">
      <c r="A72" s="54"/>
      <c r="B72" s="101"/>
      <c r="C72" s="101"/>
      <c r="D72" s="53"/>
      <c r="E72" s="53"/>
      <c r="F72" s="53"/>
      <c r="G72" s="203"/>
      <c r="H72" s="203"/>
      <c r="I72" s="203"/>
      <c r="J72" s="53"/>
      <c r="K72" s="53"/>
      <c r="L72" s="53"/>
    </row>
    <row r="73" spans="1:12" ht="15.75">
      <c r="A73" s="112" t="s">
        <v>111</v>
      </c>
      <c r="B73" s="103"/>
      <c r="C73" s="53"/>
      <c r="D73" s="53"/>
      <c r="E73" s="53"/>
      <c r="F73" s="104"/>
      <c r="G73" s="304"/>
      <c r="H73" s="304"/>
      <c r="I73" s="203"/>
      <c r="J73" s="304"/>
      <c r="K73" s="304"/>
      <c r="L73" s="304" t="s">
        <v>112</v>
      </c>
    </row>
    <row r="74" spans="1:12" ht="18">
      <c r="A74" s="54" t="s">
        <v>493</v>
      </c>
      <c r="B74" s="94">
        <v>383.1</v>
      </c>
      <c r="C74" s="95">
        <v>368.3</v>
      </c>
      <c r="D74" s="95">
        <v>342.7</v>
      </c>
      <c r="E74" s="92">
        <v>343.2</v>
      </c>
      <c r="F74" s="92">
        <v>373.8</v>
      </c>
      <c r="G74" s="92">
        <v>370.2</v>
      </c>
      <c r="H74" s="92">
        <v>395.6</v>
      </c>
      <c r="I74" s="92">
        <v>402.7</v>
      </c>
      <c r="J74" s="92">
        <v>432.038</v>
      </c>
      <c r="K74" s="92">
        <v>446</v>
      </c>
      <c r="L74" s="92">
        <v>449.7</v>
      </c>
    </row>
    <row r="75" spans="1:12" ht="15">
      <c r="A75" s="54" t="s">
        <v>113</v>
      </c>
      <c r="B75" s="105">
        <v>3.5</v>
      </c>
      <c r="C75" s="53">
        <v>4.2</v>
      </c>
      <c r="D75" s="84">
        <v>4.524262</v>
      </c>
      <c r="E75" s="84">
        <v>3.9</v>
      </c>
      <c r="F75" s="83">
        <v>5.2</v>
      </c>
      <c r="G75" s="83">
        <v>5.6</v>
      </c>
      <c r="H75" s="201" t="s">
        <v>53</v>
      </c>
      <c r="I75" s="201" t="s">
        <v>53</v>
      </c>
      <c r="J75" s="201" t="s">
        <v>53</v>
      </c>
      <c r="K75" s="201" t="s">
        <v>53</v>
      </c>
      <c r="L75" s="201" t="s">
        <v>53</v>
      </c>
    </row>
    <row r="76" spans="1:12" ht="15">
      <c r="A76" s="148" t="s">
        <v>5</v>
      </c>
      <c r="B76" s="409">
        <f aca="true" t="shared" si="1" ref="B76:G76">B74+B75</f>
        <v>386.6</v>
      </c>
      <c r="C76" s="409">
        <f t="shared" si="1"/>
        <v>372.5</v>
      </c>
      <c r="D76" s="409">
        <f t="shared" si="1"/>
        <v>347.224262</v>
      </c>
      <c r="E76" s="409">
        <f t="shared" si="1"/>
        <v>347.09999999999997</v>
      </c>
      <c r="F76" s="409">
        <f t="shared" si="1"/>
        <v>379</v>
      </c>
      <c r="G76" s="409">
        <f t="shared" si="1"/>
        <v>375.8</v>
      </c>
      <c r="H76" s="410" t="s">
        <v>53</v>
      </c>
      <c r="I76" s="410" t="s">
        <v>53</v>
      </c>
      <c r="J76" s="410" t="s">
        <v>53</v>
      </c>
      <c r="K76" s="410" t="s">
        <v>53</v>
      </c>
      <c r="L76" s="410" t="s">
        <v>53</v>
      </c>
    </row>
    <row r="77" spans="10:12" ht="6" customHeight="1">
      <c r="J77" s="118"/>
      <c r="K77" s="118"/>
      <c r="L77" s="118"/>
    </row>
    <row r="78" spans="1:12" s="116" customFormat="1" ht="12.75">
      <c r="A78" s="116" t="s">
        <v>480</v>
      </c>
      <c r="J78" s="446"/>
      <c r="K78" s="446"/>
      <c r="L78" s="446"/>
    </row>
    <row r="79" spans="1:12" s="116" customFormat="1" ht="12.75">
      <c r="A79" s="116" t="s">
        <v>362</v>
      </c>
      <c r="J79" s="446"/>
      <c r="K79" s="446"/>
      <c r="L79" s="446"/>
    </row>
    <row r="80" spans="1:12" s="116" customFormat="1" ht="12.75">
      <c r="A80" s="116" t="s">
        <v>496</v>
      </c>
      <c r="J80" s="446"/>
      <c r="K80" s="446"/>
      <c r="L80" s="446"/>
    </row>
    <row r="81" spans="1:12" s="116" customFormat="1" ht="12.75">
      <c r="A81" s="116" t="s">
        <v>495</v>
      </c>
      <c r="B81" s="447"/>
      <c r="C81" s="447"/>
      <c r="D81" s="447"/>
      <c r="E81" s="447"/>
      <c r="F81" s="447"/>
      <c r="G81" s="447"/>
      <c r="H81" s="447"/>
      <c r="J81" s="446"/>
      <c r="K81" s="446"/>
      <c r="L81" s="446"/>
    </row>
    <row r="82" spans="1:12" s="116" customFormat="1" ht="12.75">
      <c r="A82" s="116" t="s">
        <v>356</v>
      </c>
      <c r="B82" s="447"/>
      <c r="C82" s="447"/>
      <c r="D82" s="447"/>
      <c r="E82" s="447"/>
      <c r="F82" s="447"/>
      <c r="G82" s="447"/>
      <c r="H82" s="447"/>
      <c r="J82" s="446"/>
      <c r="K82" s="446"/>
      <c r="L82" s="446"/>
    </row>
    <row r="83" spans="1:12" s="56" customFormat="1" ht="15" customHeight="1">
      <c r="A83" s="116" t="s">
        <v>497</v>
      </c>
      <c r="B83" s="116"/>
      <c r="C83" s="116"/>
      <c r="D83" s="116"/>
      <c r="E83" s="116"/>
      <c r="F83" s="116"/>
      <c r="G83" s="116"/>
      <c r="H83" s="116"/>
      <c r="I83" s="116"/>
      <c r="J83" s="446"/>
      <c r="K83" s="446"/>
      <c r="L83" s="446"/>
    </row>
    <row r="84" s="54" customFormat="1" ht="15.75" customHeight="1"/>
    <row r="85" s="54" customFormat="1" ht="15.75" customHeight="1"/>
    <row r="86" s="54" customFormat="1" ht="27" customHeight="1"/>
    <row r="87" s="1" customFormat="1" ht="12.75"/>
    <row r="88" s="1" customFormat="1" ht="12.75">
      <c r="A88" s="22"/>
    </row>
    <row r="89" s="1" customFormat="1" ht="12.75">
      <c r="A89" s="22"/>
    </row>
    <row r="90" s="1" customFormat="1" ht="12.75">
      <c r="A90" s="22"/>
    </row>
    <row r="91" s="1" customFormat="1" ht="12.75">
      <c r="A91" s="22"/>
    </row>
    <row r="92" s="1" customFormat="1" ht="9.75" customHeight="1">
      <c r="A92" s="22"/>
    </row>
    <row r="93" s="1" customFormat="1" ht="12.75">
      <c r="A93" s="22"/>
    </row>
    <row r="94" s="1" customFormat="1" ht="12.75"/>
    <row r="95" s="1" customFormat="1" ht="12.75"/>
    <row r="96" s="1" customFormat="1" ht="12.75"/>
    <row r="98" s="1" customFormat="1" ht="12.75"/>
    <row r="99" s="1" customFormat="1" ht="12.75"/>
    <row r="100" s="1" customFormat="1" ht="18">
      <c r="A100" s="111"/>
    </row>
    <row r="101" s="1" customFormat="1" ht="15">
      <c r="A101" s="54"/>
    </row>
    <row r="102" s="111" customFormat="1" ht="18">
      <c r="A102" s="54"/>
    </row>
    <row r="103" s="54" customFormat="1" ht="21" customHeight="1"/>
    <row r="104" s="1" customFormat="1" ht="15">
      <c r="A104" s="54"/>
    </row>
    <row r="105" s="1" customFormat="1" ht="15">
      <c r="A105" s="54"/>
    </row>
    <row r="106" s="1" customFormat="1" ht="15">
      <c r="A106" s="54"/>
    </row>
    <row r="107" s="1" customFormat="1" ht="15">
      <c r="A107" s="54"/>
    </row>
    <row r="108" s="1" customFormat="1" ht="15">
      <c r="A108" s="54"/>
    </row>
    <row r="109" s="1" customFormat="1" ht="15">
      <c r="A109" s="54"/>
    </row>
    <row r="110" s="1" customFormat="1" ht="15">
      <c r="A110" s="54"/>
    </row>
    <row r="111" s="1" customFormat="1" ht="15">
      <c r="A111" s="54"/>
    </row>
    <row r="112" s="1" customFormat="1" ht="15">
      <c r="A112" s="54"/>
    </row>
    <row r="113" s="1" customFormat="1" ht="15">
      <c r="A113" s="54"/>
    </row>
    <row r="114" s="1" customFormat="1" ht="15">
      <c r="A114" s="54"/>
    </row>
    <row r="115" s="1" customFormat="1" ht="15">
      <c r="A115" s="54"/>
    </row>
    <row r="116" s="1" customFormat="1" ht="15">
      <c r="A116" s="54"/>
    </row>
    <row r="117" s="1" customFormat="1" ht="15">
      <c r="A117" s="54"/>
    </row>
    <row r="118" s="1" customFormat="1" ht="15">
      <c r="A118" s="54"/>
    </row>
    <row r="119" s="1" customFormat="1" ht="15">
      <c r="A119" s="54"/>
    </row>
    <row r="120" s="1" customFormat="1" ht="15">
      <c r="A120" s="54"/>
    </row>
    <row r="121" s="1" customFormat="1" ht="15">
      <c r="A121" s="54"/>
    </row>
    <row r="122" s="1" customFormat="1" ht="15">
      <c r="A122" s="54"/>
    </row>
    <row r="123" s="1" customFormat="1" ht="15">
      <c r="A123" s="54"/>
    </row>
    <row r="124" s="1" customFormat="1" ht="12.75">
      <c r="A124" s="56"/>
    </row>
    <row r="125" s="1" customFormat="1" ht="12.75">
      <c r="A125" s="56"/>
    </row>
    <row r="126" s="1" customFormat="1" ht="12.75">
      <c r="A126" s="56"/>
    </row>
    <row r="127" s="1" customFormat="1" ht="131.25" customHeight="1"/>
    <row r="128" s="1" customFormat="1" ht="12.75"/>
    <row r="129" s="1" customFormat="1" ht="18">
      <c r="A129" s="111"/>
    </row>
    <row r="130" s="1" customFormat="1" ht="15.75">
      <c r="A130" s="136"/>
    </row>
    <row r="131" s="1" customFormat="1" ht="12.75">
      <c r="A131" s="40"/>
    </row>
    <row r="132" s="1" customFormat="1" ht="12.75">
      <c r="A132" s="41"/>
    </row>
    <row r="133" s="1" customFormat="1" ht="12.75">
      <c r="A133" s="42"/>
    </row>
    <row r="134" s="1" customFormat="1" ht="12.75">
      <c r="A134" s="42"/>
    </row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>
      <c r="A140" s="56"/>
    </row>
    <row r="141" s="1" customFormat="1" ht="12.75">
      <c r="A141" s="56"/>
    </row>
    <row r="142" s="1" customFormat="1" ht="12.75">
      <c r="A142" s="56"/>
    </row>
    <row r="143" ht="27" customHeight="1">
      <c r="A143" s="53"/>
    </row>
    <row r="144" ht="15">
      <c r="A144" s="53"/>
    </row>
    <row r="145" s="1" customFormat="1" ht="18">
      <c r="A145" s="111"/>
    </row>
    <row r="146" s="1" customFormat="1" ht="18">
      <c r="A146" s="134"/>
    </row>
    <row r="147" s="1" customFormat="1" ht="15.75">
      <c r="A147" s="112"/>
    </row>
    <row r="148" s="1" customFormat="1" ht="15.75">
      <c r="A148" s="112"/>
    </row>
    <row r="149" s="1" customFormat="1" ht="15">
      <c r="A149" s="54"/>
    </row>
    <row r="150" s="1" customFormat="1" ht="15">
      <c r="A150" s="54"/>
    </row>
    <row r="151" s="1" customFormat="1" ht="15">
      <c r="A151" s="54"/>
    </row>
    <row r="152" s="1" customFormat="1" ht="15">
      <c r="A152" s="54"/>
    </row>
    <row r="153" s="1" customFormat="1" ht="15">
      <c r="A153" s="54"/>
    </row>
    <row r="154" s="1" customFormat="1" ht="15">
      <c r="A154" s="54"/>
    </row>
    <row r="155" s="1" customFormat="1" ht="15">
      <c r="A155" s="54"/>
    </row>
    <row r="156" s="1" customFormat="1" ht="15">
      <c r="A156" s="54"/>
    </row>
    <row r="157" s="1" customFormat="1" ht="15">
      <c r="A157" s="54"/>
    </row>
    <row r="158" s="1" customFormat="1" ht="15">
      <c r="A158" s="54"/>
    </row>
    <row r="159" s="1" customFormat="1" ht="15">
      <c r="A159" s="54"/>
    </row>
    <row r="160" s="1" customFormat="1" ht="15">
      <c r="A160" s="54"/>
    </row>
    <row r="161" s="1" customFormat="1" ht="15">
      <c r="A161" s="54"/>
    </row>
    <row r="162" s="1" customFormat="1" ht="15">
      <c r="A162" s="54"/>
    </row>
    <row r="163" s="1" customFormat="1" ht="15">
      <c r="A163" s="54"/>
    </row>
    <row r="164" s="1" customFormat="1" ht="15">
      <c r="A164" s="54"/>
    </row>
    <row r="165" s="1" customFormat="1" ht="15">
      <c r="A165" s="54"/>
    </row>
    <row r="166" s="1" customFormat="1" ht="15">
      <c r="A166" s="54"/>
    </row>
    <row r="167" s="1" customFormat="1" ht="12.75">
      <c r="A167" s="56"/>
    </row>
    <row r="168" s="1" customFormat="1" ht="12.75">
      <c r="A168" s="56"/>
    </row>
    <row r="169" s="1" customFormat="1" ht="12.75">
      <c r="A169" s="56"/>
    </row>
    <row r="170" s="1" customFormat="1" ht="12.75">
      <c r="A170" s="56"/>
    </row>
    <row r="171" s="1" customFormat="1" ht="12.75">
      <c r="A171" s="56"/>
    </row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</sheetData>
  <mergeCells count="1">
    <mergeCell ref="A52:L52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59" r:id="rId1"/>
  <headerFooter alignWithMargins="0">
    <oddHeader>&amp;R&amp;14ROAD TRANSPORT VEHICLES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6.57421875" style="0" customWidth="1"/>
    <col min="5" max="5" width="14.57421875" style="0" customWidth="1"/>
    <col min="6" max="6" width="12.8515625" style="508" bestFit="1" customWidth="1"/>
    <col min="9" max="9" width="10.28125" style="0" bestFit="1" customWidth="1"/>
    <col min="10" max="10" width="13.00390625" style="0" customWidth="1"/>
  </cols>
  <sheetData>
    <row r="1" spans="1:6" s="53" customFormat="1" ht="18.75">
      <c r="A1" s="115" t="s">
        <v>613</v>
      </c>
      <c r="F1" s="106"/>
    </row>
    <row r="3" spans="3:10" ht="15.75">
      <c r="C3" s="347" t="s">
        <v>299</v>
      </c>
      <c r="D3" s="411"/>
      <c r="E3" s="411"/>
      <c r="F3" s="412" t="s">
        <v>308</v>
      </c>
      <c r="G3" s="411"/>
      <c r="H3" s="347" t="s">
        <v>300</v>
      </c>
      <c r="I3" s="411"/>
      <c r="J3" s="396"/>
    </row>
    <row r="4" spans="3:9" ht="15">
      <c r="C4" s="53"/>
      <c r="D4" s="53"/>
      <c r="E4" s="53"/>
      <c r="F4" s="106"/>
      <c r="G4" s="53"/>
      <c r="H4" s="53"/>
      <c r="I4" s="53"/>
    </row>
    <row r="5" spans="3:9" ht="15">
      <c r="C5" s="259" t="s">
        <v>416</v>
      </c>
      <c r="D5" s="53"/>
      <c r="E5" s="53"/>
      <c r="F5" s="500">
        <v>3624</v>
      </c>
      <c r="G5" s="298"/>
      <c r="H5" s="501">
        <v>58.498896247240616</v>
      </c>
      <c r="I5" s="301" t="s">
        <v>533</v>
      </c>
    </row>
    <row r="6" spans="3:9" ht="15">
      <c r="C6" s="260" t="s">
        <v>336</v>
      </c>
      <c r="D6" s="143"/>
      <c r="E6" s="143"/>
      <c r="F6" s="500">
        <v>3447</v>
      </c>
      <c r="G6" s="298"/>
      <c r="H6" s="501">
        <v>51.61009573542211</v>
      </c>
      <c r="I6" s="253"/>
    </row>
    <row r="7" spans="3:9" ht="15">
      <c r="C7" s="258" t="s">
        <v>529</v>
      </c>
      <c r="D7" s="53"/>
      <c r="E7" s="53"/>
      <c r="F7" s="500">
        <v>495</v>
      </c>
      <c r="G7" s="298"/>
      <c r="H7" s="501">
        <v>54.94949494949495</v>
      </c>
      <c r="I7" s="300" t="s">
        <v>536</v>
      </c>
    </row>
    <row r="8" spans="3:9" ht="15">
      <c r="C8" s="259" t="s">
        <v>309</v>
      </c>
      <c r="D8" s="53"/>
      <c r="E8" s="53"/>
      <c r="F8" s="500">
        <v>4524</v>
      </c>
      <c r="G8" s="298"/>
      <c r="H8" s="501">
        <v>43.899204244031836</v>
      </c>
      <c r="I8" s="253"/>
    </row>
    <row r="9" spans="3:9" ht="15">
      <c r="C9" s="259" t="s">
        <v>442</v>
      </c>
      <c r="D9" s="53"/>
      <c r="E9" s="53"/>
      <c r="F9" s="500">
        <v>1123</v>
      </c>
      <c r="G9" s="298"/>
      <c r="H9" s="501">
        <v>54.942119323241315</v>
      </c>
      <c r="I9" s="253"/>
    </row>
    <row r="10" spans="3:9" ht="15">
      <c r="C10" s="259" t="s">
        <v>432</v>
      </c>
      <c r="D10" s="282"/>
      <c r="E10" s="283"/>
      <c r="F10" s="500">
        <v>715</v>
      </c>
      <c r="G10" s="298"/>
      <c r="H10" s="501">
        <v>53.00699300699301</v>
      </c>
      <c r="I10" s="253"/>
    </row>
    <row r="11" spans="3:9" ht="15">
      <c r="C11" s="259" t="s">
        <v>310</v>
      </c>
      <c r="D11" s="53"/>
      <c r="E11" s="53"/>
      <c r="F11" s="500">
        <v>2370</v>
      </c>
      <c r="G11" s="298"/>
      <c r="H11" s="501">
        <v>48.94514767932489</v>
      </c>
      <c r="I11" s="253"/>
    </row>
    <row r="12" spans="3:9" ht="15">
      <c r="C12" s="259" t="s">
        <v>311</v>
      </c>
      <c r="D12" s="53"/>
      <c r="E12" s="53"/>
      <c r="F12" s="500">
        <v>4584</v>
      </c>
      <c r="G12" s="298"/>
      <c r="H12" s="501">
        <v>49.083769633507856</v>
      </c>
      <c r="I12" s="253"/>
    </row>
    <row r="13" spans="3:9" ht="15">
      <c r="C13" s="259" t="s">
        <v>433</v>
      </c>
      <c r="D13" s="53"/>
      <c r="E13" s="53"/>
      <c r="F13" s="500">
        <v>575</v>
      </c>
      <c r="G13" s="298"/>
      <c r="H13" s="501">
        <v>49.21739130434783</v>
      </c>
      <c r="I13" s="253"/>
    </row>
    <row r="14" spans="3:9" ht="15">
      <c r="C14" s="259" t="s">
        <v>530</v>
      </c>
      <c r="D14" s="53"/>
      <c r="E14" s="53"/>
      <c r="F14" s="500">
        <v>463</v>
      </c>
      <c r="G14" s="298"/>
      <c r="H14" s="501">
        <v>50.75593952483801</v>
      </c>
      <c r="I14" s="253"/>
    </row>
    <row r="15" spans="3:9" ht="15">
      <c r="C15" s="259" t="s">
        <v>434</v>
      </c>
      <c r="D15" s="53"/>
      <c r="E15" s="53"/>
      <c r="F15" s="500">
        <v>743</v>
      </c>
      <c r="G15" s="298"/>
      <c r="H15" s="501">
        <v>54.91251682368775</v>
      </c>
      <c r="I15" s="253"/>
    </row>
    <row r="16" spans="3:9" ht="15">
      <c r="C16" s="261" t="s">
        <v>415</v>
      </c>
      <c r="D16" s="53"/>
      <c r="E16" s="53"/>
      <c r="F16" s="500">
        <v>653</v>
      </c>
      <c r="G16" s="298"/>
      <c r="H16" s="501">
        <v>60.79632465543645</v>
      </c>
      <c r="I16" s="301" t="s">
        <v>534</v>
      </c>
    </row>
    <row r="17" spans="3:9" ht="15">
      <c r="C17" s="259" t="s">
        <v>312</v>
      </c>
      <c r="D17" s="53"/>
      <c r="E17" s="53"/>
      <c r="F17" s="500">
        <v>1830</v>
      </c>
      <c r="G17" s="298"/>
      <c r="H17" s="501">
        <v>47.868852459016395</v>
      </c>
      <c r="I17" s="253"/>
    </row>
    <row r="18" spans="3:9" ht="15">
      <c r="C18" s="259" t="s">
        <v>313</v>
      </c>
      <c r="D18" s="53"/>
      <c r="E18" s="53"/>
      <c r="F18" s="500">
        <v>2092</v>
      </c>
      <c r="G18" s="298"/>
      <c r="H18" s="501">
        <v>45.363288718929255</v>
      </c>
      <c r="I18" s="253"/>
    </row>
    <row r="19" spans="3:9" ht="15">
      <c r="C19" s="259" t="s">
        <v>314</v>
      </c>
      <c r="D19" s="53"/>
      <c r="E19" s="53"/>
      <c r="F19" s="500">
        <v>4491</v>
      </c>
      <c r="G19" s="298"/>
      <c r="H19" s="501">
        <v>47.539523491427296</v>
      </c>
      <c r="I19" s="253"/>
    </row>
    <row r="20" spans="3:9" ht="15">
      <c r="C20" s="259" t="s">
        <v>315</v>
      </c>
      <c r="D20" s="53"/>
      <c r="E20" s="53"/>
      <c r="F20" s="500">
        <v>2877</v>
      </c>
      <c r="G20" s="298"/>
      <c r="H20" s="501">
        <v>52.137643378519286</v>
      </c>
      <c r="I20" s="300"/>
    </row>
    <row r="21" spans="3:9" ht="15">
      <c r="C21" s="299" t="s">
        <v>417</v>
      </c>
      <c r="D21" s="53"/>
      <c r="E21" s="53"/>
      <c r="F21" s="500">
        <v>6692</v>
      </c>
      <c r="G21" s="298"/>
      <c r="H21" s="501">
        <v>46.32396891811118</v>
      </c>
      <c r="I21" s="300"/>
    </row>
    <row r="22" spans="3:9" ht="15">
      <c r="C22" s="259" t="s">
        <v>483</v>
      </c>
      <c r="D22" s="53"/>
      <c r="E22" s="53"/>
      <c r="F22" s="500">
        <v>6859</v>
      </c>
      <c r="G22" s="298"/>
      <c r="H22" s="501">
        <v>47.047674588132374</v>
      </c>
      <c r="I22" s="253"/>
    </row>
    <row r="23" spans="3:9" ht="15">
      <c r="C23" s="261" t="s">
        <v>316</v>
      </c>
      <c r="D23" s="53"/>
      <c r="E23" s="53"/>
      <c r="F23" s="500">
        <v>1589</v>
      </c>
      <c r="G23" s="298"/>
      <c r="H23" s="501">
        <v>54.499685336689744</v>
      </c>
      <c r="I23" s="253"/>
    </row>
    <row r="24" spans="3:9" ht="15">
      <c r="C24" s="259" t="s">
        <v>24</v>
      </c>
      <c r="D24" s="53"/>
      <c r="E24" s="53"/>
      <c r="F24" s="500">
        <v>3461</v>
      </c>
      <c r="G24" s="298"/>
      <c r="H24" s="501">
        <v>49.20543195608206</v>
      </c>
      <c r="I24" s="253"/>
    </row>
    <row r="25" spans="3:12" ht="15">
      <c r="C25" s="259" t="s">
        <v>435</v>
      </c>
      <c r="D25" s="53"/>
      <c r="E25" s="53"/>
      <c r="F25" s="500">
        <v>494</v>
      </c>
      <c r="G25" s="298"/>
      <c r="H25" s="501">
        <v>57.08502024291498</v>
      </c>
      <c r="I25" s="253"/>
      <c r="K25" s="282"/>
      <c r="L25" s="283"/>
    </row>
    <row r="26" spans="3:12" ht="15">
      <c r="C26" s="259" t="s">
        <v>436</v>
      </c>
      <c r="D26" s="282"/>
      <c r="E26" s="283"/>
      <c r="F26" s="500">
        <v>500</v>
      </c>
      <c r="G26" s="298"/>
      <c r="H26" s="501">
        <v>61.6</v>
      </c>
      <c r="I26" s="253"/>
      <c r="K26" s="282"/>
      <c r="L26" s="283"/>
    </row>
    <row r="27" spans="3:9" ht="15">
      <c r="C27" s="259" t="s">
        <v>317</v>
      </c>
      <c r="D27" s="53"/>
      <c r="E27" s="53"/>
      <c r="F27" s="500">
        <v>944</v>
      </c>
      <c r="G27" s="298"/>
      <c r="H27" s="501">
        <v>51.16525423728814</v>
      </c>
      <c r="I27" s="300"/>
    </row>
    <row r="28" spans="3:9" ht="15">
      <c r="C28" s="259" t="s">
        <v>437</v>
      </c>
      <c r="D28" s="53"/>
      <c r="E28" s="53"/>
      <c r="F28" s="500">
        <v>6930</v>
      </c>
      <c r="G28" s="298"/>
      <c r="H28" s="501">
        <v>39.95670995670996</v>
      </c>
      <c r="I28" s="300"/>
    </row>
    <row r="29" spans="3:9" ht="15">
      <c r="C29" s="259" t="s">
        <v>418</v>
      </c>
      <c r="D29" s="53"/>
      <c r="E29" s="53"/>
      <c r="F29" s="500">
        <v>6371</v>
      </c>
      <c r="G29" s="298"/>
      <c r="H29" s="501">
        <v>40.38612462721708</v>
      </c>
      <c r="I29" s="300"/>
    </row>
    <row r="30" spans="3:9" ht="15">
      <c r="C30" s="259" t="s">
        <v>318</v>
      </c>
      <c r="D30" s="53"/>
      <c r="E30" s="53"/>
      <c r="F30" s="500">
        <v>7029</v>
      </c>
      <c r="G30" s="298"/>
      <c r="H30" s="501">
        <v>42.56651017214397</v>
      </c>
      <c r="I30" s="300"/>
    </row>
    <row r="31" spans="3:9" ht="15">
      <c r="C31" s="299" t="s">
        <v>484</v>
      </c>
      <c r="D31" s="53"/>
      <c r="E31" s="53"/>
      <c r="F31" s="500">
        <v>7923</v>
      </c>
      <c r="G31" s="298"/>
      <c r="H31" s="501">
        <v>38.64697715511801</v>
      </c>
      <c r="I31" s="300"/>
    </row>
    <row r="32" spans="3:9" ht="15">
      <c r="C32" s="259" t="s">
        <v>319</v>
      </c>
      <c r="D32" s="53"/>
      <c r="E32" s="53"/>
      <c r="F32" s="500">
        <v>2320</v>
      </c>
      <c r="G32" s="298"/>
      <c r="H32" s="501">
        <v>48.44827586206897</v>
      </c>
      <c r="I32" s="253"/>
    </row>
    <row r="33" spans="3:9" ht="15">
      <c r="C33" s="259" t="s">
        <v>414</v>
      </c>
      <c r="D33" s="53"/>
      <c r="E33" s="53"/>
      <c r="F33" s="500">
        <v>1145</v>
      </c>
      <c r="G33" s="298"/>
      <c r="H33" s="501">
        <v>56.76855895196507</v>
      </c>
      <c r="I33" s="253"/>
    </row>
    <row r="34" spans="3:9" ht="15">
      <c r="C34" s="259" t="s">
        <v>320</v>
      </c>
      <c r="D34" s="53"/>
      <c r="E34" s="53"/>
      <c r="F34" s="500">
        <v>7098</v>
      </c>
      <c r="G34" s="298"/>
      <c r="H34" s="501">
        <v>38.447449985911526</v>
      </c>
      <c r="I34" s="253"/>
    </row>
    <row r="35" spans="3:9" ht="15">
      <c r="C35" s="259" t="s">
        <v>321</v>
      </c>
      <c r="D35" s="53"/>
      <c r="E35" s="53"/>
      <c r="F35" s="500">
        <v>2138</v>
      </c>
      <c r="G35" s="298"/>
      <c r="H35" s="501">
        <v>50.79513564078579</v>
      </c>
      <c r="I35" s="253"/>
    </row>
    <row r="36" spans="3:9" ht="15">
      <c r="C36" s="262" t="s">
        <v>438</v>
      </c>
      <c r="D36" s="54"/>
      <c r="E36" s="54"/>
      <c r="F36" s="500">
        <v>739</v>
      </c>
      <c r="G36" s="298"/>
      <c r="H36" s="501">
        <v>67.11772665764548</v>
      </c>
      <c r="I36" s="253"/>
    </row>
    <row r="37" spans="3:9" ht="15">
      <c r="C37" s="262" t="s">
        <v>322</v>
      </c>
      <c r="D37" s="54"/>
      <c r="E37" s="54"/>
      <c r="F37" s="500">
        <v>2431</v>
      </c>
      <c r="G37" s="298"/>
      <c r="H37" s="501">
        <v>42.49280131633073</v>
      </c>
      <c r="I37" s="253"/>
    </row>
    <row r="38" spans="3:9" ht="15">
      <c r="C38" s="262" t="s">
        <v>323</v>
      </c>
      <c r="D38" s="54"/>
      <c r="E38" s="54"/>
      <c r="F38" s="500">
        <v>1595</v>
      </c>
      <c r="G38" s="298"/>
      <c r="H38" s="501">
        <v>48.96551724137931</v>
      </c>
      <c r="I38" s="301" t="s">
        <v>535</v>
      </c>
    </row>
    <row r="39" spans="3:9" ht="15">
      <c r="C39" s="262" t="s">
        <v>531</v>
      </c>
      <c r="D39" s="54"/>
      <c r="E39" s="54"/>
      <c r="F39" s="500">
        <v>2386</v>
      </c>
      <c r="G39" s="298"/>
      <c r="H39" s="501">
        <v>49.24559932942163</v>
      </c>
      <c r="I39" s="300" t="s">
        <v>537</v>
      </c>
    </row>
    <row r="40" spans="3:9" ht="15">
      <c r="C40" s="262" t="s">
        <v>439</v>
      </c>
      <c r="D40" s="54"/>
      <c r="E40" s="54"/>
      <c r="F40" s="500">
        <v>1676</v>
      </c>
      <c r="G40" s="298"/>
      <c r="H40" s="501">
        <v>44.63007159904535</v>
      </c>
      <c r="I40" s="253"/>
    </row>
    <row r="41" spans="3:9" ht="15">
      <c r="C41" s="262" t="s">
        <v>532</v>
      </c>
      <c r="D41" s="54"/>
      <c r="E41" s="54"/>
      <c r="F41" s="500">
        <v>452</v>
      </c>
      <c r="G41" s="298"/>
      <c r="H41" s="501">
        <v>73.00884955752213</v>
      </c>
      <c r="I41" s="253"/>
    </row>
    <row r="42" spans="3:9" ht="15">
      <c r="C42" s="262" t="s">
        <v>440</v>
      </c>
      <c r="D42" s="54"/>
      <c r="E42" s="54"/>
      <c r="F42" s="500">
        <v>556</v>
      </c>
      <c r="G42" s="298"/>
      <c r="H42" s="501">
        <v>51.79856115107914</v>
      </c>
      <c r="I42" s="253"/>
    </row>
    <row r="43" spans="3:9" ht="15">
      <c r="C43" s="262" t="s">
        <v>324</v>
      </c>
      <c r="D43" s="54"/>
      <c r="E43" s="54"/>
      <c r="F43" s="500">
        <v>6385</v>
      </c>
      <c r="G43" s="298"/>
      <c r="H43" s="501">
        <v>42.490211433046206</v>
      </c>
      <c r="I43" s="253"/>
    </row>
    <row r="44" spans="3:9" ht="15">
      <c r="C44" s="262" t="s">
        <v>325</v>
      </c>
      <c r="D44" s="54"/>
      <c r="E44" s="54"/>
      <c r="F44" s="500">
        <v>1830</v>
      </c>
      <c r="G44" s="298"/>
      <c r="H44" s="501">
        <v>47.10382513661202</v>
      </c>
      <c r="I44" s="253"/>
    </row>
    <row r="45" spans="3:9" ht="15">
      <c r="C45" s="262" t="s">
        <v>326</v>
      </c>
      <c r="D45" s="54"/>
      <c r="E45" s="54"/>
      <c r="F45" s="500">
        <v>1116</v>
      </c>
      <c r="G45" s="298"/>
      <c r="H45" s="501">
        <v>57.25806451612903</v>
      </c>
      <c r="I45" s="253"/>
    </row>
    <row r="46" spans="3:9" ht="15">
      <c r="C46" s="262" t="s">
        <v>327</v>
      </c>
      <c r="D46" s="54"/>
      <c r="E46" s="54"/>
      <c r="F46" s="500">
        <v>2768</v>
      </c>
      <c r="G46" s="298"/>
      <c r="H46" s="501">
        <v>52.96242774566473</v>
      </c>
      <c r="I46" s="253"/>
    </row>
    <row r="47" spans="3:9" ht="15">
      <c r="C47" s="262" t="s">
        <v>40</v>
      </c>
      <c r="D47" s="54"/>
      <c r="E47" s="54"/>
      <c r="F47" s="500">
        <v>3257</v>
      </c>
      <c r="G47" s="298"/>
      <c r="H47" s="501">
        <v>43.3834817316549</v>
      </c>
      <c r="I47" s="253"/>
    </row>
    <row r="48" spans="3:8" ht="15">
      <c r="C48" s="262" t="s">
        <v>441</v>
      </c>
      <c r="D48" s="54"/>
      <c r="E48" s="54"/>
      <c r="F48" s="500">
        <v>551</v>
      </c>
      <c r="G48" s="282"/>
      <c r="H48" s="501">
        <v>68.23956442831216</v>
      </c>
    </row>
    <row r="49" spans="3:10" ht="15">
      <c r="C49" s="413" t="s">
        <v>443</v>
      </c>
      <c r="D49" s="54"/>
      <c r="E49" s="54"/>
      <c r="F49" s="502">
        <v>418</v>
      </c>
      <c r="G49" s="1"/>
      <c r="H49" s="503">
        <v>51.19617224880383</v>
      </c>
      <c r="I49" s="253"/>
      <c r="J49" s="253"/>
    </row>
    <row r="50" spans="3:10" ht="15">
      <c r="C50" s="413" t="s">
        <v>340</v>
      </c>
      <c r="D50" s="54"/>
      <c r="E50" s="54"/>
      <c r="F50" s="504">
        <v>7592</v>
      </c>
      <c r="G50" s="346"/>
      <c r="H50" s="505" t="s">
        <v>610</v>
      </c>
      <c r="I50" s="253"/>
      <c r="J50" s="253"/>
    </row>
    <row r="51" spans="3:10" ht="15">
      <c r="C51" s="414" t="s">
        <v>337</v>
      </c>
      <c r="D51" s="396"/>
      <c r="E51" s="396"/>
      <c r="F51" s="506">
        <v>129851</v>
      </c>
      <c r="G51" s="346"/>
      <c r="H51" s="507">
        <v>47.09474705624139</v>
      </c>
      <c r="I51" s="285"/>
      <c r="J51" s="465"/>
    </row>
    <row r="53" spans="1:6" s="116" customFormat="1" ht="12.75">
      <c r="A53" s="116" t="s">
        <v>481</v>
      </c>
      <c r="F53" s="448"/>
    </row>
    <row r="54" spans="1:6" s="116" customFormat="1" ht="11.25" customHeight="1">
      <c r="A54" s="116" t="s">
        <v>444</v>
      </c>
      <c r="F54" s="448"/>
    </row>
    <row r="55" spans="1:6" s="116" customFormat="1" ht="11.25" customHeight="1">
      <c r="A55" s="116" t="s">
        <v>353</v>
      </c>
      <c r="F55" s="448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&amp;R&amp;"Arial,Bold"&amp;14ROAD TRANSPORT VEHICLES&amp;"Arial,Regular"&amp;10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3" max="4" width="0" style="0" hidden="1" customWidth="1"/>
    <col min="5" max="5" width="9.28125" style="0" hidden="1" customWidth="1"/>
    <col min="8" max="8" width="9.421875" style="0" customWidth="1"/>
    <col min="9" max="10" width="11.00390625" style="0" bestFit="1" customWidth="1"/>
    <col min="11" max="11" width="9.8515625" style="0" customWidth="1"/>
    <col min="14" max="14" width="9.00390625" style="0" customWidth="1"/>
    <col min="15" max="15" width="10.28125" style="0" customWidth="1"/>
    <col min="16" max="16" width="0.9921875" style="0" customWidth="1"/>
    <col min="17" max="17" width="10.421875" style="0" customWidth="1"/>
  </cols>
  <sheetData>
    <row r="1" spans="1:14" s="53" customFormat="1" ht="23.25" customHeight="1">
      <c r="A1" s="112" t="s">
        <v>541</v>
      </c>
      <c r="D1" s="54"/>
      <c r="F1" s="54"/>
      <c r="I1" s="54"/>
      <c r="N1" s="54"/>
    </row>
    <row r="2" spans="1:15" s="53" customFormat="1" ht="15.75" customHeight="1">
      <c r="A2" s="340"/>
      <c r="B2" s="341"/>
      <c r="C2" s="341"/>
      <c r="D2" s="340"/>
      <c r="E2" s="340"/>
      <c r="F2" s="340"/>
      <c r="G2" s="341" t="s">
        <v>237</v>
      </c>
      <c r="H2" s="341"/>
      <c r="I2" s="340"/>
      <c r="J2" s="341"/>
      <c r="K2" s="341"/>
      <c r="L2" s="341"/>
      <c r="M2" s="342"/>
      <c r="N2" s="340"/>
      <c r="O2" s="341"/>
    </row>
    <row r="3" spans="1:15" s="53" customFormat="1" ht="20.25" customHeight="1">
      <c r="A3" s="148"/>
      <c r="B3" s="343"/>
      <c r="C3" s="344"/>
      <c r="D3" s="148"/>
      <c r="E3" s="148"/>
      <c r="F3" s="344" t="s">
        <v>115</v>
      </c>
      <c r="G3" s="344" t="s">
        <v>116</v>
      </c>
      <c r="H3" s="344" t="s">
        <v>117</v>
      </c>
      <c r="I3" s="344" t="s">
        <v>118</v>
      </c>
      <c r="J3" s="344" t="s">
        <v>119</v>
      </c>
      <c r="K3" s="344" t="s">
        <v>120</v>
      </c>
      <c r="L3" s="344" t="s">
        <v>121</v>
      </c>
      <c r="M3" s="344" t="s">
        <v>303</v>
      </c>
      <c r="N3" s="344" t="s">
        <v>141</v>
      </c>
      <c r="O3" s="344" t="s">
        <v>142</v>
      </c>
    </row>
    <row r="4" spans="1:15" ht="12.75">
      <c r="A4" s="1"/>
      <c r="B4" s="1"/>
      <c r="C4" s="1"/>
      <c r="F4" s="1"/>
      <c r="G4" s="1"/>
      <c r="H4" s="1"/>
      <c r="I4" s="1"/>
      <c r="J4" s="1"/>
      <c r="K4" s="1"/>
      <c r="L4" s="1"/>
      <c r="M4" s="39"/>
      <c r="O4" s="39" t="s">
        <v>147</v>
      </c>
    </row>
    <row r="5" spans="1:15" ht="15">
      <c r="A5" s="286" t="s">
        <v>424</v>
      </c>
      <c r="B5" s="8"/>
      <c r="C5" s="43"/>
      <c r="F5" s="100">
        <v>28.22</v>
      </c>
      <c r="G5" s="100">
        <v>56.83</v>
      </c>
      <c r="H5" s="100">
        <v>61.98</v>
      </c>
      <c r="I5" s="100">
        <v>63.92</v>
      </c>
      <c r="J5" s="100">
        <v>51.18</v>
      </c>
      <c r="K5" s="100">
        <v>37.02</v>
      </c>
      <c r="L5" s="100">
        <v>22.57</v>
      </c>
      <c r="M5" s="100">
        <v>49.16</v>
      </c>
      <c r="N5" s="100">
        <v>67.63</v>
      </c>
      <c r="O5" s="100">
        <v>33.78</v>
      </c>
    </row>
    <row r="6" spans="1:15" ht="15">
      <c r="A6" s="286" t="s">
        <v>425</v>
      </c>
      <c r="B6" s="8"/>
      <c r="C6" s="43"/>
      <c r="F6" s="100">
        <v>39.13</v>
      </c>
      <c r="G6" s="100">
        <v>63.44</v>
      </c>
      <c r="H6" s="100">
        <v>71.77</v>
      </c>
      <c r="I6" s="100">
        <v>70.64</v>
      </c>
      <c r="J6" s="100">
        <v>63.12</v>
      </c>
      <c r="K6" s="100">
        <v>50.18</v>
      </c>
      <c r="L6" s="100">
        <v>28.51</v>
      </c>
      <c r="M6" s="100">
        <v>58.1</v>
      </c>
      <c r="N6" s="100">
        <v>72.76</v>
      </c>
      <c r="O6" s="100">
        <v>45.66</v>
      </c>
    </row>
    <row r="7" spans="1:15" ht="15">
      <c r="A7" s="286" t="s">
        <v>426</v>
      </c>
      <c r="B7" s="8"/>
      <c r="C7" s="43"/>
      <c r="F7" s="287">
        <v>46.43</v>
      </c>
      <c r="G7" s="287">
        <v>72.79</v>
      </c>
      <c r="H7" s="287">
        <v>77.32</v>
      </c>
      <c r="I7" s="287">
        <v>72.52</v>
      </c>
      <c r="J7" s="287">
        <v>57.14</v>
      </c>
      <c r="K7" s="287">
        <v>48.75</v>
      </c>
      <c r="L7" s="287">
        <v>28.51</v>
      </c>
      <c r="M7" s="287">
        <v>60.3</v>
      </c>
      <c r="N7" s="287">
        <v>77.33</v>
      </c>
      <c r="O7" s="287">
        <v>45.72</v>
      </c>
    </row>
    <row r="8" spans="1:15" ht="15">
      <c r="A8" s="286" t="s">
        <v>427</v>
      </c>
      <c r="B8" s="8"/>
      <c r="C8" s="43"/>
      <c r="D8" s="1"/>
      <c r="F8" s="100">
        <v>38.121880000000004</v>
      </c>
      <c r="G8" s="100">
        <v>66.12051</v>
      </c>
      <c r="H8" s="100">
        <v>75.74843999999999</v>
      </c>
      <c r="I8" s="100">
        <v>74.29825</v>
      </c>
      <c r="J8" s="100">
        <v>66.10891</v>
      </c>
      <c r="K8" s="100">
        <v>60.71927</v>
      </c>
      <c r="L8" s="100">
        <v>32.521679999999996</v>
      </c>
      <c r="M8" s="100">
        <v>63.114459999999994</v>
      </c>
      <c r="N8" s="100">
        <v>77.05046</v>
      </c>
      <c r="O8" s="100">
        <v>50.540859999999995</v>
      </c>
    </row>
    <row r="9" spans="1:15" ht="15" customHeight="1">
      <c r="A9" s="286" t="s">
        <v>428</v>
      </c>
      <c r="B9" s="1"/>
      <c r="C9" s="1"/>
      <c r="D9" s="1"/>
      <c r="E9" s="1"/>
      <c r="F9" s="100">
        <v>40.24286</v>
      </c>
      <c r="G9" s="100">
        <v>70.41992</v>
      </c>
      <c r="H9" s="100">
        <v>79.2992</v>
      </c>
      <c r="I9" s="100">
        <v>81.10656</v>
      </c>
      <c r="J9" s="100">
        <v>70.08282</v>
      </c>
      <c r="K9" s="100">
        <v>64.79185</v>
      </c>
      <c r="L9" s="100">
        <v>31.447750000000003</v>
      </c>
      <c r="M9" s="100">
        <v>66.6667</v>
      </c>
      <c r="N9" s="100">
        <v>77.77176999999999</v>
      </c>
      <c r="O9" s="100">
        <v>56.97743</v>
      </c>
    </row>
    <row r="10" spans="1:15" ht="15" customHeight="1">
      <c r="A10" s="286" t="s">
        <v>429</v>
      </c>
      <c r="B10" s="1"/>
      <c r="C10" s="1"/>
      <c r="D10" s="1"/>
      <c r="E10" s="1"/>
      <c r="F10" s="100">
        <v>32.080690000000004</v>
      </c>
      <c r="G10" s="100">
        <v>70.59559</v>
      </c>
      <c r="H10" s="100">
        <v>76.40713</v>
      </c>
      <c r="I10" s="100">
        <v>81.21404</v>
      </c>
      <c r="J10" s="100">
        <v>71.08370000000001</v>
      </c>
      <c r="K10" s="100">
        <v>68.65790000000001</v>
      </c>
      <c r="L10" s="100">
        <v>34.81512</v>
      </c>
      <c r="M10" s="100">
        <v>66.87964</v>
      </c>
      <c r="N10" s="100">
        <v>78.73871</v>
      </c>
      <c r="O10" s="100">
        <v>56.49125</v>
      </c>
    </row>
    <row r="11" spans="1:15" ht="15" customHeight="1">
      <c r="A11" s="286" t="s">
        <v>430</v>
      </c>
      <c r="B11" s="1"/>
      <c r="C11" s="1"/>
      <c r="D11" s="1"/>
      <c r="E11" s="1"/>
      <c r="F11" s="100">
        <v>36.62627136983337</v>
      </c>
      <c r="G11" s="100">
        <v>64.80361173814899</v>
      </c>
      <c r="H11" s="100">
        <v>78.50141277427007</v>
      </c>
      <c r="I11" s="100">
        <v>83.10103109589599</v>
      </c>
      <c r="J11" s="100">
        <v>73.41348287408722</v>
      </c>
      <c r="K11" s="100">
        <v>68.1300137594434</v>
      </c>
      <c r="L11" s="100">
        <v>38.98380355276907</v>
      </c>
      <c r="M11" s="100">
        <v>67.26935009659401</v>
      </c>
      <c r="N11" s="100">
        <v>77.19613488919198</v>
      </c>
      <c r="O11" s="100">
        <v>58.50733149037543</v>
      </c>
    </row>
    <row r="12" spans="1:15" ht="15" customHeight="1">
      <c r="A12" s="286" t="s">
        <v>431</v>
      </c>
      <c r="B12" s="1"/>
      <c r="C12" s="1"/>
      <c r="D12" s="1"/>
      <c r="E12" s="1"/>
      <c r="F12" s="100">
        <v>31.661231040016563</v>
      </c>
      <c r="G12" s="100">
        <v>65.30096990300972</v>
      </c>
      <c r="H12" s="100">
        <v>79.96682403981114</v>
      </c>
      <c r="I12" s="100">
        <v>79.84775710495742</v>
      </c>
      <c r="J12" s="100">
        <v>74.71892538411997</v>
      </c>
      <c r="K12" s="100">
        <v>64.70367591897974</v>
      </c>
      <c r="L12" s="100">
        <v>43.06480920654149</v>
      </c>
      <c r="M12" s="100">
        <v>67.28760778776942</v>
      </c>
      <c r="N12" s="100">
        <v>77.68030854055093</v>
      </c>
      <c r="O12" s="100">
        <v>57.70057647305036</v>
      </c>
    </row>
    <row r="13" spans="1:15" ht="15" customHeight="1">
      <c r="A13" s="286" t="s">
        <v>474</v>
      </c>
      <c r="B13" s="1"/>
      <c r="C13" s="1"/>
      <c r="D13" s="1"/>
      <c r="E13" s="1"/>
      <c r="F13" s="100">
        <v>32.47056146538483</v>
      </c>
      <c r="G13" s="100">
        <v>65.56991511187762</v>
      </c>
      <c r="H13" s="100">
        <v>78.17035625274887</v>
      </c>
      <c r="I13" s="100">
        <v>81.59195322288738</v>
      </c>
      <c r="J13" s="100">
        <v>77.1740344866113</v>
      </c>
      <c r="K13" s="100">
        <v>69.41372559394677</v>
      </c>
      <c r="L13" s="100">
        <v>41.86077673805749</v>
      </c>
      <c r="M13" s="100">
        <v>67.93147310287087</v>
      </c>
      <c r="N13" s="100">
        <v>78.6656995858273</v>
      </c>
      <c r="O13" s="100">
        <v>58.21718646480014</v>
      </c>
    </row>
    <row r="14" spans="1:15" ht="15" customHeight="1">
      <c r="A14" s="286" t="s">
        <v>488</v>
      </c>
      <c r="B14" s="1"/>
      <c r="C14" s="1"/>
      <c r="D14" s="1"/>
      <c r="E14" s="1"/>
      <c r="F14" s="100">
        <v>31.84082325250424</v>
      </c>
      <c r="G14" s="100">
        <v>62.128096145390586</v>
      </c>
      <c r="H14" s="100">
        <v>76.09322033898306</v>
      </c>
      <c r="I14" s="100">
        <v>80.49373133320958</v>
      </c>
      <c r="J14" s="100">
        <v>79.02204456405588</v>
      </c>
      <c r="K14" s="100">
        <v>68.73224156635843</v>
      </c>
      <c r="L14" s="100">
        <v>44.717704340619505</v>
      </c>
      <c r="M14" s="100">
        <v>66.84838357967266</v>
      </c>
      <c r="N14" s="100">
        <v>76.21969742997751</v>
      </c>
      <c r="O14" s="100">
        <v>58.27176357211693</v>
      </c>
    </row>
    <row r="15" spans="1:15" ht="15" customHeight="1">
      <c r="A15" s="345" t="s">
        <v>542</v>
      </c>
      <c r="B15" s="346"/>
      <c r="C15" s="346"/>
      <c r="D15" s="346"/>
      <c r="E15" s="346"/>
      <c r="F15" s="287">
        <v>40.56204416789922</v>
      </c>
      <c r="G15" s="287">
        <v>59.08912617127915</v>
      </c>
      <c r="H15" s="287">
        <v>78.43684577808791</v>
      </c>
      <c r="I15" s="287">
        <v>78.98152770843735</v>
      </c>
      <c r="J15" s="287">
        <v>79.9098504837291</v>
      </c>
      <c r="K15" s="287">
        <v>69.56879978028014</v>
      </c>
      <c r="L15" s="287">
        <v>50.27398779811426</v>
      </c>
      <c r="M15" s="287">
        <v>68.06959777478309</v>
      </c>
      <c r="N15" s="287">
        <v>77.33451719699632</v>
      </c>
      <c r="O15" s="287">
        <v>59.440590822253284</v>
      </c>
    </row>
    <row r="16" spans="1:15" ht="6" customHeight="1">
      <c r="A16" s="22"/>
      <c r="O16" s="181"/>
    </row>
    <row r="17" spans="1:15" ht="12.75">
      <c r="A17" t="s">
        <v>357</v>
      </c>
      <c r="O17" s="181"/>
    </row>
    <row r="18" spans="1:15" ht="12.75">
      <c r="A18" t="s">
        <v>350</v>
      </c>
      <c r="O18" s="181"/>
    </row>
    <row r="19" ht="12.75">
      <c r="O19" s="181"/>
    </row>
    <row r="20" spans="13:15" ht="12.75">
      <c r="M20" s="180"/>
      <c r="O20" s="181"/>
    </row>
    <row r="21" spans="1:17" s="53" customFormat="1" ht="18.75">
      <c r="A21" s="222" t="s">
        <v>615</v>
      </c>
      <c r="B21" s="220"/>
      <c r="C21" s="220"/>
      <c r="D21" s="203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</row>
    <row r="22" spans="1:17" ht="10.5" customHeight="1">
      <c r="A22" s="32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20"/>
      <c r="O22" s="220"/>
      <c r="P22" s="57"/>
      <c r="Q22" s="57"/>
    </row>
    <row r="23" spans="1:17" ht="15.75">
      <c r="A23" s="329"/>
      <c r="B23" s="330"/>
      <c r="C23" s="330"/>
      <c r="D23" s="331"/>
      <c r="E23" s="331"/>
      <c r="F23" s="331"/>
      <c r="G23" s="331"/>
      <c r="H23" s="331"/>
      <c r="I23" s="330"/>
      <c r="J23" s="330" t="s">
        <v>237</v>
      </c>
      <c r="K23" s="330"/>
      <c r="L23" s="330"/>
      <c r="M23" s="330"/>
      <c r="N23" s="330"/>
      <c r="O23" s="332" t="s">
        <v>348</v>
      </c>
      <c r="P23" s="329"/>
      <c r="Q23" s="332" t="s">
        <v>150</v>
      </c>
    </row>
    <row r="24" spans="1:17" s="53" customFormat="1" ht="21" customHeight="1">
      <c r="A24" s="333"/>
      <c r="B24" s="333"/>
      <c r="C24" s="334" t="s">
        <v>115</v>
      </c>
      <c r="D24" s="333"/>
      <c r="E24" s="333"/>
      <c r="F24" s="333"/>
      <c r="G24" s="333"/>
      <c r="H24" s="334" t="s">
        <v>115</v>
      </c>
      <c r="I24" s="334" t="s">
        <v>116</v>
      </c>
      <c r="J24" s="334" t="s">
        <v>117</v>
      </c>
      <c r="K24" s="334" t="s">
        <v>118</v>
      </c>
      <c r="L24" s="334" t="s">
        <v>119</v>
      </c>
      <c r="M24" s="334" t="s">
        <v>120</v>
      </c>
      <c r="N24" s="335" t="s">
        <v>121</v>
      </c>
      <c r="O24" s="335" t="s">
        <v>349</v>
      </c>
      <c r="P24" s="333"/>
      <c r="Q24" s="335" t="s">
        <v>151</v>
      </c>
    </row>
    <row r="25" spans="1:17" ht="15">
      <c r="A25" s="118"/>
      <c r="B25" s="203"/>
      <c r="C25" s="203"/>
      <c r="D25" s="118"/>
      <c r="E25" s="118"/>
      <c r="F25" s="118"/>
      <c r="G25" s="118"/>
      <c r="H25" s="118"/>
      <c r="I25" s="203"/>
      <c r="J25" s="203"/>
      <c r="K25" s="203"/>
      <c r="L25" s="203"/>
      <c r="M25" s="203"/>
      <c r="N25" s="288" t="s">
        <v>147</v>
      </c>
      <c r="O25" s="203"/>
      <c r="P25" s="203"/>
      <c r="Q25" s="323" t="s">
        <v>153</v>
      </c>
    </row>
    <row r="26" spans="1:17" ht="6" customHeight="1">
      <c r="A26" s="203"/>
      <c r="B26" s="203"/>
      <c r="C26" s="203"/>
      <c r="D26" s="118"/>
      <c r="E26" s="118"/>
      <c r="F26" s="118"/>
      <c r="G26" s="118"/>
      <c r="H26" s="118"/>
      <c r="I26" s="203"/>
      <c r="J26" s="203"/>
      <c r="K26" s="203"/>
      <c r="L26" s="203"/>
      <c r="M26" s="203"/>
      <c r="N26" s="288"/>
      <c r="O26" s="203"/>
      <c r="P26" s="203"/>
      <c r="Q26" s="323"/>
    </row>
    <row r="27" spans="1:17" ht="32.25" customHeight="1">
      <c r="A27" s="324" t="s">
        <v>394</v>
      </c>
      <c r="B27" s="203"/>
      <c r="C27" s="203"/>
      <c r="D27" s="118"/>
      <c r="E27" s="118"/>
      <c r="F27" s="118"/>
      <c r="G27" s="118"/>
      <c r="H27" s="481">
        <v>38</v>
      </c>
      <c r="I27" s="481">
        <v>57</v>
      </c>
      <c r="J27" s="481">
        <v>78</v>
      </c>
      <c r="K27" s="481">
        <v>83</v>
      </c>
      <c r="L27" s="481">
        <v>78</v>
      </c>
      <c r="M27" s="481">
        <v>70</v>
      </c>
      <c r="N27" s="481">
        <v>46</v>
      </c>
      <c r="O27" s="481">
        <v>68</v>
      </c>
      <c r="P27" s="481"/>
      <c r="Q27" s="482">
        <v>12267</v>
      </c>
    </row>
    <row r="28" spans="1:17" ht="6" customHeight="1">
      <c r="A28" s="118"/>
      <c r="B28" s="203"/>
      <c r="C28" s="203"/>
      <c r="D28" s="118"/>
      <c r="E28" s="118"/>
      <c r="F28" s="325"/>
      <c r="G28" s="118"/>
      <c r="H28" s="451"/>
      <c r="I28" s="451"/>
      <c r="J28" s="451"/>
      <c r="K28" s="451"/>
      <c r="L28" s="451"/>
      <c r="M28" s="451"/>
      <c r="N28" s="451"/>
      <c r="O28" s="451"/>
      <c r="P28" s="451"/>
      <c r="Q28" s="452"/>
    </row>
    <row r="29" spans="1:18" ht="15.75">
      <c r="A29" s="212" t="s">
        <v>248</v>
      </c>
      <c r="B29" s="118"/>
      <c r="C29" s="203">
        <v>47</v>
      </c>
      <c r="D29" s="118"/>
      <c r="E29" s="118"/>
      <c r="F29" s="118"/>
      <c r="G29" s="204"/>
      <c r="H29" s="284"/>
      <c r="I29" s="284"/>
      <c r="J29" s="284"/>
      <c r="K29" s="284"/>
      <c r="L29" s="284"/>
      <c r="M29" s="284"/>
      <c r="N29" s="284"/>
      <c r="O29" s="284"/>
      <c r="P29" s="284"/>
      <c r="Q29" s="439"/>
      <c r="R29" s="231"/>
    </row>
    <row r="30" spans="1:18" ht="15" customHeight="1">
      <c r="A30" s="325" t="s">
        <v>141</v>
      </c>
      <c r="B30" s="118"/>
      <c r="C30" s="203">
        <v>39</v>
      </c>
      <c r="D30" s="118"/>
      <c r="E30" s="118"/>
      <c r="F30" s="118"/>
      <c r="G30" s="203"/>
      <c r="H30" s="451">
        <v>37</v>
      </c>
      <c r="I30" s="451">
        <v>63</v>
      </c>
      <c r="J30" s="451">
        <v>81</v>
      </c>
      <c r="K30" s="451">
        <v>87</v>
      </c>
      <c r="L30" s="451">
        <v>84</v>
      </c>
      <c r="M30" s="451">
        <v>84</v>
      </c>
      <c r="N30" s="451">
        <v>70</v>
      </c>
      <c r="O30" s="451">
        <v>76</v>
      </c>
      <c r="P30" s="451"/>
      <c r="Q30" s="452">
        <v>5289</v>
      </c>
      <c r="R30" s="231" t="s">
        <v>230</v>
      </c>
    </row>
    <row r="31" spans="1:18" ht="15">
      <c r="A31" s="325" t="s">
        <v>142</v>
      </c>
      <c r="B31" s="118"/>
      <c r="C31" s="203">
        <v>14</v>
      </c>
      <c r="D31" s="118"/>
      <c r="E31" s="118"/>
      <c r="F31" s="118"/>
      <c r="G31" s="203"/>
      <c r="H31" s="451">
        <v>38</v>
      </c>
      <c r="I31" s="451">
        <v>50</v>
      </c>
      <c r="J31" s="451">
        <v>76</v>
      </c>
      <c r="K31" s="451">
        <v>78</v>
      </c>
      <c r="L31" s="451">
        <v>73</v>
      </c>
      <c r="M31" s="451">
        <v>57</v>
      </c>
      <c r="N31" s="451">
        <v>30</v>
      </c>
      <c r="O31" s="451">
        <v>60</v>
      </c>
      <c r="P31" s="451"/>
      <c r="Q31" s="452">
        <v>6978</v>
      </c>
      <c r="R31" s="231" t="s">
        <v>230</v>
      </c>
    </row>
    <row r="32" spans="1:18" ht="6" customHeight="1">
      <c r="A32" s="203"/>
      <c r="B32" s="203"/>
      <c r="C32" s="203"/>
      <c r="D32" s="118"/>
      <c r="E32" s="203"/>
      <c r="F32" s="118"/>
      <c r="G32" s="203"/>
      <c r="H32" s="451"/>
      <c r="I32" s="451"/>
      <c r="J32" s="451"/>
      <c r="K32" s="451"/>
      <c r="L32" s="451"/>
      <c r="M32" s="451"/>
      <c r="N32" s="451"/>
      <c r="O32" s="451"/>
      <c r="P32" s="451"/>
      <c r="Q32" s="452"/>
      <c r="R32" s="231"/>
    </row>
    <row r="33" spans="1:18" ht="15.75">
      <c r="A33" s="212" t="s">
        <v>258</v>
      </c>
      <c r="B33" s="203"/>
      <c r="C33" s="203"/>
      <c r="D33" s="118"/>
      <c r="E33" s="203"/>
      <c r="F33" s="118"/>
      <c r="G33" s="203"/>
      <c r="H33" s="451"/>
      <c r="I33" s="451"/>
      <c r="J33" s="451"/>
      <c r="K33" s="451"/>
      <c r="L33" s="451"/>
      <c r="M33" s="451"/>
      <c r="N33" s="451"/>
      <c r="O33" s="451"/>
      <c r="P33" s="451"/>
      <c r="Q33" s="439"/>
      <c r="R33" s="231"/>
    </row>
    <row r="34" spans="1:18" ht="15">
      <c r="A34" s="325" t="s">
        <v>347</v>
      </c>
      <c r="B34" s="203"/>
      <c r="C34" s="203"/>
      <c r="D34" s="118"/>
      <c r="E34" s="203"/>
      <c r="F34" s="118"/>
      <c r="G34" s="203"/>
      <c r="H34" s="453" t="s">
        <v>614</v>
      </c>
      <c r="I34" s="451">
        <v>23</v>
      </c>
      <c r="J34" s="451">
        <v>42</v>
      </c>
      <c r="K34" s="451">
        <v>46</v>
      </c>
      <c r="L34" s="451">
        <v>46</v>
      </c>
      <c r="M34" s="451">
        <v>57</v>
      </c>
      <c r="N34" s="451">
        <v>38</v>
      </c>
      <c r="O34" s="451">
        <v>41</v>
      </c>
      <c r="P34" s="451"/>
      <c r="Q34" s="452">
        <v>2415</v>
      </c>
      <c r="R34" s="231" t="s">
        <v>230</v>
      </c>
    </row>
    <row r="35" spans="1:18" ht="14.25" customHeight="1">
      <c r="A35" s="325" t="s">
        <v>370</v>
      </c>
      <c r="B35" s="203"/>
      <c r="C35" s="203"/>
      <c r="D35" s="118"/>
      <c r="E35" s="203"/>
      <c r="F35" s="118"/>
      <c r="G35" s="203"/>
      <c r="H35" s="453" t="s">
        <v>614</v>
      </c>
      <c r="I35" s="451">
        <v>36</v>
      </c>
      <c r="J35" s="451">
        <v>54</v>
      </c>
      <c r="K35" s="451">
        <v>58</v>
      </c>
      <c r="L35" s="451">
        <v>56</v>
      </c>
      <c r="M35" s="451">
        <v>62</v>
      </c>
      <c r="N35" s="451">
        <v>42</v>
      </c>
      <c r="O35" s="451">
        <v>49</v>
      </c>
      <c r="P35" s="451"/>
      <c r="Q35" s="452">
        <v>2302</v>
      </c>
      <c r="R35" s="231" t="s">
        <v>230</v>
      </c>
    </row>
    <row r="36" spans="1:18" ht="15">
      <c r="A36" s="325" t="s">
        <v>260</v>
      </c>
      <c r="B36" s="203"/>
      <c r="C36" s="203"/>
      <c r="D36" s="118"/>
      <c r="E36" s="203"/>
      <c r="F36" s="118"/>
      <c r="G36" s="203"/>
      <c r="H36" s="453" t="s">
        <v>614</v>
      </c>
      <c r="I36" s="451">
        <v>51</v>
      </c>
      <c r="J36" s="451">
        <v>63</v>
      </c>
      <c r="K36" s="451">
        <v>71</v>
      </c>
      <c r="L36" s="451">
        <v>74</v>
      </c>
      <c r="M36" s="451">
        <v>66</v>
      </c>
      <c r="N36" s="451">
        <v>53</v>
      </c>
      <c r="O36" s="451">
        <v>61</v>
      </c>
      <c r="P36" s="451"/>
      <c r="Q36" s="452">
        <v>1728</v>
      </c>
      <c r="R36" s="231" t="s">
        <v>230</v>
      </c>
    </row>
    <row r="37" spans="1:18" ht="15">
      <c r="A37" s="325" t="s">
        <v>261</v>
      </c>
      <c r="B37" s="203"/>
      <c r="C37" s="203"/>
      <c r="D37" s="118"/>
      <c r="E37" s="203"/>
      <c r="F37" s="118"/>
      <c r="G37" s="203"/>
      <c r="H37" s="453" t="s">
        <v>614</v>
      </c>
      <c r="I37" s="451">
        <v>62</v>
      </c>
      <c r="J37" s="451">
        <v>78</v>
      </c>
      <c r="K37" s="451">
        <v>77</v>
      </c>
      <c r="L37" s="451">
        <v>79</v>
      </c>
      <c r="M37" s="451">
        <v>76</v>
      </c>
      <c r="N37" s="451">
        <v>63</v>
      </c>
      <c r="O37" s="451">
        <v>71</v>
      </c>
      <c r="P37" s="451"/>
      <c r="Q37" s="452">
        <v>1276</v>
      </c>
      <c r="R37" s="231" t="s">
        <v>230</v>
      </c>
    </row>
    <row r="38" spans="1:18" ht="15">
      <c r="A38" s="325" t="s">
        <v>262</v>
      </c>
      <c r="B38" s="203"/>
      <c r="C38" s="203"/>
      <c r="D38" s="118"/>
      <c r="E38" s="203"/>
      <c r="F38" s="118"/>
      <c r="G38" s="203"/>
      <c r="H38" s="453" t="s">
        <v>614</v>
      </c>
      <c r="I38" s="451">
        <v>75</v>
      </c>
      <c r="J38" s="451">
        <v>84</v>
      </c>
      <c r="K38" s="451">
        <v>90</v>
      </c>
      <c r="L38" s="451">
        <v>84</v>
      </c>
      <c r="M38" s="451">
        <v>82</v>
      </c>
      <c r="N38" s="453" t="s">
        <v>614</v>
      </c>
      <c r="O38" s="451">
        <v>80</v>
      </c>
      <c r="P38" s="451"/>
      <c r="Q38" s="452">
        <v>1099</v>
      </c>
      <c r="R38" s="231" t="s">
        <v>230</v>
      </c>
    </row>
    <row r="39" spans="1:18" ht="15">
      <c r="A39" s="325" t="s">
        <v>396</v>
      </c>
      <c r="B39" s="203"/>
      <c r="C39" s="203"/>
      <c r="D39" s="118"/>
      <c r="E39" s="203"/>
      <c r="F39" s="118"/>
      <c r="G39" s="203"/>
      <c r="H39" s="453" t="s">
        <v>614</v>
      </c>
      <c r="I39" s="451">
        <v>81</v>
      </c>
      <c r="J39" s="451">
        <v>90</v>
      </c>
      <c r="K39" s="451">
        <v>91</v>
      </c>
      <c r="L39" s="451">
        <v>88</v>
      </c>
      <c r="M39" s="451">
        <v>90</v>
      </c>
      <c r="N39" s="453" t="s">
        <v>614</v>
      </c>
      <c r="O39" s="451">
        <v>85</v>
      </c>
      <c r="P39" s="451"/>
      <c r="Q39" s="452">
        <v>1556</v>
      </c>
      <c r="R39" s="231" t="s">
        <v>230</v>
      </c>
    </row>
    <row r="40" spans="1:18" ht="15" customHeight="1">
      <c r="A40" s="326" t="s">
        <v>397</v>
      </c>
      <c r="B40" s="203"/>
      <c r="C40" s="203"/>
      <c r="D40" s="118"/>
      <c r="E40" s="203"/>
      <c r="F40" s="118"/>
      <c r="G40" s="203"/>
      <c r="H40" s="453" t="s">
        <v>614</v>
      </c>
      <c r="I40" s="453" t="s">
        <v>614</v>
      </c>
      <c r="J40" s="451">
        <v>94</v>
      </c>
      <c r="K40" s="451">
        <v>99</v>
      </c>
      <c r="L40" s="451">
        <v>94</v>
      </c>
      <c r="M40" s="453">
        <v>91</v>
      </c>
      <c r="N40" s="453" t="s">
        <v>614</v>
      </c>
      <c r="O40" s="451">
        <v>91</v>
      </c>
      <c r="P40" s="451"/>
      <c r="Q40" s="452">
        <v>1461</v>
      </c>
      <c r="R40" s="231" t="s">
        <v>230</v>
      </c>
    </row>
    <row r="41" spans="1:18" ht="6" customHeight="1">
      <c r="A41" s="118"/>
      <c r="B41" s="203"/>
      <c r="C41" s="203"/>
      <c r="D41" s="118"/>
      <c r="E41" s="203"/>
      <c r="F41" s="118"/>
      <c r="G41" s="203"/>
      <c r="H41" s="451"/>
      <c r="I41" s="451"/>
      <c r="J41" s="451"/>
      <c r="K41" s="451"/>
      <c r="L41" s="451"/>
      <c r="M41" s="453"/>
      <c r="N41" s="451"/>
      <c r="O41" s="451"/>
      <c r="P41" s="451"/>
      <c r="Q41" s="452"/>
      <c r="R41" s="231"/>
    </row>
    <row r="42" spans="1:18" ht="15.75">
      <c r="A42" s="212" t="s">
        <v>246</v>
      </c>
      <c r="B42" s="212"/>
      <c r="C42" s="220"/>
      <c r="D42" s="57"/>
      <c r="E42" s="220"/>
      <c r="F42" s="118"/>
      <c r="G42" s="220"/>
      <c r="H42" s="284"/>
      <c r="I42" s="284"/>
      <c r="J42" s="284"/>
      <c r="K42" s="284"/>
      <c r="L42" s="284"/>
      <c r="M42" s="453"/>
      <c r="N42" s="284"/>
      <c r="O42" s="284"/>
      <c r="P42" s="284"/>
      <c r="Q42" s="439"/>
      <c r="R42" s="231"/>
    </row>
    <row r="43" spans="1:18" ht="15" customHeight="1">
      <c r="A43" s="325" t="s">
        <v>282</v>
      </c>
      <c r="B43" s="118"/>
      <c r="C43" s="220"/>
      <c r="D43" s="57"/>
      <c r="E43" s="220"/>
      <c r="F43" s="118"/>
      <c r="G43" s="220"/>
      <c r="H43" s="451">
        <v>33</v>
      </c>
      <c r="I43" s="451">
        <v>50</v>
      </c>
      <c r="J43" s="451">
        <v>70</v>
      </c>
      <c r="K43" s="451">
        <v>75</v>
      </c>
      <c r="L43" s="451">
        <v>68</v>
      </c>
      <c r="M43" s="451">
        <v>60</v>
      </c>
      <c r="N43" s="451">
        <v>36</v>
      </c>
      <c r="O43" s="451">
        <v>58</v>
      </c>
      <c r="P43" s="451"/>
      <c r="Q43" s="452">
        <v>4233</v>
      </c>
      <c r="R43" s="231"/>
    </row>
    <row r="44" spans="1:18" ht="15">
      <c r="A44" s="325" t="s">
        <v>247</v>
      </c>
      <c r="B44" s="118"/>
      <c r="C44" s="220"/>
      <c r="D44" s="57"/>
      <c r="E44" s="220"/>
      <c r="F44" s="118"/>
      <c r="G44" s="220"/>
      <c r="H44" s="451">
        <v>30</v>
      </c>
      <c r="I44" s="451">
        <v>59</v>
      </c>
      <c r="J44" s="451">
        <v>83</v>
      </c>
      <c r="K44" s="451">
        <v>84</v>
      </c>
      <c r="L44" s="451">
        <v>78</v>
      </c>
      <c r="M44" s="451">
        <v>68</v>
      </c>
      <c r="N44" s="451">
        <v>46</v>
      </c>
      <c r="O44" s="451">
        <v>68</v>
      </c>
      <c r="P44" s="451"/>
      <c r="Q44" s="452">
        <v>3612</v>
      </c>
      <c r="R44" s="231"/>
    </row>
    <row r="45" spans="1:18" ht="15">
      <c r="A45" s="325" t="s">
        <v>499</v>
      </c>
      <c r="B45" s="118"/>
      <c r="C45" s="220"/>
      <c r="D45" s="57"/>
      <c r="E45" s="220"/>
      <c r="F45" s="118"/>
      <c r="G45" s="220"/>
      <c r="H45" s="453" t="s">
        <v>614</v>
      </c>
      <c r="I45" s="453" t="s">
        <v>614</v>
      </c>
      <c r="J45" s="451">
        <v>82</v>
      </c>
      <c r="K45" s="451">
        <v>85</v>
      </c>
      <c r="L45" s="451">
        <v>78</v>
      </c>
      <c r="M45" s="451">
        <v>75</v>
      </c>
      <c r="N45" s="451">
        <v>47</v>
      </c>
      <c r="O45" s="451">
        <v>72</v>
      </c>
      <c r="P45" s="451"/>
      <c r="Q45" s="452">
        <v>1117</v>
      </c>
      <c r="R45" s="231"/>
    </row>
    <row r="46" spans="1:18" ht="15">
      <c r="A46" s="325" t="s">
        <v>500</v>
      </c>
      <c r="B46" s="118"/>
      <c r="C46" s="220"/>
      <c r="D46" s="57"/>
      <c r="E46" s="220"/>
      <c r="F46" s="118"/>
      <c r="G46" s="220"/>
      <c r="H46" s="453" t="s">
        <v>614</v>
      </c>
      <c r="I46" s="453" t="s">
        <v>614</v>
      </c>
      <c r="J46" s="453" t="s">
        <v>614</v>
      </c>
      <c r="K46" s="451">
        <v>86</v>
      </c>
      <c r="L46" s="451">
        <v>87</v>
      </c>
      <c r="M46" s="451">
        <v>75</v>
      </c>
      <c r="N46" s="451">
        <v>54</v>
      </c>
      <c r="O46" s="451">
        <v>75</v>
      </c>
      <c r="P46" s="451"/>
      <c r="Q46" s="452">
        <v>771</v>
      </c>
      <c r="R46" s="231"/>
    </row>
    <row r="47" spans="1:17" ht="15">
      <c r="A47" s="325" t="s">
        <v>501</v>
      </c>
      <c r="B47" s="118"/>
      <c r="C47" s="220"/>
      <c r="D47" s="57"/>
      <c r="E47" s="220"/>
      <c r="F47" s="118"/>
      <c r="G47" s="220"/>
      <c r="H47" s="453" t="s">
        <v>614</v>
      </c>
      <c r="I47" s="453" t="s">
        <v>614</v>
      </c>
      <c r="J47" s="451">
        <v>92</v>
      </c>
      <c r="K47" s="451">
        <v>95</v>
      </c>
      <c r="L47" s="451">
        <v>92</v>
      </c>
      <c r="M47" s="451">
        <v>84</v>
      </c>
      <c r="N47" s="451">
        <v>67</v>
      </c>
      <c r="O47" s="451">
        <v>84</v>
      </c>
      <c r="P47" s="451"/>
      <c r="Q47" s="452">
        <v>1353</v>
      </c>
    </row>
    <row r="48" spans="1:17" ht="15" customHeight="1">
      <c r="A48" s="326" t="s">
        <v>502</v>
      </c>
      <c r="B48" s="57"/>
      <c r="C48" s="220"/>
      <c r="D48" s="57"/>
      <c r="E48" s="220"/>
      <c r="F48" s="57"/>
      <c r="G48" s="220"/>
      <c r="H48" s="453" t="s">
        <v>614</v>
      </c>
      <c r="I48" s="453" t="s">
        <v>614</v>
      </c>
      <c r="J48" s="451">
        <v>92</v>
      </c>
      <c r="K48" s="451">
        <v>90</v>
      </c>
      <c r="L48" s="451">
        <v>91</v>
      </c>
      <c r="M48" s="451">
        <v>90</v>
      </c>
      <c r="N48" s="451">
        <v>64</v>
      </c>
      <c r="O48" s="451">
        <v>83</v>
      </c>
      <c r="P48" s="451"/>
      <c r="Q48" s="452">
        <v>1181</v>
      </c>
    </row>
    <row r="49" spans="1:17" ht="6" customHeight="1">
      <c r="A49" s="326"/>
      <c r="B49" s="57"/>
      <c r="C49" s="220"/>
      <c r="D49" s="57"/>
      <c r="E49" s="220"/>
      <c r="F49" s="57"/>
      <c r="G49" s="220"/>
      <c r="H49" s="451"/>
      <c r="I49" s="451"/>
      <c r="J49" s="451"/>
      <c r="K49" s="451"/>
      <c r="L49" s="451"/>
      <c r="M49" s="451"/>
      <c r="N49" s="451"/>
      <c r="O49" s="451"/>
      <c r="P49" s="451"/>
      <c r="Q49" s="451"/>
    </row>
    <row r="50" spans="1:17" ht="15" customHeight="1">
      <c r="A50" s="327" t="s">
        <v>276</v>
      </c>
      <c r="B50" s="57"/>
      <c r="C50" s="220"/>
      <c r="D50" s="57"/>
      <c r="E50" s="220"/>
      <c r="F50" s="57"/>
      <c r="G50" s="220"/>
      <c r="H50" s="509">
        <v>349</v>
      </c>
      <c r="I50" s="509">
        <v>1246</v>
      </c>
      <c r="J50" s="509">
        <v>1827</v>
      </c>
      <c r="K50" s="509">
        <v>2171</v>
      </c>
      <c r="L50" s="509">
        <v>2001</v>
      </c>
      <c r="M50" s="509">
        <v>2129</v>
      </c>
      <c r="N50" s="509">
        <v>2544</v>
      </c>
      <c r="O50" s="509">
        <v>12267</v>
      </c>
      <c r="P50" s="454"/>
      <c r="Q50" s="390"/>
    </row>
    <row r="51" spans="1:17" ht="9" customHeight="1">
      <c r="A51" s="336"/>
      <c r="B51" s="337"/>
      <c r="C51" s="333"/>
      <c r="D51" s="337"/>
      <c r="E51" s="333"/>
      <c r="F51" s="337"/>
      <c r="G51" s="333"/>
      <c r="H51" s="338"/>
      <c r="I51" s="338"/>
      <c r="J51" s="338"/>
      <c r="K51" s="338"/>
      <c r="L51" s="338"/>
      <c r="M51" s="338"/>
      <c r="N51" s="338"/>
      <c r="O51" s="338"/>
      <c r="P51" s="333"/>
      <c r="Q51" s="339"/>
    </row>
    <row r="52" spans="1:17" ht="6" customHeight="1">
      <c r="A52" s="54"/>
      <c r="B52" s="54"/>
      <c r="C52" s="54">
        <v>100</v>
      </c>
      <c r="D52" s="1"/>
      <c r="E52" s="54"/>
      <c r="F52" s="1"/>
      <c r="G52" s="54"/>
      <c r="H52" s="54"/>
      <c r="I52" s="54"/>
      <c r="J52" s="54"/>
      <c r="K52" s="54"/>
      <c r="L52" s="54"/>
      <c r="M52" s="54"/>
      <c r="N52" s="54"/>
      <c r="O52" s="1"/>
      <c r="P52" s="162"/>
      <c r="Q52" s="1"/>
    </row>
    <row r="53" spans="1:13" ht="12.75" customHeight="1">
      <c r="A53" s="116" t="s">
        <v>371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12.75" customHeight="1">
      <c r="A54" s="116" t="s">
        <v>372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7" ht="12.75" customHeight="1">
      <c r="A55" s="249" t="s">
        <v>378</v>
      </c>
      <c r="B55" s="112"/>
      <c r="C55" s="112"/>
      <c r="D55" s="112"/>
      <c r="E55" s="121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"/>
    </row>
    <row r="56" spans="1:17" ht="12.75">
      <c r="A56" s="40"/>
      <c r="B56" s="2"/>
      <c r="C56" s="2"/>
      <c r="D56" s="2"/>
      <c r="E56" s="1"/>
      <c r="F56" s="2"/>
      <c r="G56" s="2"/>
      <c r="H56" s="2"/>
      <c r="I56" s="2"/>
      <c r="J56" s="2"/>
      <c r="K56" s="2"/>
      <c r="L56" s="2"/>
      <c r="M56" s="2"/>
      <c r="N56" s="39"/>
      <c r="O56" s="1"/>
      <c r="P56" s="39"/>
      <c r="Q56" s="1"/>
    </row>
    <row r="57" spans="1:17" ht="6" customHeight="1">
      <c r="A57" s="41"/>
      <c r="B57" s="1"/>
      <c r="C57" s="1"/>
      <c r="D57" s="54"/>
      <c r="E57" s="102"/>
      <c r="F57" s="54"/>
      <c r="G57" s="54"/>
      <c r="H57" s="54"/>
      <c r="I57" s="54"/>
      <c r="J57" s="54"/>
      <c r="K57" s="54"/>
      <c r="L57" s="54"/>
      <c r="M57" s="54"/>
      <c r="N57" s="137"/>
      <c r="O57" s="102"/>
      <c r="P57" s="1"/>
      <c r="Q57" s="1"/>
    </row>
    <row r="58" spans="1:17" ht="15" customHeight="1">
      <c r="A58" s="42"/>
      <c r="B58" s="1"/>
      <c r="C58" s="1"/>
      <c r="D58" s="54"/>
      <c r="E58" s="102"/>
      <c r="F58" s="54"/>
      <c r="G58" s="54"/>
      <c r="H58" s="54"/>
      <c r="I58" s="54"/>
      <c r="J58" s="54"/>
      <c r="K58" s="54"/>
      <c r="L58" s="54"/>
      <c r="M58" s="54"/>
      <c r="N58" s="137"/>
      <c r="O58" s="102"/>
      <c r="P58" s="1"/>
      <c r="Q58" s="1"/>
    </row>
    <row r="59" spans="1:17" ht="15" customHeight="1">
      <c r="A59" s="42"/>
      <c r="B59" s="19"/>
      <c r="C59" s="19"/>
      <c r="D59" s="102"/>
      <c r="E59" s="102"/>
      <c r="F59" s="102"/>
      <c r="G59" s="54"/>
      <c r="H59" s="54"/>
      <c r="I59" s="54"/>
      <c r="J59" s="54"/>
      <c r="K59" s="54"/>
      <c r="L59" s="54"/>
      <c r="M59" s="54"/>
      <c r="N59" s="137"/>
      <c r="O59" s="102"/>
      <c r="P59" s="1"/>
      <c r="Q59" s="1"/>
    </row>
    <row r="60" spans="1:17" ht="15" customHeight="1">
      <c r="A60" s="1"/>
      <c r="B60" s="19"/>
      <c r="C60" s="19"/>
      <c r="D60" s="102"/>
      <c r="E60" s="102"/>
      <c r="F60" s="102"/>
      <c r="G60" s="54"/>
      <c r="H60" s="54"/>
      <c r="I60" s="54"/>
      <c r="J60" s="54"/>
      <c r="K60" s="54"/>
      <c r="L60" s="54"/>
      <c r="M60" s="54"/>
      <c r="N60" s="137"/>
      <c r="O60" s="102"/>
      <c r="P60" s="1"/>
      <c r="Q60" s="1"/>
    </row>
    <row r="61" spans="1:17" ht="15" customHeight="1">
      <c r="A61" s="1"/>
      <c r="B61" s="1"/>
      <c r="C61" s="1"/>
      <c r="D61" s="54"/>
      <c r="E61" s="102"/>
      <c r="F61" s="54"/>
      <c r="G61" s="54"/>
      <c r="H61" s="54"/>
      <c r="I61" s="54"/>
      <c r="J61" s="54"/>
      <c r="K61" s="54"/>
      <c r="L61" s="54"/>
      <c r="M61" s="54"/>
      <c r="N61" s="137"/>
      <c r="O61" s="172"/>
      <c r="P61" s="1"/>
      <c r="Q61" s="1"/>
    </row>
    <row r="62" spans="1:1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6" customHeight="1">
      <c r="A65" s="56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1"/>
      <c r="N65" s="1"/>
      <c r="O65" s="1"/>
      <c r="P65" s="1"/>
      <c r="Q65" s="1"/>
    </row>
    <row r="66" spans="1:17" ht="15" customHeight="1">
      <c r="A66" s="56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1"/>
      <c r="N66" s="1"/>
      <c r="O66" s="1"/>
      <c r="P66" s="1"/>
      <c r="Q66" s="1"/>
    </row>
    <row r="67" spans="1:17" ht="15" customHeight="1">
      <c r="A67" s="56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1"/>
      <c r="N67" s="1"/>
      <c r="O67" s="1"/>
      <c r="P67" s="1"/>
      <c r="Q67" s="1"/>
    </row>
    <row r="68" spans="1:17" ht="1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1"/>
      <c r="N68" s="1"/>
      <c r="O68" s="1"/>
      <c r="P68" s="1"/>
      <c r="Q68" s="1"/>
    </row>
    <row r="69" spans="1:17" ht="1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"/>
      <c r="N69" s="1"/>
      <c r="O69" s="1"/>
      <c r="P69" s="1"/>
      <c r="Q69" s="1"/>
    </row>
    <row r="70" spans="1:17" ht="15" customHeight="1">
      <c r="A70" s="111"/>
      <c r="B70" s="111"/>
      <c r="C70" s="54"/>
      <c r="D70" s="1"/>
      <c r="E70" s="54"/>
      <c r="F70" s="54"/>
      <c r="G70" s="54"/>
      <c r="H70" s="54"/>
      <c r="I70" s="54"/>
      <c r="J70" s="54"/>
      <c r="K70" s="54"/>
      <c r="L70" s="54"/>
      <c r="M70" s="1"/>
      <c r="N70" s="1"/>
      <c r="O70" s="1"/>
      <c r="P70" s="1"/>
      <c r="Q70" s="1"/>
    </row>
    <row r="71" spans="1:17" ht="15" customHeight="1">
      <c r="A71" s="134"/>
      <c r="B71" s="1"/>
      <c r="C71" s="54"/>
      <c r="D71" s="1"/>
      <c r="E71" s="54"/>
      <c r="F71" s="54"/>
      <c r="G71" s="54"/>
      <c r="H71" s="54"/>
      <c r="I71" s="54"/>
      <c r="J71" s="54"/>
      <c r="K71" s="54"/>
      <c r="L71" s="54"/>
      <c r="M71" s="1"/>
      <c r="N71" s="1"/>
      <c r="O71" s="1"/>
      <c r="P71" s="1"/>
      <c r="Q71" s="1"/>
    </row>
    <row r="72" spans="1:17" ht="15.75">
      <c r="A72" s="112"/>
      <c r="B72" s="54"/>
      <c r="C72" s="54"/>
      <c r="D72" s="1"/>
      <c r="E72" s="54"/>
      <c r="F72" s="1"/>
      <c r="G72" s="1"/>
      <c r="H72" s="112"/>
      <c r="I72" s="112"/>
      <c r="J72" s="112"/>
      <c r="K72" s="54"/>
      <c r="L72" s="54"/>
      <c r="M72" s="1"/>
      <c r="N72" s="1"/>
      <c r="O72" s="54"/>
      <c r="P72" s="1"/>
      <c r="Q72" s="1"/>
    </row>
    <row r="73" spans="1:17" ht="6" customHeight="1">
      <c r="A73" s="112"/>
      <c r="B73" s="54"/>
      <c r="C73" s="54"/>
      <c r="D73" s="1"/>
      <c r="E73" s="54"/>
      <c r="F73" s="1"/>
      <c r="G73" s="1"/>
      <c r="H73" s="112"/>
      <c r="I73" s="112"/>
      <c r="J73" s="54"/>
      <c r="K73" s="54"/>
      <c r="L73" s="54"/>
      <c r="M73" s="54"/>
      <c r="N73" s="1"/>
      <c r="O73" s="112"/>
      <c r="P73" s="1"/>
      <c r="Q73" s="1"/>
    </row>
    <row r="74" spans="1:17" ht="9.75" customHeight="1">
      <c r="A74" s="54"/>
      <c r="B74" s="54"/>
      <c r="C74" s="54"/>
      <c r="D74" s="1"/>
      <c r="E74" s="54"/>
      <c r="F74" s="1"/>
      <c r="G74" s="1"/>
      <c r="H74" s="119"/>
      <c r="I74" s="119"/>
      <c r="J74" s="119"/>
      <c r="K74" s="517"/>
      <c r="L74" s="517"/>
      <c r="M74" s="517"/>
      <c r="N74" s="517"/>
      <c r="O74" s="112"/>
      <c r="P74" s="1"/>
      <c r="Q74" s="1"/>
    </row>
    <row r="75" spans="1:17" ht="12" customHeight="1">
      <c r="A75" s="54"/>
      <c r="B75" s="54"/>
      <c r="C75" s="54"/>
      <c r="D75" s="1"/>
      <c r="E75" s="54"/>
      <c r="F75" s="1"/>
      <c r="G75" s="1"/>
      <c r="H75" s="54"/>
      <c r="I75" s="54"/>
      <c r="J75" s="54"/>
      <c r="K75" s="517"/>
      <c r="L75" s="517"/>
      <c r="M75" s="517"/>
      <c r="N75" s="517"/>
      <c r="O75" s="81"/>
      <c r="P75" s="1"/>
      <c r="Q75" s="1"/>
    </row>
    <row r="76" spans="1:17" ht="12" customHeight="1">
      <c r="A76" s="54"/>
      <c r="B76" s="54"/>
      <c r="C76" s="54"/>
      <c r="D76" s="1"/>
      <c r="E76" s="54"/>
      <c r="F76" s="54"/>
      <c r="G76" s="1"/>
      <c r="H76" s="1"/>
      <c r="I76" s="54"/>
      <c r="J76" s="135"/>
      <c r="K76" s="1"/>
      <c r="L76" s="1"/>
      <c r="M76" s="1"/>
      <c r="N76" s="1"/>
      <c r="O76" s="135"/>
      <c r="P76" s="1"/>
      <c r="Q76" s="1"/>
    </row>
    <row r="77" spans="1:17" ht="12" customHeight="1">
      <c r="A77" s="54"/>
      <c r="B77" s="54"/>
      <c r="C77" s="54"/>
      <c r="D77" s="1"/>
      <c r="E77" s="54"/>
      <c r="F77" s="54"/>
      <c r="G77" s="54"/>
      <c r="H77" s="54"/>
      <c r="I77" s="54"/>
      <c r="J77" s="54"/>
      <c r="K77" s="54"/>
      <c r="L77" s="54"/>
      <c r="M77" s="1"/>
      <c r="N77" s="1"/>
      <c r="O77" s="1"/>
      <c r="P77" s="1"/>
      <c r="Q77" s="1"/>
    </row>
    <row r="78" spans="1:15" s="1" customFormat="1" ht="12" customHeight="1">
      <c r="A78" s="54"/>
      <c r="B78" s="54"/>
      <c r="C78" s="54"/>
      <c r="E78" s="54"/>
      <c r="F78" s="54"/>
      <c r="G78" s="54"/>
      <c r="H78" s="54"/>
      <c r="I78" s="54"/>
      <c r="J78" s="54"/>
      <c r="K78" s="54"/>
      <c r="L78" s="54"/>
      <c r="M78" s="54"/>
      <c r="O78" s="146"/>
    </row>
    <row r="79" spans="1:15" s="1" customFormat="1" ht="12" customHeight="1">
      <c r="A79" s="54"/>
      <c r="B79" s="54"/>
      <c r="C79" s="54"/>
      <c r="E79" s="54"/>
      <c r="F79" s="54"/>
      <c r="G79" s="54"/>
      <c r="H79" s="54"/>
      <c r="I79" s="54"/>
      <c r="J79" s="54"/>
      <c r="K79" s="54"/>
      <c r="L79" s="54"/>
      <c r="M79" s="54"/>
      <c r="O79" s="146"/>
    </row>
    <row r="80" spans="1:15" s="1" customFormat="1" ht="12" customHeight="1">
      <c r="A80" s="54"/>
      <c r="B80" s="54"/>
      <c r="C80" s="54"/>
      <c r="E80" s="54"/>
      <c r="F80" s="54"/>
      <c r="G80" s="54"/>
      <c r="H80" s="54"/>
      <c r="I80" s="54"/>
      <c r="J80" s="54"/>
      <c r="K80" s="54"/>
      <c r="L80" s="54"/>
      <c r="M80" s="54"/>
      <c r="O80" s="146"/>
    </row>
    <row r="81" spans="1:15" s="1" customFormat="1" ht="12" customHeight="1">
      <c r="A81" s="54"/>
      <c r="B81" s="54"/>
      <c r="C81" s="54"/>
      <c r="E81" s="54"/>
      <c r="F81" s="54"/>
      <c r="G81" s="54"/>
      <c r="H81" s="54"/>
      <c r="I81" s="54"/>
      <c r="J81" s="54"/>
      <c r="K81" s="54"/>
      <c r="L81" s="54"/>
      <c r="M81" s="54"/>
      <c r="O81" s="146"/>
    </row>
    <row r="82" spans="1:15" s="1" customFormat="1" ht="12" customHeight="1">
      <c r="A82" s="54"/>
      <c r="B82" s="54"/>
      <c r="C82" s="54"/>
      <c r="E82" s="54"/>
      <c r="F82" s="54"/>
      <c r="G82" s="54"/>
      <c r="H82" s="54"/>
      <c r="I82" s="54"/>
      <c r="J82" s="54"/>
      <c r="K82" s="54"/>
      <c r="L82" s="54"/>
      <c r="M82" s="54"/>
      <c r="O82" s="146"/>
    </row>
    <row r="83" spans="1:15" s="1" customFormat="1" ht="15">
      <c r="A83" s="54"/>
      <c r="B83" s="54"/>
      <c r="C83" s="54"/>
      <c r="E83" s="54"/>
      <c r="F83" s="54"/>
      <c r="G83" s="54"/>
      <c r="H83" s="54"/>
      <c r="I83" s="54"/>
      <c r="J83" s="54"/>
      <c r="K83" s="54"/>
      <c r="L83" s="54"/>
      <c r="M83" s="54"/>
      <c r="O83" s="146"/>
    </row>
    <row r="84" spans="1:15" s="1" customFormat="1" ht="15">
      <c r="A84" s="54"/>
      <c r="B84" s="54"/>
      <c r="C84" s="54"/>
      <c r="E84" s="54"/>
      <c r="F84" s="54"/>
      <c r="G84" s="54"/>
      <c r="H84" s="54"/>
      <c r="I84" s="54"/>
      <c r="J84" s="54"/>
      <c r="K84" s="54"/>
      <c r="L84" s="54"/>
      <c r="M84" s="54"/>
      <c r="O84" s="146"/>
    </row>
    <row r="85" spans="1:15" s="1" customFormat="1" ht="15">
      <c r="A85" s="54"/>
      <c r="B85" s="54"/>
      <c r="C85" s="54"/>
      <c r="E85" s="54"/>
      <c r="F85" s="54"/>
      <c r="G85" s="54"/>
      <c r="H85" s="54"/>
      <c r="I85" s="54"/>
      <c r="J85" s="54"/>
      <c r="K85" s="54"/>
      <c r="L85" s="54"/>
      <c r="M85" s="54"/>
      <c r="O85" s="146"/>
    </row>
    <row r="86" spans="1:15" s="1" customFormat="1" ht="15">
      <c r="A86" s="54"/>
      <c r="B86" s="54"/>
      <c r="C86" s="54"/>
      <c r="E86" s="54"/>
      <c r="F86" s="54"/>
      <c r="G86" s="54"/>
      <c r="H86" s="54"/>
      <c r="I86" s="54"/>
      <c r="J86" s="54"/>
      <c r="K86" s="54"/>
      <c r="L86" s="54"/>
      <c r="M86" s="54"/>
      <c r="O86" s="146"/>
    </row>
    <row r="87" spans="1:15" s="1" customFormat="1" ht="15">
      <c r="A87" s="54"/>
      <c r="B87" s="54"/>
      <c r="C87" s="54"/>
      <c r="E87" s="54"/>
      <c r="F87" s="54"/>
      <c r="G87" s="54"/>
      <c r="H87" s="54"/>
      <c r="I87" s="54"/>
      <c r="J87" s="54"/>
      <c r="K87" s="54"/>
      <c r="L87" s="54"/>
      <c r="M87" s="54"/>
      <c r="O87" s="135"/>
    </row>
    <row r="88" spans="1:15" s="1" customFormat="1" ht="15">
      <c r="A88" s="54"/>
      <c r="B88" s="54"/>
      <c r="C88" s="54"/>
      <c r="E88" s="54"/>
      <c r="F88" s="54"/>
      <c r="G88" s="54"/>
      <c r="H88" s="54"/>
      <c r="I88" s="54"/>
      <c r="J88" s="54"/>
      <c r="K88" s="54"/>
      <c r="L88" s="54"/>
      <c r="O88" s="135"/>
    </row>
    <row r="89" spans="1:15" s="1" customFormat="1" ht="15">
      <c r="A89" s="54"/>
      <c r="B89" s="54"/>
      <c r="C89" s="54"/>
      <c r="E89" s="54"/>
      <c r="F89" s="54"/>
      <c r="G89" s="54"/>
      <c r="H89" s="54"/>
      <c r="I89" s="54"/>
      <c r="J89" s="54"/>
      <c r="K89" s="54"/>
      <c r="L89" s="54"/>
      <c r="M89" s="54"/>
      <c r="O89" s="146"/>
    </row>
    <row r="90" spans="1:12" s="1" customFormat="1" ht="15">
      <c r="A90" s="54"/>
      <c r="B90" s="54"/>
      <c r="C90" s="54"/>
      <c r="E90" s="54"/>
      <c r="F90" s="54"/>
      <c r="G90" s="54"/>
      <c r="H90" s="54"/>
      <c r="I90" s="54"/>
      <c r="J90" s="54"/>
      <c r="K90" s="54"/>
      <c r="L90" s="54"/>
    </row>
    <row r="91" spans="1:12" s="1" customFormat="1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s="1" customFormat="1" ht="15">
      <c r="A92" s="56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s="1" customFormat="1" ht="15">
      <c r="A93" s="56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s="1" customFormat="1" ht="15">
      <c r="A94" s="56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s="1" customFormat="1" ht="27" customHeight="1">
      <c r="A95" s="56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="1" customFormat="1" ht="12.75">
      <c r="A96" s="56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pans="1:17" s="1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1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1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1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1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1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1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1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1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1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</sheetData>
  <mergeCells count="4">
    <mergeCell ref="K74:L74"/>
    <mergeCell ref="K75:L75"/>
    <mergeCell ref="M74:N74"/>
    <mergeCell ref="M75:N75"/>
  </mergeCells>
  <printOptions/>
  <pageMargins left="0.75" right="0.75" top="1" bottom="1" header="0.5" footer="0.5"/>
  <pageSetup fitToHeight="1" fitToWidth="1" horizontalDpi="96" verticalDpi="96" orientation="portrait" paperSize="9" scale="68" r:id="rId1"/>
  <headerFooter alignWithMargins="0">
    <oddHeader>&amp;R&amp;"Arial,Bold"&amp;16ROAD TRANSPORT VEHICLES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3" max="4" width="10.421875" style="0" customWidth="1"/>
    <col min="5" max="5" width="9.7109375" style="0" customWidth="1"/>
    <col min="6" max="6" width="10.140625" style="0" customWidth="1"/>
    <col min="7" max="7" width="10.28125" style="0" customWidth="1"/>
    <col min="8" max="8" width="10.57421875" style="0" customWidth="1"/>
    <col min="9" max="12" width="10.140625" style="0" customWidth="1"/>
  </cols>
  <sheetData>
    <row r="1" spans="1:17" s="53" customFormat="1" ht="20.25">
      <c r="A1" s="112" t="s">
        <v>622</v>
      </c>
      <c r="B1" s="54"/>
      <c r="C1" s="54"/>
      <c r="D1" s="54"/>
      <c r="E1" s="54"/>
      <c r="F1" s="54"/>
      <c r="G1" s="54"/>
      <c r="H1" s="488" t="s">
        <v>616</v>
      </c>
      <c r="I1" s="54"/>
      <c r="J1" s="54"/>
      <c r="K1" s="54"/>
      <c r="L1" s="54"/>
      <c r="O1" s="54"/>
      <c r="P1" s="54"/>
      <c r="Q1" s="54"/>
    </row>
    <row r="2" spans="1:12" ht="15.75">
      <c r="A2" s="396"/>
      <c r="B2" s="347">
        <v>1998</v>
      </c>
      <c r="C2" s="347">
        <v>1999</v>
      </c>
      <c r="D2" s="347">
        <v>2000</v>
      </c>
      <c r="E2" s="347">
        <v>2001</v>
      </c>
      <c r="F2" s="349">
        <v>2002</v>
      </c>
      <c r="G2" s="349">
        <v>2003</v>
      </c>
      <c r="H2" s="349">
        <v>2004</v>
      </c>
      <c r="I2" s="349">
        <v>2005</v>
      </c>
      <c r="J2" s="349">
        <v>2006</v>
      </c>
      <c r="K2" s="349">
        <v>2007</v>
      </c>
      <c r="L2" s="349">
        <v>2008</v>
      </c>
    </row>
    <row r="3" spans="1:12" ht="15.75">
      <c r="A3" s="269" t="s">
        <v>384</v>
      </c>
      <c r="B3" s="112"/>
      <c r="C3" s="112"/>
      <c r="D3" s="112"/>
      <c r="E3" s="112"/>
      <c r="F3" s="112"/>
      <c r="G3" s="112"/>
      <c r="H3" s="222"/>
      <c r="I3" s="222"/>
      <c r="J3" s="114"/>
      <c r="K3" s="114" t="s">
        <v>147</v>
      </c>
      <c r="L3" s="53"/>
    </row>
    <row r="4" ht="20.25" customHeight="1">
      <c r="A4" s="271" t="s">
        <v>385</v>
      </c>
    </row>
    <row r="5" ht="4.5" customHeight="1"/>
    <row r="6" spans="1:14" ht="15">
      <c r="A6" s="272" t="s">
        <v>115</v>
      </c>
      <c r="B6" s="102" t="s">
        <v>53</v>
      </c>
      <c r="C6" s="83">
        <v>32.6</v>
      </c>
      <c r="D6" s="83">
        <v>29.4</v>
      </c>
      <c r="E6" s="83">
        <v>32.8</v>
      </c>
      <c r="F6" s="243">
        <v>24.7</v>
      </c>
      <c r="G6" s="83">
        <v>30.6</v>
      </c>
      <c r="H6" s="83">
        <v>29.6</v>
      </c>
      <c r="I6" s="83">
        <v>26.5</v>
      </c>
      <c r="J6" s="83">
        <v>34.2</v>
      </c>
      <c r="K6" s="83">
        <v>31.4</v>
      </c>
      <c r="L6" s="83">
        <v>37.9</v>
      </c>
      <c r="N6" s="322"/>
    </row>
    <row r="7" spans="1:14" ht="15">
      <c r="A7" s="272" t="s">
        <v>116</v>
      </c>
      <c r="B7" s="102" t="s">
        <v>53</v>
      </c>
      <c r="C7" s="83">
        <v>67.4</v>
      </c>
      <c r="D7" s="83">
        <v>65.9</v>
      </c>
      <c r="E7" s="83">
        <v>66.1</v>
      </c>
      <c r="F7" s="243">
        <v>63.1</v>
      </c>
      <c r="G7" s="83">
        <v>60.4</v>
      </c>
      <c r="H7" s="83">
        <v>62.5</v>
      </c>
      <c r="I7" s="83">
        <v>61.4</v>
      </c>
      <c r="J7" s="83">
        <v>60.8</v>
      </c>
      <c r="K7" s="83">
        <v>59.9</v>
      </c>
      <c r="L7" s="83">
        <v>56.6</v>
      </c>
      <c r="N7" s="322"/>
    </row>
    <row r="8" spans="1:14" ht="15">
      <c r="A8" s="272" t="s">
        <v>117</v>
      </c>
      <c r="B8" s="102" t="s">
        <v>53</v>
      </c>
      <c r="C8" s="83">
        <v>76.9</v>
      </c>
      <c r="D8" s="83">
        <v>76.8</v>
      </c>
      <c r="E8" s="83">
        <v>75.8</v>
      </c>
      <c r="F8" s="243">
        <v>79.9</v>
      </c>
      <c r="G8" s="83">
        <v>79.6</v>
      </c>
      <c r="H8" s="83">
        <v>78</v>
      </c>
      <c r="I8" s="83">
        <v>78.3</v>
      </c>
      <c r="J8" s="83">
        <v>75.9</v>
      </c>
      <c r="K8" s="83">
        <v>78.5</v>
      </c>
      <c r="L8" s="83">
        <v>78.5</v>
      </c>
      <c r="N8" s="322"/>
    </row>
    <row r="9" spans="1:14" ht="15">
      <c r="A9" s="272" t="s">
        <v>118</v>
      </c>
      <c r="B9" s="102" t="s">
        <v>53</v>
      </c>
      <c r="C9" s="83">
        <v>75.4</v>
      </c>
      <c r="D9" s="83">
        <v>76</v>
      </c>
      <c r="E9" s="83">
        <v>78.1</v>
      </c>
      <c r="F9" s="243">
        <v>76.7</v>
      </c>
      <c r="G9" s="83">
        <v>79.6</v>
      </c>
      <c r="H9" s="83">
        <v>78.5</v>
      </c>
      <c r="I9" s="83">
        <v>78.6</v>
      </c>
      <c r="J9" s="83">
        <v>78.9</v>
      </c>
      <c r="K9" s="83">
        <v>79.4</v>
      </c>
      <c r="L9" s="83">
        <v>82.6</v>
      </c>
      <c r="N9" s="322"/>
    </row>
    <row r="10" spans="1:14" ht="15">
      <c r="A10" s="272" t="s">
        <v>119</v>
      </c>
      <c r="B10" s="102" t="s">
        <v>53</v>
      </c>
      <c r="C10" s="83">
        <v>69.2</v>
      </c>
      <c r="D10" s="83">
        <v>72.3</v>
      </c>
      <c r="E10" s="83">
        <v>70.4</v>
      </c>
      <c r="F10" s="243">
        <v>70.3</v>
      </c>
      <c r="G10" s="83">
        <v>72.8</v>
      </c>
      <c r="H10" s="83">
        <v>73.6</v>
      </c>
      <c r="I10" s="83">
        <v>73.6</v>
      </c>
      <c r="J10" s="83">
        <v>75.2</v>
      </c>
      <c r="K10" s="83">
        <v>75.8</v>
      </c>
      <c r="L10" s="83">
        <v>77.8</v>
      </c>
      <c r="N10" s="322"/>
    </row>
    <row r="11" spans="1:14" ht="15">
      <c r="A11" s="272" t="s">
        <v>120</v>
      </c>
      <c r="B11" s="102" t="s">
        <v>53</v>
      </c>
      <c r="C11" s="83">
        <v>56.1</v>
      </c>
      <c r="D11" s="83">
        <v>58.3</v>
      </c>
      <c r="E11" s="83">
        <v>60.1</v>
      </c>
      <c r="F11" s="243">
        <v>61.2</v>
      </c>
      <c r="G11" s="83">
        <v>63.1</v>
      </c>
      <c r="H11" s="83">
        <v>64.1</v>
      </c>
      <c r="I11" s="83">
        <v>64.3</v>
      </c>
      <c r="J11" s="83">
        <v>67.2</v>
      </c>
      <c r="K11" s="83">
        <v>69</v>
      </c>
      <c r="L11" s="83">
        <v>70.1</v>
      </c>
      <c r="N11" s="322"/>
    </row>
    <row r="12" spans="1:14" ht="15">
      <c r="A12" s="272" t="s">
        <v>121</v>
      </c>
      <c r="B12" s="102" t="s">
        <v>53</v>
      </c>
      <c r="C12" s="83">
        <v>37.2</v>
      </c>
      <c r="D12" s="83">
        <v>35.9</v>
      </c>
      <c r="E12" s="83">
        <v>38.8</v>
      </c>
      <c r="F12" s="243">
        <v>37.7</v>
      </c>
      <c r="G12" s="83">
        <v>39.1</v>
      </c>
      <c r="H12" s="83">
        <v>41.2</v>
      </c>
      <c r="I12" s="83">
        <v>41.5</v>
      </c>
      <c r="J12" s="83">
        <v>43.6</v>
      </c>
      <c r="K12" s="83">
        <v>49</v>
      </c>
      <c r="L12" s="83">
        <v>46.1</v>
      </c>
      <c r="N12" s="322"/>
    </row>
    <row r="13" spans="3:14" ht="8.25" customHeight="1">
      <c r="C13" s="83"/>
      <c r="D13" s="83"/>
      <c r="E13" s="83"/>
      <c r="F13" s="83"/>
      <c r="G13" s="83"/>
      <c r="H13" s="83"/>
      <c r="I13" s="83"/>
      <c r="J13" s="83" t="s">
        <v>230</v>
      </c>
      <c r="K13" s="83"/>
      <c r="L13" s="83"/>
      <c r="N13" s="322"/>
    </row>
    <row r="14" spans="1:14" ht="15">
      <c r="A14" s="101" t="s">
        <v>406</v>
      </c>
      <c r="B14" s="102" t="s">
        <v>53</v>
      </c>
      <c r="C14" s="83">
        <v>63.2</v>
      </c>
      <c r="D14" s="83">
        <v>63.6</v>
      </c>
      <c r="E14" s="83">
        <v>64.2</v>
      </c>
      <c r="F14" s="243">
        <v>63.9</v>
      </c>
      <c r="G14" s="83">
        <v>65.3</v>
      </c>
      <c r="H14" s="83">
        <v>65.4</v>
      </c>
      <c r="I14" s="83">
        <v>65.3</v>
      </c>
      <c r="J14" s="83">
        <v>66.2</v>
      </c>
      <c r="K14" s="83">
        <v>67.7</v>
      </c>
      <c r="L14" s="83">
        <v>67.6</v>
      </c>
      <c r="N14" s="322"/>
    </row>
    <row r="15" spans="3:12" ht="10.5" customHeight="1">
      <c r="C15" s="54"/>
      <c r="D15" s="54"/>
      <c r="E15" s="54"/>
      <c r="F15" s="263"/>
      <c r="H15" s="54"/>
      <c r="K15" s="118"/>
      <c r="L15" s="118"/>
    </row>
    <row r="16" spans="1:12" ht="15.75">
      <c r="A16" s="271" t="s">
        <v>386</v>
      </c>
      <c r="B16" s="102" t="s">
        <v>53</v>
      </c>
      <c r="C16" s="231">
        <v>13660</v>
      </c>
      <c r="D16" s="231">
        <v>14440</v>
      </c>
      <c r="E16" s="231">
        <v>14527</v>
      </c>
      <c r="F16" s="270">
        <v>13936</v>
      </c>
      <c r="G16" s="231">
        <v>13850</v>
      </c>
      <c r="H16" s="231">
        <v>14660</v>
      </c>
      <c r="I16" s="231">
        <v>13970</v>
      </c>
      <c r="J16" s="231">
        <v>14075</v>
      </c>
      <c r="K16" s="231">
        <v>12152</v>
      </c>
      <c r="L16" s="231">
        <v>12267</v>
      </c>
    </row>
    <row r="17" spans="2:12" ht="15">
      <c r="B17" s="53"/>
      <c r="K17" s="118"/>
      <c r="L17" s="118"/>
    </row>
    <row r="18" spans="1:12" ht="15.75">
      <c r="A18" s="274" t="s">
        <v>387</v>
      </c>
      <c r="B18" s="53"/>
      <c r="K18" s="118"/>
      <c r="L18" s="118"/>
    </row>
    <row r="19" spans="1:12" ht="20.25" customHeight="1">
      <c r="A19" s="271" t="s">
        <v>385</v>
      </c>
      <c r="B19" s="114"/>
      <c r="K19" s="118"/>
      <c r="L19" s="118"/>
    </row>
    <row r="20" spans="2:12" ht="4.5" customHeight="1">
      <c r="B20" s="53"/>
      <c r="K20" s="118"/>
      <c r="L20" s="118"/>
    </row>
    <row r="21" spans="1:13" ht="15">
      <c r="A21" s="272" t="s">
        <v>115</v>
      </c>
      <c r="B21" s="102" t="s">
        <v>53</v>
      </c>
      <c r="C21" s="83">
        <v>35.6</v>
      </c>
      <c r="D21" s="83">
        <v>33.5</v>
      </c>
      <c r="E21" s="83">
        <v>32.6</v>
      </c>
      <c r="F21" s="243">
        <v>30.1</v>
      </c>
      <c r="G21" s="83">
        <v>38.3</v>
      </c>
      <c r="H21" s="83">
        <v>36</v>
      </c>
      <c r="I21" s="83">
        <v>29.8</v>
      </c>
      <c r="J21" s="83">
        <v>35.3</v>
      </c>
      <c r="K21" s="83">
        <v>31.6</v>
      </c>
      <c r="L21" s="83">
        <v>37.5</v>
      </c>
      <c r="M21" s="322"/>
    </row>
    <row r="22" spans="1:13" ht="15">
      <c r="A22" s="272" t="s">
        <v>116</v>
      </c>
      <c r="B22" s="102" t="s">
        <v>53</v>
      </c>
      <c r="C22" s="83">
        <v>75</v>
      </c>
      <c r="D22" s="83">
        <v>73.1</v>
      </c>
      <c r="E22" s="83">
        <v>71.9</v>
      </c>
      <c r="F22" s="243">
        <v>69.2</v>
      </c>
      <c r="G22" s="83">
        <v>65.7</v>
      </c>
      <c r="H22" s="83">
        <v>67.8</v>
      </c>
      <c r="I22" s="83">
        <v>65.4</v>
      </c>
      <c r="J22" s="83">
        <v>63.1</v>
      </c>
      <c r="K22" s="83">
        <v>63.9</v>
      </c>
      <c r="L22" s="83">
        <v>63.2</v>
      </c>
      <c r="M22" s="322"/>
    </row>
    <row r="23" spans="1:13" ht="15">
      <c r="A23" s="272" t="s">
        <v>117</v>
      </c>
      <c r="B23" s="102" t="s">
        <v>53</v>
      </c>
      <c r="C23" s="83">
        <v>86.3</v>
      </c>
      <c r="D23" s="83">
        <v>84.7</v>
      </c>
      <c r="E23" s="83">
        <v>81.6</v>
      </c>
      <c r="F23" s="243">
        <v>86.8</v>
      </c>
      <c r="G23" s="83">
        <v>85.3</v>
      </c>
      <c r="H23" s="83">
        <v>83.3</v>
      </c>
      <c r="I23" s="83">
        <v>84.1</v>
      </c>
      <c r="J23" s="83">
        <v>80.8</v>
      </c>
      <c r="K23" s="83">
        <v>82.3</v>
      </c>
      <c r="L23" s="83">
        <v>81.4</v>
      </c>
      <c r="M23" s="322"/>
    </row>
    <row r="24" spans="1:13" ht="15">
      <c r="A24" s="272" t="s">
        <v>118</v>
      </c>
      <c r="B24" s="102" t="s">
        <v>53</v>
      </c>
      <c r="C24" s="83">
        <v>83.6</v>
      </c>
      <c r="D24" s="83">
        <v>85.7</v>
      </c>
      <c r="E24" s="83">
        <v>84.5</v>
      </c>
      <c r="F24" s="243">
        <v>84.1</v>
      </c>
      <c r="G24" s="83">
        <v>85.8</v>
      </c>
      <c r="H24" s="83">
        <v>84.9</v>
      </c>
      <c r="I24" s="83">
        <v>85.9</v>
      </c>
      <c r="J24" s="83">
        <v>84.8</v>
      </c>
      <c r="K24" s="83">
        <v>85.9</v>
      </c>
      <c r="L24" s="83">
        <v>86.9</v>
      </c>
      <c r="M24" s="322"/>
    </row>
    <row r="25" spans="1:13" ht="15">
      <c r="A25" s="272" t="s">
        <v>119</v>
      </c>
      <c r="B25" s="102" t="s">
        <v>53</v>
      </c>
      <c r="C25" s="83">
        <v>83.2</v>
      </c>
      <c r="D25" s="83">
        <v>84.4</v>
      </c>
      <c r="E25" s="83">
        <v>84.8</v>
      </c>
      <c r="F25" s="243">
        <v>83.3</v>
      </c>
      <c r="G25" s="83">
        <v>84.5</v>
      </c>
      <c r="H25" s="83">
        <v>82.1</v>
      </c>
      <c r="I25" s="83">
        <v>85</v>
      </c>
      <c r="J25" s="83">
        <v>84.8</v>
      </c>
      <c r="K25" s="83">
        <v>87.2</v>
      </c>
      <c r="L25" s="83">
        <v>83.5</v>
      </c>
      <c r="M25" s="322"/>
    </row>
    <row r="26" spans="1:13" ht="15">
      <c r="A26" s="272" t="s">
        <v>120</v>
      </c>
      <c r="B26" s="102" t="s">
        <v>53</v>
      </c>
      <c r="C26" s="83">
        <v>77.1</v>
      </c>
      <c r="D26" s="83">
        <v>78.2</v>
      </c>
      <c r="E26" s="83">
        <v>79.6</v>
      </c>
      <c r="F26" s="243">
        <v>80.2</v>
      </c>
      <c r="G26" s="83">
        <v>79.6</v>
      </c>
      <c r="H26" s="83">
        <v>80.6</v>
      </c>
      <c r="I26" s="83">
        <v>83</v>
      </c>
      <c r="J26" s="83">
        <v>83.1</v>
      </c>
      <c r="K26" s="83">
        <v>82.5</v>
      </c>
      <c r="L26" s="83">
        <v>84</v>
      </c>
      <c r="M26" s="322"/>
    </row>
    <row r="27" spans="1:13" ht="15">
      <c r="A27" s="272" t="s">
        <v>121</v>
      </c>
      <c r="B27" s="102" t="s">
        <v>53</v>
      </c>
      <c r="C27" s="83">
        <v>63.5</v>
      </c>
      <c r="D27" s="83">
        <v>59.4</v>
      </c>
      <c r="E27" s="83">
        <v>62.7</v>
      </c>
      <c r="F27" s="243">
        <v>61.3</v>
      </c>
      <c r="G27" s="83">
        <v>62.7</v>
      </c>
      <c r="H27" s="83">
        <v>64.3</v>
      </c>
      <c r="I27" s="83">
        <v>64.2</v>
      </c>
      <c r="J27" s="83">
        <v>68.1</v>
      </c>
      <c r="K27" s="83">
        <v>71.5</v>
      </c>
      <c r="L27" s="83">
        <v>70.3</v>
      </c>
      <c r="M27" s="322"/>
    </row>
    <row r="28" spans="3:13" ht="7.5" customHeight="1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322"/>
    </row>
    <row r="29" spans="1:13" ht="15">
      <c r="A29" s="101" t="s">
        <v>406</v>
      </c>
      <c r="B29" s="102" t="s">
        <v>53</v>
      </c>
      <c r="C29" s="83">
        <v>76.9</v>
      </c>
      <c r="D29" s="83">
        <v>76.3</v>
      </c>
      <c r="E29" s="83">
        <v>75.8</v>
      </c>
      <c r="F29" s="243">
        <v>76.4</v>
      </c>
      <c r="G29" s="83">
        <v>76.7</v>
      </c>
      <c r="H29" s="83">
        <v>76.1</v>
      </c>
      <c r="I29" s="83">
        <v>76.5</v>
      </c>
      <c r="J29" s="83">
        <v>76.5</v>
      </c>
      <c r="K29" s="83">
        <v>77.8</v>
      </c>
      <c r="L29" s="83">
        <v>76</v>
      </c>
      <c r="M29" s="322"/>
    </row>
    <row r="30" spans="3:12" ht="7.5" customHeight="1">
      <c r="C30" s="54"/>
      <c r="D30" s="54"/>
      <c r="E30" s="54"/>
      <c r="F30" s="54"/>
      <c r="H30" s="54"/>
      <c r="K30" s="118"/>
      <c r="L30" s="118"/>
    </row>
    <row r="31" spans="1:12" ht="15.75">
      <c r="A31" s="271" t="s">
        <v>386</v>
      </c>
      <c r="B31" s="102" t="s">
        <v>53</v>
      </c>
      <c r="C31" s="231">
        <v>5867</v>
      </c>
      <c r="D31" s="231">
        <v>6141</v>
      </c>
      <c r="E31" s="231">
        <v>6153</v>
      </c>
      <c r="F31" s="270">
        <v>5913</v>
      </c>
      <c r="G31" s="231">
        <v>5909</v>
      </c>
      <c r="H31" s="231">
        <v>6222</v>
      </c>
      <c r="I31" s="231">
        <v>5920</v>
      </c>
      <c r="J31" s="231">
        <v>6056</v>
      </c>
      <c r="K31" s="231">
        <v>5211</v>
      </c>
      <c r="L31" s="231">
        <v>5289</v>
      </c>
    </row>
    <row r="32" spans="11:12" ht="12.75">
      <c r="K32" s="118"/>
      <c r="L32" s="118"/>
    </row>
    <row r="33" spans="1:12" ht="15.75">
      <c r="A33" s="274" t="s">
        <v>388</v>
      </c>
      <c r="K33" s="118"/>
      <c r="L33" s="118"/>
    </row>
    <row r="34" spans="1:12" ht="20.25" customHeight="1">
      <c r="A34" s="271" t="s">
        <v>385</v>
      </c>
      <c r="K34" s="118"/>
      <c r="L34" s="118"/>
    </row>
    <row r="35" spans="11:12" ht="4.5" customHeight="1">
      <c r="K35" s="118"/>
      <c r="L35" s="118"/>
    </row>
    <row r="36" spans="1:13" ht="15">
      <c r="A36" s="272" t="s">
        <v>115</v>
      </c>
      <c r="B36" s="102" t="s">
        <v>53</v>
      </c>
      <c r="C36" s="83">
        <v>30.1</v>
      </c>
      <c r="D36" s="83">
        <v>25.2</v>
      </c>
      <c r="E36" s="83">
        <v>32.9</v>
      </c>
      <c r="F36" s="243">
        <v>20.2</v>
      </c>
      <c r="G36" s="83">
        <v>23.6</v>
      </c>
      <c r="H36" s="83">
        <v>24.2</v>
      </c>
      <c r="I36" s="83">
        <v>23</v>
      </c>
      <c r="J36" s="83">
        <v>33.2</v>
      </c>
      <c r="K36" s="83">
        <v>31.2</v>
      </c>
      <c r="L36" s="83">
        <v>38.3</v>
      </c>
      <c r="M36" s="322"/>
    </row>
    <row r="37" spans="1:13" ht="15">
      <c r="A37" s="272" t="s">
        <v>116</v>
      </c>
      <c r="B37" s="102" t="s">
        <v>53</v>
      </c>
      <c r="C37" s="83">
        <v>60.4</v>
      </c>
      <c r="D37" s="83">
        <v>60</v>
      </c>
      <c r="E37" s="83">
        <v>61.5</v>
      </c>
      <c r="F37" s="243">
        <v>58.3</v>
      </c>
      <c r="G37" s="83">
        <v>55.8</v>
      </c>
      <c r="H37" s="83">
        <v>58.3</v>
      </c>
      <c r="I37" s="83">
        <v>58.1</v>
      </c>
      <c r="J37" s="83">
        <v>58.7</v>
      </c>
      <c r="K37" s="83">
        <v>56.7</v>
      </c>
      <c r="L37" s="83">
        <v>49.9</v>
      </c>
      <c r="M37" s="322"/>
    </row>
    <row r="38" spans="1:13" ht="15">
      <c r="A38" s="272" t="s">
        <v>117</v>
      </c>
      <c r="B38" s="102" t="s">
        <v>53</v>
      </c>
      <c r="C38" s="83">
        <v>69.8</v>
      </c>
      <c r="D38" s="83">
        <v>70.9</v>
      </c>
      <c r="E38" s="83">
        <v>71.4</v>
      </c>
      <c r="F38" s="243">
        <v>74.5</v>
      </c>
      <c r="G38" s="83">
        <v>75.4</v>
      </c>
      <c r="H38" s="83">
        <v>74</v>
      </c>
      <c r="I38" s="83">
        <v>73.9</v>
      </c>
      <c r="J38" s="83">
        <v>72.2</v>
      </c>
      <c r="K38" s="83">
        <v>75.6</v>
      </c>
      <c r="L38" s="83">
        <v>75.9</v>
      </c>
      <c r="M38" s="322"/>
    </row>
    <row r="39" spans="1:13" ht="15">
      <c r="A39" s="272" t="s">
        <v>118</v>
      </c>
      <c r="B39" s="102" t="s">
        <v>53</v>
      </c>
      <c r="C39" s="83">
        <v>68.3</v>
      </c>
      <c r="D39" s="83">
        <v>67.3</v>
      </c>
      <c r="E39" s="83">
        <v>73</v>
      </c>
      <c r="F39" s="243">
        <v>70.8</v>
      </c>
      <c r="G39" s="83">
        <v>74.3</v>
      </c>
      <c r="H39" s="83">
        <v>73.3</v>
      </c>
      <c r="I39" s="83">
        <v>72.8</v>
      </c>
      <c r="J39" s="83">
        <v>73.9</v>
      </c>
      <c r="K39" s="83">
        <v>74.5</v>
      </c>
      <c r="L39" s="83">
        <v>78.3</v>
      </c>
      <c r="M39" s="322"/>
    </row>
    <row r="40" spans="1:13" ht="15">
      <c r="A40" s="272" t="s">
        <v>119</v>
      </c>
      <c r="B40" s="102" t="s">
        <v>53</v>
      </c>
      <c r="C40" s="83">
        <v>56.1</v>
      </c>
      <c r="D40" s="83">
        <v>61.2</v>
      </c>
      <c r="E40" s="83">
        <v>58.7</v>
      </c>
      <c r="F40" s="243">
        <v>59.5</v>
      </c>
      <c r="G40" s="83">
        <v>62.5</v>
      </c>
      <c r="H40" s="83">
        <v>66.9</v>
      </c>
      <c r="I40" s="83">
        <v>63.1</v>
      </c>
      <c r="J40" s="83">
        <v>66.9</v>
      </c>
      <c r="K40" s="83">
        <v>65.7</v>
      </c>
      <c r="L40" s="83">
        <v>72.5</v>
      </c>
      <c r="M40" s="322"/>
    </row>
    <row r="41" spans="1:13" ht="15">
      <c r="A41" s="272" t="s">
        <v>120</v>
      </c>
      <c r="B41" s="102" t="s">
        <v>53</v>
      </c>
      <c r="C41" s="83">
        <v>38</v>
      </c>
      <c r="D41" s="83">
        <v>41.5</v>
      </c>
      <c r="E41" s="83">
        <v>42.3</v>
      </c>
      <c r="F41" s="243">
        <v>45.6</v>
      </c>
      <c r="G41" s="83">
        <v>48.5</v>
      </c>
      <c r="H41" s="83">
        <v>50.3</v>
      </c>
      <c r="I41" s="83">
        <v>49.2</v>
      </c>
      <c r="J41" s="83">
        <v>54.6</v>
      </c>
      <c r="K41" s="83">
        <v>57.3</v>
      </c>
      <c r="L41" s="83">
        <v>57.3</v>
      </c>
      <c r="M41" s="322"/>
    </row>
    <row r="42" spans="1:13" ht="15">
      <c r="A42" s="272" t="s">
        <v>121</v>
      </c>
      <c r="B42" s="102" t="s">
        <v>53</v>
      </c>
      <c r="C42" s="83">
        <v>18.9</v>
      </c>
      <c r="D42" s="83">
        <v>20</v>
      </c>
      <c r="E42" s="83">
        <v>22.6</v>
      </c>
      <c r="F42" s="243">
        <v>21.3</v>
      </c>
      <c r="G42" s="83">
        <v>23.2</v>
      </c>
      <c r="H42" s="83">
        <v>25.2</v>
      </c>
      <c r="I42" s="83">
        <v>26.4</v>
      </c>
      <c r="J42" s="83">
        <v>25.6</v>
      </c>
      <c r="K42" s="83">
        <v>33.3</v>
      </c>
      <c r="L42" s="83">
        <v>30.1</v>
      </c>
      <c r="M42" s="322"/>
    </row>
    <row r="43" spans="3:13" ht="7.5" customHeight="1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322"/>
    </row>
    <row r="44" spans="1:13" ht="15">
      <c r="A44" s="101" t="s">
        <v>406</v>
      </c>
      <c r="B44" s="102" t="s">
        <v>53</v>
      </c>
      <c r="C44" s="83">
        <v>51.9</v>
      </c>
      <c r="D44" s="83">
        <v>53.2</v>
      </c>
      <c r="E44" s="83">
        <v>54.9</v>
      </c>
      <c r="F44" s="243">
        <v>54.2</v>
      </c>
      <c r="G44" s="83">
        <v>56</v>
      </c>
      <c r="H44" s="83">
        <v>57</v>
      </c>
      <c r="I44" s="83">
        <v>56.3</v>
      </c>
      <c r="J44" s="83">
        <v>57.9</v>
      </c>
      <c r="K44" s="83">
        <v>59.6</v>
      </c>
      <c r="L44" s="83">
        <v>59.9</v>
      </c>
      <c r="M44" s="322"/>
    </row>
    <row r="45" spans="3:12" ht="9.75" customHeight="1">
      <c r="C45" s="54"/>
      <c r="D45" s="54"/>
      <c r="E45" s="54"/>
      <c r="F45" s="54"/>
      <c r="G45" s="54"/>
      <c r="H45" s="54"/>
      <c r="K45" s="57"/>
      <c r="L45" s="57"/>
    </row>
    <row r="46" spans="1:12" ht="15.75">
      <c r="A46" s="273" t="s">
        <v>386</v>
      </c>
      <c r="B46" s="102" t="s">
        <v>53</v>
      </c>
      <c r="C46" s="231">
        <v>7793</v>
      </c>
      <c r="D46" s="231">
        <v>8299</v>
      </c>
      <c r="E46" s="231">
        <v>8374</v>
      </c>
      <c r="F46" s="270">
        <v>8023</v>
      </c>
      <c r="G46" s="231">
        <v>7941</v>
      </c>
      <c r="H46" s="231">
        <v>8438</v>
      </c>
      <c r="I46" s="231">
        <v>8050</v>
      </c>
      <c r="J46" s="231">
        <v>8019</v>
      </c>
      <c r="K46" s="231">
        <v>6941</v>
      </c>
      <c r="L46" s="231">
        <v>6978</v>
      </c>
    </row>
    <row r="47" spans="1:12" ht="6.75" customHeight="1">
      <c r="A47" s="346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</row>
    <row r="48" ht="12.75">
      <c r="A48" s="116" t="s">
        <v>371</v>
      </c>
    </row>
    <row r="49" ht="12.75">
      <c r="A49" s="116" t="s">
        <v>372</v>
      </c>
    </row>
    <row r="50" ht="12.75">
      <c r="A50" s="116" t="s">
        <v>373</v>
      </c>
    </row>
    <row r="51" ht="12.75">
      <c r="A51" s="56" t="s">
        <v>374</v>
      </c>
    </row>
    <row r="52" ht="12.75">
      <c r="A52" s="56" t="s">
        <v>375</v>
      </c>
    </row>
    <row r="53" ht="12.75">
      <c r="A53" s="208" t="s">
        <v>376</v>
      </c>
    </row>
    <row r="54" ht="12.75">
      <c r="A54" s="208" t="s">
        <v>377</v>
      </c>
    </row>
    <row r="56" spans="1:10" s="53" customFormat="1" ht="18.75">
      <c r="A56" s="115" t="s">
        <v>550</v>
      </c>
      <c r="J56" s="54"/>
    </row>
    <row r="57" spans="1:12" ht="18.75">
      <c r="A57" s="405"/>
      <c r="B57" s="347">
        <v>1997</v>
      </c>
      <c r="C57" s="347">
        <v>1998</v>
      </c>
      <c r="D57" s="347">
        <v>1999</v>
      </c>
      <c r="E57" s="347">
        <v>2000</v>
      </c>
      <c r="F57" s="347">
        <v>2001</v>
      </c>
      <c r="G57" s="347">
        <v>2002</v>
      </c>
      <c r="H57" s="347">
        <v>2003</v>
      </c>
      <c r="I57" s="347">
        <v>2004</v>
      </c>
      <c r="J57" s="348" t="s">
        <v>547</v>
      </c>
      <c r="K57" s="348" t="s">
        <v>548</v>
      </c>
      <c r="L57" s="348" t="s">
        <v>549</v>
      </c>
    </row>
    <row r="58" spans="1:12" ht="12.75">
      <c r="A58" s="40"/>
      <c r="B58" s="2"/>
      <c r="C58" s="39"/>
      <c r="E58" s="39"/>
      <c r="F58" s="39"/>
      <c r="G58" s="39"/>
      <c r="H58" s="39"/>
      <c r="J58" s="39"/>
      <c r="K58" s="39"/>
      <c r="L58" s="39" t="s">
        <v>123</v>
      </c>
    </row>
    <row r="59" spans="1:12" ht="15">
      <c r="A59" s="276" t="s">
        <v>125</v>
      </c>
      <c r="B59" s="173">
        <v>35.42642924086223</v>
      </c>
      <c r="C59" s="173">
        <v>37.67908309455588</v>
      </c>
      <c r="D59" s="173">
        <v>33.50877192982456</v>
      </c>
      <c r="E59" s="173">
        <v>34.225352112676056</v>
      </c>
      <c r="F59" s="230">
        <v>35.03866745984533</v>
      </c>
      <c r="G59" s="230">
        <v>33.841754051477594</v>
      </c>
      <c r="H59" s="230">
        <v>31.19266055045872</v>
      </c>
      <c r="I59" s="289">
        <v>31.010145566828406</v>
      </c>
      <c r="J59" s="201">
        <v>31.92682637281181</v>
      </c>
      <c r="K59" s="201">
        <v>29.268354510677074</v>
      </c>
      <c r="L59" s="473">
        <v>29.009497419497134</v>
      </c>
    </row>
    <row r="60" spans="1:12" ht="15">
      <c r="A60" s="276">
        <v>1</v>
      </c>
      <c r="B60" s="173">
        <v>46.29803186504217</v>
      </c>
      <c r="C60" s="173">
        <v>41.117478510028654</v>
      </c>
      <c r="D60" s="173">
        <v>43.684210526315795</v>
      </c>
      <c r="E60" s="173">
        <v>43.16901408450704</v>
      </c>
      <c r="F60" s="230">
        <v>45.15169541939322</v>
      </c>
      <c r="G60" s="230">
        <v>45.28122020972354</v>
      </c>
      <c r="H60" s="230">
        <v>43.440366972477065</v>
      </c>
      <c r="I60" s="289">
        <v>43.36127040141156</v>
      </c>
      <c r="J60" s="201">
        <v>44.81728865525715</v>
      </c>
      <c r="K60" s="201">
        <v>44.710030735802704</v>
      </c>
      <c r="L60" s="473">
        <v>45.044026560642045</v>
      </c>
    </row>
    <row r="61" spans="1:12" ht="15">
      <c r="A61" s="276">
        <v>2</v>
      </c>
      <c r="B61" s="173">
        <v>15.932521087160262</v>
      </c>
      <c r="C61" s="173">
        <v>17.478510028653297</v>
      </c>
      <c r="D61" s="173">
        <v>19.210526315789473</v>
      </c>
      <c r="E61" s="173">
        <v>19.295774647887324</v>
      </c>
      <c r="F61" s="230">
        <v>16.240333135038668</v>
      </c>
      <c r="G61" s="230">
        <v>17.588179218303146</v>
      </c>
      <c r="H61" s="230">
        <v>22.018348623853214</v>
      </c>
      <c r="I61" s="289">
        <v>22.32024702249669</v>
      </c>
      <c r="J61" s="201">
        <v>18.98621673100737</v>
      </c>
      <c r="K61" s="201">
        <v>21.305732172462136</v>
      </c>
      <c r="L61" s="473">
        <v>22.73511548022208</v>
      </c>
    </row>
    <row r="62" spans="1:12" ht="15">
      <c r="A62" s="277" t="s">
        <v>283</v>
      </c>
      <c r="B62" s="173">
        <v>2.343017806935333</v>
      </c>
      <c r="C62" s="173">
        <v>3.7249283667621778</v>
      </c>
      <c r="D62" s="173">
        <v>3.5964912280701755</v>
      </c>
      <c r="E62" s="173">
        <v>3.309859154929577</v>
      </c>
      <c r="F62" s="201">
        <v>3.569303985722784</v>
      </c>
      <c r="G62" s="201">
        <v>3.28884652049571</v>
      </c>
      <c r="H62" s="201">
        <v>3.3486238532110093</v>
      </c>
      <c r="I62" s="456">
        <v>3.3083370092633437</v>
      </c>
      <c r="J62" s="201">
        <v>4.26966824092368</v>
      </c>
      <c r="K62" s="201">
        <v>4.715882581058089</v>
      </c>
      <c r="L62" s="473">
        <v>3.211360539638751</v>
      </c>
    </row>
    <row r="63" spans="1:12" ht="15">
      <c r="A63" s="277" t="s">
        <v>389</v>
      </c>
      <c r="B63" s="53">
        <f>SUM(B59:B62)</f>
        <v>100</v>
      </c>
      <c r="C63" s="145">
        <f>SUM(C59:C62)</f>
        <v>99.99999999999999</v>
      </c>
      <c r="D63" s="145">
        <f>SUM(D59:D62)</f>
        <v>100.00000000000001</v>
      </c>
      <c r="E63" s="145">
        <v>100</v>
      </c>
      <c r="F63" s="239">
        <v>100</v>
      </c>
      <c r="G63" s="239">
        <v>100</v>
      </c>
      <c r="H63" s="239">
        <v>100</v>
      </c>
      <c r="I63" s="457">
        <v>100</v>
      </c>
      <c r="J63" s="201">
        <v>100</v>
      </c>
      <c r="K63" s="201">
        <v>100</v>
      </c>
      <c r="L63" s="473">
        <v>100</v>
      </c>
    </row>
    <row r="64" spans="1:9" ht="9.75" customHeight="1">
      <c r="A64" s="278"/>
      <c r="I64" s="458"/>
    </row>
    <row r="65" spans="1:12" ht="15">
      <c r="A65" s="279" t="s">
        <v>342</v>
      </c>
      <c r="B65" s="241">
        <f aca="true" t="shared" si="0" ref="B65:L65">100-B59</f>
        <v>64.57357075913777</v>
      </c>
      <c r="C65" s="241">
        <f t="shared" si="0"/>
        <v>62.32091690544412</v>
      </c>
      <c r="D65" s="241">
        <f t="shared" si="0"/>
        <v>66.49122807017544</v>
      </c>
      <c r="E65" s="241">
        <f t="shared" si="0"/>
        <v>65.77464788732394</v>
      </c>
      <c r="F65" s="241">
        <f t="shared" si="0"/>
        <v>64.96133254015467</v>
      </c>
      <c r="G65" s="241">
        <f t="shared" si="0"/>
        <v>66.1582459485224</v>
      </c>
      <c r="H65" s="241">
        <f t="shared" si="0"/>
        <v>68.80733944954127</v>
      </c>
      <c r="I65" s="459">
        <f t="shared" si="0"/>
        <v>68.98985443317159</v>
      </c>
      <c r="J65" s="241">
        <f t="shared" si="0"/>
        <v>68.0731736271882</v>
      </c>
      <c r="K65" s="241">
        <f t="shared" si="0"/>
        <v>70.73164548932293</v>
      </c>
      <c r="L65" s="241">
        <f t="shared" si="0"/>
        <v>70.99050258050286</v>
      </c>
    </row>
    <row r="66" spans="1:12" ht="9.75" customHeight="1">
      <c r="A66" s="279"/>
      <c r="B66" s="241"/>
      <c r="C66" s="241"/>
      <c r="D66" s="241"/>
      <c r="E66" s="241"/>
      <c r="F66" s="241"/>
      <c r="G66" s="241"/>
      <c r="H66" s="241"/>
      <c r="I66" s="459"/>
      <c r="J66" s="241"/>
      <c r="K66" s="241"/>
      <c r="L66" s="241"/>
    </row>
    <row r="67" spans="1:12" ht="15">
      <c r="A67" s="279" t="s">
        <v>341</v>
      </c>
      <c r="B67" s="241">
        <f aca="true" t="shared" si="1" ref="B67:L67">B61+B62</f>
        <v>18.275538894095597</v>
      </c>
      <c r="C67" s="241">
        <f t="shared" si="1"/>
        <v>21.203438395415475</v>
      </c>
      <c r="D67" s="241">
        <f t="shared" si="1"/>
        <v>22.807017543859647</v>
      </c>
      <c r="E67" s="241">
        <f t="shared" si="1"/>
        <v>22.6056338028169</v>
      </c>
      <c r="F67" s="241">
        <f t="shared" si="1"/>
        <v>19.80963712076145</v>
      </c>
      <c r="G67" s="241">
        <f t="shared" si="1"/>
        <v>20.877025738798856</v>
      </c>
      <c r="H67" s="241">
        <f t="shared" si="1"/>
        <v>25.366972477064223</v>
      </c>
      <c r="I67" s="459">
        <f t="shared" si="1"/>
        <v>25.628584031760035</v>
      </c>
      <c r="J67" s="241">
        <f t="shared" si="1"/>
        <v>23.255884971931053</v>
      </c>
      <c r="K67" s="241">
        <f t="shared" si="1"/>
        <v>26.021614753520225</v>
      </c>
      <c r="L67" s="241">
        <f t="shared" si="1"/>
        <v>25.94647601986083</v>
      </c>
    </row>
    <row r="68" spans="1:12" ht="12.75">
      <c r="A68" s="346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</row>
    <row r="69" spans="1:10" ht="12.75">
      <c r="A69" s="1"/>
      <c r="I69" s="1"/>
      <c r="J69" s="1"/>
    </row>
    <row r="70" spans="1:6" ht="15">
      <c r="A70" s="116" t="s">
        <v>339</v>
      </c>
      <c r="B70" s="53"/>
      <c r="C70" s="53"/>
      <c r="D70" s="53"/>
      <c r="E70" s="53"/>
      <c r="F70" s="53"/>
    </row>
    <row r="71" spans="1:6" ht="15">
      <c r="A71" s="116" t="s">
        <v>516</v>
      </c>
      <c r="B71" s="53"/>
      <c r="C71" s="53"/>
      <c r="D71" s="53"/>
      <c r="E71" s="53"/>
      <c r="F71" s="53"/>
    </row>
    <row r="72" ht="12.75">
      <c r="A72" s="141" t="s">
        <v>546</v>
      </c>
    </row>
    <row r="73" ht="12.75">
      <c r="A73" t="s">
        <v>522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57421875" style="0" customWidth="1"/>
    <col min="3" max="3" width="11.421875" style="0" customWidth="1"/>
    <col min="4" max="4" width="10.7109375" style="0" customWidth="1"/>
    <col min="5" max="5" width="11.28125" style="0" customWidth="1"/>
    <col min="6" max="12" width="10.421875" style="0" customWidth="1"/>
  </cols>
  <sheetData>
    <row r="1" s="53" customFormat="1" ht="18.75">
      <c r="A1" s="112" t="s">
        <v>617</v>
      </c>
    </row>
    <row r="2" spans="1:12" ht="15.75">
      <c r="A2" s="396"/>
      <c r="B2" s="347">
        <v>1998</v>
      </c>
      <c r="C2" s="347">
        <v>1999</v>
      </c>
      <c r="D2" s="347">
        <v>2000</v>
      </c>
      <c r="E2" s="347">
        <v>2001</v>
      </c>
      <c r="F2" s="349">
        <v>2002</v>
      </c>
      <c r="G2" s="349">
        <v>2003</v>
      </c>
      <c r="H2" s="349">
        <v>2004</v>
      </c>
      <c r="I2" s="349">
        <v>2005</v>
      </c>
      <c r="J2" s="349">
        <v>2006</v>
      </c>
      <c r="K2" s="349">
        <v>2007</v>
      </c>
      <c r="L2" s="349">
        <v>2008</v>
      </c>
    </row>
    <row r="3" spans="1:12" ht="15.75">
      <c r="A3" s="115" t="s">
        <v>392</v>
      </c>
      <c r="K3" s="66"/>
      <c r="L3" s="66" t="s">
        <v>152</v>
      </c>
    </row>
    <row r="4" spans="6:15" ht="11.25" customHeight="1">
      <c r="F4" s="114"/>
      <c r="N4" s="85"/>
      <c r="O4" s="85"/>
    </row>
    <row r="5" spans="1:15" ht="15">
      <c r="A5" s="306" t="s">
        <v>149</v>
      </c>
      <c r="B5" s="182" t="s">
        <v>53</v>
      </c>
      <c r="C5" s="85">
        <v>37.146</v>
      </c>
      <c r="D5" s="85">
        <v>35.8616</v>
      </c>
      <c r="E5" s="85">
        <v>35.5906</v>
      </c>
      <c r="F5" s="85">
        <v>35.0494</v>
      </c>
      <c r="G5" s="85">
        <v>32.9622</v>
      </c>
      <c r="H5" s="85">
        <v>34.0494</v>
      </c>
      <c r="I5" s="85">
        <v>32.1034</v>
      </c>
      <c r="J5" s="85">
        <v>32.0778</v>
      </c>
      <c r="K5" s="85">
        <v>30.4</v>
      </c>
      <c r="L5" s="85">
        <v>30.2</v>
      </c>
      <c r="N5" s="85"/>
      <c r="O5" s="85"/>
    </row>
    <row r="6" spans="1:15" ht="15">
      <c r="A6" s="306">
        <v>1</v>
      </c>
      <c r="B6" s="182" t="s">
        <v>53</v>
      </c>
      <c r="C6" s="85">
        <v>45.0507</v>
      </c>
      <c r="D6" s="85">
        <v>45.4485</v>
      </c>
      <c r="E6" s="85">
        <v>45.4883</v>
      </c>
      <c r="F6" s="85">
        <v>44.3609</v>
      </c>
      <c r="G6" s="85">
        <v>44.5902</v>
      </c>
      <c r="H6" s="85">
        <v>43.1087</v>
      </c>
      <c r="I6" s="85">
        <v>44.3548</v>
      </c>
      <c r="J6" s="85">
        <v>43.7949</v>
      </c>
      <c r="K6" s="85">
        <v>44.6</v>
      </c>
      <c r="L6" s="85">
        <v>43.9</v>
      </c>
      <c r="N6" s="85"/>
      <c r="O6" s="85"/>
    </row>
    <row r="7" spans="1:15" ht="15">
      <c r="A7" s="306">
        <v>2</v>
      </c>
      <c r="B7" s="182" t="s">
        <v>53</v>
      </c>
      <c r="C7" s="85">
        <v>15.4341</v>
      </c>
      <c r="D7" s="85">
        <v>16.3755</v>
      </c>
      <c r="E7" s="85">
        <v>16.3705</v>
      </c>
      <c r="F7" s="85">
        <v>18.0474</v>
      </c>
      <c r="G7" s="85">
        <v>19.4727</v>
      </c>
      <c r="H7" s="85">
        <v>19.4884</v>
      </c>
      <c r="I7" s="85">
        <v>20.2251</v>
      </c>
      <c r="J7" s="85">
        <v>20.2771</v>
      </c>
      <c r="K7" s="85">
        <v>21.3</v>
      </c>
      <c r="L7" s="85">
        <v>21.8</v>
      </c>
      <c r="N7" s="85"/>
      <c r="O7" s="85"/>
    </row>
    <row r="8" spans="1:15" ht="15">
      <c r="A8" s="306" t="s">
        <v>390</v>
      </c>
      <c r="B8" s="182" t="s">
        <v>53</v>
      </c>
      <c r="C8" s="85">
        <v>2.3692</v>
      </c>
      <c r="D8" s="85">
        <v>2.3144</v>
      </c>
      <c r="E8" s="85">
        <v>2.5507</v>
      </c>
      <c r="F8" s="85">
        <v>2.5423</v>
      </c>
      <c r="G8" s="85">
        <v>2.9749</v>
      </c>
      <c r="H8" s="85">
        <v>3.3536</v>
      </c>
      <c r="I8" s="85">
        <v>3.2971</v>
      </c>
      <c r="J8" s="85">
        <v>3.838</v>
      </c>
      <c r="K8" s="85">
        <v>3.7</v>
      </c>
      <c r="L8" s="85">
        <v>4</v>
      </c>
      <c r="N8" s="85"/>
      <c r="O8" s="85"/>
    </row>
    <row r="9" spans="1:15" ht="9" customHeight="1">
      <c r="A9" s="306"/>
      <c r="B9" s="182"/>
      <c r="C9" s="275"/>
      <c r="D9" s="275"/>
      <c r="E9" s="474"/>
      <c r="F9" s="474"/>
      <c r="G9" s="474"/>
      <c r="H9" s="474"/>
      <c r="I9" s="474"/>
      <c r="J9" s="474"/>
      <c r="K9" s="474"/>
      <c r="L9" s="474"/>
      <c r="N9" s="85"/>
      <c r="O9" s="85"/>
    </row>
    <row r="10" spans="1:15" ht="15">
      <c r="A10" s="306" t="s">
        <v>307</v>
      </c>
      <c r="B10" s="182" t="s">
        <v>53</v>
      </c>
      <c r="C10" s="250">
        <f aca="true" t="shared" si="0" ref="C10:L10">100-C5</f>
        <v>62.854</v>
      </c>
      <c r="D10" s="250">
        <f t="shared" si="0"/>
        <v>64.13839999999999</v>
      </c>
      <c r="E10" s="475">
        <f t="shared" si="0"/>
        <v>64.4094</v>
      </c>
      <c r="F10" s="475">
        <f t="shared" si="0"/>
        <v>64.95060000000001</v>
      </c>
      <c r="G10" s="475">
        <f t="shared" si="0"/>
        <v>67.0378</v>
      </c>
      <c r="H10" s="475">
        <f t="shared" si="0"/>
        <v>65.95060000000001</v>
      </c>
      <c r="I10" s="475">
        <f t="shared" si="0"/>
        <v>67.8966</v>
      </c>
      <c r="J10" s="475">
        <f t="shared" si="0"/>
        <v>67.9222</v>
      </c>
      <c r="K10" s="475">
        <f t="shared" si="0"/>
        <v>69.6</v>
      </c>
      <c r="L10" s="475">
        <f t="shared" si="0"/>
        <v>69.8</v>
      </c>
      <c r="N10" s="85"/>
      <c r="O10" s="85"/>
    </row>
    <row r="11" spans="1:15" ht="9" customHeight="1">
      <c r="A11" s="306"/>
      <c r="B11" s="182"/>
      <c r="C11" s="250"/>
      <c r="D11" s="250"/>
      <c r="E11" s="475"/>
      <c r="F11" s="475"/>
      <c r="G11" s="475"/>
      <c r="H11" s="475"/>
      <c r="I11" s="475"/>
      <c r="J11" s="475"/>
      <c r="K11" s="475"/>
      <c r="L11" s="475"/>
      <c r="N11" s="85"/>
      <c r="O11" s="85"/>
    </row>
    <row r="12" spans="1:15" ht="15">
      <c r="A12" s="306" t="s">
        <v>391</v>
      </c>
      <c r="B12" s="182" t="s">
        <v>53</v>
      </c>
      <c r="C12" s="250">
        <f aca="true" t="shared" si="1" ref="C12:L12">C7+C8</f>
        <v>17.8033</v>
      </c>
      <c r="D12" s="250">
        <f t="shared" si="1"/>
        <v>18.689899999999998</v>
      </c>
      <c r="E12" s="475">
        <f t="shared" si="1"/>
        <v>18.9212</v>
      </c>
      <c r="F12" s="475">
        <f t="shared" si="1"/>
        <v>20.5897</v>
      </c>
      <c r="G12" s="475">
        <f t="shared" si="1"/>
        <v>22.4476</v>
      </c>
      <c r="H12" s="475">
        <f t="shared" si="1"/>
        <v>22.842</v>
      </c>
      <c r="I12" s="475">
        <f t="shared" si="1"/>
        <v>23.5222</v>
      </c>
      <c r="J12" s="475">
        <f t="shared" si="1"/>
        <v>24.1151</v>
      </c>
      <c r="K12" s="475">
        <f t="shared" si="1"/>
        <v>25</v>
      </c>
      <c r="L12" s="475">
        <f t="shared" si="1"/>
        <v>25.8</v>
      </c>
      <c r="N12" s="85"/>
      <c r="O12" s="85"/>
    </row>
    <row r="13" spans="1:15" ht="15.75">
      <c r="A13" s="115"/>
      <c r="E13" s="118"/>
      <c r="F13" s="118"/>
      <c r="G13" s="118"/>
      <c r="H13" s="118"/>
      <c r="I13" s="118"/>
      <c r="J13" s="118"/>
      <c r="K13" s="118"/>
      <c r="L13" s="118"/>
      <c r="N13" s="85"/>
      <c r="O13" s="85"/>
    </row>
    <row r="14" spans="1:15" ht="15.75">
      <c r="A14" s="519" t="s">
        <v>383</v>
      </c>
      <c r="B14" s="519"/>
      <c r="C14" s="231">
        <v>14679</v>
      </c>
      <c r="D14" s="231">
        <v>15547</v>
      </c>
      <c r="E14" s="231">
        <v>15566</v>
      </c>
      <c r="F14" s="231">
        <v>15073</v>
      </c>
      <c r="G14" s="231">
        <v>14880</v>
      </c>
      <c r="H14" s="231">
        <v>15942</v>
      </c>
      <c r="I14" s="231">
        <v>15395</v>
      </c>
      <c r="J14" s="293">
        <v>15618</v>
      </c>
      <c r="K14" s="455">
        <v>13414</v>
      </c>
      <c r="L14" s="455">
        <v>13821</v>
      </c>
      <c r="M14" s="1"/>
      <c r="N14" s="85"/>
      <c r="O14" s="85"/>
    </row>
    <row r="15" spans="1:15" ht="7.5" customHeight="1">
      <c r="A15" s="346"/>
      <c r="B15" s="346"/>
      <c r="C15" s="346"/>
      <c r="D15" s="346"/>
      <c r="E15" s="337"/>
      <c r="F15" s="337"/>
      <c r="G15" s="337"/>
      <c r="H15" s="337"/>
      <c r="I15" s="337"/>
      <c r="J15" s="337"/>
      <c r="K15" s="337"/>
      <c r="L15" s="337"/>
      <c r="N15" s="85"/>
      <c r="O15" s="85"/>
    </row>
    <row r="16" spans="1:15" ht="15">
      <c r="A16" s="116" t="s">
        <v>369</v>
      </c>
      <c r="B16" s="53"/>
      <c r="C16" s="53"/>
      <c r="D16" s="53"/>
      <c r="E16" s="203"/>
      <c r="F16" s="203"/>
      <c r="G16" s="118"/>
      <c r="H16" s="118"/>
      <c r="I16" s="118"/>
      <c r="J16" s="118"/>
      <c r="K16" s="118"/>
      <c r="L16" s="118"/>
      <c r="N16" s="85"/>
      <c r="O16" s="85"/>
    </row>
    <row r="17" spans="1:15" ht="15">
      <c r="A17" s="116"/>
      <c r="B17" s="53"/>
      <c r="C17" s="53"/>
      <c r="D17" s="53"/>
      <c r="E17" s="203"/>
      <c r="F17" s="203"/>
      <c r="G17" s="118"/>
      <c r="H17" s="118"/>
      <c r="I17" s="118"/>
      <c r="J17" s="118"/>
      <c r="K17" s="118"/>
      <c r="L17" s="118"/>
      <c r="N17" s="85"/>
      <c r="O17" s="85"/>
    </row>
    <row r="18" spans="1:15" s="53" customFormat="1" ht="18.75">
      <c r="A18" s="112" t="s">
        <v>618</v>
      </c>
      <c r="B18" s="54"/>
      <c r="D18" s="54"/>
      <c r="E18" s="220"/>
      <c r="F18" s="220"/>
      <c r="G18" s="220"/>
      <c r="H18" s="220"/>
      <c r="I18" s="220"/>
      <c r="J18" s="220"/>
      <c r="K18" s="203"/>
      <c r="L18" s="203"/>
      <c r="N18" s="85"/>
      <c r="O18" s="85"/>
    </row>
    <row r="19" spans="1:12" ht="9" customHeight="1">
      <c r="A19" s="134"/>
      <c r="B19" s="54"/>
      <c r="C19" s="1"/>
      <c r="D19" s="54"/>
      <c r="E19" s="220"/>
      <c r="F19" s="220"/>
      <c r="G19" s="220"/>
      <c r="H19" s="57"/>
      <c r="I19" s="57"/>
      <c r="J19" s="57"/>
      <c r="K19" s="57"/>
      <c r="L19" s="57"/>
    </row>
    <row r="20" spans="1:12" ht="15.75">
      <c r="A20" s="368"/>
      <c r="B20" s="358"/>
      <c r="C20" s="358"/>
      <c r="D20" s="358"/>
      <c r="E20" s="330" t="s">
        <v>517</v>
      </c>
      <c r="F20" s="330"/>
      <c r="G20" s="330"/>
      <c r="H20" s="329"/>
      <c r="I20" s="329"/>
      <c r="J20" s="331"/>
      <c r="K20" s="331"/>
      <c r="L20" s="476" t="s">
        <v>304</v>
      </c>
    </row>
    <row r="21" spans="1:12" ht="15.75">
      <c r="A21" s="112"/>
      <c r="B21" s="1"/>
      <c r="C21" s="1"/>
      <c r="D21" s="1"/>
      <c r="E21" s="353"/>
      <c r="F21" s="353"/>
      <c r="G21" s="333"/>
      <c r="H21" s="333"/>
      <c r="I21" s="333"/>
      <c r="J21" s="333"/>
      <c r="K21" s="333"/>
      <c r="L21" s="477" t="s">
        <v>151</v>
      </c>
    </row>
    <row r="22" spans="1:12" ht="15.75">
      <c r="A22" s="148"/>
      <c r="B22" s="346"/>
      <c r="C22" s="346"/>
      <c r="D22" s="346"/>
      <c r="E22" s="334" t="s">
        <v>149</v>
      </c>
      <c r="F22" s="335">
        <v>1</v>
      </c>
      <c r="G22" s="335">
        <v>2</v>
      </c>
      <c r="H22" s="380" t="s">
        <v>305</v>
      </c>
      <c r="I22" s="337"/>
      <c r="J22" s="335" t="s">
        <v>307</v>
      </c>
      <c r="K22" s="380" t="s">
        <v>306</v>
      </c>
      <c r="L22" s="478" t="s">
        <v>207</v>
      </c>
    </row>
    <row r="23" spans="1:12" ht="15">
      <c r="A23" s="53"/>
      <c r="E23" s="118"/>
      <c r="F23" s="203"/>
      <c r="G23" s="118"/>
      <c r="H23" s="118"/>
      <c r="I23" s="518" t="s">
        <v>152</v>
      </c>
      <c r="J23" s="518"/>
      <c r="K23" s="518"/>
      <c r="L23" s="323"/>
    </row>
    <row r="24" spans="1:12" ht="6" customHeight="1">
      <c r="A24" s="53"/>
      <c r="E24" s="118"/>
      <c r="F24" s="203"/>
      <c r="G24" s="288"/>
      <c r="H24" s="118"/>
      <c r="I24" s="118"/>
      <c r="J24" s="118"/>
      <c r="K24" s="118"/>
      <c r="L24" s="323"/>
    </row>
    <row r="25" spans="1:12" ht="15.75">
      <c r="A25" s="115" t="s">
        <v>395</v>
      </c>
      <c r="E25" s="294">
        <v>30.2</v>
      </c>
      <c r="F25" s="294">
        <v>43.9</v>
      </c>
      <c r="G25" s="294">
        <v>21.8</v>
      </c>
      <c r="H25" s="294">
        <v>4</v>
      </c>
      <c r="I25" s="203"/>
      <c r="J25" s="479">
        <f>100-E25</f>
        <v>69.8</v>
      </c>
      <c r="K25" s="479">
        <f>G25+H25</f>
        <v>25.8</v>
      </c>
      <c r="L25" s="231">
        <v>13821</v>
      </c>
    </row>
    <row r="26" spans="1:12" ht="7.5" customHeight="1">
      <c r="A26" s="115"/>
      <c r="E26" s="294"/>
      <c r="F26" s="294"/>
      <c r="G26" s="294"/>
      <c r="H26" s="294"/>
      <c r="I26" s="203"/>
      <c r="J26" s="480"/>
      <c r="K26" s="226"/>
      <c r="L26" s="231"/>
    </row>
    <row r="27" spans="1:12" ht="15.75">
      <c r="A27" s="115" t="s">
        <v>257</v>
      </c>
      <c r="E27" s="294"/>
      <c r="F27" s="294"/>
      <c r="G27" s="294"/>
      <c r="H27" s="294"/>
      <c r="I27" s="203"/>
      <c r="J27" s="480"/>
      <c r="K27" s="226"/>
      <c r="L27" s="231"/>
    </row>
    <row r="28" spans="1:12" ht="15" customHeight="1">
      <c r="A28" s="186" t="s">
        <v>249</v>
      </c>
      <c r="E28" s="294">
        <v>47.2</v>
      </c>
      <c r="F28" s="294">
        <v>50</v>
      </c>
      <c r="G28" s="294">
        <v>2.5</v>
      </c>
      <c r="H28" s="294">
        <v>0.4</v>
      </c>
      <c r="I28" s="203"/>
      <c r="J28" s="479">
        <f aca="true" t="shared" si="2" ref="J28:J35">100-E28</f>
        <v>52.8</v>
      </c>
      <c r="K28" s="479">
        <f aca="true" t="shared" si="3" ref="K28:K35">G28+H28</f>
        <v>2.9</v>
      </c>
      <c r="L28" s="231">
        <v>2127</v>
      </c>
    </row>
    <row r="29" spans="1:12" ht="15">
      <c r="A29" s="186" t="s">
        <v>250</v>
      </c>
      <c r="E29" s="294">
        <v>17.4</v>
      </c>
      <c r="F29" s="294">
        <v>42.5</v>
      </c>
      <c r="G29" s="294">
        <v>36.9</v>
      </c>
      <c r="H29" s="294">
        <v>3.1</v>
      </c>
      <c r="I29" s="203"/>
      <c r="J29" s="479">
        <f t="shared" si="2"/>
        <v>82.6</v>
      </c>
      <c r="K29" s="479">
        <f t="shared" si="3"/>
        <v>40</v>
      </c>
      <c r="L29" s="231">
        <v>2378</v>
      </c>
    </row>
    <row r="30" spans="1:12" ht="15">
      <c r="A30" s="186" t="s">
        <v>251</v>
      </c>
      <c r="E30" s="294">
        <v>50.2</v>
      </c>
      <c r="F30" s="294">
        <v>47.2</v>
      </c>
      <c r="G30" s="294">
        <v>2.2</v>
      </c>
      <c r="H30" s="294">
        <v>0.3</v>
      </c>
      <c r="I30" s="203"/>
      <c r="J30" s="479">
        <f t="shared" si="2"/>
        <v>49.8</v>
      </c>
      <c r="K30" s="479">
        <f t="shared" si="3"/>
        <v>2.5</v>
      </c>
      <c r="L30" s="231">
        <v>708</v>
      </c>
    </row>
    <row r="31" spans="1:12" ht="15">
      <c r="A31" s="186" t="s">
        <v>252</v>
      </c>
      <c r="E31" s="294">
        <v>11.7</v>
      </c>
      <c r="F31" s="294">
        <v>44.9</v>
      </c>
      <c r="G31" s="294">
        <v>41.2</v>
      </c>
      <c r="H31" s="294">
        <v>2.3</v>
      </c>
      <c r="I31" s="203"/>
      <c r="J31" s="479">
        <f t="shared" si="2"/>
        <v>88.3</v>
      </c>
      <c r="K31" s="479">
        <f t="shared" si="3"/>
        <v>43.5</v>
      </c>
      <c r="L31" s="231">
        <v>1829</v>
      </c>
    </row>
    <row r="32" spans="1:12" ht="15">
      <c r="A32" s="186" t="s">
        <v>253</v>
      </c>
      <c r="E32" s="294">
        <v>10.3</v>
      </c>
      <c r="F32" s="294">
        <v>39.5</v>
      </c>
      <c r="G32" s="294">
        <v>39.4</v>
      </c>
      <c r="H32" s="294">
        <v>10.8</v>
      </c>
      <c r="I32" s="203"/>
      <c r="J32" s="479">
        <f t="shared" si="2"/>
        <v>89.7</v>
      </c>
      <c r="K32" s="479">
        <f t="shared" si="3"/>
        <v>50.2</v>
      </c>
      <c r="L32" s="231">
        <v>907</v>
      </c>
    </row>
    <row r="33" spans="1:12" ht="15">
      <c r="A33" s="186" t="s">
        <v>254</v>
      </c>
      <c r="E33" s="294">
        <v>12.7</v>
      </c>
      <c r="F33" s="294">
        <v>30.4</v>
      </c>
      <c r="G33" s="294">
        <v>35.6</v>
      </c>
      <c r="H33" s="294">
        <v>21.4</v>
      </c>
      <c r="I33" s="203"/>
      <c r="J33" s="479">
        <f t="shared" si="2"/>
        <v>87.3</v>
      </c>
      <c r="K33" s="479">
        <f t="shared" si="3"/>
        <v>57</v>
      </c>
      <c r="L33" s="231">
        <v>1306</v>
      </c>
    </row>
    <row r="34" spans="1:12" ht="15">
      <c r="A34" s="186" t="s">
        <v>255</v>
      </c>
      <c r="E34" s="294">
        <v>19.2</v>
      </c>
      <c r="F34" s="294">
        <v>59.4</v>
      </c>
      <c r="G34" s="294">
        <v>20.5</v>
      </c>
      <c r="H34" s="294">
        <v>0.9</v>
      </c>
      <c r="I34" s="203"/>
      <c r="J34" s="479">
        <f t="shared" si="2"/>
        <v>80.8</v>
      </c>
      <c r="K34" s="479">
        <f t="shared" si="3"/>
        <v>21.4</v>
      </c>
      <c r="L34" s="231">
        <v>2205</v>
      </c>
    </row>
    <row r="35" spans="1:12" ht="15">
      <c r="A35" s="186" t="s">
        <v>256</v>
      </c>
      <c r="E35" s="294">
        <v>64.6</v>
      </c>
      <c r="F35" s="294">
        <v>34.4</v>
      </c>
      <c r="G35" s="294">
        <v>1</v>
      </c>
      <c r="H35" s="294">
        <v>0</v>
      </c>
      <c r="I35" s="203"/>
      <c r="J35" s="479">
        <f t="shared" si="2"/>
        <v>35.400000000000006</v>
      </c>
      <c r="K35" s="479">
        <f t="shared" si="3"/>
        <v>1</v>
      </c>
      <c r="L35" s="231">
        <v>2361</v>
      </c>
    </row>
    <row r="36" spans="1:12" ht="9" customHeight="1">
      <c r="A36" s="53"/>
      <c r="E36" s="294"/>
      <c r="F36" s="294"/>
      <c r="G36" s="294"/>
      <c r="H36" s="294"/>
      <c r="I36" s="203"/>
      <c r="J36" s="480"/>
      <c r="K36" s="226"/>
      <c r="L36" s="231"/>
    </row>
    <row r="37" spans="1:12" ht="18" customHeight="1">
      <c r="A37" s="115" t="s">
        <v>258</v>
      </c>
      <c r="E37" s="294"/>
      <c r="F37" s="294"/>
      <c r="G37" s="294"/>
      <c r="H37" s="294"/>
      <c r="I37" s="203"/>
      <c r="J37" s="480"/>
      <c r="K37" s="226"/>
      <c r="L37" s="231"/>
    </row>
    <row r="38" spans="1:12" ht="15" customHeight="1">
      <c r="A38" s="248" t="s">
        <v>346</v>
      </c>
      <c r="E38" s="294">
        <v>62</v>
      </c>
      <c r="F38" s="294">
        <v>33.1</v>
      </c>
      <c r="G38" s="294">
        <v>3.9</v>
      </c>
      <c r="H38" s="294">
        <v>0.9</v>
      </c>
      <c r="I38" s="203"/>
      <c r="J38" s="479">
        <f aca="true" t="shared" si="4" ref="J38:J44">100-E38</f>
        <v>38</v>
      </c>
      <c r="K38" s="479">
        <f aca="true" t="shared" si="5" ref="K38:K44">G38+H38</f>
        <v>4.8</v>
      </c>
      <c r="L38" s="231">
        <v>2623</v>
      </c>
    </row>
    <row r="39" spans="1:12" ht="15" customHeight="1">
      <c r="A39" s="186" t="s">
        <v>259</v>
      </c>
      <c r="E39" s="294">
        <v>51.9</v>
      </c>
      <c r="F39" s="294">
        <v>41.2</v>
      </c>
      <c r="G39" s="294">
        <v>6.2</v>
      </c>
      <c r="H39" s="294">
        <v>0.6</v>
      </c>
      <c r="I39" s="203"/>
      <c r="J39" s="479">
        <f t="shared" si="4"/>
        <v>48.1</v>
      </c>
      <c r="K39" s="479">
        <f t="shared" si="5"/>
        <v>6.8</v>
      </c>
      <c r="L39" s="231">
        <v>2469</v>
      </c>
    </row>
    <row r="40" spans="1:12" ht="15" customHeight="1">
      <c r="A40" s="186" t="s">
        <v>260</v>
      </c>
      <c r="E40" s="294">
        <v>30.8</v>
      </c>
      <c r="F40" s="294">
        <v>57.5</v>
      </c>
      <c r="G40" s="294">
        <v>10.3</v>
      </c>
      <c r="H40" s="294">
        <v>1.4</v>
      </c>
      <c r="I40" s="203"/>
      <c r="J40" s="479">
        <f t="shared" si="4"/>
        <v>69.2</v>
      </c>
      <c r="K40" s="479">
        <f t="shared" si="5"/>
        <v>11.700000000000001</v>
      </c>
      <c r="L40" s="231">
        <v>1918</v>
      </c>
    </row>
    <row r="41" spans="1:12" ht="15" customHeight="1">
      <c r="A41" s="186" t="s">
        <v>261</v>
      </c>
      <c r="E41" s="294">
        <v>16.9</v>
      </c>
      <c r="F41" s="294">
        <v>60.4</v>
      </c>
      <c r="G41" s="294">
        <v>19.7</v>
      </c>
      <c r="H41" s="294">
        <v>3.1</v>
      </c>
      <c r="I41" s="203"/>
      <c r="J41" s="479">
        <f t="shared" si="4"/>
        <v>83.1</v>
      </c>
      <c r="K41" s="479">
        <f t="shared" si="5"/>
        <v>22.8</v>
      </c>
      <c r="L41" s="231">
        <v>1443</v>
      </c>
    </row>
    <row r="42" spans="1:12" ht="15" customHeight="1">
      <c r="A42" s="186" t="s">
        <v>262</v>
      </c>
      <c r="E42" s="294">
        <v>7.9</v>
      </c>
      <c r="F42" s="294">
        <v>56.1</v>
      </c>
      <c r="G42" s="294">
        <v>31.2</v>
      </c>
      <c r="H42" s="294">
        <v>4.8</v>
      </c>
      <c r="I42" s="203"/>
      <c r="J42" s="479">
        <f t="shared" si="4"/>
        <v>92.1</v>
      </c>
      <c r="K42" s="479">
        <f t="shared" si="5"/>
        <v>36</v>
      </c>
      <c r="L42" s="231">
        <v>1273</v>
      </c>
    </row>
    <row r="43" spans="1:12" ht="15" customHeight="1">
      <c r="A43" s="186" t="s">
        <v>396</v>
      </c>
      <c r="E43" s="294">
        <v>4.1</v>
      </c>
      <c r="F43" s="294">
        <v>45</v>
      </c>
      <c r="G43" s="294">
        <v>43.8</v>
      </c>
      <c r="H43" s="294">
        <v>7.1</v>
      </c>
      <c r="I43" s="203"/>
      <c r="J43" s="479">
        <f t="shared" si="4"/>
        <v>95.9</v>
      </c>
      <c r="K43" s="479">
        <f t="shared" si="5"/>
        <v>50.9</v>
      </c>
      <c r="L43" s="231">
        <v>1850</v>
      </c>
    </row>
    <row r="44" spans="1:12" ht="15" customHeight="1">
      <c r="A44" s="187" t="s">
        <v>397</v>
      </c>
      <c r="E44" s="294">
        <v>1.6</v>
      </c>
      <c r="F44" s="294">
        <v>26.6</v>
      </c>
      <c r="G44" s="294">
        <v>58.3</v>
      </c>
      <c r="H44" s="294">
        <v>13.4</v>
      </c>
      <c r="I44" s="203"/>
      <c r="J44" s="479">
        <f t="shared" si="4"/>
        <v>98.4</v>
      </c>
      <c r="K44" s="479">
        <f t="shared" si="5"/>
        <v>71.7</v>
      </c>
      <c r="L44" s="231">
        <v>1739</v>
      </c>
    </row>
    <row r="45" spans="1:12" ht="9" customHeight="1">
      <c r="A45" s="187"/>
      <c r="E45" s="294"/>
      <c r="F45" s="294"/>
      <c r="G45" s="294"/>
      <c r="H45" s="294"/>
      <c r="I45" s="203"/>
      <c r="J45" s="480"/>
      <c r="K45" s="226"/>
      <c r="L45" s="231"/>
    </row>
    <row r="46" spans="1:12" ht="18" customHeight="1">
      <c r="A46" s="115" t="s">
        <v>246</v>
      </c>
      <c r="E46" s="294"/>
      <c r="F46" s="294"/>
      <c r="G46" s="294"/>
      <c r="H46" s="294"/>
      <c r="I46" s="203"/>
      <c r="J46" s="480"/>
      <c r="K46" s="226"/>
      <c r="L46" s="231"/>
    </row>
    <row r="47" spans="1:12" ht="15" customHeight="1">
      <c r="A47" s="186" t="s">
        <v>282</v>
      </c>
      <c r="E47" s="294">
        <v>40.8</v>
      </c>
      <c r="F47" s="294">
        <v>41.3</v>
      </c>
      <c r="G47" s="294">
        <v>15.6</v>
      </c>
      <c r="H47" s="294">
        <v>2.3</v>
      </c>
      <c r="I47" s="203"/>
      <c r="J47" s="479">
        <f aca="true" t="shared" si="6" ref="J47:J52">100-E47</f>
        <v>59.2</v>
      </c>
      <c r="K47" s="479">
        <f aca="true" t="shared" si="7" ref="K47:K52">G47+H47</f>
        <v>17.9</v>
      </c>
      <c r="L47" s="231">
        <v>4874</v>
      </c>
    </row>
    <row r="48" spans="1:12" ht="15" customHeight="1">
      <c r="A48" s="186" t="s">
        <v>247</v>
      </c>
      <c r="E48" s="294">
        <v>27.7</v>
      </c>
      <c r="F48" s="294">
        <v>45.8</v>
      </c>
      <c r="G48" s="294">
        <v>22.6</v>
      </c>
      <c r="H48" s="294">
        <v>3.9</v>
      </c>
      <c r="I48" s="203"/>
      <c r="J48" s="479">
        <f t="shared" si="6"/>
        <v>72.3</v>
      </c>
      <c r="K48" s="479">
        <f t="shared" si="7"/>
        <v>26.5</v>
      </c>
      <c r="L48" s="231">
        <v>4058</v>
      </c>
    </row>
    <row r="49" spans="1:12" ht="15" customHeight="1">
      <c r="A49" s="186" t="s">
        <v>499</v>
      </c>
      <c r="E49" s="294">
        <v>24.6</v>
      </c>
      <c r="F49" s="294">
        <v>45.6</v>
      </c>
      <c r="G49" s="294">
        <v>24.6</v>
      </c>
      <c r="H49" s="294">
        <v>5.3</v>
      </c>
      <c r="I49" s="203"/>
      <c r="J49" s="479">
        <f t="shared" si="6"/>
        <v>75.4</v>
      </c>
      <c r="K49" s="479">
        <f t="shared" si="7"/>
        <v>29.900000000000002</v>
      </c>
      <c r="L49" s="231">
        <v>1267</v>
      </c>
    </row>
    <row r="50" spans="1:12" ht="15" customHeight="1">
      <c r="A50" s="186" t="s">
        <v>500</v>
      </c>
      <c r="E50" s="294">
        <v>25.3</v>
      </c>
      <c r="F50" s="294">
        <v>53</v>
      </c>
      <c r="G50" s="294">
        <v>19.4</v>
      </c>
      <c r="H50" s="294">
        <v>2.2</v>
      </c>
      <c r="I50" s="203"/>
      <c r="J50" s="479">
        <f t="shared" si="6"/>
        <v>74.7</v>
      </c>
      <c r="K50" s="479">
        <f t="shared" si="7"/>
        <v>21.599999999999998</v>
      </c>
      <c r="L50" s="231">
        <v>828</v>
      </c>
    </row>
    <row r="51" spans="1:12" ht="15" customHeight="1">
      <c r="A51" s="186" t="s">
        <v>501</v>
      </c>
      <c r="E51" s="294">
        <v>12.4</v>
      </c>
      <c r="F51" s="294">
        <v>41.1</v>
      </c>
      <c r="G51" s="294">
        <v>38.1</v>
      </c>
      <c r="H51" s="294">
        <v>8.4</v>
      </c>
      <c r="I51" s="203"/>
      <c r="J51" s="479">
        <f t="shared" si="6"/>
        <v>87.6</v>
      </c>
      <c r="K51" s="479">
        <f t="shared" si="7"/>
        <v>46.5</v>
      </c>
      <c r="L51" s="231">
        <v>1516</v>
      </c>
    </row>
    <row r="52" spans="1:12" ht="15" customHeight="1">
      <c r="A52" s="187" t="s">
        <v>502</v>
      </c>
      <c r="E52" s="294">
        <v>15.1</v>
      </c>
      <c r="F52" s="294">
        <v>48.7</v>
      </c>
      <c r="G52" s="294">
        <v>29.2</v>
      </c>
      <c r="H52" s="294">
        <v>7</v>
      </c>
      <c r="I52" s="203"/>
      <c r="J52" s="479">
        <f t="shared" si="6"/>
        <v>84.9</v>
      </c>
      <c r="K52" s="479">
        <f t="shared" si="7"/>
        <v>36.2</v>
      </c>
      <c r="L52" s="231">
        <v>1278</v>
      </c>
    </row>
    <row r="53" spans="1:12" ht="9" customHeight="1">
      <c r="A53" s="415"/>
      <c r="B53" s="346"/>
      <c r="C53" s="346"/>
      <c r="D53" s="346"/>
      <c r="E53" s="333"/>
      <c r="F53" s="333"/>
      <c r="G53" s="333"/>
      <c r="H53" s="333"/>
      <c r="I53" s="148"/>
      <c r="J53" s="148"/>
      <c r="K53" s="416"/>
      <c r="L53" s="339"/>
    </row>
    <row r="54" spans="1:11" ht="6" customHeight="1">
      <c r="A54" s="53"/>
      <c r="B54" s="53"/>
      <c r="D54" s="53"/>
      <c r="E54" s="53"/>
      <c r="F54" s="53"/>
      <c r="G54" s="53"/>
      <c r="K54" s="188"/>
    </row>
    <row r="55" spans="1:7" ht="15">
      <c r="A55" s="116" t="s">
        <v>369</v>
      </c>
      <c r="B55" s="53"/>
      <c r="D55" s="53"/>
      <c r="E55" s="53"/>
      <c r="F55" s="53"/>
      <c r="G55" s="53"/>
    </row>
    <row r="56" spans="1:6" ht="15">
      <c r="A56" s="116"/>
      <c r="B56" s="53"/>
      <c r="C56" s="53"/>
      <c r="D56" s="53"/>
      <c r="E56" s="53"/>
      <c r="F56" s="53"/>
    </row>
    <row r="57" spans="1:6" ht="15">
      <c r="A57" s="116"/>
      <c r="B57" s="53"/>
      <c r="C57" s="53"/>
      <c r="D57" s="53"/>
      <c r="E57" s="53"/>
      <c r="F57" s="53"/>
    </row>
  </sheetData>
  <mergeCells count="2">
    <mergeCell ref="I23:K23"/>
    <mergeCell ref="A14:B14"/>
  </mergeCells>
  <printOptions/>
  <pageMargins left="0.75" right="0.75" top="1" bottom="1" header="0.5" footer="0.5"/>
  <pageSetup fitToHeight="1" fitToWidth="1" horizontalDpi="96" verticalDpi="96" orientation="portrait" paperSize="9" scale="68" r:id="rId1"/>
  <headerFooter alignWithMargins="0">
    <oddHeader>&amp;R&amp;"Arial,Bold"&amp;14ROAD TRANSPORT VEHICLES</oddHeader>
    <oddFooter xml:space="preserve">&amp;C&amp;12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8515625" style="118" customWidth="1"/>
    <col min="2" max="2" width="10.57421875" style="118" customWidth="1"/>
    <col min="3" max="3" width="8.57421875" style="118" customWidth="1"/>
    <col min="4" max="4" width="12.7109375" style="118" customWidth="1"/>
    <col min="5" max="5" width="16.421875" style="118" customWidth="1"/>
    <col min="6" max="6" width="11.140625" style="118" customWidth="1"/>
    <col min="7" max="7" width="7.140625" style="118" customWidth="1"/>
    <col min="8" max="8" width="8.8515625" style="118" customWidth="1"/>
    <col min="9" max="9" width="11.00390625" style="118" customWidth="1"/>
    <col min="10" max="16384" width="9.140625" style="118" customWidth="1"/>
  </cols>
  <sheetData>
    <row r="1" s="203" customFormat="1" ht="18.75">
      <c r="A1" s="222" t="s">
        <v>623</v>
      </c>
    </row>
    <row r="2" spans="1:78" s="205" customFormat="1" ht="18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</row>
    <row r="3" spans="1:78" s="205" customFormat="1" ht="18">
      <c r="A3" s="417"/>
      <c r="B3" s="421" t="s">
        <v>155</v>
      </c>
      <c r="C3" s="422"/>
      <c r="D3" s="421" t="s">
        <v>363</v>
      </c>
      <c r="E3" s="422"/>
      <c r="F3" s="422"/>
      <c r="G3" s="422"/>
      <c r="H3" s="332" t="s">
        <v>364</v>
      </c>
      <c r="I3" s="417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</row>
    <row r="4" spans="1:78" s="203" customFormat="1" ht="21" customHeight="1">
      <c r="A4" s="353" t="s">
        <v>154</v>
      </c>
      <c r="B4" s="418" t="s">
        <v>156</v>
      </c>
      <c r="C4" s="418"/>
      <c r="D4" s="353" t="s">
        <v>169</v>
      </c>
      <c r="E4" s="353" t="s">
        <v>170</v>
      </c>
      <c r="F4" s="419" t="s">
        <v>171</v>
      </c>
      <c r="G4" s="420"/>
      <c r="H4" s="335" t="s">
        <v>173</v>
      </c>
      <c r="I4" s="335" t="s">
        <v>5</v>
      </c>
      <c r="J4" s="220"/>
      <c r="K4" s="221"/>
      <c r="L4" s="222"/>
      <c r="M4" s="223"/>
      <c r="N4" s="223"/>
      <c r="O4" s="223"/>
      <c r="P4" s="222"/>
      <c r="Q4" s="222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</row>
    <row r="5" spans="1:78" s="203" customFormat="1" ht="13.5" customHeight="1">
      <c r="A5" s="222"/>
      <c r="B5" s="221"/>
      <c r="C5" s="221"/>
      <c r="D5" s="222"/>
      <c r="E5" s="222"/>
      <c r="F5" s="222"/>
      <c r="H5" s="222"/>
      <c r="I5" s="222"/>
      <c r="J5" s="220"/>
      <c r="K5" s="222"/>
      <c r="L5" s="222"/>
      <c r="M5" s="223"/>
      <c r="N5" s="223"/>
      <c r="O5" s="223"/>
      <c r="P5" s="222"/>
      <c r="Q5" s="222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</row>
    <row r="6" spans="1:78" ht="15">
      <c r="A6" s="280" t="s">
        <v>172</v>
      </c>
      <c r="B6" s="495">
        <v>112</v>
      </c>
      <c r="C6" s="495"/>
      <c r="D6" s="495">
        <v>3229</v>
      </c>
      <c r="E6" s="495">
        <v>4971</v>
      </c>
      <c r="F6" s="495">
        <v>1</v>
      </c>
      <c r="G6" s="495"/>
      <c r="H6" s="495"/>
      <c r="I6" s="495">
        <v>8313</v>
      </c>
      <c r="J6" s="292"/>
      <c r="K6" s="280"/>
      <c r="L6" s="57"/>
      <c r="M6" s="57"/>
      <c r="N6" s="57"/>
      <c r="O6" s="211"/>
      <c r="P6" s="211"/>
      <c r="Q6" s="211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</row>
    <row r="7" spans="1:78" ht="15">
      <c r="A7" s="280" t="s">
        <v>12</v>
      </c>
      <c r="B7" s="495">
        <v>116</v>
      </c>
      <c r="C7" s="495"/>
      <c r="D7" s="495">
        <v>11485</v>
      </c>
      <c r="E7" s="495">
        <v>3997</v>
      </c>
      <c r="F7" s="495"/>
      <c r="G7" s="495"/>
      <c r="H7" s="495">
        <v>3</v>
      </c>
      <c r="I7" s="495">
        <v>15601</v>
      </c>
      <c r="J7" s="292"/>
      <c r="K7" s="280"/>
      <c r="L7" s="57"/>
      <c r="M7" s="225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</row>
    <row r="8" spans="1:78" ht="15">
      <c r="A8" s="280" t="s">
        <v>13</v>
      </c>
      <c r="B8" s="495">
        <v>132</v>
      </c>
      <c r="C8" s="495"/>
      <c r="D8" s="495">
        <v>2368</v>
      </c>
      <c r="E8" s="495">
        <v>3491</v>
      </c>
      <c r="F8" s="495"/>
      <c r="G8" s="495"/>
      <c r="H8" s="495"/>
      <c r="I8" s="495">
        <v>5991</v>
      </c>
      <c r="J8" s="292"/>
      <c r="K8" s="280"/>
      <c r="L8" s="85"/>
      <c r="M8" s="85"/>
      <c r="N8" s="85"/>
      <c r="O8" s="85"/>
      <c r="P8" s="85"/>
      <c r="Q8" s="85"/>
      <c r="R8" s="57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</row>
    <row r="9" spans="1:78" ht="15">
      <c r="A9" s="280" t="s">
        <v>14</v>
      </c>
      <c r="B9" s="495">
        <v>98</v>
      </c>
      <c r="C9" s="495"/>
      <c r="D9" s="495">
        <v>1986</v>
      </c>
      <c r="E9" s="495">
        <v>2742</v>
      </c>
      <c r="F9" s="495">
        <v>2</v>
      </c>
      <c r="G9" s="495"/>
      <c r="H9" s="495"/>
      <c r="I9" s="495">
        <v>4828</v>
      </c>
      <c r="J9" s="292"/>
      <c r="K9" s="280"/>
      <c r="L9" s="85"/>
      <c r="M9" s="85"/>
      <c r="N9" s="85"/>
      <c r="O9" s="85"/>
      <c r="P9" s="85"/>
      <c r="Q9" s="85"/>
      <c r="R9" s="57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</row>
    <row r="10" spans="1:78" ht="15">
      <c r="A10" s="280" t="s">
        <v>15</v>
      </c>
      <c r="B10" s="495">
        <v>27</v>
      </c>
      <c r="C10" s="495"/>
      <c r="D10" s="495">
        <v>1024</v>
      </c>
      <c r="E10" s="495">
        <v>1388</v>
      </c>
      <c r="F10" s="495"/>
      <c r="G10" s="495"/>
      <c r="H10" s="495"/>
      <c r="I10" s="495">
        <v>2439</v>
      </c>
      <c r="J10" s="292"/>
      <c r="K10" s="280"/>
      <c r="L10" s="85"/>
      <c r="M10" s="85"/>
      <c r="N10" s="85"/>
      <c r="O10" s="85"/>
      <c r="P10" s="85"/>
      <c r="Q10" s="85"/>
      <c r="R10" s="57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</row>
    <row r="11" spans="1:78" ht="15">
      <c r="A11" s="280" t="s">
        <v>16</v>
      </c>
      <c r="B11" s="495">
        <v>55</v>
      </c>
      <c r="C11" s="495"/>
      <c r="D11" s="495">
        <v>2519</v>
      </c>
      <c r="E11" s="495">
        <v>4154</v>
      </c>
      <c r="F11" s="495">
        <v>6</v>
      </c>
      <c r="G11" s="495"/>
      <c r="H11" s="495"/>
      <c r="I11" s="495">
        <v>6734</v>
      </c>
      <c r="J11" s="292"/>
      <c r="K11" s="280"/>
      <c r="L11" s="85"/>
      <c r="M11" s="85"/>
      <c r="N11" s="85"/>
      <c r="O11" s="85"/>
      <c r="P11" s="85"/>
      <c r="Q11" s="85"/>
      <c r="R11" s="57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15">
      <c r="A12" s="280" t="s">
        <v>17</v>
      </c>
      <c r="B12" s="495">
        <v>92</v>
      </c>
      <c r="C12" s="495"/>
      <c r="D12" s="495">
        <v>3120</v>
      </c>
      <c r="E12" s="495">
        <v>2873</v>
      </c>
      <c r="F12" s="495">
        <v>1</v>
      </c>
      <c r="G12" s="495"/>
      <c r="H12" s="495"/>
      <c r="I12" s="495">
        <v>6086</v>
      </c>
      <c r="J12" s="292"/>
      <c r="K12" s="280"/>
      <c r="L12" s="85"/>
      <c r="M12" s="85"/>
      <c r="N12" s="85"/>
      <c r="O12" s="85"/>
      <c r="P12" s="85"/>
      <c r="Q12" s="85"/>
      <c r="R12" s="57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15">
      <c r="A13" s="280" t="s">
        <v>18</v>
      </c>
      <c r="B13" s="495">
        <v>36</v>
      </c>
      <c r="C13" s="495"/>
      <c r="D13" s="495">
        <v>3016</v>
      </c>
      <c r="E13" s="495">
        <v>3891</v>
      </c>
      <c r="F13" s="495">
        <v>33</v>
      </c>
      <c r="G13" s="495"/>
      <c r="H13" s="495"/>
      <c r="I13" s="495">
        <v>6976</v>
      </c>
      <c r="J13" s="292"/>
      <c r="K13" s="280"/>
      <c r="L13" s="85"/>
      <c r="M13" s="85"/>
      <c r="N13" s="85"/>
      <c r="O13" s="85"/>
      <c r="P13" s="85"/>
      <c r="Q13" s="85"/>
      <c r="R13" s="57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5">
      <c r="A14" s="280" t="s">
        <v>19</v>
      </c>
      <c r="B14" s="495">
        <v>73</v>
      </c>
      <c r="C14" s="495"/>
      <c r="D14" s="495">
        <v>2069</v>
      </c>
      <c r="E14" s="495">
        <v>3279</v>
      </c>
      <c r="F14" s="495"/>
      <c r="G14" s="495"/>
      <c r="H14" s="495"/>
      <c r="I14" s="495">
        <v>5421</v>
      </c>
      <c r="J14" s="292"/>
      <c r="K14" s="280"/>
      <c r="L14" s="85"/>
      <c r="M14" s="85"/>
      <c r="N14" s="85"/>
      <c r="O14" s="85"/>
      <c r="P14" s="85"/>
      <c r="Q14" s="85"/>
      <c r="R14" s="57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</row>
    <row r="15" spans="1:78" ht="15">
      <c r="A15" s="280" t="s">
        <v>20</v>
      </c>
      <c r="B15" s="495">
        <v>20</v>
      </c>
      <c r="C15" s="495"/>
      <c r="D15" s="495">
        <v>2277</v>
      </c>
      <c r="E15" s="495">
        <v>2854</v>
      </c>
      <c r="F15" s="495">
        <v>42</v>
      </c>
      <c r="G15" s="495"/>
      <c r="H15" s="495"/>
      <c r="I15" s="495">
        <v>5193</v>
      </c>
      <c r="J15" s="292"/>
      <c r="K15" s="495"/>
      <c r="L15" s="495"/>
      <c r="M15" s="495"/>
      <c r="N15" s="495"/>
      <c r="O15" s="495"/>
      <c r="P15" s="495"/>
      <c r="Q15" s="85"/>
      <c r="R15" s="280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</row>
    <row r="16" spans="1:78" ht="15">
      <c r="A16" s="280" t="s">
        <v>21</v>
      </c>
      <c r="B16" s="495">
        <v>18</v>
      </c>
      <c r="C16" s="495"/>
      <c r="D16" s="495">
        <v>1475</v>
      </c>
      <c r="E16" s="495">
        <v>2776</v>
      </c>
      <c r="F16" s="495"/>
      <c r="G16" s="495"/>
      <c r="H16" s="495"/>
      <c r="I16" s="495">
        <v>4269</v>
      </c>
      <c r="J16" s="292"/>
      <c r="K16" s="280"/>
      <c r="L16" s="85"/>
      <c r="M16" s="85"/>
      <c r="N16" s="85"/>
      <c r="O16" s="85"/>
      <c r="P16" s="85"/>
      <c r="Q16" s="85"/>
      <c r="R16" s="57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</row>
    <row r="17" spans="1:15" ht="15">
      <c r="A17" s="280" t="s">
        <v>157</v>
      </c>
      <c r="B17" s="495">
        <v>264</v>
      </c>
      <c r="C17" s="495"/>
      <c r="D17" s="495">
        <v>8646</v>
      </c>
      <c r="E17" s="495">
        <v>13183</v>
      </c>
      <c r="F17" s="495"/>
      <c r="G17" s="495"/>
      <c r="H17" s="495"/>
      <c r="I17" s="495">
        <v>22093</v>
      </c>
      <c r="J17" s="292"/>
      <c r="K17" s="280"/>
      <c r="O17" s="57"/>
    </row>
    <row r="18" spans="1:15" ht="15">
      <c r="A18" s="280" t="s">
        <v>158</v>
      </c>
      <c r="B18" s="495">
        <v>3</v>
      </c>
      <c r="C18" s="495"/>
      <c r="D18" s="495">
        <v>2</v>
      </c>
      <c r="E18" s="495">
        <v>31</v>
      </c>
      <c r="F18" s="495"/>
      <c r="G18" s="495"/>
      <c r="H18" s="495"/>
      <c r="I18" s="495">
        <v>36</v>
      </c>
      <c r="J18" s="292"/>
      <c r="K18" s="280"/>
      <c r="O18" s="57"/>
    </row>
    <row r="19" spans="1:15" ht="15">
      <c r="A19" s="280" t="s">
        <v>24</v>
      </c>
      <c r="B19" s="495">
        <v>74</v>
      </c>
      <c r="C19" s="495"/>
      <c r="D19" s="495">
        <v>3726</v>
      </c>
      <c r="E19" s="495">
        <v>5356</v>
      </c>
      <c r="F19" s="495"/>
      <c r="G19" s="495"/>
      <c r="H19" s="495"/>
      <c r="I19" s="495">
        <v>9156</v>
      </c>
      <c r="J19" s="292"/>
      <c r="K19" s="280"/>
      <c r="O19" s="57"/>
    </row>
    <row r="20" spans="1:15" ht="15">
      <c r="A20" s="280" t="s">
        <v>25</v>
      </c>
      <c r="B20" s="495">
        <v>452</v>
      </c>
      <c r="C20" s="495"/>
      <c r="D20" s="495">
        <v>9960</v>
      </c>
      <c r="E20" s="495">
        <v>11631</v>
      </c>
      <c r="F20" s="495"/>
      <c r="G20" s="495"/>
      <c r="H20" s="495">
        <v>2</v>
      </c>
      <c r="I20" s="495">
        <v>22045</v>
      </c>
      <c r="J20" s="292"/>
      <c r="K20" s="280"/>
      <c r="O20" s="57"/>
    </row>
    <row r="21" spans="1:15" ht="15">
      <c r="A21" s="280" t="s">
        <v>159</v>
      </c>
      <c r="B21" s="495">
        <v>314</v>
      </c>
      <c r="C21" s="495"/>
      <c r="D21" s="495">
        <v>13933</v>
      </c>
      <c r="E21" s="495">
        <v>9460</v>
      </c>
      <c r="F21" s="495">
        <v>822</v>
      </c>
      <c r="G21" s="495"/>
      <c r="H21" s="495"/>
      <c r="I21" s="495">
        <v>24529</v>
      </c>
      <c r="J21" s="292"/>
      <c r="K21" s="280"/>
      <c r="O21" s="57"/>
    </row>
    <row r="22" spans="1:15" ht="15">
      <c r="A22" s="280" t="s">
        <v>27</v>
      </c>
      <c r="B22" s="495">
        <v>119</v>
      </c>
      <c r="C22" s="495"/>
      <c r="D22" s="495">
        <v>2891</v>
      </c>
      <c r="E22" s="495">
        <v>5206</v>
      </c>
      <c r="F22" s="495"/>
      <c r="G22" s="495"/>
      <c r="H22" s="495"/>
      <c r="I22" s="495">
        <v>8216</v>
      </c>
      <c r="J22" s="292"/>
      <c r="K22" s="280"/>
      <c r="O22" s="57"/>
    </row>
    <row r="23" spans="1:15" ht="15">
      <c r="A23" s="280" t="s">
        <v>28</v>
      </c>
      <c r="B23" s="495">
        <v>140</v>
      </c>
      <c r="C23" s="495"/>
      <c r="D23" s="495">
        <v>2176</v>
      </c>
      <c r="E23" s="495">
        <v>2807</v>
      </c>
      <c r="F23" s="495"/>
      <c r="G23" s="495"/>
      <c r="H23" s="495"/>
      <c r="I23" s="495">
        <v>5123</v>
      </c>
      <c r="J23" s="292"/>
      <c r="K23" s="280"/>
      <c r="O23" s="57"/>
    </row>
    <row r="24" spans="1:15" ht="15">
      <c r="A24" s="280" t="s">
        <v>29</v>
      </c>
      <c r="B24" s="495">
        <v>112</v>
      </c>
      <c r="C24" s="495"/>
      <c r="D24" s="495">
        <v>2055</v>
      </c>
      <c r="E24" s="495">
        <v>2510</v>
      </c>
      <c r="F24" s="495"/>
      <c r="G24" s="495"/>
      <c r="H24" s="495"/>
      <c r="I24" s="495">
        <v>4677</v>
      </c>
      <c r="J24" s="292"/>
      <c r="K24" s="280"/>
      <c r="O24" s="57"/>
    </row>
    <row r="25" spans="1:11" ht="15">
      <c r="A25" s="280" t="s">
        <v>30</v>
      </c>
      <c r="B25" s="495">
        <v>47</v>
      </c>
      <c r="C25" s="495"/>
      <c r="D25" s="495">
        <v>1910</v>
      </c>
      <c r="E25" s="495">
        <v>2671</v>
      </c>
      <c r="F25" s="495"/>
      <c r="G25" s="495"/>
      <c r="H25" s="495"/>
      <c r="I25" s="495">
        <v>4628</v>
      </c>
      <c r="J25" s="292"/>
      <c r="K25" s="280"/>
    </row>
    <row r="26" spans="1:11" ht="15">
      <c r="A26" s="280" t="s">
        <v>31</v>
      </c>
      <c r="B26" s="495">
        <v>121</v>
      </c>
      <c r="C26" s="495"/>
      <c r="D26" s="495">
        <v>5701</v>
      </c>
      <c r="E26" s="495">
        <v>3874</v>
      </c>
      <c r="F26" s="495"/>
      <c r="G26" s="495"/>
      <c r="H26" s="495"/>
      <c r="I26" s="495">
        <v>9696</v>
      </c>
      <c r="J26" s="292"/>
      <c r="K26" s="280"/>
    </row>
    <row r="27" spans="1:11" ht="15">
      <c r="A27" s="280" t="s">
        <v>32</v>
      </c>
      <c r="B27" s="495">
        <v>78</v>
      </c>
      <c r="C27" s="495"/>
      <c r="D27" s="495">
        <v>8757</v>
      </c>
      <c r="E27" s="495">
        <v>10969</v>
      </c>
      <c r="F27" s="495"/>
      <c r="G27" s="495"/>
      <c r="H27" s="495"/>
      <c r="I27" s="495">
        <v>19804</v>
      </c>
      <c r="J27" s="292"/>
      <c r="K27" s="280"/>
    </row>
    <row r="28" spans="1:11" ht="15">
      <c r="A28" s="280" t="s">
        <v>33</v>
      </c>
      <c r="B28" s="495">
        <v>28</v>
      </c>
      <c r="C28" s="495"/>
      <c r="D28" s="495">
        <v>321</v>
      </c>
      <c r="E28" s="495">
        <v>867</v>
      </c>
      <c r="F28" s="495"/>
      <c r="G28" s="495"/>
      <c r="H28" s="495"/>
      <c r="I28" s="495">
        <v>1216</v>
      </c>
      <c r="J28" s="292"/>
      <c r="K28" s="280"/>
    </row>
    <row r="29" spans="1:11" ht="15">
      <c r="A29" s="280" t="s">
        <v>34</v>
      </c>
      <c r="B29" s="495">
        <v>85</v>
      </c>
      <c r="C29" s="495"/>
      <c r="D29" s="495">
        <v>2762</v>
      </c>
      <c r="E29" s="495">
        <v>4784</v>
      </c>
      <c r="F29" s="495"/>
      <c r="G29" s="495"/>
      <c r="H29" s="495"/>
      <c r="I29" s="495">
        <v>7631</v>
      </c>
      <c r="J29" s="292"/>
      <c r="K29" s="280"/>
    </row>
    <row r="30" spans="1:11" ht="15">
      <c r="A30" s="280" t="s">
        <v>35</v>
      </c>
      <c r="B30" s="495">
        <v>56</v>
      </c>
      <c r="C30" s="495"/>
      <c r="D30" s="495">
        <v>7849</v>
      </c>
      <c r="E30" s="495">
        <v>856</v>
      </c>
      <c r="F30" s="495"/>
      <c r="G30" s="495"/>
      <c r="H30" s="495"/>
      <c r="I30" s="495">
        <v>8761</v>
      </c>
      <c r="J30" s="292"/>
      <c r="K30" s="280"/>
    </row>
    <row r="31" spans="1:11" ht="15">
      <c r="A31" s="280" t="s">
        <v>36</v>
      </c>
      <c r="B31" s="495">
        <v>846</v>
      </c>
      <c r="C31" s="495"/>
      <c r="D31" s="495">
        <v>3603</v>
      </c>
      <c r="E31" s="495">
        <v>6373</v>
      </c>
      <c r="F31" s="495"/>
      <c r="G31" s="495"/>
      <c r="H31" s="495"/>
      <c r="I31" s="495">
        <v>10822</v>
      </c>
      <c r="J31" s="292"/>
      <c r="K31" s="280"/>
    </row>
    <row r="32" spans="1:11" ht="15">
      <c r="A32" s="280" t="s">
        <v>37</v>
      </c>
      <c r="B32" s="495">
        <v>24</v>
      </c>
      <c r="C32" s="495"/>
      <c r="D32" s="495">
        <v>312</v>
      </c>
      <c r="E32" s="495">
        <v>496</v>
      </c>
      <c r="F32" s="495"/>
      <c r="G32" s="495"/>
      <c r="H32" s="495"/>
      <c r="I32" s="495">
        <v>832</v>
      </c>
      <c r="J32" s="292"/>
      <c r="K32" s="280"/>
    </row>
    <row r="33" spans="1:11" ht="15">
      <c r="A33" s="280" t="s">
        <v>38</v>
      </c>
      <c r="B33" s="495">
        <v>50</v>
      </c>
      <c r="C33" s="495"/>
      <c r="D33" s="495">
        <v>1906</v>
      </c>
      <c r="E33" s="495">
        <v>3901</v>
      </c>
      <c r="F33" s="495"/>
      <c r="G33" s="495"/>
      <c r="H33" s="495"/>
      <c r="I33" s="495">
        <v>5857</v>
      </c>
      <c r="J33" s="292"/>
      <c r="K33" s="280"/>
    </row>
    <row r="34" spans="1:11" ht="15">
      <c r="A34" s="280" t="s">
        <v>39</v>
      </c>
      <c r="B34" s="495">
        <v>102</v>
      </c>
      <c r="C34" s="495"/>
      <c r="D34" s="495">
        <v>9721</v>
      </c>
      <c r="E34" s="495">
        <v>8418</v>
      </c>
      <c r="F34" s="495"/>
      <c r="G34" s="495"/>
      <c r="H34" s="495"/>
      <c r="I34" s="495">
        <v>18241</v>
      </c>
      <c r="J34" s="292"/>
      <c r="K34" s="280"/>
    </row>
    <row r="35" spans="1:11" ht="15">
      <c r="A35" s="280" t="s">
        <v>40</v>
      </c>
      <c r="B35" s="495" t="s">
        <v>53</v>
      </c>
      <c r="C35" s="495"/>
      <c r="D35" s="495" t="s">
        <v>53</v>
      </c>
      <c r="E35" s="495" t="s">
        <v>53</v>
      </c>
      <c r="F35" s="495" t="s">
        <v>53</v>
      </c>
      <c r="G35" s="495"/>
      <c r="H35" s="495"/>
      <c r="I35" s="495">
        <v>4582</v>
      </c>
      <c r="J35" s="292"/>
      <c r="K35" s="280"/>
    </row>
    <row r="36" spans="1:11" ht="15">
      <c r="A36" s="280" t="s">
        <v>41</v>
      </c>
      <c r="B36" s="495">
        <v>102</v>
      </c>
      <c r="C36" s="495"/>
      <c r="D36" s="495">
        <v>2549</v>
      </c>
      <c r="E36" s="495">
        <v>2128</v>
      </c>
      <c r="F36" s="495">
        <v>2</v>
      </c>
      <c r="G36" s="495"/>
      <c r="H36" s="495"/>
      <c r="I36" s="495">
        <v>4781</v>
      </c>
      <c r="J36" s="292"/>
      <c r="K36" s="280"/>
    </row>
    <row r="37" spans="1:11" ht="15">
      <c r="A37" s="280" t="s">
        <v>42</v>
      </c>
      <c r="B37" s="495">
        <v>70</v>
      </c>
      <c r="C37" s="495"/>
      <c r="D37" s="495">
        <v>5952</v>
      </c>
      <c r="E37" s="495">
        <v>2002</v>
      </c>
      <c r="F37" s="495">
        <v>1482</v>
      </c>
      <c r="G37" s="495"/>
      <c r="H37" s="495"/>
      <c r="I37" s="495">
        <v>9506</v>
      </c>
      <c r="J37" s="292"/>
      <c r="K37" s="280"/>
    </row>
    <row r="38" spans="1:9" ht="15">
      <c r="A38" s="224"/>
      <c r="B38" s="489"/>
      <c r="C38" s="489"/>
      <c r="D38" s="489"/>
      <c r="E38" s="489"/>
      <c r="F38" s="489"/>
      <c r="G38" s="74"/>
      <c r="H38" s="265"/>
      <c r="I38" s="291"/>
    </row>
    <row r="39" spans="1:10" s="57" customFormat="1" ht="15">
      <c r="A39" s="423" t="s">
        <v>5</v>
      </c>
      <c r="B39" s="496">
        <v>3866</v>
      </c>
      <c r="C39" s="387"/>
      <c r="D39" s="496">
        <v>129300</v>
      </c>
      <c r="E39" s="496">
        <v>133939</v>
      </c>
      <c r="F39" s="496">
        <v>2391</v>
      </c>
      <c r="G39" s="497"/>
      <c r="H39" s="387">
        <v>5</v>
      </c>
      <c r="I39" s="496">
        <v>274083</v>
      </c>
      <c r="J39" s="292"/>
    </row>
    <row r="40" spans="1:12" ht="22.5" customHeight="1">
      <c r="A40" s="116" t="s">
        <v>482</v>
      </c>
      <c r="K40" s="226"/>
      <c r="L40" s="227"/>
    </row>
    <row r="41" spans="1:9" ht="12.75">
      <c r="A41" t="s">
        <v>286</v>
      </c>
      <c r="H41" s="493"/>
      <c r="I41" s="493"/>
    </row>
    <row r="42" ht="12.75">
      <c r="A42" t="s">
        <v>366</v>
      </c>
    </row>
    <row r="43" ht="12.75">
      <c r="A43" t="s">
        <v>365</v>
      </c>
    </row>
    <row r="44" ht="12.75">
      <c r="A44" t="s">
        <v>334</v>
      </c>
    </row>
    <row r="45" ht="12.75">
      <c r="A45" t="s">
        <v>367</v>
      </c>
    </row>
    <row r="46" ht="12.75">
      <c r="A46" t="s">
        <v>287</v>
      </c>
    </row>
    <row r="47" ht="12.75">
      <c r="A47" t="s">
        <v>368</v>
      </c>
    </row>
    <row r="48" ht="12.75">
      <c r="A48" s="118" t="s">
        <v>338</v>
      </c>
    </row>
    <row r="52" spans="2:9" ht="12.75">
      <c r="B52" s="493"/>
      <c r="D52" s="493"/>
      <c r="E52" s="493"/>
      <c r="F52" s="493"/>
      <c r="H52" s="493"/>
      <c r="I52" s="493"/>
    </row>
    <row r="53" spans="2:9" ht="12.75">
      <c r="B53" s="493"/>
      <c r="I53" s="493"/>
    </row>
  </sheetData>
  <printOptions/>
  <pageMargins left="0.75" right="0.75" top="1" bottom="1" header="0.5" footer="0.5"/>
  <pageSetup fitToHeight="1" fitToWidth="1" horizontalDpi="96" verticalDpi="96" orientation="portrait" paperSize="9" scale="79" r:id="rId1"/>
  <headerFooter alignWithMargins="0">
    <oddHeader>&amp;R&amp;"Arial,Bold"&amp;14ROAD TRANSPORT VEHICLES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7"/>
  <sheetViews>
    <sheetView workbookViewId="0" topLeftCell="A1">
      <selection activeCell="A4" sqref="A4"/>
    </sheetView>
  </sheetViews>
  <sheetFormatPr defaultColWidth="9.140625" defaultRowHeight="12.75"/>
  <cols>
    <col min="1" max="1" width="25.8515625" style="0" customWidth="1"/>
    <col min="2" max="2" width="10.57421875" style="0" customWidth="1"/>
    <col min="3" max="3" width="8.140625" style="0" customWidth="1"/>
    <col min="4" max="4" width="12.57421875" style="0" customWidth="1"/>
    <col min="5" max="5" width="16.421875" style="0" customWidth="1"/>
    <col min="6" max="6" width="11.140625" style="0" customWidth="1"/>
    <col min="7" max="7" width="6.140625" style="0" customWidth="1"/>
    <col min="8" max="8" width="10.140625" style="0" customWidth="1"/>
    <col min="9" max="9" width="2.00390625" style="0" customWidth="1"/>
    <col min="10" max="10" width="11.00390625" style="0" bestFit="1" customWidth="1"/>
  </cols>
  <sheetData>
    <row r="1" ht="18">
      <c r="A1" s="111" t="s">
        <v>263</v>
      </c>
    </row>
    <row r="2" spans="1:79" s="110" customFormat="1" ht="18.7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</row>
    <row r="3" spans="1:79" s="110" customFormat="1" ht="18">
      <c r="A3" s="111"/>
      <c r="B3" s="151" t="s">
        <v>155</v>
      </c>
      <c r="C3" s="151"/>
      <c r="D3" s="149" t="s">
        <v>168</v>
      </c>
      <c r="E3" s="150"/>
      <c r="F3" s="150"/>
      <c r="G3" s="150"/>
      <c r="H3" s="155" t="s">
        <v>174</v>
      </c>
      <c r="I3" s="113"/>
      <c r="J3" s="156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</row>
    <row r="4" spans="1:79" s="53" customFormat="1" ht="21" customHeight="1" thickBot="1">
      <c r="A4" s="108" t="s">
        <v>154</v>
      </c>
      <c r="B4" s="152" t="s">
        <v>156</v>
      </c>
      <c r="C4" s="152"/>
      <c r="D4" s="123" t="s">
        <v>169</v>
      </c>
      <c r="E4" s="108" t="s">
        <v>170</v>
      </c>
      <c r="F4" s="153" t="s">
        <v>171</v>
      </c>
      <c r="G4" s="154"/>
      <c r="H4" s="152" t="s">
        <v>173</v>
      </c>
      <c r="I4" s="152"/>
      <c r="J4" s="122" t="s">
        <v>5</v>
      </c>
      <c r="K4" s="54"/>
      <c r="L4" s="121"/>
      <c r="M4" s="112"/>
      <c r="N4" s="120"/>
      <c r="O4" s="120"/>
      <c r="P4" s="120"/>
      <c r="Q4" s="112"/>
      <c r="R4" s="112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3" customFormat="1" ht="13.5" customHeight="1">
      <c r="A5" s="112"/>
      <c r="B5" s="121"/>
      <c r="C5" s="121"/>
      <c r="D5" s="112"/>
      <c r="E5" s="112"/>
      <c r="F5" s="112"/>
      <c r="H5" s="112"/>
      <c r="I5" s="112"/>
      <c r="J5" s="112"/>
      <c r="K5" s="54"/>
      <c r="L5" s="112"/>
      <c r="M5" s="112"/>
      <c r="N5" s="120"/>
      <c r="O5" s="120"/>
      <c r="P5" s="120"/>
      <c r="Q5" s="112"/>
      <c r="R5" s="112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15">
      <c r="A6" s="126" t="s">
        <v>172</v>
      </c>
      <c r="B6" s="190">
        <v>134</v>
      </c>
      <c r="C6" s="127"/>
      <c r="D6" s="133">
        <v>2749</v>
      </c>
      <c r="E6" s="133">
        <v>4441</v>
      </c>
      <c r="F6" s="133">
        <v>4</v>
      </c>
      <c r="H6" s="127"/>
      <c r="I6" s="127"/>
      <c r="J6" s="127">
        <f>SUM(B6:F6)</f>
        <v>7328</v>
      </c>
      <c r="K6" s="1"/>
      <c r="L6" s="1"/>
      <c r="M6" s="1"/>
      <c r="N6" s="1"/>
      <c r="O6" s="1"/>
      <c r="P6" s="39"/>
      <c r="Q6" s="39"/>
      <c r="R6" s="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>
      <c r="A7" s="126" t="s">
        <v>12</v>
      </c>
      <c r="B7" s="190">
        <v>85</v>
      </c>
      <c r="C7" s="128"/>
      <c r="D7" s="133">
        <v>2623</v>
      </c>
      <c r="E7" s="133">
        <v>4851</v>
      </c>
      <c r="F7" s="133"/>
      <c r="H7" s="127"/>
      <c r="I7" s="127"/>
      <c r="J7" s="128">
        <f>SUM(B7:F7)</f>
        <v>7559</v>
      </c>
      <c r="K7" s="1"/>
      <c r="L7" s="1"/>
      <c r="M7" s="1"/>
      <c r="N7" s="1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5">
      <c r="A8" s="126" t="s">
        <v>13</v>
      </c>
      <c r="B8" s="190">
        <v>101</v>
      </c>
      <c r="C8" s="127"/>
      <c r="D8" s="133">
        <v>1699</v>
      </c>
      <c r="E8" s="133">
        <v>2198</v>
      </c>
      <c r="F8" s="133"/>
      <c r="H8" s="127"/>
      <c r="I8" s="127"/>
      <c r="J8" s="127">
        <f>SUM(B8:H8)</f>
        <v>3998</v>
      </c>
      <c r="K8" s="82"/>
      <c r="L8" s="82"/>
      <c r="M8" s="82"/>
      <c r="N8" s="82"/>
      <c r="O8" s="82"/>
      <c r="P8" s="82"/>
      <c r="Q8" s="85"/>
      <c r="R8" s="85"/>
      <c r="S8" s="1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5">
      <c r="A9" s="126" t="s">
        <v>14</v>
      </c>
      <c r="B9" s="190">
        <v>17</v>
      </c>
      <c r="C9" s="127"/>
      <c r="D9" s="133">
        <v>1393</v>
      </c>
      <c r="E9" s="133">
        <v>1291</v>
      </c>
      <c r="F9" s="133">
        <v>5</v>
      </c>
      <c r="H9" s="127"/>
      <c r="I9" s="127"/>
      <c r="J9" s="127">
        <f aca="true" t="shared" si="0" ref="J9:J15">SUM(B9:F9)</f>
        <v>2706</v>
      </c>
      <c r="K9" s="82"/>
      <c r="L9" s="82"/>
      <c r="M9" s="82"/>
      <c r="N9" s="82"/>
      <c r="O9" s="82"/>
      <c r="P9" s="82"/>
      <c r="Q9" s="85"/>
      <c r="R9" s="85"/>
      <c r="S9" s="1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5">
      <c r="A10" s="116" t="s">
        <v>15</v>
      </c>
      <c r="B10" s="190">
        <v>26</v>
      </c>
      <c r="C10" s="127"/>
      <c r="D10" s="133">
        <v>1159</v>
      </c>
      <c r="E10" s="133">
        <v>1031</v>
      </c>
      <c r="F10" s="53"/>
      <c r="H10" s="127"/>
      <c r="I10" s="127"/>
      <c r="J10" s="128">
        <f>SUM(B10:F10)</f>
        <v>2216</v>
      </c>
      <c r="K10" s="82"/>
      <c r="L10" s="82"/>
      <c r="M10" s="82"/>
      <c r="N10" s="82"/>
      <c r="O10" s="82"/>
      <c r="P10" s="82"/>
      <c r="Q10" s="85"/>
      <c r="R10" s="85"/>
      <c r="S10" s="1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>
      <c r="A11" s="126" t="s">
        <v>16</v>
      </c>
      <c r="B11" s="190">
        <v>100</v>
      </c>
      <c r="D11" s="133">
        <v>2928</v>
      </c>
      <c r="E11" s="133">
        <v>4411</v>
      </c>
      <c r="F11" s="133"/>
      <c r="H11" s="127"/>
      <c r="I11" s="127"/>
      <c r="J11" s="127">
        <f>SUM(B11:F11)</f>
        <v>7439</v>
      </c>
      <c r="K11" s="82"/>
      <c r="L11" s="82"/>
      <c r="M11" s="82"/>
      <c r="N11" s="82"/>
      <c r="O11" s="82"/>
      <c r="P11" s="82"/>
      <c r="Q11" s="85"/>
      <c r="R11" s="85"/>
      <c r="S11" s="1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>
      <c r="A12" s="126" t="s">
        <v>17</v>
      </c>
      <c r="B12" s="190">
        <v>147</v>
      </c>
      <c r="C12" s="127"/>
      <c r="D12" s="133">
        <v>3009</v>
      </c>
      <c r="E12" s="133">
        <v>3096</v>
      </c>
      <c r="F12" s="133">
        <v>1</v>
      </c>
      <c r="H12" s="127"/>
      <c r="I12" s="127"/>
      <c r="J12" s="127">
        <f t="shared" si="0"/>
        <v>6253</v>
      </c>
      <c r="K12" s="82"/>
      <c r="L12" s="82"/>
      <c r="M12" s="82"/>
      <c r="N12" s="82"/>
      <c r="O12" s="82"/>
      <c r="P12" s="82"/>
      <c r="Q12" s="85"/>
      <c r="R12" s="85"/>
      <c r="S12" s="1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>
      <c r="A13" s="126" t="s">
        <v>18</v>
      </c>
      <c r="B13" s="190">
        <v>67</v>
      </c>
      <c r="C13" s="127"/>
      <c r="D13" s="133">
        <v>2350</v>
      </c>
      <c r="E13" s="133">
        <v>1935</v>
      </c>
      <c r="F13" s="133"/>
      <c r="H13" s="127"/>
      <c r="I13" s="127"/>
      <c r="J13" s="127">
        <f t="shared" si="0"/>
        <v>4352</v>
      </c>
      <c r="K13" s="82"/>
      <c r="L13" s="82"/>
      <c r="M13" s="82"/>
      <c r="N13" s="82"/>
      <c r="O13" s="82"/>
      <c r="P13" s="82"/>
      <c r="Q13" s="85"/>
      <c r="R13" s="85"/>
      <c r="S13" s="1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>
      <c r="A14" s="116" t="s">
        <v>19</v>
      </c>
      <c r="B14" s="190">
        <v>54</v>
      </c>
      <c r="C14" s="127"/>
      <c r="D14" s="133">
        <v>1787</v>
      </c>
      <c r="E14" s="133">
        <v>1695</v>
      </c>
      <c r="F14" s="133">
        <v>1</v>
      </c>
      <c r="H14" s="127"/>
      <c r="I14" s="127"/>
      <c r="J14" s="127">
        <f t="shared" si="0"/>
        <v>3537</v>
      </c>
      <c r="K14" s="82"/>
      <c r="L14" s="82"/>
      <c r="M14" s="82"/>
      <c r="N14" s="82"/>
      <c r="O14" s="82"/>
      <c r="P14" s="82"/>
      <c r="Q14" s="85"/>
      <c r="R14" s="85"/>
      <c r="S14" s="1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>
      <c r="A15" s="126" t="s">
        <v>20</v>
      </c>
      <c r="B15" s="190">
        <v>40</v>
      </c>
      <c r="C15" s="127"/>
      <c r="D15" s="133">
        <v>1737</v>
      </c>
      <c r="E15" s="133">
        <v>1426</v>
      </c>
      <c r="F15" s="133">
        <v>1</v>
      </c>
      <c r="H15" s="127"/>
      <c r="I15" s="127"/>
      <c r="J15" s="127">
        <f t="shared" si="0"/>
        <v>3204</v>
      </c>
      <c r="K15" s="82"/>
      <c r="L15" s="82"/>
      <c r="M15" s="82"/>
      <c r="N15" s="82"/>
      <c r="O15" s="82"/>
      <c r="P15" s="82"/>
      <c r="Q15" s="85"/>
      <c r="R15" s="85"/>
      <c r="S15" s="1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5">
      <c r="A16" s="126" t="s">
        <v>21</v>
      </c>
      <c r="B16" s="190">
        <v>7</v>
      </c>
      <c r="C16" s="127"/>
      <c r="D16" s="133">
        <v>1222</v>
      </c>
      <c r="E16" s="133">
        <v>2025</v>
      </c>
      <c r="F16" s="133">
        <v>1</v>
      </c>
      <c r="H16" s="127"/>
      <c r="I16" s="127"/>
      <c r="J16" s="127">
        <f>SUM(B16:F16)</f>
        <v>3255</v>
      </c>
      <c r="K16" s="82"/>
      <c r="L16" s="82"/>
      <c r="M16" s="82"/>
      <c r="N16" s="82"/>
      <c r="O16" s="82"/>
      <c r="P16" s="82"/>
      <c r="Q16" s="85"/>
      <c r="R16" s="85"/>
      <c r="S16" s="1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16" ht="15">
      <c r="A17" s="126" t="s">
        <v>157</v>
      </c>
      <c r="B17" s="190">
        <v>230</v>
      </c>
      <c r="D17" s="133">
        <v>6730</v>
      </c>
      <c r="E17" s="133">
        <v>6228</v>
      </c>
      <c r="F17" s="133"/>
      <c r="H17" s="127"/>
      <c r="I17" s="127"/>
      <c r="J17" s="128">
        <f>SUM(B17:F17)</f>
        <v>13188</v>
      </c>
      <c r="P17" s="1"/>
    </row>
    <row r="18" spans="1:16" ht="15">
      <c r="A18" s="116" t="s">
        <v>158</v>
      </c>
      <c r="B18" s="190">
        <v>3</v>
      </c>
      <c r="D18" s="133">
        <v>95</v>
      </c>
      <c r="E18" s="133">
        <v>202</v>
      </c>
      <c r="H18" s="127"/>
      <c r="I18" s="127"/>
      <c r="J18" s="128">
        <f>SUM(B18:E18)</f>
        <v>300</v>
      </c>
      <c r="P18" s="1"/>
    </row>
    <row r="19" spans="1:16" ht="15">
      <c r="A19" s="126" t="s">
        <v>24</v>
      </c>
      <c r="B19" s="190">
        <v>68</v>
      </c>
      <c r="C19" s="128"/>
      <c r="D19" s="133">
        <v>2936</v>
      </c>
      <c r="E19" s="133">
        <v>3130</v>
      </c>
      <c r="F19" s="133"/>
      <c r="H19" s="127"/>
      <c r="I19" s="127"/>
      <c r="J19" s="128">
        <f>SUM(B19:F19)</f>
        <v>6134</v>
      </c>
      <c r="P19" s="1"/>
    </row>
    <row r="20" spans="1:16" ht="15">
      <c r="A20" s="126" t="s">
        <v>25</v>
      </c>
      <c r="B20" s="190">
        <v>169</v>
      </c>
      <c r="C20" s="128"/>
      <c r="D20" s="133">
        <v>7390</v>
      </c>
      <c r="E20" s="133">
        <v>5754</v>
      </c>
      <c r="F20" s="133">
        <v>2</v>
      </c>
      <c r="H20" s="127"/>
      <c r="I20" s="127"/>
      <c r="J20" s="128">
        <f>SUM(B20:F20)</f>
        <v>13315</v>
      </c>
      <c r="P20" s="1"/>
    </row>
    <row r="21" spans="1:16" ht="15">
      <c r="A21" s="126" t="s">
        <v>159</v>
      </c>
      <c r="B21" s="190">
        <v>319</v>
      </c>
      <c r="C21" s="128"/>
      <c r="D21" s="144" t="s">
        <v>53</v>
      </c>
      <c r="E21" s="144" t="s">
        <v>53</v>
      </c>
      <c r="F21" s="144" t="s">
        <v>53</v>
      </c>
      <c r="H21" s="133">
        <v>17700</v>
      </c>
      <c r="I21" s="127"/>
      <c r="J21" s="128">
        <f>SUM(B21:H21)</f>
        <v>18019</v>
      </c>
      <c r="P21" s="1"/>
    </row>
    <row r="22" spans="1:16" ht="15">
      <c r="A22" s="126" t="s">
        <v>27</v>
      </c>
      <c r="B22" s="190">
        <v>126</v>
      </c>
      <c r="C22" s="128"/>
      <c r="D22" s="144" t="s">
        <v>53</v>
      </c>
      <c r="E22" s="144" t="s">
        <v>53</v>
      </c>
      <c r="F22" s="144" t="s">
        <v>53</v>
      </c>
      <c r="H22" s="133">
        <v>7176</v>
      </c>
      <c r="I22" s="127"/>
      <c r="J22" s="128">
        <f>SUM(B22:H22)</f>
        <v>7302</v>
      </c>
      <c r="P22" s="1"/>
    </row>
    <row r="23" spans="1:16" ht="15">
      <c r="A23" s="126" t="s">
        <v>28</v>
      </c>
      <c r="B23" s="190">
        <v>123</v>
      </c>
      <c r="C23" s="128"/>
      <c r="D23" s="133">
        <v>2060</v>
      </c>
      <c r="E23" s="133">
        <v>1840</v>
      </c>
      <c r="F23" s="133"/>
      <c r="H23" s="127"/>
      <c r="I23" s="127"/>
      <c r="J23" s="128">
        <f>SUM(B23:F23)</f>
        <v>4023</v>
      </c>
      <c r="P23" s="1"/>
    </row>
    <row r="24" spans="1:16" ht="15">
      <c r="A24" s="126" t="s">
        <v>29</v>
      </c>
      <c r="B24" s="190">
        <v>80</v>
      </c>
      <c r="C24" s="128"/>
      <c r="D24" s="133">
        <v>1880</v>
      </c>
      <c r="E24" s="133">
        <v>1388</v>
      </c>
      <c r="F24" s="133"/>
      <c r="H24" s="127"/>
      <c r="I24" s="127"/>
      <c r="J24" s="128">
        <f>SUM(B24:F24)</f>
        <v>3348</v>
      </c>
      <c r="P24" s="1"/>
    </row>
    <row r="25" spans="1:10" ht="15">
      <c r="A25" s="126" t="s">
        <v>30</v>
      </c>
      <c r="B25" s="190">
        <v>14</v>
      </c>
      <c r="C25" s="128"/>
      <c r="D25" s="133">
        <v>1021</v>
      </c>
      <c r="E25" s="133">
        <v>1810</v>
      </c>
      <c r="F25" s="133"/>
      <c r="H25" s="127"/>
      <c r="I25" s="127"/>
      <c r="J25" s="128">
        <f>SUM(B25:F25)</f>
        <v>2845</v>
      </c>
    </row>
    <row r="26" spans="1:10" ht="15">
      <c r="A26" s="126" t="s">
        <v>31</v>
      </c>
      <c r="B26" s="190">
        <v>160</v>
      </c>
      <c r="C26" s="129"/>
      <c r="D26" s="144" t="s">
        <v>53</v>
      </c>
      <c r="E26" s="144" t="s">
        <v>53</v>
      </c>
      <c r="F26" s="144" t="s">
        <v>53</v>
      </c>
      <c r="H26" s="133">
        <v>9278</v>
      </c>
      <c r="I26" s="127"/>
      <c r="J26" s="128">
        <f>SUM(B26:H26)</f>
        <v>9438</v>
      </c>
    </row>
    <row r="27" spans="1:10" ht="15">
      <c r="A27" s="126" t="s">
        <v>32</v>
      </c>
      <c r="B27" s="190">
        <v>131</v>
      </c>
      <c r="C27" s="128"/>
      <c r="D27" s="133">
        <v>12746</v>
      </c>
      <c r="E27" s="133">
        <v>6154</v>
      </c>
      <c r="F27" s="133">
        <v>3</v>
      </c>
      <c r="H27" s="127"/>
      <c r="I27" s="127"/>
      <c r="J27" s="128">
        <f aca="true" t="shared" si="1" ref="J27:J37">SUM(B27:F27)</f>
        <v>19034</v>
      </c>
    </row>
    <row r="28" spans="1:10" ht="15">
      <c r="A28" s="116" t="s">
        <v>33</v>
      </c>
      <c r="B28" s="190">
        <v>47</v>
      </c>
      <c r="C28" s="128"/>
      <c r="D28" s="133">
        <v>345</v>
      </c>
      <c r="E28" s="133">
        <v>355</v>
      </c>
      <c r="F28" s="133"/>
      <c r="H28" s="127"/>
      <c r="I28" s="127"/>
      <c r="J28" s="128">
        <f t="shared" si="1"/>
        <v>747</v>
      </c>
    </row>
    <row r="29" spans="1:10" ht="15">
      <c r="A29" s="126" t="s">
        <v>34</v>
      </c>
      <c r="B29" s="190">
        <v>142</v>
      </c>
      <c r="C29" s="128"/>
      <c r="D29" s="133">
        <v>1790</v>
      </c>
      <c r="E29" s="133">
        <v>3088</v>
      </c>
      <c r="F29" s="133"/>
      <c r="H29" s="127"/>
      <c r="I29" s="127"/>
      <c r="J29" s="128">
        <f t="shared" si="1"/>
        <v>5020</v>
      </c>
    </row>
    <row r="30" spans="1:10" ht="15">
      <c r="A30" s="126" t="s">
        <v>35</v>
      </c>
      <c r="B30" s="190">
        <v>24</v>
      </c>
      <c r="C30" s="128"/>
      <c r="D30" s="133">
        <v>5755</v>
      </c>
      <c r="E30" s="133">
        <v>100</v>
      </c>
      <c r="F30" s="133"/>
      <c r="H30" s="127"/>
      <c r="I30" s="127"/>
      <c r="J30" s="128">
        <f t="shared" si="1"/>
        <v>5879</v>
      </c>
    </row>
    <row r="31" spans="1:10" ht="15">
      <c r="A31" s="126" t="s">
        <v>36</v>
      </c>
      <c r="B31" s="190">
        <v>183</v>
      </c>
      <c r="C31" s="128"/>
      <c r="D31" s="133">
        <v>1282</v>
      </c>
      <c r="E31" s="133">
        <v>1259</v>
      </c>
      <c r="F31" s="133"/>
      <c r="H31" s="127"/>
      <c r="I31" s="127"/>
      <c r="J31" s="128">
        <f t="shared" si="1"/>
        <v>2724</v>
      </c>
    </row>
    <row r="32" spans="1:10" ht="15">
      <c r="A32" s="116" t="s">
        <v>37</v>
      </c>
      <c r="B32" s="190">
        <v>8</v>
      </c>
      <c r="C32" s="128"/>
      <c r="D32" s="133">
        <v>211</v>
      </c>
      <c r="E32" s="133">
        <v>244</v>
      </c>
      <c r="F32" s="133">
        <v>2</v>
      </c>
      <c r="H32" s="127"/>
      <c r="I32" s="127"/>
      <c r="J32" s="128">
        <f t="shared" si="1"/>
        <v>465</v>
      </c>
    </row>
    <row r="33" spans="1:10" ht="15">
      <c r="A33" s="126" t="s">
        <v>38</v>
      </c>
      <c r="B33" s="190">
        <v>41</v>
      </c>
      <c r="C33" s="128"/>
      <c r="D33" s="133">
        <v>2333</v>
      </c>
      <c r="E33" s="133">
        <v>2810</v>
      </c>
      <c r="F33" s="133">
        <v>2</v>
      </c>
      <c r="H33" s="127"/>
      <c r="I33" s="127"/>
      <c r="J33" s="128">
        <f t="shared" si="1"/>
        <v>5186</v>
      </c>
    </row>
    <row r="34" spans="1:10" ht="15">
      <c r="A34" s="126" t="s">
        <v>39</v>
      </c>
      <c r="B34" s="190">
        <v>99</v>
      </c>
      <c r="C34" s="128"/>
      <c r="D34" s="133">
        <v>4796</v>
      </c>
      <c r="E34" s="133">
        <v>7158</v>
      </c>
      <c r="F34" s="133"/>
      <c r="H34" s="127"/>
      <c r="I34" s="127"/>
      <c r="J34" s="128">
        <f t="shared" si="1"/>
        <v>12053</v>
      </c>
    </row>
    <row r="35" spans="1:10" ht="15">
      <c r="A35" s="126" t="s">
        <v>40</v>
      </c>
      <c r="B35" s="190">
        <v>61</v>
      </c>
      <c r="C35" s="128"/>
      <c r="D35" s="133">
        <v>1606</v>
      </c>
      <c r="E35" s="133">
        <v>1797</v>
      </c>
      <c r="F35" s="133"/>
      <c r="H35" s="127"/>
      <c r="I35" s="127"/>
      <c r="J35" s="128">
        <f t="shared" si="1"/>
        <v>3464</v>
      </c>
    </row>
    <row r="36" spans="1:10" ht="15">
      <c r="A36" s="126" t="s">
        <v>41</v>
      </c>
      <c r="B36" s="190">
        <v>42</v>
      </c>
      <c r="C36" s="128"/>
      <c r="D36" s="133">
        <v>2938</v>
      </c>
      <c r="E36" s="133">
        <v>2211</v>
      </c>
      <c r="F36" s="133"/>
      <c r="H36" s="127"/>
      <c r="I36" s="127"/>
      <c r="J36" s="128">
        <f t="shared" si="1"/>
        <v>5191</v>
      </c>
    </row>
    <row r="37" spans="1:10" ht="15">
      <c r="A37" s="126" t="s">
        <v>42</v>
      </c>
      <c r="B37" s="190">
        <v>55</v>
      </c>
      <c r="C37" s="128"/>
      <c r="D37" s="133">
        <v>4514</v>
      </c>
      <c r="E37" s="133">
        <v>1761</v>
      </c>
      <c r="F37" s="133"/>
      <c r="H37" s="127"/>
      <c r="I37" s="127"/>
      <c r="J37" s="128">
        <f t="shared" si="1"/>
        <v>6330</v>
      </c>
    </row>
    <row r="38" spans="1:10" ht="15">
      <c r="A38" s="126"/>
      <c r="B38" s="128"/>
      <c r="C38" s="128"/>
      <c r="D38" s="128"/>
      <c r="E38" s="128"/>
      <c r="F38" s="128"/>
      <c r="H38" s="127"/>
      <c r="I38" s="127"/>
      <c r="J38" s="128"/>
    </row>
    <row r="39" spans="1:10" s="1" customFormat="1" ht="15.75" thickBot="1">
      <c r="A39" s="138" t="s">
        <v>5</v>
      </c>
      <c r="B39" s="139">
        <f>SUM(B6:B37)</f>
        <v>2903</v>
      </c>
      <c r="C39" s="139"/>
      <c r="D39" s="139">
        <f>SUM(D6:D37)</f>
        <v>83084</v>
      </c>
      <c r="E39" s="139">
        <f>SUM(E6:E37)</f>
        <v>75689</v>
      </c>
      <c r="F39" s="139">
        <f>SUM(F6:F37)</f>
        <v>22</v>
      </c>
      <c r="G39" s="12"/>
      <c r="H39" s="139">
        <f>SUM(H6:H38)</f>
        <v>34154</v>
      </c>
      <c r="I39" s="139"/>
      <c r="J39" s="139">
        <f>SUM(J6:J37)</f>
        <v>195852</v>
      </c>
    </row>
    <row r="40" spans="12:13" ht="12.75">
      <c r="L40" s="182"/>
      <c r="M40" s="191"/>
    </row>
    <row r="41" ht="12.75">
      <c r="A41" t="s">
        <v>161</v>
      </c>
    </row>
    <row r="42" ht="12.75">
      <c r="A42" t="s">
        <v>162</v>
      </c>
    </row>
    <row r="43" ht="12.75">
      <c r="A43" t="s">
        <v>163</v>
      </c>
    </row>
    <row r="44" ht="12.75">
      <c r="A44" t="s">
        <v>264</v>
      </c>
    </row>
    <row r="45" ht="12.75">
      <c r="A45" t="s">
        <v>160</v>
      </c>
    </row>
    <row r="46" ht="12.75">
      <c r="A46" t="s">
        <v>164</v>
      </c>
    </row>
    <row r="47" ht="12.75">
      <c r="A47" t="s">
        <v>208</v>
      </c>
    </row>
  </sheetData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Header>&amp;L&amp;"Arial,Bold"&amp;16ROAD TRANSPORT VEHICLES</oddHeader>
    <oddFooter>&amp;C&amp;14 39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6.7109375" style="118" customWidth="1"/>
    <col min="2" max="2" width="12.7109375" style="118" customWidth="1"/>
    <col min="3" max="3" width="11.7109375" style="118" customWidth="1"/>
    <col min="4" max="4" width="11.140625" style="118" customWidth="1"/>
    <col min="5" max="6" width="12.57421875" style="118" customWidth="1"/>
    <col min="7" max="7" width="12.140625" style="118" customWidth="1"/>
    <col min="8" max="8" width="11.421875" style="118" customWidth="1"/>
    <col min="9" max="9" width="11.28125" style="118" customWidth="1"/>
    <col min="10" max="10" width="12.8515625" style="118" customWidth="1"/>
    <col min="11" max="11" width="13.00390625" style="118" customWidth="1"/>
    <col min="12" max="12" width="10.00390625" style="118" bestFit="1" customWidth="1"/>
    <col min="13" max="16384" width="9.140625" style="118" customWidth="1"/>
  </cols>
  <sheetData>
    <row r="1" s="205" customFormat="1" ht="18">
      <c r="A1" s="425" t="s">
        <v>518</v>
      </c>
    </row>
    <row r="2" ht="13.5" customHeight="1">
      <c r="A2" s="205"/>
    </row>
    <row r="3" spans="1:11" ht="21" customHeight="1">
      <c r="A3" s="349" t="s">
        <v>177</v>
      </c>
      <c r="B3" s="424" t="s">
        <v>619</v>
      </c>
      <c r="C3" s="424" t="s">
        <v>419</v>
      </c>
      <c r="D3" s="424" t="s">
        <v>420</v>
      </c>
      <c r="E3" s="424" t="s">
        <v>355</v>
      </c>
      <c r="F3" s="424" t="s">
        <v>421</v>
      </c>
      <c r="G3" s="424" t="s">
        <v>422</v>
      </c>
      <c r="H3" s="424" t="s">
        <v>423</v>
      </c>
      <c r="I3" s="424" t="s">
        <v>503</v>
      </c>
      <c r="J3" s="424" t="s">
        <v>476</v>
      </c>
      <c r="K3" s="424" t="s">
        <v>551</v>
      </c>
    </row>
    <row r="4" spans="1:5" ht="9" customHeight="1">
      <c r="A4" s="57"/>
      <c r="B4" s="206"/>
      <c r="C4" s="206"/>
      <c r="D4" s="206"/>
      <c r="E4" s="207"/>
    </row>
    <row r="5" spans="1:13" s="390" customFormat="1" ht="17.25" customHeight="1">
      <c r="A5" s="428" t="s">
        <v>178</v>
      </c>
      <c r="B5" s="429" t="s">
        <v>179</v>
      </c>
      <c r="C5" s="429" t="s">
        <v>179</v>
      </c>
      <c r="D5" s="429" t="s">
        <v>179</v>
      </c>
      <c r="E5" s="430"/>
      <c r="F5" s="431"/>
      <c r="G5" s="431"/>
      <c r="H5" s="431"/>
      <c r="I5" s="431"/>
      <c r="J5" s="432"/>
      <c r="K5" s="432"/>
      <c r="L5" s="431"/>
      <c r="M5" s="431"/>
    </row>
    <row r="6" spans="1:13" s="390" customFormat="1" ht="17.25" customHeight="1">
      <c r="A6" s="433" t="s">
        <v>180</v>
      </c>
      <c r="B6" s="430">
        <v>2144</v>
      </c>
      <c r="C6" s="430">
        <v>2051</v>
      </c>
      <c r="D6" s="431">
        <v>2607</v>
      </c>
      <c r="E6" s="431">
        <v>2796</v>
      </c>
      <c r="F6" s="431">
        <v>2842</v>
      </c>
      <c r="G6" s="431">
        <v>3002</v>
      </c>
      <c r="H6" s="431">
        <v>2873</v>
      </c>
      <c r="I6" s="434">
        <v>3044</v>
      </c>
      <c r="J6" s="434">
        <v>2898</v>
      </c>
      <c r="K6" s="434">
        <v>2780</v>
      </c>
      <c r="L6" s="431"/>
      <c r="M6" s="431"/>
    </row>
    <row r="7" spans="1:12" s="390" customFormat="1" ht="17.25" customHeight="1">
      <c r="A7" s="433" t="s">
        <v>181</v>
      </c>
      <c r="B7" s="430">
        <v>11103</v>
      </c>
      <c r="C7" s="430">
        <v>9968</v>
      </c>
      <c r="D7" s="290">
        <v>9576</v>
      </c>
      <c r="E7" s="290">
        <v>9884</v>
      </c>
      <c r="F7" s="290">
        <v>9194</v>
      </c>
      <c r="G7" s="290">
        <v>10060</v>
      </c>
      <c r="H7" s="290">
        <v>10083</v>
      </c>
      <c r="I7" s="434">
        <v>10557</v>
      </c>
      <c r="J7" s="434">
        <v>10066</v>
      </c>
      <c r="K7" s="434">
        <v>8739</v>
      </c>
      <c r="L7" s="431"/>
    </row>
    <row r="8" spans="1:13" s="390" customFormat="1" ht="23.25" customHeight="1">
      <c r="A8" s="433" t="s">
        <v>182</v>
      </c>
      <c r="B8" s="430">
        <v>10904</v>
      </c>
      <c r="C8" s="431">
        <v>10758</v>
      </c>
      <c r="D8" s="290">
        <v>11476</v>
      </c>
      <c r="E8" s="290">
        <v>11838</v>
      </c>
      <c r="F8" s="290">
        <v>11571</v>
      </c>
      <c r="G8" s="290">
        <v>11061</v>
      </c>
      <c r="H8" s="290">
        <v>11257</v>
      </c>
      <c r="I8" s="434">
        <v>11704</v>
      </c>
      <c r="J8" s="434">
        <v>10697</v>
      </c>
      <c r="K8" s="434">
        <v>9800</v>
      </c>
      <c r="L8" s="431"/>
      <c r="M8" s="435"/>
    </row>
    <row r="9" spans="1:13" s="390" customFormat="1" ht="17.25" customHeight="1">
      <c r="A9" s="436" t="s">
        <v>407</v>
      </c>
      <c r="B9" s="437">
        <v>846</v>
      </c>
      <c r="C9" s="438">
        <v>799</v>
      </c>
      <c r="D9" s="439">
        <v>990</v>
      </c>
      <c r="E9" s="439">
        <v>940</v>
      </c>
      <c r="F9" s="439">
        <v>828</v>
      </c>
      <c r="G9" s="439">
        <v>769</v>
      </c>
      <c r="H9" s="439">
        <v>809</v>
      </c>
      <c r="I9" s="434">
        <v>761</v>
      </c>
      <c r="J9" s="434">
        <v>651</v>
      </c>
      <c r="K9" s="434">
        <v>547</v>
      </c>
      <c r="L9" s="431"/>
      <c r="M9" s="440"/>
    </row>
    <row r="10" spans="1:12" s="284" customFormat="1" ht="17.25" customHeight="1">
      <c r="A10" s="436" t="s">
        <v>408</v>
      </c>
      <c r="B10" s="437">
        <v>113</v>
      </c>
      <c r="C10" s="437">
        <v>126</v>
      </c>
      <c r="D10" s="439">
        <v>121</v>
      </c>
      <c r="E10" s="439">
        <v>133</v>
      </c>
      <c r="F10" s="439">
        <v>151</v>
      </c>
      <c r="G10" s="439">
        <v>17</v>
      </c>
      <c r="H10" s="439">
        <v>102</v>
      </c>
      <c r="I10" s="434">
        <v>111</v>
      </c>
      <c r="J10" s="434">
        <v>107</v>
      </c>
      <c r="K10" s="434">
        <v>88</v>
      </c>
      <c r="L10" s="431"/>
    </row>
    <row r="11" spans="1:12" s="284" customFormat="1" ht="17.25" customHeight="1">
      <c r="A11" s="436" t="s">
        <v>409</v>
      </c>
      <c r="B11" s="437">
        <v>7323</v>
      </c>
      <c r="C11" s="437">
        <v>7161</v>
      </c>
      <c r="D11" s="439">
        <v>7726</v>
      </c>
      <c r="E11" s="439">
        <v>7892</v>
      </c>
      <c r="F11" s="439">
        <v>7837</v>
      </c>
      <c r="G11" s="439">
        <v>7465</v>
      </c>
      <c r="H11" s="439">
        <v>7337</v>
      </c>
      <c r="I11" s="434">
        <v>7652</v>
      </c>
      <c r="J11" s="434">
        <v>7177</v>
      </c>
      <c r="K11" s="434">
        <v>6774</v>
      </c>
      <c r="L11" s="431"/>
    </row>
    <row r="12" spans="1:12" s="284" customFormat="1" ht="17.25" customHeight="1">
      <c r="A12" s="436" t="s">
        <v>410</v>
      </c>
      <c r="B12" s="437">
        <v>302</v>
      </c>
      <c r="C12" s="437">
        <v>349</v>
      </c>
      <c r="D12" s="439">
        <v>445</v>
      </c>
      <c r="E12" s="439">
        <v>488</v>
      </c>
      <c r="F12" s="439">
        <v>507</v>
      </c>
      <c r="G12" s="439">
        <v>548</v>
      </c>
      <c r="H12" s="439">
        <v>693</v>
      </c>
      <c r="I12" s="434">
        <v>754</v>
      </c>
      <c r="J12" s="434">
        <v>640</v>
      </c>
      <c r="K12" s="434">
        <v>566</v>
      </c>
      <c r="L12" s="431"/>
    </row>
    <row r="13" spans="1:12" s="284" customFormat="1" ht="17.25" customHeight="1">
      <c r="A13" s="436" t="s">
        <v>413</v>
      </c>
      <c r="B13" s="437">
        <v>966</v>
      </c>
      <c r="C13" s="437">
        <v>917</v>
      </c>
      <c r="D13" s="439">
        <v>881</v>
      </c>
      <c r="E13" s="439">
        <v>1014</v>
      </c>
      <c r="F13" s="439">
        <v>915</v>
      </c>
      <c r="G13" s="439">
        <v>941</v>
      </c>
      <c r="H13" s="439">
        <v>946</v>
      </c>
      <c r="I13" s="434">
        <v>1041</v>
      </c>
      <c r="J13" s="434">
        <v>931</v>
      </c>
      <c r="K13" s="434">
        <v>779</v>
      </c>
      <c r="L13" s="431"/>
    </row>
    <row r="14" spans="1:12" s="284" customFormat="1" ht="17.25" customHeight="1">
      <c r="A14" s="436" t="s">
        <v>412</v>
      </c>
      <c r="I14" s="434"/>
      <c r="J14" s="434"/>
      <c r="K14" s="434"/>
      <c r="L14" s="431"/>
    </row>
    <row r="15" spans="1:12" s="284" customFormat="1" ht="17.25" customHeight="1">
      <c r="A15" s="436" t="s">
        <v>411</v>
      </c>
      <c r="B15" s="437">
        <v>1354</v>
      </c>
      <c r="C15" s="437">
        <v>1406</v>
      </c>
      <c r="D15" s="437">
        <v>1313</v>
      </c>
      <c r="E15" s="437">
        <v>1371</v>
      </c>
      <c r="F15" s="437">
        <v>1333</v>
      </c>
      <c r="G15" s="437">
        <v>1321</v>
      </c>
      <c r="H15" s="437">
        <v>1370</v>
      </c>
      <c r="I15" s="434">
        <v>1385</v>
      </c>
      <c r="J15" s="434">
        <v>1191</v>
      </c>
      <c r="K15" s="434">
        <v>1046</v>
      </c>
      <c r="L15" s="431"/>
    </row>
    <row r="16" spans="1:12" s="284" customFormat="1" ht="24.75" customHeight="1">
      <c r="A16" s="433" t="s">
        <v>183</v>
      </c>
      <c r="B16" s="430">
        <v>9312</v>
      </c>
      <c r="C16" s="430">
        <v>8300</v>
      </c>
      <c r="D16" s="290">
        <v>7650</v>
      </c>
      <c r="E16" s="290">
        <v>7242</v>
      </c>
      <c r="F16" s="290">
        <v>7373</v>
      </c>
      <c r="G16" s="290">
        <v>8382</v>
      </c>
      <c r="H16" s="290">
        <v>8244</v>
      </c>
      <c r="I16" s="434">
        <v>7225</v>
      </c>
      <c r="J16" s="434">
        <v>6769</v>
      </c>
      <c r="K16" s="434">
        <v>6881</v>
      </c>
      <c r="L16" s="431"/>
    </row>
    <row r="17" spans="1:12" s="284" customFormat="1" ht="17.25" customHeight="1">
      <c r="A17" s="433" t="s">
        <v>184</v>
      </c>
      <c r="B17" s="430">
        <v>4435</v>
      </c>
      <c r="C17" s="430">
        <v>4331</v>
      </c>
      <c r="D17" s="290">
        <v>4629</v>
      </c>
      <c r="E17" s="290">
        <v>5129</v>
      </c>
      <c r="F17" s="290">
        <v>4907</v>
      </c>
      <c r="G17" s="290">
        <v>4002</v>
      </c>
      <c r="H17" s="290">
        <v>3853</v>
      </c>
      <c r="I17" s="434">
        <v>3676</v>
      </c>
      <c r="J17" s="434">
        <v>3075</v>
      </c>
      <c r="K17" s="434">
        <v>2659</v>
      </c>
      <c r="L17" s="431"/>
    </row>
    <row r="18" spans="1:12" s="284" customFormat="1" ht="8.25" customHeight="1">
      <c r="A18" s="441"/>
      <c r="B18" s="510"/>
      <c r="C18" s="430"/>
      <c r="D18" s="290"/>
      <c r="E18" s="290"/>
      <c r="F18" s="290"/>
      <c r="G18" s="290"/>
      <c r="H18" s="290"/>
      <c r="I18" s="434"/>
      <c r="J18" s="434"/>
      <c r="K18" s="434"/>
      <c r="L18" s="431"/>
    </row>
    <row r="19" spans="1:12" s="284" customFormat="1" ht="17.25" customHeight="1">
      <c r="A19" s="428" t="s">
        <v>185</v>
      </c>
      <c r="B19" s="510"/>
      <c r="C19" s="430"/>
      <c r="D19" s="290"/>
      <c r="E19" s="290"/>
      <c r="F19" s="290"/>
      <c r="G19" s="290"/>
      <c r="H19" s="290"/>
      <c r="I19" s="434"/>
      <c r="J19" s="434"/>
      <c r="K19" s="434"/>
      <c r="L19" s="431"/>
    </row>
    <row r="20" spans="1:12" s="284" customFormat="1" ht="17.25" customHeight="1">
      <c r="A20" s="433" t="s">
        <v>186</v>
      </c>
      <c r="B20" s="430">
        <v>77438</v>
      </c>
      <c r="C20" s="430">
        <v>69222</v>
      </c>
      <c r="D20" s="290">
        <v>80310</v>
      </c>
      <c r="E20" s="290">
        <v>66422</v>
      </c>
      <c r="F20" s="290">
        <v>120949</v>
      </c>
      <c r="G20" s="290">
        <v>123926</v>
      </c>
      <c r="H20" s="290">
        <v>93495</v>
      </c>
      <c r="I20" s="434">
        <v>70758</v>
      </c>
      <c r="J20" s="434">
        <v>65420</v>
      </c>
      <c r="K20" s="434">
        <v>52146</v>
      </c>
      <c r="L20" s="431"/>
    </row>
    <row r="21" spans="1:12" s="284" customFormat="1" ht="17.25" customHeight="1">
      <c r="A21" s="433" t="s">
        <v>520</v>
      </c>
      <c r="B21" s="430">
        <v>46590</v>
      </c>
      <c r="C21" s="430">
        <v>45091</v>
      </c>
      <c r="D21" s="290">
        <v>47261</v>
      </c>
      <c r="E21" s="290">
        <v>51311</v>
      </c>
      <c r="F21" s="290">
        <v>78686</v>
      </c>
      <c r="G21" s="290">
        <v>86642</v>
      </c>
      <c r="H21" s="434">
        <v>74749</v>
      </c>
      <c r="I21" s="434">
        <v>93068</v>
      </c>
      <c r="J21" s="434">
        <v>72956</v>
      </c>
      <c r="K21" s="434">
        <v>65984</v>
      </c>
      <c r="L21" s="431"/>
    </row>
    <row r="22" spans="1:12" s="284" customFormat="1" ht="10.5" customHeight="1">
      <c r="A22" s="441"/>
      <c r="B22" s="430"/>
      <c r="C22" s="430"/>
      <c r="D22" s="290"/>
      <c r="E22" s="290"/>
      <c r="F22" s="290"/>
      <c r="G22" s="290"/>
      <c r="H22" s="290"/>
      <c r="I22" s="434"/>
      <c r="J22" s="434"/>
      <c r="K22" s="434"/>
      <c r="L22" s="431"/>
    </row>
    <row r="23" spans="1:12" s="284" customFormat="1" ht="17.25" customHeight="1">
      <c r="A23" s="428" t="s">
        <v>187</v>
      </c>
      <c r="B23" s="430"/>
      <c r="C23" s="430"/>
      <c r="D23" s="290"/>
      <c r="E23" s="290"/>
      <c r="F23" s="290"/>
      <c r="G23" s="290"/>
      <c r="H23" s="290"/>
      <c r="I23" s="434"/>
      <c r="J23" s="434"/>
      <c r="K23" s="434"/>
      <c r="L23" s="431"/>
    </row>
    <row r="24" spans="1:12" s="284" customFormat="1" ht="17.25" customHeight="1">
      <c r="A24" s="433" t="s">
        <v>188</v>
      </c>
      <c r="B24" s="430">
        <v>13574</v>
      </c>
      <c r="C24" s="430">
        <v>15129</v>
      </c>
      <c r="D24" s="290">
        <v>17339</v>
      </c>
      <c r="E24" s="290">
        <v>17255</v>
      </c>
      <c r="F24" s="290">
        <v>23362</v>
      </c>
      <c r="G24" s="290">
        <v>24399</v>
      </c>
      <c r="H24" s="290">
        <v>24396</v>
      </c>
      <c r="I24" s="434">
        <v>22911</v>
      </c>
      <c r="J24" s="434">
        <v>24477</v>
      </c>
      <c r="K24" s="434">
        <v>26995</v>
      </c>
      <c r="L24" s="431"/>
    </row>
    <row r="25" spans="1:12" s="284" customFormat="1" ht="17.25" customHeight="1">
      <c r="A25" s="433" t="s">
        <v>189</v>
      </c>
      <c r="B25" s="430">
        <v>3649</v>
      </c>
      <c r="C25" s="430">
        <v>4232</v>
      </c>
      <c r="D25" s="290">
        <v>4830</v>
      </c>
      <c r="E25" s="290">
        <v>3362</v>
      </c>
      <c r="F25" s="290">
        <v>6071</v>
      </c>
      <c r="G25" s="290">
        <v>5542</v>
      </c>
      <c r="H25" s="290">
        <v>4511</v>
      </c>
      <c r="I25" s="434">
        <v>3767</v>
      </c>
      <c r="J25" s="434">
        <v>3120</v>
      </c>
      <c r="K25" s="434">
        <v>3499</v>
      </c>
      <c r="L25" s="431"/>
    </row>
    <row r="26" spans="1:12" s="284" customFormat="1" ht="9" customHeight="1">
      <c r="A26" s="433"/>
      <c r="B26" s="430"/>
      <c r="C26" s="430"/>
      <c r="D26" s="290"/>
      <c r="E26" s="290"/>
      <c r="F26" s="290"/>
      <c r="G26" s="290"/>
      <c r="H26" s="290"/>
      <c r="I26" s="434"/>
      <c r="J26" s="434"/>
      <c r="K26" s="434"/>
      <c r="L26" s="431"/>
    </row>
    <row r="27" spans="1:12" s="284" customFormat="1" ht="17.25" customHeight="1">
      <c r="A27" s="428" t="s">
        <v>190</v>
      </c>
      <c r="B27" s="430"/>
      <c r="C27" s="430"/>
      <c r="D27" s="290"/>
      <c r="E27" s="290"/>
      <c r="F27" s="290"/>
      <c r="G27" s="290"/>
      <c r="H27" s="290"/>
      <c r="I27" s="434"/>
      <c r="J27" s="434"/>
      <c r="K27" s="434"/>
      <c r="L27" s="431"/>
    </row>
    <row r="28" spans="1:12" s="284" customFormat="1" ht="17.25" customHeight="1">
      <c r="A28" s="433" t="s">
        <v>191</v>
      </c>
      <c r="B28" s="430">
        <v>22332</v>
      </c>
      <c r="C28" s="430">
        <v>24460</v>
      </c>
      <c r="D28" s="290">
        <v>23226</v>
      </c>
      <c r="E28" s="290">
        <v>24509</v>
      </c>
      <c r="F28" s="290">
        <v>18383</v>
      </c>
      <c r="G28" s="290">
        <v>11884</v>
      </c>
      <c r="H28" s="290">
        <v>9876</v>
      </c>
      <c r="I28" s="434">
        <v>8134</v>
      </c>
      <c r="J28" s="434">
        <v>9009</v>
      </c>
      <c r="K28" s="434">
        <v>11638</v>
      </c>
      <c r="L28" s="431"/>
    </row>
    <row r="29" spans="1:12" s="284" customFormat="1" ht="17.25" customHeight="1">
      <c r="A29" s="433" t="s">
        <v>192</v>
      </c>
      <c r="B29" s="430">
        <v>25662</v>
      </c>
      <c r="C29" s="430">
        <v>22385</v>
      </c>
      <c r="D29" s="290">
        <v>22286</v>
      </c>
      <c r="E29" s="290">
        <v>21957</v>
      </c>
      <c r="F29" s="290">
        <v>18811</v>
      </c>
      <c r="G29" s="290">
        <v>15138</v>
      </c>
      <c r="H29" s="290">
        <v>14056</v>
      </c>
      <c r="I29" s="434">
        <v>13036</v>
      </c>
      <c r="J29" s="434">
        <v>13319</v>
      </c>
      <c r="K29" s="434">
        <v>13965</v>
      </c>
      <c r="L29" s="431"/>
    </row>
    <row r="30" spans="1:12" s="284" customFormat="1" ht="9.75" customHeight="1">
      <c r="A30" s="433"/>
      <c r="B30" s="430"/>
      <c r="C30" s="430"/>
      <c r="D30" s="290"/>
      <c r="E30" s="290"/>
      <c r="F30" s="290"/>
      <c r="G30" s="290"/>
      <c r="H30" s="290"/>
      <c r="I30" s="434"/>
      <c r="J30" s="434"/>
      <c r="K30" s="434"/>
      <c r="L30" s="431"/>
    </row>
    <row r="31" spans="1:12" s="284" customFormat="1" ht="17.25" customHeight="1">
      <c r="A31" s="428" t="s">
        <v>193</v>
      </c>
      <c r="B31" s="430"/>
      <c r="C31" s="430"/>
      <c r="D31" s="290"/>
      <c r="E31" s="290"/>
      <c r="F31" s="290"/>
      <c r="G31" s="290"/>
      <c r="H31" s="290"/>
      <c r="I31" s="434"/>
      <c r="J31" s="434"/>
      <c r="K31" s="434"/>
      <c r="L31" s="431"/>
    </row>
    <row r="32" spans="1:12" s="284" customFormat="1" ht="17.25" customHeight="1">
      <c r="A32" s="433" t="s">
        <v>194</v>
      </c>
      <c r="B32" s="430">
        <v>20690</v>
      </c>
      <c r="C32" s="442">
        <v>24991</v>
      </c>
      <c r="D32" s="442">
        <v>26758</v>
      </c>
      <c r="E32" s="442">
        <v>27197</v>
      </c>
      <c r="F32" s="442">
        <v>27815</v>
      </c>
      <c r="G32" s="442">
        <v>18050</v>
      </c>
      <c r="H32" s="442">
        <v>17966</v>
      </c>
      <c r="I32" s="434">
        <v>17699</v>
      </c>
      <c r="J32" s="434">
        <v>17954</v>
      </c>
      <c r="K32" s="434">
        <v>15654</v>
      </c>
      <c r="L32" s="431"/>
    </row>
    <row r="33" spans="1:12" s="284" customFormat="1" ht="17.25" customHeight="1">
      <c r="A33" s="433" t="s">
        <v>195</v>
      </c>
      <c r="B33" s="430">
        <v>13245</v>
      </c>
      <c r="C33" s="430">
        <v>13182</v>
      </c>
      <c r="D33" s="290">
        <v>15033</v>
      </c>
      <c r="E33" s="290">
        <v>14931</v>
      </c>
      <c r="F33" s="290">
        <v>14082</v>
      </c>
      <c r="G33" s="290">
        <v>9668</v>
      </c>
      <c r="H33" s="290">
        <v>9007</v>
      </c>
      <c r="I33" s="434">
        <v>8399</v>
      </c>
      <c r="J33" s="434">
        <v>10264</v>
      </c>
      <c r="K33" s="434">
        <v>10892</v>
      </c>
      <c r="L33" s="431"/>
    </row>
    <row r="34" spans="1:12" s="284" customFormat="1" ht="17.25" customHeight="1">
      <c r="A34" s="433" t="s">
        <v>196</v>
      </c>
      <c r="B34" s="430">
        <v>14332</v>
      </c>
      <c r="C34" s="430">
        <v>13780</v>
      </c>
      <c r="D34" s="290">
        <v>16627</v>
      </c>
      <c r="E34" s="290">
        <v>18377</v>
      </c>
      <c r="F34" s="290">
        <v>18872</v>
      </c>
      <c r="G34" s="290">
        <v>15940</v>
      </c>
      <c r="H34" s="290">
        <v>15288</v>
      </c>
      <c r="I34" s="434">
        <v>14232</v>
      </c>
      <c r="J34" s="434">
        <v>12205</v>
      </c>
      <c r="K34" s="434">
        <v>10861</v>
      </c>
      <c r="L34" s="431"/>
    </row>
    <row r="35" spans="1:12" s="284" customFormat="1" ht="17.25" customHeight="1">
      <c r="A35" s="433" t="s">
        <v>197</v>
      </c>
      <c r="B35" s="430">
        <v>24528</v>
      </c>
      <c r="C35" s="430">
        <v>24584</v>
      </c>
      <c r="D35" s="290">
        <v>28365</v>
      </c>
      <c r="E35" s="290">
        <v>30512</v>
      </c>
      <c r="F35" s="290">
        <v>30314</v>
      </c>
      <c r="G35" s="290">
        <v>25202</v>
      </c>
      <c r="H35" s="290">
        <v>25140</v>
      </c>
      <c r="I35" s="434">
        <v>25228</v>
      </c>
      <c r="J35" s="434">
        <v>24093</v>
      </c>
      <c r="K35" s="434">
        <v>23266</v>
      </c>
      <c r="L35" s="431"/>
    </row>
    <row r="36" spans="1:12" s="284" customFormat="1" ht="17.25" customHeight="1">
      <c r="A36" s="433" t="s">
        <v>198</v>
      </c>
      <c r="B36" s="430">
        <v>3460</v>
      </c>
      <c r="C36" s="430">
        <v>3483</v>
      </c>
      <c r="D36" s="290">
        <v>3175</v>
      </c>
      <c r="E36" s="290">
        <v>3372</v>
      </c>
      <c r="F36" s="290">
        <v>3536</v>
      </c>
      <c r="G36" s="290">
        <v>3814</v>
      </c>
      <c r="H36" s="290">
        <v>3866</v>
      </c>
      <c r="I36" s="434">
        <v>3824</v>
      </c>
      <c r="J36" s="434">
        <v>6064</v>
      </c>
      <c r="K36" s="434">
        <v>5222</v>
      </c>
      <c r="L36" s="431"/>
    </row>
    <row r="37" spans="1:12" s="284" customFormat="1" ht="9" customHeight="1">
      <c r="A37" s="433"/>
      <c r="B37" s="510"/>
      <c r="C37" s="430"/>
      <c r="D37" s="290"/>
      <c r="E37" s="290"/>
      <c r="F37" s="290"/>
      <c r="G37" s="290"/>
      <c r="H37" s="290"/>
      <c r="I37" s="434"/>
      <c r="J37" s="434"/>
      <c r="K37" s="434"/>
      <c r="L37" s="431"/>
    </row>
    <row r="38" spans="1:12" s="284" customFormat="1" ht="17.25" customHeight="1">
      <c r="A38" s="428" t="s">
        <v>199</v>
      </c>
      <c r="B38" s="510"/>
      <c r="C38" s="430"/>
      <c r="D38" s="290"/>
      <c r="E38" s="290"/>
      <c r="F38" s="290"/>
      <c r="G38" s="290"/>
      <c r="H38" s="290"/>
      <c r="I38" s="434"/>
      <c r="J38" s="434"/>
      <c r="K38" s="434"/>
      <c r="L38" s="431"/>
    </row>
    <row r="39" spans="1:12" s="284" customFormat="1" ht="17.25" customHeight="1">
      <c r="A39" s="433" t="s">
        <v>200</v>
      </c>
      <c r="B39" s="430">
        <v>468</v>
      </c>
      <c r="C39" s="430">
        <v>537</v>
      </c>
      <c r="D39" s="290">
        <v>534</v>
      </c>
      <c r="E39" s="290">
        <v>615</v>
      </c>
      <c r="F39" s="290">
        <v>761</v>
      </c>
      <c r="G39" s="290">
        <v>656</v>
      </c>
      <c r="H39" s="290">
        <v>728</v>
      </c>
      <c r="I39" s="434">
        <v>852</v>
      </c>
      <c r="J39" s="434">
        <v>1088</v>
      </c>
      <c r="K39" s="434">
        <v>1082</v>
      </c>
      <c r="L39" s="431"/>
    </row>
    <row r="40" spans="1:12" s="284" customFormat="1" ht="17.25" customHeight="1">
      <c r="A40" s="433" t="s">
        <v>201</v>
      </c>
      <c r="B40" s="430">
        <v>4010</v>
      </c>
      <c r="C40" s="430">
        <v>3734</v>
      </c>
      <c r="D40" s="290">
        <v>3966</v>
      </c>
      <c r="E40" s="290">
        <v>3085</v>
      </c>
      <c r="F40" s="290">
        <v>3288</v>
      </c>
      <c r="G40" s="290">
        <v>2405</v>
      </c>
      <c r="H40" s="290">
        <v>1894</v>
      </c>
      <c r="I40" s="434">
        <v>2603</v>
      </c>
      <c r="J40" s="434">
        <v>3954</v>
      </c>
      <c r="K40" s="434">
        <v>5440</v>
      </c>
      <c r="L40" s="431"/>
    </row>
    <row r="41" spans="1:12" s="284" customFormat="1" ht="17.25" customHeight="1">
      <c r="A41" s="433" t="s">
        <v>202</v>
      </c>
      <c r="B41" s="430">
        <v>34900</v>
      </c>
      <c r="C41" s="430">
        <v>37235</v>
      </c>
      <c r="D41" s="290">
        <v>38270</v>
      </c>
      <c r="E41" s="290">
        <v>31012</v>
      </c>
      <c r="F41" s="290">
        <v>28123</v>
      </c>
      <c r="G41" s="290">
        <v>29653</v>
      </c>
      <c r="H41" s="290">
        <v>27308</v>
      </c>
      <c r="I41" s="434">
        <v>28859</v>
      </c>
      <c r="J41" s="434">
        <v>26917</v>
      </c>
      <c r="K41" s="434">
        <v>27053</v>
      </c>
      <c r="L41" s="431"/>
    </row>
    <row r="42" spans="1:12" s="284" customFormat="1" ht="17.25" customHeight="1">
      <c r="A42" s="433" t="s">
        <v>203</v>
      </c>
      <c r="B42" s="430">
        <v>348</v>
      </c>
      <c r="C42" s="430">
        <v>672</v>
      </c>
      <c r="D42" s="290">
        <v>449</v>
      </c>
      <c r="E42" s="290">
        <v>601</v>
      </c>
      <c r="F42" s="290">
        <v>587</v>
      </c>
      <c r="G42" s="290">
        <v>511</v>
      </c>
      <c r="H42" s="290">
        <v>419</v>
      </c>
      <c r="I42" s="434">
        <v>2321</v>
      </c>
      <c r="J42" s="434">
        <v>2251</v>
      </c>
      <c r="K42" s="434">
        <v>2467</v>
      </c>
      <c r="L42" s="431"/>
    </row>
    <row r="43" spans="1:12" s="284" customFormat="1" ht="17.25" customHeight="1">
      <c r="A43" s="433" t="s">
        <v>204</v>
      </c>
      <c r="B43" s="430">
        <v>4337</v>
      </c>
      <c r="C43" s="430">
        <v>3090</v>
      </c>
      <c r="D43" s="290">
        <v>4092</v>
      </c>
      <c r="E43" s="290">
        <v>3152</v>
      </c>
      <c r="F43" s="290">
        <v>5386</v>
      </c>
      <c r="G43" s="290">
        <v>14325</v>
      </c>
      <c r="H43" s="290">
        <v>21388</v>
      </c>
      <c r="I43" s="434">
        <v>23136</v>
      </c>
      <c r="J43" s="434">
        <v>21216</v>
      </c>
      <c r="K43" s="434">
        <v>26447</v>
      </c>
      <c r="L43" s="431"/>
    </row>
    <row r="44" spans="1:11" s="284" customFormat="1" ht="17.25" customHeight="1">
      <c r="A44" s="429"/>
      <c r="B44" s="430"/>
      <c r="C44" s="430"/>
      <c r="D44" s="430"/>
      <c r="E44" s="290"/>
      <c r="F44" s="290"/>
      <c r="G44" s="290"/>
      <c r="H44" s="290"/>
      <c r="I44" s="290"/>
      <c r="J44" s="290"/>
      <c r="K44" s="290"/>
    </row>
    <row r="45" spans="1:12" s="390" customFormat="1" ht="17.25" customHeight="1">
      <c r="A45" s="443" t="s">
        <v>205</v>
      </c>
      <c r="B45" s="444">
        <v>347461</v>
      </c>
      <c r="C45" s="444">
        <f aca="true" t="shared" si="0" ref="C45:H45">SUM(C6+C7+C8+C16+C17+C20+C21+C24+C25+C28+C29+C32+C33+C34+C35+C36+C39+C40+C41+C42+C43)</f>
        <v>341215</v>
      </c>
      <c r="D45" s="444">
        <f t="shared" si="0"/>
        <v>368459</v>
      </c>
      <c r="E45" s="444">
        <f t="shared" si="0"/>
        <v>354559</v>
      </c>
      <c r="F45" s="444">
        <f t="shared" si="0"/>
        <v>434913</v>
      </c>
      <c r="G45" s="444">
        <f t="shared" si="0"/>
        <v>424262</v>
      </c>
      <c r="H45" s="444">
        <f t="shared" si="0"/>
        <v>380397</v>
      </c>
      <c r="I45" s="444">
        <v>375033</v>
      </c>
      <c r="J45" s="444">
        <v>347812</v>
      </c>
      <c r="K45" s="444">
        <v>333470</v>
      </c>
      <c r="L45" s="445"/>
    </row>
    <row r="46" spans="1:11" ht="9" customHeight="1">
      <c r="A46" s="426"/>
      <c r="B46" s="427"/>
      <c r="C46" s="427"/>
      <c r="D46" s="427"/>
      <c r="E46" s="427"/>
      <c r="F46" s="426"/>
      <c r="G46" s="337"/>
      <c r="H46" s="337"/>
      <c r="I46" s="337"/>
      <c r="J46" s="337"/>
      <c r="K46" s="337"/>
    </row>
    <row r="47" spans="1:6" ht="17.25" customHeight="1">
      <c r="A47" s="449" t="s">
        <v>519</v>
      </c>
      <c r="B47" s="209"/>
      <c r="C47" s="209"/>
      <c r="D47" s="209"/>
      <c r="E47" s="209"/>
      <c r="F47" s="209"/>
    </row>
    <row r="48" spans="1:6" ht="17.25" customHeight="1">
      <c r="A48" s="281"/>
      <c r="B48" s="209"/>
      <c r="C48" s="209"/>
      <c r="D48" s="209"/>
      <c r="E48" s="209"/>
      <c r="F48" s="209"/>
    </row>
    <row r="49" spans="1:6" ht="12.75">
      <c r="A49" s="209"/>
      <c r="B49" s="209"/>
      <c r="C49" s="209"/>
      <c r="D49" s="209"/>
      <c r="E49" s="209"/>
      <c r="F49" s="209"/>
    </row>
    <row r="50" spans="1:6" ht="12.75">
      <c r="A50" s="209"/>
      <c r="B50" s="209"/>
      <c r="C50" s="209"/>
      <c r="D50" s="209"/>
      <c r="E50" s="209"/>
      <c r="F50" s="209"/>
    </row>
    <row r="51" spans="1:6" ht="12.75">
      <c r="A51" s="209"/>
      <c r="B51" s="209"/>
      <c r="C51" s="209"/>
      <c r="D51" s="209"/>
      <c r="E51" s="209"/>
      <c r="F51" s="209"/>
    </row>
    <row r="52" spans="1:6" ht="12.75">
      <c r="A52" s="209"/>
      <c r="B52" s="209"/>
      <c r="C52" s="209"/>
      <c r="D52" s="209"/>
      <c r="E52" s="209"/>
      <c r="F52" s="209"/>
    </row>
    <row r="53" spans="1:6" ht="12.75">
      <c r="A53" s="209"/>
      <c r="B53" s="209"/>
      <c r="C53" s="209"/>
      <c r="D53" s="209"/>
      <c r="E53" s="209"/>
      <c r="F53" s="209"/>
    </row>
    <row r="54" spans="1:6" ht="12.75">
      <c r="A54" s="209"/>
      <c r="B54" s="209"/>
      <c r="C54" s="209"/>
      <c r="D54" s="209"/>
      <c r="E54" s="209"/>
      <c r="F54" s="209"/>
    </row>
    <row r="55" spans="1:6" ht="12.75">
      <c r="A55" s="209"/>
      <c r="B55" s="209"/>
      <c r="C55" s="209"/>
      <c r="D55" s="209"/>
      <c r="E55" s="209"/>
      <c r="F55" s="209"/>
    </row>
    <row r="56" spans="1:6" ht="12.75">
      <c r="A56" s="209"/>
      <c r="B56" s="209"/>
      <c r="C56" s="209"/>
      <c r="D56" s="209"/>
      <c r="E56" s="209"/>
      <c r="F56" s="209"/>
    </row>
    <row r="57" spans="1:6" ht="12.75">
      <c r="A57" s="209"/>
      <c r="B57" s="209"/>
      <c r="C57" s="209"/>
      <c r="D57" s="209"/>
      <c r="E57" s="209"/>
      <c r="F57" s="209"/>
    </row>
    <row r="58" spans="1:6" ht="12.75">
      <c r="A58" s="209"/>
      <c r="B58" s="209"/>
      <c r="C58" s="209"/>
      <c r="D58" s="209"/>
      <c r="E58" s="209"/>
      <c r="F58" s="209"/>
    </row>
    <row r="59" spans="1:6" ht="12.75">
      <c r="A59" s="209"/>
      <c r="B59" s="209"/>
      <c r="C59" s="209"/>
      <c r="D59" s="209"/>
      <c r="E59" s="209"/>
      <c r="F59" s="209"/>
    </row>
    <row r="60" spans="1:6" ht="12.75">
      <c r="A60" s="209"/>
      <c r="B60" s="209"/>
      <c r="C60" s="209"/>
      <c r="D60" s="209"/>
      <c r="E60" s="209"/>
      <c r="F60" s="209"/>
    </row>
    <row r="61" spans="1:6" ht="12.75">
      <c r="A61" s="209"/>
      <c r="B61" s="209"/>
      <c r="C61" s="209"/>
      <c r="D61" s="209"/>
      <c r="E61" s="209"/>
      <c r="F61" s="209"/>
    </row>
    <row r="62" spans="1:6" ht="12.75">
      <c r="A62" s="209"/>
      <c r="B62" s="209"/>
      <c r="C62" s="209"/>
      <c r="D62" s="209"/>
      <c r="E62" s="209"/>
      <c r="F62" s="209"/>
    </row>
    <row r="63" spans="1:6" ht="12.75">
      <c r="A63" s="209"/>
      <c r="B63" s="209"/>
      <c r="C63" s="209"/>
      <c r="D63" s="209"/>
      <c r="E63" s="209"/>
      <c r="F63" s="209"/>
    </row>
    <row r="64" spans="1:6" ht="12.75">
      <c r="A64" s="209"/>
      <c r="B64" s="209"/>
      <c r="C64" s="209"/>
      <c r="D64" s="209"/>
      <c r="E64" s="209"/>
      <c r="F64" s="209"/>
    </row>
    <row r="65" spans="1:6" ht="12.75">
      <c r="A65" s="209"/>
      <c r="B65" s="209"/>
      <c r="C65" s="209"/>
      <c r="D65" s="209"/>
      <c r="E65" s="209"/>
      <c r="F65" s="209"/>
    </row>
    <row r="66" spans="1:6" ht="12.75">
      <c r="A66" s="209"/>
      <c r="B66" s="209"/>
      <c r="C66" s="209"/>
      <c r="D66" s="209"/>
      <c r="E66" s="209"/>
      <c r="F66" s="209"/>
    </row>
    <row r="67" spans="1:6" ht="12.75">
      <c r="A67" s="209"/>
      <c r="B67" s="209"/>
      <c r="C67" s="209"/>
      <c r="D67" s="209"/>
      <c r="E67" s="209"/>
      <c r="F67" s="209"/>
    </row>
    <row r="68" spans="1:6" ht="12.75">
      <c r="A68" s="209"/>
      <c r="B68" s="209"/>
      <c r="C68" s="209"/>
      <c r="D68" s="209"/>
      <c r="E68" s="209"/>
      <c r="F68" s="209"/>
    </row>
    <row r="69" spans="1:6" ht="12.75">
      <c r="A69" s="209"/>
      <c r="B69" s="209"/>
      <c r="C69" s="209"/>
      <c r="D69" s="209"/>
      <c r="E69" s="209"/>
      <c r="F69" s="209"/>
    </row>
    <row r="70" spans="1:6" ht="12.75">
      <c r="A70" s="209"/>
      <c r="B70" s="209"/>
      <c r="C70" s="209"/>
      <c r="D70" s="209"/>
      <c r="E70" s="209"/>
      <c r="F70" s="209"/>
    </row>
    <row r="71" spans="1:6" ht="12.75">
      <c r="A71" s="209"/>
      <c r="B71" s="209"/>
      <c r="C71" s="209"/>
      <c r="D71" s="209"/>
      <c r="E71" s="209"/>
      <c r="F71" s="209"/>
    </row>
    <row r="72" spans="1:6" ht="12.75">
      <c r="A72" s="209"/>
      <c r="B72" s="209"/>
      <c r="C72" s="209"/>
      <c r="D72" s="209"/>
      <c r="E72" s="209"/>
      <c r="F72" s="209"/>
    </row>
  </sheetData>
  <printOptions/>
  <pageMargins left="0.75" right="0.75" top="1" bottom="1" header="0.5" footer="0.5"/>
  <pageSetup fitToHeight="1" fitToWidth="1" horizontalDpi="96" verticalDpi="96" orientation="portrait" paperSize="9" scale="46" r:id="rId1"/>
  <headerFooter alignWithMargins="0">
    <oddHeader>&amp;R&amp;"Arial,Bold"&amp;18ROAD TRANSPORT VEHICLES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C5:K26"/>
  <sheetViews>
    <sheetView workbookViewId="0" topLeftCell="A1">
      <selection activeCell="A23" sqref="A23"/>
    </sheetView>
  </sheetViews>
  <sheetFormatPr defaultColWidth="9.140625" defaultRowHeight="12.75"/>
  <sheetData>
    <row r="5" ht="14.25">
      <c r="C5" s="11" t="s">
        <v>126</v>
      </c>
    </row>
    <row r="6" ht="13.5" thickBot="1"/>
    <row r="7" spans="3:11" ht="12.75">
      <c r="C7" s="3"/>
      <c r="D7" s="4" t="s">
        <v>114</v>
      </c>
      <c r="E7" s="4"/>
      <c r="F7" s="4"/>
      <c r="G7" s="4"/>
      <c r="H7" s="4"/>
      <c r="I7" s="4"/>
      <c r="J7" s="4"/>
      <c r="K7" s="5"/>
    </row>
    <row r="8" spans="3:11" ht="13.5" thickBot="1">
      <c r="C8" s="9"/>
      <c r="D8" s="14" t="s">
        <v>115</v>
      </c>
      <c r="E8" s="14" t="s">
        <v>116</v>
      </c>
      <c r="F8" s="14" t="s">
        <v>117</v>
      </c>
      <c r="G8" s="14" t="s">
        <v>118</v>
      </c>
      <c r="H8" s="14" t="s">
        <v>119</v>
      </c>
      <c r="I8" s="14" t="s">
        <v>120</v>
      </c>
      <c r="J8" s="14" t="s">
        <v>121</v>
      </c>
      <c r="K8" s="15" t="s">
        <v>122</v>
      </c>
    </row>
    <row r="9" spans="3:11" ht="12.75">
      <c r="C9" s="6"/>
      <c r="D9" s="1"/>
      <c r="E9" s="1"/>
      <c r="F9" s="13"/>
      <c r="G9" s="13"/>
      <c r="H9" s="13"/>
      <c r="I9" s="13"/>
      <c r="J9" s="13"/>
      <c r="K9" s="16" t="s">
        <v>123</v>
      </c>
    </row>
    <row r="10" spans="3:11" ht="12.75">
      <c r="C10" s="7" t="s">
        <v>124</v>
      </c>
      <c r="D10" s="8">
        <v>28.22085889570552</v>
      </c>
      <c r="E10" s="8">
        <v>56.830601092896174</v>
      </c>
      <c r="F10" s="8">
        <v>61.98347107438017</v>
      </c>
      <c r="G10" s="8">
        <v>63.91752577319587</v>
      </c>
      <c r="H10" s="8">
        <v>51.181102362204726</v>
      </c>
      <c r="I10" s="8">
        <v>37.02127659574468</v>
      </c>
      <c r="J10" s="8">
        <v>22.566371681415927</v>
      </c>
      <c r="K10" s="17">
        <v>49.157007376185454</v>
      </c>
    </row>
    <row r="11" spans="3:11" ht="12.75">
      <c r="C11" s="6">
        <v>1989</v>
      </c>
      <c r="D11" s="8">
        <v>48.57142857142857</v>
      </c>
      <c r="E11" s="8">
        <v>62.903225806451616</v>
      </c>
      <c r="F11" s="8">
        <v>68.10344827586206</v>
      </c>
      <c r="G11" s="8">
        <v>66.35514018691589</v>
      </c>
      <c r="H11" s="8">
        <v>61.29032258064516</v>
      </c>
      <c r="I11" s="8">
        <v>49.43820224719101</v>
      </c>
      <c r="J11" s="8">
        <v>34.44444444444444</v>
      </c>
      <c r="K11" s="17">
        <v>57.645259938837924</v>
      </c>
    </row>
    <row r="12" spans="3:11" ht="12.75">
      <c r="C12" s="6">
        <v>1990</v>
      </c>
      <c r="D12" s="8">
        <v>38.63636363636363</v>
      </c>
      <c r="E12" s="8">
        <v>67.56756756756756</v>
      </c>
      <c r="F12" s="8">
        <v>78.43137254901961</v>
      </c>
      <c r="G12" s="8">
        <v>84.82142857142857</v>
      </c>
      <c r="H12" s="8">
        <v>65.51724137931035</v>
      </c>
      <c r="I12" s="8">
        <v>53.333333333333336</v>
      </c>
      <c r="J12" s="8">
        <v>25.37313432835821</v>
      </c>
      <c r="K12" s="17">
        <v>63.4584013050571</v>
      </c>
    </row>
    <row r="13" spans="3:11" ht="12.75">
      <c r="C13" s="6">
        <v>1991</v>
      </c>
      <c r="D13" s="8">
        <v>30.555555555555557</v>
      </c>
      <c r="E13" s="8">
        <v>59.375</v>
      </c>
      <c r="F13" s="8">
        <v>69.56521739130434</v>
      </c>
      <c r="G13" s="8">
        <v>60.18518518518518</v>
      </c>
      <c r="H13" s="8">
        <v>62.65060240963856</v>
      </c>
      <c r="I13" s="8">
        <v>47.95918367346938</v>
      </c>
      <c r="J13" s="8">
        <v>25</v>
      </c>
      <c r="K13" s="17">
        <v>53.34394904458599</v>
      </c>
    </row>
    <row r="14" spans="3:11" ht="12.75">
      <c r="C14" s="6">
        <v>1992</v>
      </c>
      <c r="D14" s="8">
        <v>50</v>
      </c>
      <c r="E14" s="8">
        <v>53.57142857142857</v>
      </c>
      <c r="F14" s="8">
        <v>78.43137254901961</v>
      </c>
      <c r="G14" s="8">
        <v>65.625</v>
      </c>
      <c r="H14" s="8">
        <v>63.934426229508205</v>
      </c>
      <c r="I14" s="8">
        <v>48.86363636363637</v>
      </c>
      <c r="J14" s="8">
        <v>33.75</v>
      </c>
      <c r="K14" s="17">
        <v>57.6427255985267</v>
      </c>
    </row>
    <row r="15" spans="3:11" ht="12.75">
      <c r="C15" s="6">
        <v>1993</v>
      </c>
      <c r="D15" s="8">
        <v>20</v>
      </c>
      <c r="E15" s="8">
        <v>77.45098039215686</v>
      </c>
      <c r="F15" s="8">
        <v>76.57657657657657</v>
      </c>
      <c r="G15" s="8">
        <v>75.86206896551724</v>
      </c>
      <c r="H15" s="8">
        <v>49.411764705882355</v>
      </c>
      <c r="I15" s="8">
        <v>46.26865671641791</v>
      </c>
      <c r="J15" s="8">
        <v>30.120481927710845</v>
      </c>
      <c r="K15" s="17">
        <v>59.464285714285715</v>
      </c>
    </row>
    <row r="16" spans="3:11" ht="12.75">
      <c r="C16" s="6">
        <v>1994</v>
      </c>
      <c r="D16" s="8">
        <v>66.66666666666666</v>
      </c>
      <c r="E16" s="8">
        <v>84.5360824742268</v>
      </c>
      <c r="F16" s="8">
        <v>77</v>
      </c>
      <c r="G16" s="8">
        <v>77.21518987341773</v>
      </c>
      <c r="H16" s="8">
        <v>60.9375</v>
      </c>
      <c r="I16" s="8">
        <v>50.588235294117645</v>
      </c>
      <c r="J16" s="8">
        <v>20.833333333333336</v>
      </c>
      <c r="K16" s="17">
        <v>63.93129770992366</v>
      </c>
    </row>
    <row r="17" spans="3:11" ht="12.75">
      <c r="C17" s="6">
        <v>1995</v>
      </c>
      <c r="D17" s="8">
        <v>37.03703703703704</v>
      </c>
      <c r="E17" s="8">
        <v>68</v>
      </c>
      <c r="F17" s="8">
        <v>80.76923076923077</v>
      </c>
      <c r="G17" s="8">
        <v>74.19354838709677</v>
      </c>
      <c r="H17" s="8">
        <v>67.5</v>
      </c>
      <c r="I17" s="8">
        <v>62.19512195121951</v>
      </c>
      <c r="J17" s="8">
        <v>30</v>
      </c>
      <c r="K17" s="17">
        <v>64.81149012567326</v>
      </c>
    </row>
    <row r="18" spans="3:11" ht="13.5" thickBot="1">
      <c r="C18" s="9">
        <v>1996</v>
      </c>
      <c r="D18" s="10">
        <v>38.70967741935484</v>
      </c>
      <c r="E18" s="10">
        <v>56.75675675675676</v>
      </c>
      <c r="F18" s="10">
        <v>67.88990825688074</v>
      </c>
      <c r="G18" s="10">
        <v>72.07207207207207</v>
      </c>
      <c r="H18" s="10">
        <v>59.210526315789465</v>
      </c>
      <c r="I18" s="10">
        <v>58.22784810126582</v>
      </c>
      <c r="J18" s="10">
        <v>36.7816091954023</v>
      </c>
      <c r="K18" s="18">
        <v>58.377425044091716</v>
      </c>
    </row>
    <row r="20" ht="12.75">
      <c r="C20" t="s">
        <v>127</v>
      </c>
    </row>
    <row r="21" ht="12.75">
      <c r="C21" t="s">
        <v>128</v>
      </c>
    </row>
    <row r="23" ht="12.75">
      <c r="C23" t="s">
        <v>129</v>
      </c>
    </row>
    <row r="24" ht="12.75">
      <c r="C24" t="s">
        <v>130</v>
      </c>
    </row>
    <row r="25" ht="12.75">
      <c r="C25" t="s">
        <v>131</v>
      </c>
    </row>
    <row r="26" ht="12.75">
      <c r="C26" t="s">
        <v>132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3" sqref="A23"/>
    </sheetView>
  </sheetViews>
  <sheetFormatPr defaultColWidth="9.140625" defaultRowHeight="12.75"/>
  <cols>
    <col min="1" max="1" width="16.00390625" style="0" customWidth="1"/>
    <col min="2" max="2" width="11.421875" style="0" customWidth="1"/>
    <col min="3" max="3" width="3.57421875" style="0" customWidth="1"/>
    <col min="4" max="4" width="10.00390625" style="0" customWidth="1"/>
    <col min="5" max="5" width="5.28125" style="0" customWidth="1"/>
    <col min="7" max="7" width="9.421875" style="0" customWidth="1"/>
    <col min="8" max="8" width="5.57421875" style="0" customWidth="1"/>
    <col min="9" max="9" width="11.7109375" style="0" customWidth="1"/>
    <col min="10" max="10" width="3.28125" style="0" customWidth="1"/>
    <col min="12" max="12" width="4.421875" style="0" customWidth="1"/>
    <col min="14" max="14" width="7.00390625" style="0" customWidth="1"/>
    <col min="15" max="15" width="20.8515625" style="0" customWidth="1"/>
  </cols>
  <sheetData>
    <row r="1" spans="1:14" s="53" customFormat="1" ht="16.5" thickBot="1">
      <c r="A1" s="55" t="s">
        <v>143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>
      <c r="A2" s="27"/>
      <c r="B2" s="26"/>
      <c r="C2" s="32" t="s">
        <v>43</v>
      </c>
      <c r="D2" s="33"/>
      <c r="E2" s="33"/>
      <c r="F2" s="26"/>
      <c r="G2" s="26"/>
      <c r="H2" s="26"/>
      <c r="I2" s="26"/>
      <c r="J2" s="26"/>
      <c r="K2" s="28" t="s">
        <v>84</v>
      </c>
      <c r="L2" s="26"/>
      <c r="M2" s="26"/>
      <c r="N2" s="26"/>
    </row>
    <row r="3" spans="1:14" ht="12.75">
      <c r="A3" s="27"/>
      <c r="B3" s="26" t="s">
        <v>85</v>
      </c>
      <c r="C3" s="26"/>
      <c r="D3" s="26"/>
      <c r="E3" s="26"/>
      <c r="F3" s="26" t="s">
        <v>86</v>
      </c>
      <c r="G3" s="26"/>
      <c r="H3" s="26"/>
      <c r="I3" s="26" t="s">
        <v>85</v>
      </c>
      <c r="J3" s="26"/>
      <c r="K3" s="26"/>
      <c r="L3" s="26"/>
      <c r="M3" s="26" t="s">
        <v>86</v>
      </c>
      <c r="N3" s="26"/>
    </row>
    <row r="4" spans="1:14" ht="15" customHeight="1" thickBot="1">
      <c r="A4" s="12"/>
      <c r="B4" s="30" t="s">
        <v>87</v>
      </c>
      <c r="C4" s="30"/>
      <c r="D4" s="30"/>
      <c r="E4" s="31" t="s">
        <v>88</v>
      </c>
      <c r="F4" s="29"/>
      <c r="G4" s="29"/>
      <c r="H4" s="12"/>
      <c r="I4" s="30" t="s">
        <v>87</v>
      </c>
      <c r="J4" s="12"/>
      <c r="K4" s="12"/>
      <c r="L4" s="31" t="s">
        <v>88</v>
      </c>
      <c r="M4" s="29"/>
      <c r="N4" s="29"/>
    </row>
    <row r="6" spans="1:14" ht="12.75" hidden="1">
      <c r="A6" s="34" t="s">
        <v>89</v>
      </c>
      <c r="B6" s="38">
        <v>1575</v>
      </c>
      <c r="C6" s="37"/>
      <c r="D6" s="37"/>
      <c r="E6" s="37"/>
      <c r="F6" s="24">
        <v>1.9</v>
      </c>
      <c r="G6" s="37"/>
      <c r="H6" s="37"/>
      <c r="I6" s="38">
        <v>20577</v>
      </c>
      <c r="J6" s="37"/>
      <c r="K6" s="37"/>
      <c r="L6" s="37"/>
      <c r="M6" s="37">
        <v>2.1</v>
      </c>
      <c r="N6" s="37"/>
    </row>
    <row r="7" spans="1:14" ht="13.5" customHeight="1">
      <c r="A7" s="34">
        <v>1988</v>
      </c>
      <c r="B7" s="38">
        <v>1657</v>
      </c>
      <c r="C7" s="37"/>
      <c r="D7" s="37"/>
      <c r="E7" s="37"/>
      <c r="F7" s="24">
        <v>5.2</v>
      </c>
      <c r="G7" s="37"/>
      <c r="H7" s="37"/>
      <c r="I7" s="38">
        <v>21645</v>
      </c>
      <c r="J7" s="37"/>
      <c r="K7" s="37"/>
      <c r="L7" s="37"/>
      <c r="M7" s="37">
        <v>5.2</v>
      </c>
      <c r="N7" s="37"/>
    </row>
    <row r="8" spans="1:14" ht="13.5" customHeight="1">
      <c r="A8" s="34">
        <v>1989</v>
      </c>
      <c r="B8" s="38">
        <v>1729</v>
      </c>
      <c r="C8" s="37"/>
      <c r="D8" s="37"/>
      <c r="E8" s="37"/>
      <c r="F8" s="24">
        <v>4.3</v>
      </c>
      <c r="G8" s="37"/>
      <c r="H8" s="37"/>
      <c r="I8" s="38">
        <v>22467</v>
      </c>
      <c r="J8" s="37"/>
      <c r="K8" s="37"/>
      <c r="L8" s="37"/>
      <c r="M8" s="37">
        <v>3.8</v>
      </c>
      <c r="N8" s="37"/>
    </row>
    <row r="9" spans="1:14" ht="13.5" customHeight="1">
      <c r="A9" s="34">
        <v>1990</v>
      </c>
      <c r="B9" s="38">
        <v>1788</v>
      </c>
      <c r="C9" s="37"/>
      <c r="D9" s="37"/>
      <c r="E9" s="37"/>
      <c r="F9" s="24">
        <v>3.4</v>
      </c>
      <c r="G9" s="37"/>
      <c r="H9" s="37"/>
      <c r="I9" s="38">
        <v>22885</v>
      </c>
      <c r="J9" s="37"/>
      <c r="K9" s="37"/>
      <c r="L9" s="37"/>
      <c r="M9" s="37">
        <v>1.9</v>
      </c>
      <c r="N9" s="37"/>
    </row>
    <row r="10" spans="1:14" ht="13.5" customHeight="1">
      <c r="A10" s="34">
        <v>1991</v>
      </c>
      <c r="B10" s="38">
        <v>1830</v>
      </c>
      <c r="C10" s="37"/>
      <c r="D10" s="37"/>
      <c r="E10" s="37"/>
      <c r="F10" s="24">
        <v>2.3</v>
      </c>
      <c r="G10" s="37"/>
      <c r="H10" s="37"/>
      <c r="I10" s="38">
        <v>22682</v>
      </c>
      <c r="J10" s="37"/>
      <c r="K10" s="37"/>
      <c r="L10" s="37"/>
      <c r="M10" s="37">
        <v>-0.9</v>
      </c>
      <c r="N10" s="37"/>
    </row>
    <row r="11" spans="1:14" ht="13.5" customHeight="1">
      <c r="A11" s="58">
        <v>1992</v>
      </c>
      <c r="B11" s="59">
        <v>1884</v>
      </c>
      <c r="C11" s="60"/>
      <c r="D11" s="60"/>
      <c r="E11" s="60"/>
      <c r="F11" s="61">
        <v>3</v>
      </c>
      <c r="G11" s="60"/>
      <c r="H11" s="60"/>
      <c r="I11" s="59">
        <v>22967</v>
      </c>
      <c r="J11" s="60"/>
      <c r="K11" s="60"/>
      <c r="L11" s="60"/>
      <c r="M11" s="60">
        <v>1.3</v>
      </c>
      <c r="N11" s="60"/>
    </row>
    <row r="12" spans="1:14" ht="13.5" customHeight="1">
      <c r="A12" s="34" t="s">
        <v>90</v>
      </c>
      <c r="B12" s="38">
        <v>1840</v>
      </c>
      <c r="C12" s="37"/>
      <c r="D12" s="37"/>
      <c r="E12" s="37"/>
      <c r="F12" s="47" t="s">
        <v>91</v>
      </c>
      <c r="G12" s="37"/>
      <c r="H12" s="37"/>
      <c r="I12" s="38">
        <v>22287</v>
      </c>
      <c r="J12" s="37"/>
      <c r="K12" s="37"/>
      <c r="L12" s="37"/>
      <c r="M12" s="47" t="s">
        <v>92</v>
      </c>
      <c r="N12" s="37"/>
    </row>
    <row r="13" spans="1:14" ht="13.5" customHeight="1">
      <c r="A13" s="34">
        <v>1993</v>
      </c>
      <c r="B13" s="38">
        <v>1874</v>
      </c>
      <c r="C13" s="37"/>
      <c r="D13" s="37"/>
      <c r="E13" s="37"/>
      <c r="F13" s="24">
        <v>1.9</v>
      </c>
      <c r="G13" s="37"/>
      <c r="H13" s="37"/>
      <c r="I13" s="38">
        <v>22592</v>
      </c>
      <c r="J13" s="37"/>
      <c r="K13" s="37"/>
      <c r="L13" s="37"/>
      <c r="M13" s="24">
        <v>3</v>
      </c>
      <c r="N13" s="37"/>
    </row>
    <row r="14" spans="1:14" ht="13.5" customHeight="1">
      <c r="A14" s="34">
        <v>1994</v>
      </c>
      <c r="B14" s="38">
        <v>1900</v>
      </c>
      <c r="C14" s="37"/>
      <c r="D14" s="37"/>
      <c r="E14" s="37"/>
      <c r="F14" s="24">
        <v>1.4</v>
      </c>
      <c r="G14" s="37"/>
      <c r="H14" s="37"/>
      <c r="I14" s="38">
        <v>23331</v>
      </c>
      <c r="J14" s="37"/>
      <c r="K14" s="37"/>
      <c r="L14" s="37"/>
      <c r="M14" s="37">
        <v>1.7</v>
      </c>
      <c r="N14" s="37"/>
    </row>
    <row r="15" spans="1:14" ht="13.5" customHeight="1">
      <c r="A15" s="34">
        <v>1995</v>
      </c>
      <c r="B15" s="38">
        <v>1910</v>
      </c>
      <c r="C15" s="37"/>
      <c r="D15" s="37"/>
      <c r="E15" s="37"/>
      <c r="F15" s="24">
        <v>0.5</v>
      </c>
      <c r="G15" s="37"/>
      <c r="H15" s="37"/>
      <c r="I15" s="38">
        <v>23460</v>
      </c>
      <c r="J15" s="37"/>
      <c r="K15" s="37"/>
      <c r="L15" s="37"/>
      <c r="M15" s="37">
        <v>0.5</v>
      </c>
      <c r="N15" s="37"/>
    </row>
    <row r="16" spans="1:14" ht="13.5" customHeight="1">
      <c r="A16" s="34">
        <v>1996</v>
      </c>
      <c r="B16" s="38">
        <v>1966</v>
      </c>
      <c r="C16" s="37"/>
      <c r="D16" s="37"/>
      <c r="E16" s="37"/>
      <c r="F16" s="24">
        <v>2.9</v>
      </c>
      <c r="G16" s="37"/>
      <c r="H16" s="37"/>
      <c r="I16" s="38">
        <v>24335</v>
      </c>
      <c r="J16" s="37"/>
      <c r="K16" s="37"/>
      <c r="L16" s="37"/>
      <c r="M16" s="37">
        <v>3.7</v>
      </c>
      <c r="N16" s="37"/>
    </row>
    <row r="17" spans="1:14" ht="13.5" customHeight="1">
      <c r="A17" s="34">
        <v>1997</v>
      </c>
      <c r="B17" s="38">
        <v>2023</v>
      </c>
      <c r="C17" s="37"/>
      <c r="D17" s="37"/>
      <c r="E17" s="37"/>
      <c r="F17" s="24">
        <v>2.9</v>
      </c>
      <c r="G17" s="37"/>
      <c r="H17" s="37"/>
      <c r="I17" s="38">
        <v>24951</v>
      </c>
      <c r="J17" s="37"/>
      <c r="K17" s="37"/>
      <c r="L17" s="37"/>
      <c r="M17" s="37">
        <v>2.5</v>
      </c>
      <c r="N17" s="37"/>
    </row>
    <row r="18" spans="1:14" ht="13.5" customHeight="1">
      <c r="A18" s="34" t="s">
        <v>93</v>
      </c>
      <c r="B18" s="73">
        <v>2072.955</v>
      </c>
      <c r="C18" s="74"/>
      <c r="D18" s="74"/>
      <c r="E18" s="74"/>
      <c r="F18" s="75">
        <f>((B18/B17)*100)-100</f>
        <v>2.4693524468610804</v>
      </c>
      <c r="G18" s="74"/>
      <c r="H18" s="74"/>
      <c r="I18" s="73">
        <v>25465.461000000003</v>
      </c>
      <c r="J18" s="74"/>
      <c r="K18" s="74"/>
      <c r="L18" s="74"/>
      <c r="M18" s="75">
        <f>((I18/I17)*100)-100</f>
        <v>2.0618852951785698</v>
      </c>
      <c r="N18" s="74"/>
    </row>
    <row r="19" spans="1:14" ht="12.75">
      <c r="A19" t="s">
        <v>94</v>
      </c>
      <c r="B19" s="74"/>
      <c r="C19" s="74"/>
      <c r="D19" s="74"/>
      <c r="E19" s="74"/>
      <c r="F19" s="79"/>
      <c r="G19" s="74"/>
      <c r="H19" s="74"/>
      <c r="I19" s="74"/>
      <c r="J19" s="74"/>
      <c r="K19" s="74"/>
      <c r="L19" s="74"/>
      <c r="M19" s="74"/>
      <c r="N19" s="74"/>
    </row>
    <row r="20" spans="1:14" ht="13.5" thickBot="1">
      <c r="A20" s="12" t="s">
        <v>95</v>
      </c>
      <c r="B20" s="76"/>
      <c r="C20" s="76"/>
      <c r="D20" s="76"/>
      <c r="E20" s="76"/>
      <c r="F20" s="78"/>
      <c r="G20" s="76"/>
      <c r="H20" s="76"/>
      <c r="I20" s="76"/>
      <c r="J20" s="76"/>
      <c r="K20" s="76"/>
      <c r="L20" s="76"/>
      <c r="M20" s="77"/>
      <c r="N20" s="76"/>
    </row>
    <row r="22" ht="12.75">
      <c r="A22" t="s">
        <v>133</v>
      </c>
    </row>
    <row r="23" ht="12.75">
      <c r="A23" s="49" t="s">
        <v>134</v>
      </c>
    </row>
    <row r="24" ht="12.75">
      <c r="A24" t="s">
        <v>96</v>
      </c>
    </row>
    <row r="25" ht="12.75">
      <c r="A25" t="s">
        <v>97</v>
      </c>
    </row>
    <row r="29" spans="1:14" s="53" customFormat="1" ht="16.5" thickBot="1">
      <c r="A29" s="55" t="s">
        <v>144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.75">
      <c r="A30" s="27"/>
      <c r="B30" s="32" t="s">
        <v>43</v>
      </c>
      <c r="C30" s="36"/>
      <c r="D30" s="33"/>
      <c r="E30" s="33"/>
      <c r="F30" s="26"/>
      <c r="G30" s="26"/>
      <c r="H30" s="32" t="s">
        <v>98</v>
      </c>
      <c r="I30" s="36"/>
      <c r="J30" s="35"/>
      <c r="K30" s="36"/>
      <c r="L30" s="26"/>
      <c r="M30" s="35" t="s">
        <v>99</v>
      </c>
      <c r="N30" s="35"/>
    </row>
    <row r="31" spans="1:14" ht="12.75">
      <c r="A31" s="27"/>
      <c r="B31" s="26" t="s">
        <v>85</v>
      </c>
      <c r="C31" s="26"/>
      <c r="D31" s="26"/>
      <c r="E31" s="26" t="s">
        <v>86</v>
      </c>
      <c r="F31" s="35"/>
      <c r="G31" s="35"/>
      <c r="H31" s="26" t="s">
        <v>85</v>
      </c>
      <c r="K31" s="35" t="s">
        <v>86</v>
      </c>
      <c r="M31" s="35" t="s">
        <v>100</v>
      </c>
      <c r="N31" s="35"/>
    </row>
    <row r="32" spans="1:14" ht="12.75">
      <c r="A32" s="27"/>
      <c r="B32" s="26" t="s">
        <v>101</v>
      </c>
      <c r="C32" s="26"/>
      <c r="E32" s="26" t="s">
        <v>88</v>
      </c>
      <c r="F32" s="35"/>
      <c r="G32" s="35"/>
      <c r="H32" s="26" t="s">
        <v>101</v>
      </c>
      <c r="K32" s="35" t="s">
        <v>88</v>
      </c>
      <c r="M32" s="35" t="s">
        <v>102</v>
      </c>
      <c r="N32" s="35"/>
    </row>
    <row r="33" spans="1:14" ht="13.5" thickBot="1">
      <c r="A33" s="12"/>
      <c r="B33" s="30"/>
      <c r="C33" s="30"/>
      <c r="D33" s="30"/>
      <c r="E33" s="31"/>
      <c r="F33" s="29"/>
      <c r="G33" s="29"/>
      <c r="H33" s="12"/>
      <c r="I33" s="30"/>
      <c r="J33" s="12"/>
      <c r="K33" s="12"/>
      <c r="L33" s="31"/>
      <c r="M33" s="31" t="s">
        <v>103</v>
      </c>
      <c r="N33" s="29"/>
    </row>
    <row r="34" spans="13:14" ht="12.75">
      <c r="M34" s="36"/>
      <c r="N34" s="36"/>
    </row>
    <row r="35" spans="1:14" ht="12.75" hidden="1">
      <c r="A35" s="34">
        <v>1987</v>
      </c>
      <c r="B35" s="37">
        <v>31</v>
      </c>
      <c r="C35" s="37"/>
      <c r="D35" s="37"/>
      <c r="E35" s="37">
        <v>2.1</v>
      </c>
      <c r="F35" s="37"/>
      <c r="G35" s="37"/>
      <c r="H35" s="37">
        <v>41</v>
      </c>
      <c r="I35" s="37"/>
      <c r="J35" s="37"/>
      <c r="K35" s="37">
        <v>1.8</v>
      </c>
      <c r="L35" s="37"/>
      <c r="M35" s="36">
        <v>0.75</v>
      </c>
      <c r="N35" s="36"/>
    </row>
    <row r="36" spans="1:14" ht="12.75">
      <c r="A36" s="34">
        <v>1988</v>
      </c>
      <c r="B36" s="37">
        <v>33</v>
      </c>
      <c r="E36" s="37">
        <v>5.6</v>
      </c>
      <c r="H36" s="37">
        <v>43</v>
      </c>
      <c r="K36" s="37">
        <v>4.8</v>
      </c>
      <c r="M36" s="36">
        <v>0.76</v>
      </c>
      <c r="N36" s="36"/>
    </row>
    <row r="37" spans="1:14" ht="12.75">
      <c r="A37" s="34">
        <v>1989</v>
      </c>
      <c r="B37" s="37">
        <v>34</v>
      </c>
      <c r="E37" s="37">
        <v>4.3</v>
      </c>
      <c r="H37" s="37">
        <v>44</v>
      </c>
      <c r="K37" s="37">
        <v>3.4</v>
      </c>
      <c r="M37" s="36">
        <v>0.77</v>
      </c>
      <c r="N37" s="36"/>
    </row>
    <row r="38" spans="1:14" ht="12.75">
      <c r="A38" s="34">
        <v>1990</v>
      </c>
      <c r="B38" s="37">
        <v>35</v>
      </c>
      <c r="E38" s="37">
        <v>3.3</v>
      </c>
      <c r="H38" s="37">
        <v>45</v>
      </c>
      <c r="K38" s="37">
        <v>1.5</v>
      </c>
      <c r="M38" s="36">
        <v>0.78</v>
      </c>
      <c r="N38" s="36"/>
    </row>
    <row r="39" spans="1:14" ht="12.75">
      <c r="A39" s="34">
        <v>1991</v>
      </c>
      <c r="B39" s="37">
        <v>36</v>
      </c>
      <c r="E39" s="37">
        <v>2.2</v>
      </c>
      <c r="H39" s="37">
        <v>44</v>
      </c>
      <c r="K39" s="37">
        <v>-1.3</v>
      </c>
      <c r="M39" s="36">
        <v>0.81</v>
      </c>
      <c r="N39" s="36"/>
    </row>
    <row r="40" spans="1:14" ht="12.75">
      <c r="A40" s="58">
        <v>1992</v>
      </c>
      <c r="B40" s="60">
        <v>37</v>
      </c>
      <c r="C40" s="62"/>
      <c r="D40" s="62"/>
      <c r="E40" s="60">
        <v>2.9</v>
      </c>
      <c r="F40" s="62"/>
      <c r="G40" s="62"/>
      <c r="H40" s="60">
        <v>45</v>
      </c>
      <c r="I40" s="62"/>
      <c r="J40" s="62"/>
      <c r="K40" s="60">
        <v>0.9</v>
      </c>
      <c r="L40" s="62"/>
      <c r="M40" s="63">
        <v>0.82</v>
      </c>
      <c r="N40" s="63"/>
    </row>
    <row r="41" spans="1:14" ht="14.25">
      <c r="A41" s="34" t="s">
        <v>90</v>
      </c>
      <c r="B41" s="37">
        <v>36</v>
      </c>
      <c r="E41" s="47" t="s">
        <v>91</v>
      </c>
      <c r="H41" s="37">
        <v>43</v>
      </c>
      <c r="K41" s="47" t="s">
        <v>104</v>
      </c>
      <c r="M41" s="36">
        <v>0.83</v>
      </c>
      <c r="N41" s="36"/>
    </row>
    <row r="42" spans="1:14" ht="12.75">
      <c r="A42" s="34">
        <v>1993</v>
      </c>
      <c r="B42" s="37">
        <v>37</v>
      </c>
      <c r="E42" s="37">
        <v>1.7</v>
      </c>
      <c r="H42" s="37">
        <v>45</v>
      </c>
      <c r="K42" s="37">
        <v>2.7</v>
      </c>
      <c r="M42" s="36">
        <v>0.82</v>
      </c>
      <c r="N42" s="36"/>
    </row>
    <row r="43" spans="1:14" ht="12.75">
      <c r="A43" s="34">
        <v>1994</v>
      </c>
      <c r="B43" s="37">
        <v>37</v>
      </c>
      <c r="E43" s="37">
        <v>1.2</v>
      </c>
      <c r="H43" s="37">
        <v>45</v>
      </c>
      <c r="K43" s="37">
        <v>1.3</v>
      </c>
      <c r="M43" s="36">
        <v>0.82</v>
      </c>
      <c r="N43" s="36"/>
    </row>
    <row r="44" spans="1:14" ht="12.75">
      <c r="A44" s="34">
        <v>1995</v>
      </c>
      <c r="B44" s="37">
        <v>37</v>
      </c>
      <c r="E44" s="37">
        <v>0.4</v>
      </c>
      <c r="H44" s="37">
        <v>45</v>
      </c>
      <c r="K44" s="37">
        <v>0.2</v>
      </c>
      <c r="M44" s="36">
        <v>0.82</v>
      </c>
      <c r="N44" s="36"/>
    </row>
    <row r="45" spans="1:14" ht="12.75">
      <c r="A45" s="34">
        <v>1996</v>
      </c>
      <c r="B45" s="37">
        <v>38</v>
      </c>
      <c r="E45" s="37">
        <v>3.1</v>
      </c>
      <c r="H45" s="37">
        <v>47</v>
      </c>
      <c r="K45" s="37">
        <v>3.4</v>
      </c>
      <c r="M45" s="36">
        <v>0.82</v>
      </c>
      <c r="N45" s="36"/>
    </row>
    <row r="46" spans="1:14" ht="12.75">
      <c r="A46" s="34">
        <v>1997</v>
      </c>
      <c r="B46" s="37">
        <v>39</v>
      </c>
      <c r="E46" s="24">
        <v>3</v>
      </c>
      <c r="H46" s="37">
        <v>48</v>
      </c>
      <c r="K46" s="37">
        <v>2.2</v>
      </c>
      <c r="M46" s="36">
        <v>0.82</v>
      </c>
      <c r="N46" s="36"/>
    </row>
    <row r="47" spans="1:14" ht="12.75">
      <c r="A47" s="34" t="s">
        <v>93</v>
      </c>
      <c r="B47" s="69">
        <v>40.46764275256223</v>
      </c>
      <c r="C47" s="65"/>
      <c r="D47" s="65"/>
      <c r="E47" s="70">
        <v>3.7631865450313597</v>
      </c>
      <c r="F47" s="65"/>
      <c r="G47" s="65"/>
      <c r="H47" s="69">
        <v>48.77396649280543</v>
      </c>
      <c r="I47" s="65"/>
      <c r="J47" s="65"/>
      <c r="K47" s="70">
        <v>1.6124301933446503</v>
      </c>
      <c r="L47" s="65"/>
      <c r="M47" s="71">
        <v>0.8296975961250055</v>
      </c>
      <c r="N47" s="68"/>
    </row>
    <row r="48" spans="1:14" ht="12.75">
      <c r="A48" t="s">
        <v>94</v>
      </c>
      <c r="B48" s="65"/>
      <c r="C48" s="65"/>
      <c r="D48" s="65"/>
      <c r="E48" s="70"/>
      <c r="F48" s="65"/>
      <c r="G48" s="65"/>
      <c r="H48" s="65"/>
      <c r="I48" s="65"/>
      <c r="J48" s="65"/>
      <c r="K48" s="70"/>
      <c r="L48" s="65"/>
      <c r="M48" s="65"/>
      <c r="N48" s="45"/>
    </row>
    <row r="49" spans="1:14" ht="13.5" thickBot="1">
      <c r="A49" s="12" t="s">
        <v>95</v>
      </c>
      <c r="B49" s="48"/>
      <c r="C49" s="48"/>
      <c r="D49" s="48"/>
      <c r="E49" s="72"/>
      <c r="F49" s="48"/>
      <c r="G49" s="48"/>
      <c r="H49" s="48"/>
      <c r="I49" s="48"/>
      <c r="J49" s="48"/>
      <c r="K49" s="72"/>
      <c r="L49" s="48"/>
      <c r="M49" s="48"/>
      <c r="N49" s="21"/>
    </row>
    <row r="51" ht="12.75">
      <c r="A51" t="s">
        <v>105</v>
      </c>
    </row>
    <row r="52" ht="12.75">
      <c r="A52" t="s">
        <v>106</v>
      </c>
    </row>
    <row r="53" ht="105" customHeight="1"/>
  </sheetData>
  <printOptions/>
  <pageMargins left="0.75" right="0.75" top="1" bottom="1" header="0.5" footer="0.5"/>
  <pageSetup horizontalDpi="600" verticalDpi="600" orientation="portrait" paperSize="9" scale="70" r:id="rId1"/>
  <headerFooter alignWithMargins="0">
    <oddHeader>&amp;L&amp;"Arial,Bold"&amp;16ROAD TRANSPORT VEHICLES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workbookViewId="0" topLeftCell="A1">
      <selection activeCell="M37" sqref="M37"/>
    </sheetView>
  </sheetViews>
  <sheetFormatPr defaultColWidth="9.140625" defaultRowHeight="12.75"/>
  <cols>
    <col min="1" max="1" width="5.140625" style="0" customWidth="1"/>
    <col min="13" max="13" width="10.8515625" style="0" customWidth="1"/>
  </cols>
  <sheetData>
    <row r="1" s="53" customFormat="1" ht="15.75">
      <c r="A1" s="115" t="s">
        <v>521</v>
      </c>
    </row>
    <row r="2" ht="18">
      <c r="A2" s="110"/>
    </row>
    <row r="4" s="278" customFormat="1" ht="15.75">
      <c r="E4" s="450" t="s">
        <v>175</v>
      </c>
    </row>
    <row r="32" s="278" customFormat="1" ht="15.75">
      <c r="F32" s="450" t="s">
        <v>176</v>
      </c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12"/>
      <c r="D67" s="112"/>
      <c r="E67" s="120"/>
      <c r="F67" s="120"/>
      <c r="G67" s="120"/>
      <c r="H67" s="112"/>
      <c r="I67" s="112"/>
      <c r="J67" s="112"/>
      <c r="K67" s="112"/>
      <c r="L67" s="222"/>
      <c r="M67" s="222"/>
    </row>
    <row r="68" spans="1:14" ht="15">
      <c r="A68" s="142"/>
      <c r="B68" s="82"/>
      <c r="C68" s="82"/>
      <c r="D68" s="82"/>
      <c r="E68" s="82"/>
      <c r="F68" s="82"/>
      <c r="G68" s="82"/>
      <c r="H68" s="85"/>
      <c r="I68" s="85"/>
      <c r="J68" s="85"/>
      <c r="K68" s="82"/>
      <c r="L68" s="85"/>
      <c r="M68" s="85"/>
      <c r="N68" s="45"/>
    </row>
    <row r="69" spans="1:14" ht="15">
      <c r="A69" s="142"/>
      <c r="B69" s="82"/>
      <c r="C69" s="82"/>
      <c r="D69" s="82"/>
      <c r="E69" s="82"/>
      <c r="F69" s="82"/>
      <c r="G69" s="82"/>
      <c r="H69" s="85"/>
      <c r="I69" s="85"/>
      <c r="J69" s="85"/>
      <c r="K69" s="54"/>
      <c r="L69" s="220"/>
      <c r="M69" s="85"/>
      <c r="N69" s="45"/>
    </row>
    <row r="70" spans="1:14" ht="15">
      <c r="A70" s="142"/>
      <c r="B70" s="82"/>
      <c r="C70" s="82"/>
      <c r="D70" s="82"/>
      <c r="E70" s="82"/>
      <c r="F70" s="82"/>
      <c r="G70" s="82"/>
      <c r="H70" s="85"/>
      <c r="I70" s="85"/>
      <c r="J70" s="85"/>
      <c r="K70" s="54"/>
      <c r="L70" s="85"/>
      <c r="M70" s="85"/>
      <c r="N70" s="45"/>
    </row>
    <row r="71" spans="1:13" ht="15">
      <c r="A71" s="142"/>
      <c r="B71" s="82"/>
      <c r="C71" s="82"/>
      <c r="D71" s="82"/>
      <c r="E71" s="82"/>
      <c r="F71" s="82"/>
      <c r="G71" s="82"/>
      <c r="H71" s="85"/>
      <c r="I71" s="85"/>
      <c r="J71" s="85"/>
      <c r="K71" s="82"/>
      <c r="L71" s="85"/>
      <c r="M71" s="1"/>
    </row>
    <row r="72" spans="1:13" ht="15">
      <c r="A72" s="142"/>
      <c r="B72" s="82"/>
      <c r="C72" s="82"/>
      <c r="D72" s="82"/>
      <c r="E72" s="82"/>
      <c r="F72" s="82"/>
      <c r="G72" s="82"/>
      <c r="H72" s="85"/>
      <c r="I72" s="85"/>
      <c r="J72" s="85"/>
      <c r="K72" s="82"/>
      <c r="L72" s="85"/>
      <c r="M72" s="85"/>
    </row>
    <row r="73" spans="1:13" ht="15">
      <c r="A73" s="142"/>
      <c r="B73" s="82"/>
      <c r="C73" s="82"/>
      <c r="D73" s="82"/>
      <c r="E73" s="82"/>
      <c r="F73" s="82"/>
      <c r="G73" s="82"/>
      <c r="H73" s="85"/>
      <c r="I73" s="85"/>
      <c r="J73" s="85"/>
      <c r="K73" s="54"/>
      <c r="L73" s="220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85"/>
      <c r="M74" s="85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headerFooter alignWithMargins="0">
    <oddHeader>&amp;C&amp;14 &amp;R&amp;"Arial,Bold"&amp;12ROAD TRANSPORT VEHICLES</oddHeader>
    <oddFooter xml:space="preserve">&amp;C&amp;14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"/>
  <sheetViews>
    <sheetView zoomScale="70" zoomScaleNormal="70" workbookViewId="0" topLeftCell="A1">
      <selection activeCell="Q14" sqref="Q14"/>
    </sheetView>
  </sheetViews>
  <sheetFormatPr defaultColWidth="9.140625" defaultRowHeight="12.75"/>
  <cols>
    <col min="1" max="1" width="17.7109375" style="0" customWidth="1"/>
    <col min="2" max="2" width="12.28125" style="0" hidden="1" customWidth="1"/>
    <col min="3" max="3" width="0.13671875" style="0" hidden="1" customWidth="1"/>
    <col min="4" max="4" width="12.421875" style="0" customWidth="1"/>
    <col min="5" max="5" width="13.140625" style="0" customWidth="1"/>
    <col min="7" max="7" width="9.7109375" style="0" bestFit="1" customWidth="1"/>
    <col min="8" max="11" width="9.7109375" style="0" customWidth="1"/>
    <col min="12" max="12" width="10.8515625" style="1" customWidth="1"/>
    <col min="13" max="13" width="12.28125" style="1" customWidth="1"/>
    <col min="14" max="14" width="11.28125" style="1" customWidth="1"/>
    <col min="15" max="15" width="17.00390625" style="1" customWidth="1"/>
    <col min="16" max="16" width="10.8515625" style="1" customWidth="1"/>
    <col min="17" max="17" width="11.00390625" style="1" customWidth="1"/>
  </cols>
  <sheetData>
    <row r="1" spans="1:17" s="110" customFormat="1" ht="18.75" thickBot="1">
      <c r="A1" s="109" t="s">
        <v>285</v>
      </c>
      <c r="B1" s="109"/>
      <c r="E1" s="12"/>
      <c r="F1" s="12"/>
      <c r="G1" s="12"/>
      <c r="H1" s="12"/>
      <c r="I1" s="12"/>
      <c r="J1" s="12"/>
      <c r="K1" s="12"/>
      <c r="L1" s="109"/>
      <c r="M1" s="109"/>
      <c r="N1" s="111"/>
      <c r="O1" s="111"/>
      <c r="P1" s="111"/>
      <c r="Q1" s="111"/>
    </row>
    <row r="2" spans="1:23" ht="26.25" customHeight="1">
      <c r="A2" s="1"/>
      <c r="B2" s="1"/>
      <c r="C2" s="1"/>
      <c r="D2" s="130" t="s">
        <v>267</v>
      </c>
      <c r="E2" s="512" t="s">
        <v>222</v>
      </c>
      <c r="F2" s="513"/>
      <c r="G2" s="143"/>
      <c r="H2" s="143"/>
      <c r="I2" s="143"/>
      <c r="J2" s="143"/>
      <c r="K2" s="143"/>
      <c r="M2" s="167" t="s">
        <v>269</v>
      </c>
      <c r="N2" s="20" t="s">
        <v>352</v>
      </c>
      <c r="O2" s="511"/>
      <c r="P2" s="511"/>
      <c r="Q2" s="511"/>
      <c r="U2" s="1"/>
      <c r="V2" s="1"/>
      <c r="W2" s="1"/>
    </row>
    <row r="3" spans="1:17" ht="43.5" customHeight="1" thickBot="1">
      <c r="A3" s="12" t="s">
        <v>221</v>
      </c>
      <c r="B3" s="12"/>
      <c r="C3" s="12"/>
      <c r="D3" s="194" t="s">
        <v>268</v>
      </c>
      <c r="E3" s="12">
        <v>2000</v>
      </c>
      <c r="F3" s="12">
        <v>2001</v>
      </c>
      <c r="G3" s="12">
        <v>2004</v>
      </c>
      <c r="H3" s="12">
        <v>2005</v>
      </c>
      <c r="I3" s="12">
        <v>2006</v>
      </c>
      <c r="J3" s="12">
        <v>2007</v>
      </c>
      <c r="K3" s="12">
        <v>2008</v>
      </c>
      <c r="L3" s="12">
        <v>2009</v>
      </c>
      <c r="M3" s="174" t="s">
        <v>226</v>
      </c>
      <c r="N3" s="268"/>
      <c r="O3" s="168"/>
      <c r="P3" s="169"/>
      <c r="Q3" s="169"/>
    </row>
    <row r="4" spans="1:16" ht="16.5" customHeight="1">
      <c r="A4" s="1"/>
      <c r="B4" s="1"/>
      <c r="C4" s="1"/>
      <c r="D4" s="39"/>
      <c r="M4"/>
      <c r="N4"/>
      <c r="O4" s="254"/>
      <c r="P4" s="255"/>
    </row>
    <row r="5" spans="1:17" ht="16.5" customHeight="1">
      <c r="A5" s="56" t="s">
        <v>11</v>
      </c>
      <c r="B5" s="56"/>
      <c r="C5" s="56"/>
      <c r="D5" s="233">
        <f>'T1.3'!L5-'T1.3'!M5</f>
        <v>85.847</v>
      </c>
      <c r="E5" s="192">
        <v>211250</v>
      </c>
      <c r="G5" s="192">
        <v>203450</v>
      </c>
      <c r="H5" s="192">
        <v>202370</v>
      </c>
      <c r="I5" s="192">
        <v>202090</v>
      </c>
      <c r="J5" s="321">
        <v>209260</v>
      </c>
      <c r="K5" s="463">
        <v>210400</v>
      </c>
      <c r="L5" s="1">
        <v>213810</v>
      </c>
      <c r="M5" s="234">
        <f>(D5/L5)*1000</f>
        <v>0.40151068705860343</v>
      </c>
      <c r="N5" s="464">
        <f>'T1.3'!K5</f>
        <v>106.466</v>
      </c>
      <c r="O5" s="462"/>
      <c r="P5" s="463"/>
      <c r="Q5" s="85"/>
    </row>
    <row r="6" spans="1:17" ht="16.5" customHeight="1">
      <c r="A6" s="56" t="s">
        <v>12</v>
      </c>
      <c r="B6" s="56"/>
      <c r="C6" s="56"/>
      <c r="D6" s="233">
        <f>'T1.3'!L6-'T1.3'!M6</f>
        <v>128.89800000000002</v>
      </c>
      <c r="E6" s="192">
        <v>227200</v>
      </c>
      <c r="G6" s="192">
        <v>232850</v>
      </c>
      <c r="H6" s="192">
        <v>235440</v>
      </c>
      <c r="I6" s="192">
        <v>238770</v>
      </c>
      <c r="J6" s="321">
        <v>239160</v>
      </c>
      <c r="K6" s="463">
        <v>241460</v>
      </c>
      <c r="L6" s="1">
        <v>243510</v>
      </c>
      <c r="M6" s="234">
        <f aca="true" t="shared" si="0" ref="M6:M36">(D6/L6)*1000</f>
        <v>0.5293334975976346</v>
      </c>
      <c r="N6" s="464">
        <f>'T1.3'!K6</f>
        <v>172.147</v>
      </c>
      <c r="O6" s="462"/>
      <c r="P6" s="463"/>
      <c r="Q6" s="85"/>
    </row>
    <row r="7" spans="1:17" ht="16.5" customHeight="1">
      <c r="A7" s="56" t="s">
        <v>13</v>
      </c>
      <c r="B7" s="56"/>
      <c r="C7" s="56"/>
      <c r="D7" s="233">
        <f>'T1.3'!L7-'T1.3'!M7</f>
        <v>52.404</v>
      </c>
      <c r="E7" s="192">
        <v>109180</v>
      </c>
      <c r="G7" s="192">
        <v>108560</v>
      </c>
      <c r="H7" s="192">
        <v>109170</v>
      </c>
      <c r="I7" s="192">
        <v>109930</v>
      </c>
      <c r="J7" s="321">
        <v>109870</v>
      </c>
      <c r="K7" s="463">
        <v>110310</v>
      </c>
      <c r="L7" s="1">
        <v>110250</v>
      </c>
      <c r="M7" s="234">
        <f t="shared" si="0"/>
        <v>0.4753197278911565</v>
      </c>
      <c r="N7" s="464">
        <f>'T1.3'!K7</f>
        <v>68.305</v>
      </c>
      <c r="O7" s="462"/>
      <c r="P7" s="463"/>
      <c r="Q7" s="85"/>
    </row>
    <row r="8" spans="1:17" ht="16.5" customHeight="1">
      <c r="A8" s="56" t="s">
        <v>14</v>
      </c>
      <c r="B8" s="56"/>
      <c r="C8" s="56"/>
      <c r="D8" s="233">
        <f>'T1.3'!L8-'T1.3'!M8</f>
        <v>39.762</v>
      </c>
      <c r="E8" s="192">
        <v>88790</v>
      </c>
      <c r="G8" s="192">
        <v>91190</v>
      </c>
      <c r="H8" s="192">
        <v>90870</v>
      </c>
      <c r="I8" s="192">
        <v>91390</v>
      </c>
      <c r="J8" s="321">
        <v>91350</v>
      </c>
      <c r="K8" s="463">
        <v>90500</v>
      </c>
      <c r="L8" s="1">
        <v>90040</v>
      </c>
      <c r="M8" s="234">
        <f t="shared" si="0"/>
        <v>0.4416037316748112</v>
      </c>
      <c r="N8" s="464">
        <f>'T1.3'!K8</f>
        <v>52.091</v>
      </c>
      <c r="O8" s="462"/>
      <c r="P8" s="463"/>
      <c r="Q8" s="85"/>
    </row>
    <row r="9" spans="1:17" ht="16.5" customHeight="1">
      <c r="A9" s="56" t="s">
        <v>15</v>
      </c>
      <c r="B9" s="56"/>
      <c r="C9" s="56"/>
      <c r="D9" s="233">
        <f>'T1.3'!L9-'T1.3'!M9</f>
        <v>22.741</v>
      </c>
      <c r="E9" s="192">
        <v>48460</v>
      </c>
      <c r="G9" s="192">
        <v>48240</v>
      </c>
      <c r="H9" s="192">
        <v>48630</v>
      </c>
      <c r="I9" s="192">
        <v>48900</v>
      </c>
      <c r="J9" s="321">
        <v>49900</v>
      </c>
      <c r="K9" s="463">
        <v>50480</v>
      </c>
      <c r="L9" s="1">
        <v>50540</v>
      </c>
      <c r="M9" s="234">
        <f t="shared" si="0"/>
        <v>0.4499604273842501</v>
      </c>
      <c r="N9" s="464">
        <f>'T1.3'!K9</f>
        <v>27.219</v>
      </c>
      <c r="O9" s="462"/>
      <c r="P9" s="463"/>
      <c r="Q9" s="85"/>
    </row>
    <row r="10" spans="1:17" ht="16.5" customHeight="1">
      <c r="A10" s="56" t="s">
        <v>16</v>
      </c>
      <c r="B10" s="56"/>
      <c r="C10" s="56"/>
      <c r="D10" s="233">
        <f>'T1.3'!L10-'T1.3'!M10</f>
        <v>68.817</v>
      </c>
      <c r="E10" s="192">
        <v>145800</v>
      </c>
      <c r="G10" s="192">
        <v>147930</v>
      </c>
      <c r="H10" s="192">
        <v>148340</v>
      </c>
      <c r="I10" s="192">
        <v>148030</v>
      </c>
      <c r="J10" s="321">
        <v>148300</v>
      </c>
      <c r="K10" s="463">
        <v>148580</v>
      </c>
      <c r="L10" s="1">
        <v>148510</v>
      </c>
      <c r="M10" s="234">
        <f t="shared" si="0"/>
        <v>0.4633829371759477</v>
      </c>
      <c r="N10" s="464">
        <f>'T1.3'!K10</f>
        <v>95.14400000000002</v>
      </c>
      <c r="O10" s="462"/>
      <c r="P10" s="463"/>
      <c r="Q10" s="85"/>
    </row>
    <row r="11" spans="1:17" ht="16.5" customHeight="1">
      <c r="A11" s="56" t="s">
        <v>17</v>
      </c>
      <c r="B11" s="56"/>
      <c r="C11" s="56"/>
      <c r="D11" s="233">
        <f>'T1.3'!L11-'T1.3'!M11</f>
        <v>47.196999999999996</v>
      </c>
      <c r="E11" s="192">
        <v>142700</v>
      </c>
      <c r="G11" s="192">
        <v>141870</v>
      </c>
      <c r="H11" s="192">
        <v>142170</v>
      </c>
      <c r="I11" s="192">
        <v>142160</v>
      </c>
      <c r="J11" s="321">
        <v>142150</v>
      </c>
      <c r="K11" s="463">
        <v>142470</v>
      </c>
      <c r="L11" s="1">
        <v>143390</v>
      </c>
      <c r="M11" s="234">
        <f t="shared" si="0"/>
        <v>0.3291512657786456</v>
      </c>
      <c r="N11" s="464">
        <f>'T1.3'!K11</f>
        <v>57.985</v>
      </c>
      <c r="O11" s="462"/>
      <c r="P11" s="463"/>
      <c r="Q11" s="85"/>
    </row>
    <row r="12" spans="1:17" ht="16.5" customHeight="1">
      <c r="A12" s="56" t="s">
        <v>18</v>
      </c>
      <c r="B12" s="56"/>
      <c r="C12" s="56"/>
      <c r="D12" s="233">
        <f>'T1.3'!L12-'T1.3'!M12</f>
        <v>50.06</v>
      </c>
      <c r="E12" s="192">
        <v>120630</v>
      </c>
      <c r="G12" s="192">
        <v>119720</v>
      </c>
      <c r="H12" s="192">
        <v>119400</v>
      </c>
      <c r="I12" s="192">
        <v>119290</v>
      </c>
      <c r="J12" s="321">
        <v>119570</v>
      </c>
      <c r="K12" s="463">
        <v>119920</v>
      </c>
      <c r="L12" s="1">
        <v>120210</v>
      </c>
      <c r="M12" s="234">
        <f t="shared" si="0"/>
        <v>0.4164379003410698</v>
      </c>
      <c r="N12" s="464">
        <f>'T1.3'!K12</f>
        <v>63.174</v>
      </c>
      <c r="O12" s="462"/>
      <c r="P12" s="463"/>
      <c r="Q12" s="85"/>
    </row>
    <row r="13" spans="1:17" ht="16.5" customHeight="1">
      <c r="A13" s="56" t="s">
        <v>19</v>
      </c>
      <c r="B13" s="56"/>
      <c r="C13" s="56"/>
      <c r="D13" s="233">
        <f>'T1.3'!L13-'T1.3'!M13</f>
        <v>49.101</v>
      </c>
      <c r="E13" s="192">
        <v>110760</v>
      </c>
      <c r="G13" s="192">
        <v>106550</v>
      </c>
      <c r="H13" s="192">
        <v>105960</v>
      </c>
      <c r="I13" s="192">
        <v>105460</v>
      </c>
      <c r="J13" s="321">
        <v>104850</v>
      </c>
      <c r="K13" s="463">
        <v>104720</v>
      </c>
      <c r="L13" s="1">
        <v>104680</v>
      </c>
      <c r="M13" s="234">
        <f t="shared" si="0"/>
        <v>0.46905808177302255</v>
      </c>
      <c r="N13" s="464">
        <f>'T1.3'!K13</f>
        <v>56.92699999999999</v>
      </c>
      <c r="O13" s="462"/>
      <c r="P13" s="463"/>
      <c r="Q13" s="85"/>
    </row>
    <row r="14" spans="1:17" ht="16.5" customHeight="1">
      <c r="A14" s="56" t="s">
        <v>20</v>
      </c>
      <c r="B14" s="56"/>
      <c r="C14" s="56"/>
      <c r="D14" s="233">
        <f>'T1.3'!L14-'T1.3'!M14</f>
        <v>42.784</v>
      </c>
      <c r="E14" s="192">
        <v>91280</v>
      </c>
      <c r="G14" s="192">
        <v>91580</v>
      </c>
      <c r="H14" s="192">
        <v>91800</v>
      </c>
      <c r="I14" s="192">
        <v>92830</v>
      </c>
      <c r="J14" s="321">
        <v>94440</v>
      </c>
      <c r="K14" s="463">
        <v>96100</v>
      </c>
      <c r="L14" s="1">
        <v>96830</v>
      </c>
      <c r="M14" s="234">
        <f t="shared" si="0"/>
        <v>0.44184653516472167</v>
      </c>
      <c r="N14" s="464">
        <f>'T1.3'!K14</f>
        <v>53.770999999999994</v>
      </c>
      <c r="O14" s="462"/>
      <c r="P14" s="463"/>
      <c r="Q14" s="85"/>
    </row>
    <row r="15" spans="1:17" ht="16.5" customHeight="1">
      <c r="A15" s="56" t="s">
        <v>21</v>
      </c>
      <c r="B15" s="56"/>
      <c r="C15" s="56"/>
      <c r="D15" s="233">
        <f>'T1.3'!L15-'T1.3'!M15</f>
        <v>41.946</v>
      </c>
      <c r="E15" s="192">
        <v>89790</v>
      </c>
      <c r="G15" s="192">
        <v>89610</v>
      </c>
      <c r="H15" s="192">
        <v>89600</v>
      </c>
      <c r="I15" s="192">
        <v>89290</v>
      </c>
      <c r="J15" s="321">
        <v>89260</v>
      </c>
      <c r="K15" s="463">
        <v>89220</v>
      </c>
      <c r="L15" s="1">
        <v>89240</v>
      </c>
      <c r="M15" s="234">
        <f t="shared" si="0"/>
        <v>0.47003585835948003</v>
      </c>
      <c r="N15" s="464">
        <f>'T1.3'!K15</f>
        <v>47.33</v>
      </c>
      <c r="O15" s="462"/>
      <c r="P15" s="463"/>
      <c r="Q15" s="85"/>
    </row>
    <row r="16" spans="1:17" ht="16.5" customHeight="1">
      <c r="A16" s="56" t="s">
        <v>22</v>
      </c>
      <c r="B16" s="56"/>
      <c r="C16" s="56"/>
      <c r="D16" s="233">
        <f>'T1.3'!L16-'T1.3'!M16</f>
        <v>151.78900000000002</v>
      </c>
      <c r="E16" s="192">
        <v>453430</v>
      </c>
      <c r="G16" s="192">
        <v>453670</v>
      </c>
      <c r="H16" s="192">
        <v>457830</v>
      </c>
      <c r="I16" s="192">
        <v>463510</v>
      </c>
      <c r="J16" s="321">
        <v>468070</v>
      </c>
      <c r="K16" s="463">
        <v>471650</v>
      </c>
      <c r="L16" s="1">
        <v>477660</v>
      </c>
      <c r="M16" s="234">
        <f t="shared" si="0"/>
        <v>0.3177762425155969</v>
      </c>
      <c r="N16" s="464">
        <f>'T1.3'!K16</f>
        <v>182.148</v>
      </c>
      <c r="O16" s="462"/>
      <c r="P16" s="463"/>
      <c r="Q16" s="85"/>
    </row>
    <row r="17" spans="1:17" ht="16.5" customHeight="1">
      <c r="A17" s="56" t="s">
        <v>23</v>
      </c>
      <c r="B17" s="56"/>
      <c r="C17" s="56"/>
      <c r="D17" s="233">
        <f>'T1.3'!L17-'T1.3'!M17</f>
        <v>12.069</v>
      </c>
      <c r="E17" s="192">
        <v>27180</v>
      </c>
      <c r="G17" s="192">
        <v>26260</v>
      </c>
      <c r="H17" s="192">
        <v>26370</v>
      </c>
      <c r="I17" s="192">
        <v>26350</v>
      </c>
      <c r="J17" s="321">
        <v>26300</v>
      </c>
      <c r="K17" s="463">
        <v>26200</v>
      </c>
      <c r="L17" s="1">
        <v>26180</v>
      </c>
      <c r="M17" s="234">
        <f t="shared" si="0"/>
        <v>0.46100076394194045</v>
      </c>
      <c r="N17" s="464">
        <f>'T1.3'!K17</f>
        <v>17.009</v>
      </c>
      <c r="O17" s="462"/>
      <c r="P17" s="463"/>
      <c r="Q17" s="85"/>
    </row>
    <row r="18" spans="1:17" ht="16.5" customHeight="1">
      <c r="A18" s="56" t="s">
        <v>24</v>
      </c>
      <c r="B18" s="56"/>
      <c r="C18" s="56"/>
      <c r="D18" s="233">
        <f>'T1.3'!L18-'T1.3'!M18</f>
        <v>67.09299999999999</v>
      </c>
      <c r="E18" s="192">
        <v>144320</v>
      </c>
      <c r="G18" s="192">
        <v>147460</v>
      </c>
      <c r="H18" s="192">
        <v>149150</v>
      </c>
      <c r="I18" s="192">
        <v>149680</v>
      </c>
      <c r="J18" s="321">
        <v>150720</v>
      </c>
      <c r="K18" s="463">
        <v>151570</v>
      </c>
      <c r="L18" s="1">
        <v>152480</v>
      </c>
      <c r="M18" s="234">
        <f t="shared" si="0"/>
        <v>0.4400118048268625</v>
      </c>
      <c r="N18" s="464">
        <f>'T1.3'!K18</f>
        <v>81.85000000000001</v>
      </c>
      <c r="O18" s="462"/>
      <c r="P18" s="463"/>
      <c r="Q18" s="85"/>
    </row>
    <row r="19" spans="1:17" ht="16.5" customHeight="1">
      <c r="A19" s="56" t="s">
        <v>25</v>
      </c>
      <c r="B19" s="56"/>
      <c r="C19" s="56"/>
      <c r="D19" s="233">
        <f>'T1.3'!L19-'T1.3'!M19</f>
        <v>157.231</v>
      </c>
      <c r="E19" s="192">
        <v>350400</v>
      </c>
      <c r="G19" s="192">
        <v>354600</v>
      </c>
      <c r="H19" s="192">
        <v>356740</v>
      </c>
      <c r="I19" s="192">
        <v>358930</v>
      </c>
      <c r="J19" s="321">
        <v>360500</v>
      </c>
      <c r="K19" s="463">
        <v>361890</v>
      </c>
      <c r="L19" s="1">
        <v>363460</v>
      </c>
      <c r="M19" s="234">
        <f t="shared" si="0"/>
        <v>0.4325950586034227</v>
      </c>
      <c r="N19" s="464">
        <f>'T1.3'!K19</f>
        <v>192.94799999999998</v>
      </c>
      <c r="O19" s="462"/>
      <c r="P19" s="463"/>
      <c r="Q19" s="85"/>
    </row>
    <row r="20" spans="1:17" ht="16.5" customHeight="1">
      <c r="A20" s="56" t="s">
        <v>26</v>
      </c>
      <c r="B20" s="56"/>
      <c r="C20" s="56"/>
      <c r="D20" s="233">
        <f>'T1.3'!L20-'T1.3'!M20</f>
        <v>153.12</v>
      </c>
      <c r="E20" s="192">
        <v>609370</v>
      </c>
      <c r="G20" s="192">
        <v>577670</v>
      </c>
      <c r="H20" s="192">
        <v>578790</v>
      </c>
      <c r="I20" s="192">
        <v>580690</v>
      </c>
      <c r="J20" s="321">
        <v>581940</v>
      </c>
      <c r="K20" s="463">
        <v>584240</v>
      </c>
      <c r="L20" s="1">
        <v>588470</v>
      </c>
      <c r="M20" s="234">
        <f t="shared" si="0"/>
        <v>0.26020018012812884</v>
      </c>
      <c r="N20" s="464">
        <f>'T1.3'!K20</f>
        <v>243.65699999999995</v>
      </c>
      <c r="O20" s="462"/>
      <c r="P20" s="463"/>
      <c r="Q20" s="85"/>
    </row>
    <row r="21" spans="1:17" ht="16.5" customHeight="1">
      <c r="A21" s="56" t="s">
        <v>27</v>
      </c>
      <c r="B21" s="56"/>
      <c r="C21" s="56"/>
      <c r="D21" s="233">
        <f>'T1.3'!L21-'T1.3'!M21</f>
        <v>102.55199999999999</v>
      </c>
      <c r="E21" s="192">
        <v>208600</v>
      </c>
      <c r="G21" s="192">
        <v>211340</v>
      </c>
      <c r="H21" s="192">
        <v>213590</v>
      </c>
      <c r="I21" s="192">
        <v>215310</v>
      </c>
      <c r="J21" s="321">
        <v>217440</v>
      </c>
      <c r="K21" s="463">
        <v>219400</v>
      </c>
      <c r="L21" s="1">
        <v>220490</v>
      </c>
      <c r="M21" s="234">
        <f t="shared" si="0"/>
        <v>0.4651095287768153</v>
      </c>
      <c r="N21" s="464">
        <f>'T1.3'!K21</f>
        <v>139.29199999999997</v>
      </c>
      <c r="O21" s="462"/>
      <c r="P21" s="463"/>
      <c r="Q21" s="85"/>
    </row>
    <row r="22" spans="1:17" ht="16.5" customHeight="1">
      <c r="A22" s="56" t="s">
        <v>28</v>
      </c>
      <c r="B22" s="56"/>
      <c r="C22" s="56"/>
      <c r="D22" s="233">
        <f>'T1.3'!L22-'T1.3'!M22</f>
        <v>30.689999999999998</v>
      </c>
      <c r="E22" s="192">
        <v>84600</v>
      </c>
      <c r="G22" s="192">
        <v>82430</v>
      </c>
      <c r="H22" s="192">
        <v>82130</v>
      </c>
      <c r="I22" s="192">
        <v>81540</v>
      </c>
      <c r="J22" s="321">
        <v>81080</v>
      </c>
      <c r="K22" s="463">
        <v>80780</v>
      </c>
      <c r="L22" s="1">
        <v>80210</v>
      </c>
      <c r="M22" s="234">
        <f t="shared" si="0"/>
        <v>0.38262062087021564</v>
      </c>
      <c r="N22" s="464">
        <f>'T1.3'!K22</f>
        <v>35.251999999999995</v>
      </c>
      <c r="O22" s="462"/>
      <c r="P22" s="463"/>
      <c r="Q22" s="85"/>
    </row>
    <row r="23" spans="1:17" ht="16.5" customHeight="1">
      <c r="A23" s="56" t="s">
        <v>29</v>
      </c>
      <c r="B23" s="56"/>
      <c r="C23" s="56"/>
      <c r="D23" s="233">
        <f>'T1.3'!L23-'T1.3'!M23</f>
        <v>34.230000000000004</v>
      </c>
      <c r="E23" s="192">
        <v>82200</v>
      </c>
      <c r="G23" s="192">
        <v>79610</v>
      </c>
      <c r="H23" s="192">
        <v>79190</v>
      </c>
      <c r="I23" s="192">
        <v>79290</v>
      </c>
      <c r="J23" s="321">
        <v>79510</v>
      </c>
      <c r="K23" s="463">
        <v>80560</v>
      </c>
      <c r="L23" s="1">
        <v>80810</v>
      </c>
      <c r="M23" s="234">
        <f t="shared" si="0"/>
        <v>0.4235861898279916</v>
      </c>
      <c r="N23" s="464">
        <f>'T1.3'!K23</f>
        <v>43.61900000000001</v>
      </c>
      <c r="O23" s="462"/>
      <c r="P23" s="463"/>
      <c r="Q23" s="85"/>
    </row>
    <row r="24" spans="1:17" ht="16.5" customHeight="1">
      <c r="A24" s="56" t="s">
        <v>30</v>
      </c>
      <c r="B24" s="56"/>
      <c r="C24" s="56"/>
      <c r="D24" s="233">
        <f>'T1.3'!L24-'T1.3'!M24</f>
        <v>41.603</v>
      </c>
      <c r="E24" s="192">
        <v>84950</v>
      </c>
      <c r="G24" s="192">
        <v>87720</v>
      </c>
      <c r="H24" s="192">
        <v>88120</v>
      </c>
      <c r="I24" s="192">
        <v>89030</v>
      </c>
      <c r="J24" s="321">
        <v>86870</v>
      </c>
      <c r="K24" s="463">
        <v>87770</v>
      </c>
      <c r="L24" s="1">
        <v>87660</v>
      </c>
      <c r="M24" s="234">
        <f t="shared" si="0"/>
        <v>0.4745950262377367</v>
      </c>
      <c r="N24" s="464">
        <f>'T1.3'!K24</f>
        <v>54.53</v>
      </c>
      <c r="O24" s="462"/>
      <c r="P24" s="463"/>
      <c r="Q24" s="85"/>
    </row>
    <row r="25" spans="1:17" ht="16.5" customHeight="1">
      <c r="A25" s="56" t="s">
        <v>31</v>
      </c>
      <c r="B25" s="56"/>
      <c r="C25" s="56"/>
      <c r="D25" s="233">
        <f>'T1.3'!L25-'T1.3'!M25</f>
        <v>54.492</v>
      </c>
      <c r="E25" s="192">
        <v>138850</v>
      </c>
      <c r="G25" s="192">
        <v>136020</v>
      </c>
      <c r="H25" s="192">
        <v>135830</v>
      </c>
      <c r="I25" s="192">
        <v>135490</v>
      </c>
      <c r="J25" s="321">
        <v>135760</v>
      </c>
      <c r="K25" s="463">
        <v>135920</v>
      </c>
      <c r="L25" s="1">
        <v>135510</v>
      </c>
      <c r="M25" s="234">
        <f t="shared" si="0"/>
        <v>0.4021253044055789</v>
      </c>
      <c r="N25" s="464">
        <f>'T1.3'!K25</f>
        <v>66.64699999999999</v>
      </c>
      <c r="O25" s="462"/>
      <c r="P25" s="463"/>
      <c r="Q25" s="85"/>
    </row>
    <row r="26" spans="1:17" ht="16.5" customHeight="1">
      <c r="A26" s="56" t="s">
        <v>32</v>
      </c>
      <c r="B26" s="56"/>
      <c r="C26" s="56"/>
      <c r="D26" s="233">
        <f>'T1.3'!L26-'T1.3'!M26</f>
        <v>123.52499999999999</v>
      </c>
      <c r="E26" s="192">
        <v>327620</v>
      </c>
      <c r="G26" s="192">
        <v>322790</v>
      </c>
      <c r="H26" s="192">
        <v>323420</v>
      </c>
      <c r="I26" s="192">
        <v>323780</v>
      </c>
      <c r="J26" s="321">
        <v>324680</v>
      </c>
      <c r="K26" s="463">
        <v>325520</v>
      </c>
      <c r="L26" s="1">
        <v>326320</v>
      </c>
      <c r="M26" s="234">
        <f t="shared" si="0"/>
        <v>0.3785394704584457</v>
      </c>
      <c r="N26" s="464">
        <f>'T1.3'!K26</f>
        <v>153.536</v>
      </c>
      <c r="O26" s="462"/>
      <c r="P26" s="463"/>
      <c r="Q26" s="85"/>
    </row>
    <row r="27" spans="1:17" ht="16.5" customHeight="1">
      <c r="A27" s="56" t="s">
        <v>33</v>
      </c>
      <c r="B27" s="56"/>
      <c r="C27" s="56"/>
      <c r="D27" s="233">
        <f>'T1.3'!L27-'T1.3'!M27</f>
        <v>9.783</v>
      </c>
      <c r="E27" s="192">
        <v>19480</v>
      </c>
      <c r="G27" s="192">
        <v>19500</v>
      </c>
      <c r="H27" s="192">
        <v>19590</v>
      </c>
      <c r="I27" s="192">
        <v>19770</v>
      </c>
      <c r="J27" s="321">
        <v>19860</v>
      </c>
      <c r="K27" s="463">
        <v>19890</v>
      </c>
      <c r="L27" s="1">
        <v>19960</v>
      </c>
      <c r="M27" s="234">
        <f t="shared" si="0"/>
        <v>0.4901302605210421</v>
      </c>
      <c r="N27" s="464">
        <f>'T1.3'!K27</f>
        <v>15.459</v>
      </c>
      <c r="O27" s="462"/>
      <c r="P27" s="463"/>
      <c r="Q27" s="85"/>
    </row>
    <row r="28" spans="1:17" ht="16.5" customHeight="1">
      <c r="A28" s="56" t="s">
        <v>34</v>
      </c>
      <c r="B28" s="56"/>
      <c r="C28" s="56"/>
      <c r="D28" s="233">
        <f>'T1.3'!L28-'T1.3'!M28</f>
        <v>67.724</v>
      </c>
      <c r="E28" s="192">
        <v>133620</v>
      </c>
      <c r="G28" s="192">
        <v>137520</v>
      </c>
      <c r="H28" s="192">
        <v>138400</v>
      </c>
      <c r="I28" s="192">
        <v>139590</v>
      </c>
      <c r="J28" s="321">
        <v>142140</v>
      </c>
      <c r="K28" s="463">
        <v>144180</v>
      </c>
      <c r="L28" s="1">
        <v>145910</v>
      </c>
      <c r="M28" s="234">
        <f t="shared" si="0"/>
        <v>0.46414913302720856</v>
      </c>
      <c r="N28" s="464">
        <f>'T1.3'!K28</f>
        <v>88.35199999999999</v>
      </c>
      <c r="O28" s="462"/>
      <c r="P28" s="463"/>
      <c r="Q28" s="85"/>
    </row>
    <row r="29" spans="1:17" ht="16.5" customHeight="1">
      <c r="A29" s="56" t="s">
        <v>35</v>
      </c>
      <c r="B29" s="56"/>
      <c r="C29" s="56"/>
      <c r="D29" s="233">
        <f>'T1.3'!L29-'T1.3'!M29</f>
        <v>67.742</v>
      </c>
      <c r="E29" s="192">
        <v>176970</v>
      </c>
      <c r="G29" s="192">
        <v>170610</v>
      </c>
      <c r="H29" s="192">
        <v>170000</v>
      </c>
      <c r="I29" s="192">
        <v>169590</v>
      </c>
      <c r="J29" s="321">
        <v>169600</v>
      </c>
      <c r="K29" s="463">
        <v>169800</v>
      </c>
      <c r="L29" s="1">
        <v>169910</v>
      </c>
      <c r="M29" s="234">
        <f t="shared" si="0"/>
        <v>0.39869342593137547</v>
      </c>
      <c r="N29" s="464">
        <f>'T1.3'!K29</f>
        <v>82.767</v>
      </c>
      <c r="O29" s="462"/>
      <c r="P29" s="463"/>
      <c r="Q29" s="85"/>
    </row>
    <row r="30" spans="1:17" ht="16.5" customHeight="1">
      <c r="A30" s="56" t="s">
        <v>36</v>
      </c>
      <c r="B30" s="56"/>
      <c r="C30" s="56"/>
      <c r="D30" s="233">
        <f>'T1.3'!L30-'T1.3'!M30</f>
        <v>53.602999999999994</v>
      </c>
      <c r="E30" s="192">
        <v>106900</v>
      </c>
      <c r="G30" s="192">
        <v>109270</v>
      </c>
      <c r="H30" s="192">
        <v>109730</v>
      </c>
      <c r="I30" s="192">
        <v>110240</v>
      </c>
      <c r="J30" s="321">
        <v>111430</v>
      </c>
      <c r="K30" s="463">
        <v>112430</v>
      </c>
      <c r="L30" s="1">
        <v>112680</v>
      </c>
      <c r="M30" s="234">
        <f t="shared" si="0"/>
        <v>0.47570997515086966</v>
      </c>
      <c r="N30" s="464">
        <f>'T1.3'!K30</f>
        <v>73.154</v>
      </c>
      <c r="O30" s="462"/>
      <c r="P30" s="463"/>
      <c r="Q30" s="85"/>
    </row>
    <row r="31" spans="1:17" ht="16.5" customHeight="1">
      <c r="A31" s="56" t="s">
        <v>37</v>
      </c>
      <c r="B31" s="56"/>
      <c r="C31" s="56"/>
      <c r="D31" s="233">
        <f>'T1.3'!L31-'T1.3'!M31</f>
        <v>10.171</v>
      </c>
      <c r="E31" s="192">
        <v>22440</v>
      </c>
      <c r="G31" s="192">
        <v>21940</v>
      </c>
      <c r="H31" s="192">
        <v>22000</v>
      </c>
      <c r="I31" s="192">
        <v>21880</v>
      </c>
      <c r="J31" s="321">
        <v>21950</v>
      </c>
      <c r="K31" s="463">
        <v>21980</v>
      </c>
      <c r="L31" s="1">
        <v>22210</v>
      </c>
      <c r="M31" s="234">
        <f t="shared" si="0"/>
        <v>0.45794687077892837</v>
      </c>
      <c r="N31" s="464">
        <f>'T1.3'!K31</f>
        <v>15.391999999999998</v>
      </c>
      <c r="O31" s="462"/>
      <c r="P31" s="463"/>
      <c r="Q31" s="85"/>
    </row>
    <row r="32" spans="1:17" ht="16.5" customHeight="1">
      <c r="A32" s="56" t="s">
        <v>38</v>
      </c>
      <c r="B32" s="56"/>
      <c r="C32" s="56"/>
      <c r="D32" s="233">
        <f>'T1.3'!L32-'T1.3'!M32</f>
        <v>50.024</v>
      </c>
      <c r="E32" s="192">
        <v>113920</v>
      </c>
      <c r="G32" s="192">
        <v>111850</v>
      </c>
      <c r="H32" s="192">
        <v>111780</v>
      </c>
      <c r="I32" s="192">
        <v>111670</v>
      </c>
      <c r="J32" s="321">
        <v>111690</v>
      </c>
      <c r="K32" s="463">
        <v>111670</v>
      </c>
      <c r="L32" s="1">
        <v>111440</v>
      </c>
      <c r="M32" s="234">
        <f t="shared" si="0"/>
        <v>0.44888729361091173</v>
      </c>
      <c r="N32" s="464">
        <f>'T1.3'!K32</f>
        <v>61.169</v>
      </c>
      <c r="O32" s="462"/>
      <c r="P32" s="463"/>
      <c r="Q32" s="85"/>
    </row>
    <row r="33" spans="1:17" ht="16.5" customHeight="1">
      <c r="A33" s="56" t="s">
        <v>39</v>
      </c>
      <c r="B33" s="56"/>
      <c r="C33" s="56"/>
      <c r="D33" s="233">
        <f>'T1.3'!L33-'T1.3'!M33</f>
        <v>128.05300000000003</v>
      </c>
      <c r="E33" s="192">
        <v>307400</v>
      </c>
      <c r="G33" s="192">
        <v>305410</v>
      </c>
      <c r="H33" s="192">
        <v>306280</v>
      </c>
      <c r="I33" s="192">
        <v>307670</v>
      </c>
      <c r="J33" s="321">
        <v>309500</v>
      </c>
      <c r="K33" s="463">
        <v>310090</v>
      </c>
      <c r="L33" s="1">
        <v>310930</v>
      </c>
      <c r="M33" s="234">
        <f t="shared" si="0"/>
        <v>0.41183867751583964</v>
      </c>
      <c r="N33" s="464">
        <f>'T1.3'!K33</f>
        <v>158.02500000000003</v>
      </c>
      <c r="O33" s="462"/>
      <c r="P33" s="463"/>
      <c r="Q33" s="85"/>
    </row>
    <row r="34" spans="1:17" ht="16.5" customHeight="1">
      <c r="A34" s="56" t="s">
        <v>40</v>
      </c>
      <c r="B34" s="56"/>
      <c r="C34" s="56"/>
      <c r="D34" s="233">
        <f>'T1.3'!L34-'T1.3'!M34</f>
        <v>39.163</v>
      </c>
      <c r="E34" s="192">
        <v>85220</v>
      </c>
      <c r="G34" s="192">
        <v>86370</v>
      </c>
      <c r="H34" s="192">
        <v>86930</v>
      </c>
      <c r="I34" s="192">
        <v>87810</v>
      </c>
      <c r="J34" s="321">
        <v>88190</v>
      </c>
      <c r="K34" s="463">
        <v>88350</v>
      </c>
      <c r="L34" s="1">
        <v>88740</v>
      </c>
      <c r="M34" s="234">
        <f t="shared" si="0"/>
        <v>0.44132296596799636</v>
      </c>
      <c r="N34" s="464">
        <f>'T1.3'!K34</f>
        <v>58.87399999999999</v>
      </c>
      <c r="O34" s="462"/>
      <c r="P34" s="463"/>
      <c r="Q34" s="85"/>
    </row>
    <row r="35" spans="1:17" ht="16.5" customHeight="1">
      <c r="A35" s="56" t="s">
        <v>41</v>
      </c>
      <c r="B35" s="56"/>
      <c r="C35" s="56"/>
      <c r="D35" s="233">
        <f>'T1.3'!L35-'T1.3'!M35</f>
        <v>32.677</v>
      </c>
      <c r="E35" s="192">
        <v>94600</v>
      </c>
      <c r="G35" s="192">
        <v>91970</v>
      </c>
      <c r="H35" s="192">
        <v>91400</v>
      </c>
      <c r="I35" s="192">
        <v>91240</v>
      </c>
      <c r="J35" s="321">
        <v>91090</v>
      </c>
      <c r="K35" s="463">
        <v>90940</v>
      </c>
      <c r="L35" s="1">
        <v>90920</v>
      </c>
      <c r="M35" s="234">
        <f t="shared" si="0"/>
        <v>0.3594038715354157</v>
      </c>
      <c r="N35" s="464">
        <f>'T1.3'!K35</f>
        <v>50.727</v>
      </c>
      <c r="O35" s="462"/>
      <c r="P35" s="463"/>
      <c r="Q35" s="85"/>
    </row>
    <row r="36" spans="1:17" ht="16.5" customHeight="1">
      <c r="A36" s="56" t="s">
        <v>42</v>
      </c>
      <c r="B36" s="56"/>
      <c r="C36" s="56"/>
      <c r="D36" s="233">
        <f>'T1.3'!L36-'T1.3'!M36</f>
        <v>73.563</v>
      </c>
      <c r="E36" s="192">
        <v>156690</v>
      </c>
      <c r="G36" s="192">
        <v>162840</v>
      </c>
      <c r="H36" s="192">
        <v>163780</v>
      </c>
      <c r="I36" s="192">
        <v>165700</v>
      </c>
      <c r="J36" s="321">
        <v>167770</v>
      </c>
      <c r="K36" s="463">
        <v>169510</v>
      </c>
      <c r="L36" s="1">
        <v>171040</v>
      </c>
      <c r="M36" s="234">
        <f t="shared" si="0"/>
        <v>0.43009237605238543</v>
      </c>
      <c r="N36" s="464">
        <f>'T1.3'!K36</f>
        <v>92.115</v>
      </c>
      <c r="O36" s="462"/>
      <c r="P36" s="463"/>
      <c r="Q36" s="85"/>
    </row>
    <row r="37" spans="1:17" ht="16.5" customHeight="1">
      <c r="A37" s="56"/>
      <c r="B37" s="56"/>
      <c r="C37" s="56"/>
      <c r="D37" s="54"/>
      <c r="G37" s="232"/>
      <c r="H37" s="232"/>
      <c r="I37" s="232"/>
      <c r="J37" s="232"/>
      <c r="K37" s="232"/>
      <c r="L37" s="54"/>
      <c r="M37" s="54"/>
      <c r="N37" s="54"/>
      <c r="O37" s="54"/>
      <c r="P37" s="54"/>
      <c r="Q37" s="54"/>
    </row>
    <row r="38" spans="1:17" s="53" customFormat="1" ht="20.25" customHeight="1">
      <c r="A38" s="134" t="s">
        <v>579</v>
      </c>
      <c r="L38" s="54"/>
      <c r="M38" s="54"/>
      <c r="N38" s="54"/>
      <c r="O38" s="54"/>
      <c r="P38" s="54"/>
      <c r="Q38" s="54"/>
    </row>
    <row r="76" ht="37.5" customHeight="1"/>
    <row r="77" ht="37.5" customHeight="1"/>
    <row r="78" ht="37.5" customHeight="1"/>
    <row r="79" ht="37.5" customHeight="1"/>
    <row r="80" ht="37.5" customHeight="1"/>
    <row r="81" ht="37.5" customHeight="1">
      <c r="A81" t="s">
        <v>44</v>
      </c>
    </row>
    <row r="83" spans="1:17" s="53" customFormat="1" ht="21">
      <c r="A83" s="134" t="s">
        <v>580</v>
      </c>
      <c r="L83" s="54"/>
      <c r="M83" s="54"/>
      <c r="N83" s="54"/>
      <c r="O83" s="54"/>
      <c r="P83" s="54"/>
      <c r="Q83" s="54"/>
    </row>
    <row r="84" ht="21" customHeight="1">
      <c r="A84" s="140"/>
    </row>
    <row r="120" ht="12.75">
      <c r="A120" t="s">
        <v>275</v>
      </c>
    </row>
    <row r="121" ht="12.75">
      <c r="A121" t="s">
        <v>44</v>
      </c>
    </row>
    <row r="133" ht="12.75">
      <c r="A133" t="s">
        <v>523</v>
      </c>
    </row>
    <row r="134" ht="12.75">
      <c r="A134" t="s">
        <v>524</v>
      </c>
    </row>
  </sheetData>
  <mergeCells count="2">
    <mergeCell ref="O2:Q2"/>
    <mergeCell ref="E2:F2"/>
  </mergeCells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Header>&amp;R&amp;"Arial,Bold"&amp;16ROAD TRANSPORT VEHICLES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9" width="9.7109375" style="0" customWidth="1"/>
    <col min="10" max="12" width="9.7109375" style="118" customWidth="1"/>
    <col min="13" max="13" width="22.57421875" style="0" customWidth="1"/>
  </cols>
  <sheetData>
    <row r="1" spans="1:12" s="53" customFormat="1" ht="15.75">
      <c r="A1" s="112" t="s">
        <v>624</v>
      </c>
      <c r="G1" s="54"/>
      <c r="J1" s="203"/>
      <c r="K1" s="203"/>
      <c r="L1" s="203"/>
    </row>
    <row r="2" spans="1:14" ht="15.75">
      <c r="A2" s="347"/>
      <c r="B2" s="347">
        <v>1999</v>
      </c>
      <c r="C2" s="347">
        <v>2000</v>
      </c>
      <c r="D2" s="347">
        <v>2001</v>
      </c>
      <c r="E2" s="349">
        <v>2002</v>
      </c>
      <c r="F2" s="349">
        <v>2003</v>
      </c>
      <c r="G2" s="349">
        <v>2004</v>
      </c>
      <c r="H2" s="349">
        <v>2005</v>
      </c>
      <c r="I2" s="349">
        <v>2006</v>
      </c>
      <c r="J2" s="349">
        <v>2007</v>
      </c>
      <c r="K2" s="349">
        <v>2008</v>
      </c>
      <c r="L2" s="349">
        <v>2009</v>
      </c>
      <c r="N2" s="222"/>
    </row>
    <row r="3" spans="1:12" ht="12.75">
      <c r="A3" s="1"/>
      <c r="E3" s="39"/>
      <c r="F3" s="211"/>
      <c r="G3" s="211"/>
      <c r="H3" s="118"/>
      <c r="I3" s="211" t="s">
        <v>230</v>
      </c>
      <c r="J3" s="211"/>
      <c r="K3" s="211"/>
      <c r="L3" s="211" t="s">
        <v>0</v>
      </c>
    </row>
    <row r="4" spans="1:12" ht="15">
      <c r="A4" s="240" t="s">
        <v>447</v>
      </c>
      <c r="D4" s="39"/>
      <c r="F4" s="118"/>
      <c r="G4" s="118"/>
      <c r="H4" s="118"/>
      <c r="J4"/>
      <c r="K4"/>
      <c r="L4"/>
    </row>
    <row r="5" spans="1:12" ht="15">
      <c r="A5" s="142" t="s">
        <v>7</v>
      </c>
      <c r="B5" s="83">
        <v>179.048</v>
      </c>
      <c r="C5" s="83">
        <v>183.335</v>
      </c>
      <c r="D5" s="53">
        <v>206.6</v>
      </c>
      <c r="E5" s="83">
        <v>224</v>
      </c>
      <c r="F5" s="83">
        <v>228.37</v>
      </c>
      <c r="G5" s="83">
        <v>228.046</v>
      </c>
      <c r="H5" s="83">
        <v>212.516</v>
      </c>
      <c r="I5" s="83">
        <v>204.886</v>
      </c>
      <c r="J5" s="83">
        <v>209.287</v>
      </c>
      <c r="K5" s="83">
        <v>170.077</v>
      </c>
      <c r="L5" s="83">
        <v>176.716</v>
      </c>
    </row>
    <row r="6" spans="1:18" ht="15">
      <c r="A6" s="142" t="s">
        <v>1</v>
      </c>
      <c r="B6" s="83">
        <v>8.679</v>
      </c>
      <c r="C6" s="83">
        <v>8.58</v>
      </c>
      <c r="D6" s="84">
        <v>8</v>
      </c>
      <c r="E6" s="83">
        <v>7.7</v>
      </c>
      <c r="F6" s="83">
        <v>6.934</v>
      </c>
      <c r="G6" s="83">
        <v>5.91</v>
      </c>
      <c r="H6" s="83">
        <v>6.552</v>
      </c>
      <c r="I6" s="83">
        <v>7.117</v>
      </c>
      <c r="J6" s="83">
        <v>7.608</v>
      </c>
      <c r="K6" s="83">
        <v>7.491</v>
      </c>
      <c r="L6" s="83">
        <v>5.974</v>
      </c>
      <c r="R6" s="118"/>
    </row>
    <row r="7" spans="1:12" ht="15">
      <c r="A7" s="142" t="s">
        <v>344</v>
      </c>
      <c r="B7" s="83">
        <v>0.84</v>
      </c>
      <c r="C7" s="83">
        <v>0.754</v>
      </c>
      <c r="D7" s="53">
        <v>0.8</v>
      </c>
      <c r="E7" s="203">
        <v>0.7</v>
      </c>
      <c r="F7" s="83">
        <v>0.821</v>
      </c>
      <c r="G7" s="83">
        <v>0.859</v>
      </c>
      <c r="H7" s="83">
        <v>1.273</v>
      </c>
      <c r="I7" s="83">
        <v>1.0559999999999998</v>
      </c>
      <c r="J7" s="83">
        <v>1.035</v>
      </c>
      <c r="K7" s="83">
        <v>0.9</v>
      </c>
      <c r="L7" s="83">
        <v>0.691</v>
      </c>
    </row>
    <row r="8" spans="1:12" ht="15">
      <c r="A8" s="142" t="s">
        <v>2</v>
      </c>
      <c r="B8" s="83">
        <v>3.28</v>
      </c>
      <c r="C8" s="83">
        <v>3.463</v>
      </c>
      <c r="D8" s="53">
        <v>2.9</v>
      </c>
      <c r="E8" s="83">
        <v>3</v>
      </c>
      <c r="F8" s="83">
        <v>3.39</v>
      </c>
      <c r="G8" s="83">
        <v>3.385</v>
      </c>
      <c r="H8" s="83">
        <v>3.748</v>
      </c>
      <c r="I8" s="83">
        <v>3.742</v>
      </c>
      <c r="J8" s="83">
        <v>3.348</v>
      </c>
      <c r="K8" s="83">
        <v>3.743</v>
      </c>
      <c r="L8" s="83">
        <v>2.218</v>
      </c>
    </row>
    <row r="9" spans="1:12" ht="15">
      <c r="A9" s="142" t="s">
        <v>343</v>
      </c>
      <c r="B9" s="83">
        <v>20.945</v>
      </c>
      <c r="C9" s="83">
        <v>20.759</v>
      </c>
      <c r="D9" s="84">
        <v>19</v>
      </c>
      <c r="E9" s="243">
        <v>19.6</v>
      </c>
      <c r="F9" s="83">
        <v>21.646</v>
      </c>
      <c r="G9" s="83">
        <v>23.47</v>
      </c>
      <c r="H9" s="83">
        <v>25.701999999999998</v>
      </c>
      <c r="I9" s="83">
        <v>24.962</v>
      </c>
      <c r="J9" s="83">
        <v>28.084</v>
      </c>
      <c r="K9" s="83">
        <v>31.265</v>
      </c>
      <c r="L9" s="83">
        <v>29.732</v>
      </c>
    </row>
    <row r="10" spans="1:12" ht="15">
      <c r="A10" s="142" t="s">
        <v>345</v>
      </c>
      <c r="B10" s="83">
        <v>3.335000000000008</v>
      </c>
      <c r="C10" s="83">
        <v>3.4499999999999886</v>
      </c>
      <c r="D10" s="53">
        <v>3.9</v>
      </c>
      <c r="E10" s="244">
        <v>4.4</v>
      </c>
      <c r="F10" s="83">
        <f>F11-SUM(F5:F9)</f>
        <v>1.2199999999999704</v>
      </c>
      <c r="G10" s="83">
        <v>1.13900000000001</v>
      </c>
      <c r="H10" s="83">
        <v>1.231000000000023</v>
      </c>
      <c r="I10" s="83">
        <v>1.160000000000025</v>
      </c>
      <c r="J10" s="83">
        <v>1.5539999999999736</v>
      </c>
      <c r="K10" s="83">
        <v>1.522</v>
      </c>
      <c r="L10" s="83">
        <v>0.777</v>
      </c>
    </row>
    <row r="11" spans="1:12" ht="15.75">
      <c r="A11" s="195" t="s">
        <v>5</v>
      </c>
      <c r="B11" s="197">
        <v>216.127</v>
      </c>
      <c r="C11" s="197">
        <v>220.341</v>
      </c>
      <c r="D11" s="115">
        <v>241.2</v>
      </c>
      <c r="E11" s="212">
        <v>259.4</v>
      </c>
      <c r="F11" s="197">
        <v>262.381</v>
      </c>
      <c r="G11" s="197">
        <v>262.809</v>
      </c>
      <c r="H11" s="197">
        <v>251.022</v>
      </c>
      <c r="I11" s="197">
        <v>242.923</v>
      </c>
      <c r="J11" s="197">
        <v>250.916</v>
      </c>
      <c r="K11" s="197">
        <f>SUM(K5:K10)</f>
        <v>214.998</v>
      </c>
      <c r="L11" s="197">
        <f>SUM(L5:L10)</f>
        <v>216.10799999999998</v>
      </c>
    </row>
    <row r="12" spans="1:9" ht="15.75">
      <c r="A12" s="252" t="s">
        <v>288</v>
      </c>
      <c r="B12" s="85"/>
      <c r="C12" s="83"/>
      <c r="D12" s="83"/>
      <c r="F12" s="118"/>
      <c r="G12" s="118"/>
      <c r="H12" s="118"/>
      <c r="I12" s="118"/>
    </row>
    <row r="13" spans="1:12" ht="15">
      <c r="A13" s="228" t="s">
        <v>333</v>
      </c>
      <c r="B13" s="85">
        <v>181.9</v>
      </c>
      <c r="C13" s="83">
        <v>187.2</v>
      </c>
      <c r="D13" s="203">
        <v>205.5</v>
      </c>
      <c r="E13" s="203">
        <v>220.1</v>
      </c>
      <c r="F13" s="91">
        <v>219.005</v>
      </c>
      <c r="G13" s="91">
        <v>217.531</v>
      </c>
      <c r="H13" s="91">
        <v>202.869</v>
      </c>
      <c r="I13" s="91">
        <v>196.21</v>
      </c>
      <c r="J13" s="91">
        <v>202.212</v>
      </c>
      <c r="K13" s="91">
        <v>172.365</v>
      </c>
      <c r="L13" s="91">
        <v>185.901</v>
      </c>
    </row>
    <row r="14" spans="1:12" ht="15">
      <c r="A14" s="228" t="s">
        <v>289</v>
      </c>
      <c r="B14" s="85">
        <v>0.4</v>
      </c>
      <c r="C14" s="83">
        <v>0.5</v>
      </c>
      <c r="D14" s="203">
        <v>0.5</v>
      </c>
      <c r="E14" s="203">
        <v>0.4</v>
      </c>
      <c r="F14" s="203">
        <v>0.4</v>
      </c>
      <c r="G14" s="203">
        <v>0.4</v>
      </c>
      <c r="H14" s="83">
        <v>0.49</v>
      </c>
      <c r="I14" s="83">
        <v>0.604</v>
      </c>
      <c r="J14" s="83">
        <v>0.638</v>
      </c>
      <c r="K14" s="83">
        <v>0.301</v>
      </c>
      <c r="L14" s="83">
        <v>0.215</v>
      </c>
    </row>
    <row r="15" spans="1:12" ht="15">
      <c r="A15" s="228" t="s">
        <v>1</v>
      </c>
      <c r="B15" s="85">
        <v>8.9</v>
      </c>
      <c r="C15" s="83">
        <v>8.2</v>
      </c>
      <c r="D15" s="203">
        <v>8.1</v>
      </c>
      <c r="E15" s="203">
        <v>7.8</v>
      </c>
      <c r="F15" s="91">
        <v>7.075</v>
      </c>
      <c r="G15" s="91">
        <v>6.009</v>
      </c>
      <c r="H15" s="91">
        <v>6.643</v>
      </c>
      <c r="I15" s="91">
        <v>7.216</v>
      </c>
      <c r="J15" s="91">
        <v>7.762</v>
      </c>
      <c r="K15" s="91">
        <v>7.668</v>
      </c>
      <c r="L15" s="91">
        <v>6.129</v>
      </c>
    </row>
    <row r="16" spans="1:12" ht="15">
      <c r="A16" s="228" t="s">
        <v>290</v>
      </c>
      <c r="B16" s="85">
        <v>0.1</v>
      </c>
      <c r="C16" s="91">
        <v>0</v>
      </c>
      <c r="D16" s="91">
        <v>0</v>
      </c>
      <c r="E16" s="91">
        <v>0</v>
      </c>
      <c r="F16" s="91">
        <v>0.033</v>
      </c>
      <c r="G16" s="91">
        <v>0.016</v>
      </c>
      <c r="H16" s="91">
        <v>0.02</v>
      </c>
      <c r="I16" s="91">
        <v>0.028</v>
      </c>
      <c r="J16" s="91">
        <v>0.023</v>
      </c>
      <c r="K16" s="91">
        <v>0.017</v>
      </c>
      <c r="L16" s="91">
        <v>0.039</v>
      </c>
    </row>
    <row r="17" spans="1:12" ht="15">
      <c r="A17" s="228" t="s">
        <v>576</v>
      </c>
      <c r="B17" s="85">
        <v>14.6</v>
      </c>
      <c r="C17" s="243">
        <v>14.5</v>
      </c>
      <c r="D17" s="83">
        <v>18.288</v>
      </c>
      <c r="E17" s="83">
        <v>21.4</v>
      </c>
      <c r="F17" s="83">
        <v>25.175</v>
      </c>
      <c r="G17" s="83">
        <v>28.157</v>
      </c>
      <c r="H17" s="83">
        <v>29.613</v>
      </c>
      <c r="I17" s="83">
        <v>28.189</v>
      </c>
      <c r="J17" s="83">
        <v>28.856</v>
      </c>
      <c r="K17" s="83">
        <v>22.853</v>
      </c>
      <c r="L17" s="83">
        <v>14.437</v>
      </c>
    </row>
    <row r="18" spans="1:12" ht="15">
      <c r="A18" s="228" t="s">
        <v>577</v>
      </c>
      <c r="B18" s="85">
        <v>4</v>
      </c>
      <c r="C18" s="243">
        <v>4.6</v>
      </c>
      <c r="D18" s="83">
        <v>3.11</v>
      </c>
      <c r="E18" s="83">
        <v>3.081</v>
      </c>
      <c r="F18" s="83">
        <v>2.879</v>
      </c>
      <c r="G18" s="83">
        <v>2.726</v>
      </c>
      <c r="H18" s="83">
        <v>3.035</v>
      </c>
      <c r="I18" s="83">
        <v>2.969</v>
      </c>
      <c r="J18" s="83">
        <v>3.84</v>
      </c>
      <c r="K18" s="83">
        <v>4.23</v>
      </c>
      <c r="L18" s="83">
        <v>2.973</v>
      </c>
    </row>
    <row r="19" spans="1:12" ht="17.25" customHeight="1">
      <c r="A19" s="228" t="s">
        <v>291</v>
      </c>
      <c r="B19" s="85">
        <v>1.3</v>
      </c>
      <c r="C19" s="83">
        <v>1.2</v>
      </c>
      <c r="D19" s="203">
        <v>1.2</v>
      </c>
      <c r="E19" s="203">
        <v>1.3</v>
      </c>
      <c r="F19" s="83">
        <v>1.455</v>
      </c>
      <c r="G19" s="83">
        <v>1.244</v>
      </c>
      <c r="H19" s="83">
        <v>1.647</v>
      </c>
      <c r="I19" s="83">
        <v>1.452</v>
      </c>
      <c r="J19" s="83">
        <v>1.326</v>
      </c>
      <c r="K19" s="83">
        <v>1.15</v>
      </c>
      <c r="L19" s="83">
        <v>0.823</v>
      </c>
    </row>
    <row r="20" spans="1:12" ht="16.5" customHeight="1">
      <c r="A20" s="228" t="s">
        <v>335</v>
      </c>
      <c r="B20" s="85">
        <v>2.6</v>
      </c>
      <c r="C20" s="83">
        <v>2.4</v>
      </c>
      <c r="D20" s="203">
        <v>2.8</v>
      </c>
      <c r="E20" s="203">
        <v>3.3</v>
      </c>
      <c r="F20" s="83">
        <v>3.296</v>
      </c>
      <c r="G20" s="83">
        <v>3.364</v>
      </c>
      <c r="H20" s="83">
        <v>2.888</v>
      </c>
      <c r="I20" s="83">
        <v>2.94</v>
      </c>
      <c r="J20" s="83">
        <v>3.298</v>
      </c>
      <c r="K20" s="83">
        <v>3.503</v>
      </c>
      <c r="L20" s="83">
        <v>3.109</v>
      </c>
    </row>
    <row r="21" spans="1:12" ht="15">
      <c r="A21" s="228" t="s">
        <v>4</v>
      </c>
      <c r="B21" s="85">
        <v>2.4</v>
      </c>
      <c r="C21" s="83">
        <v>1.8</v>
      </c>
      <c r="D21" s="203">
        <v>2.3</v>
      </c>
      <c r="E21" s="83">
        <v>2</v>
      </c>
      <c r="F21" s="83">
        <f>F22-SUM(F13:F20)</f>
        <v>3.062999999999988</v>
      </c>
      <c r="G21" s="83">
        <v>3.244000000000028</v>
      </c>
      <c r="H21" s="83">
        <v>3.816999999999979</v>
      </c>
      <c r="I21" s="83">
        <v>3.315</v>
      </c>
      <c r="J21" s="83">
        <v>2.9610000000000127</v>
      </c>
      <c r="K21" s="83">
        <v>2.911</v>
      </c>
      <c r="L21" s="83">
        <v>2.482</v>
      </c>
    </row>
    <row r="22" spans="1:12" s="157" customFormat="1" ht="15.75">
      <c r="A22" s="235" t="s">
        <v>6</v>
      </c>
      <c r="B22" s="196">
        <v>216.1</v>
      </c>
      <c r="C22" s="197">
        <v>220.3</v>
      </c>
      <c r="D22" s="212">
        <v>241.2</v>
      </c>
      <c r="E22" s="212">
        <v>259.4</v>
      </c>
      <c r="F22" s="197">
        <f>F11</f>
        <v>262.381</v>
      </c>
      <c r="G22" s="197">
        <v>262.809</v>
      </c>
      <c r="H22" s="197">
        <v>251.022</v>
      </c>
      <c r="I22" s="197">
        <v>242.923</v>
      </c>
      <c r="J22" s="197">
        <v>250.916</v>
      </c>
      <c r="K22" s="197">
        <f>SUM(K13:K21)</f>
        <v>214.998</v>
      </c>
      <c r="L22" s="197">
        <f>SUM(L13:L21)</f>
        <v>216.10800000000003</v>
      </c>
    </row>
    <row r="23" spans="1:12" ht="15" customHeight="1">
      <c r="A23" s="159" t="s">
        <v>574</v>
      </c>
      <c r="B23" s="1"/>
      <c r="E23" s="53"/>
      <c r="F23" s="203"/>
      <c r="G23" s="203"/>
      <c r="H23" s="203"/>
      <c r="I23" s="203"/>
      <c r="J23" s="203"/>
      <c r="K23" s="203"/>
      <c r="L23" s="203"/>
    </row>
    <row r="24" spans="1:12" ht="15" customHeight="1">
      <c r="A24" s="160" t="s">
        <v>209</v>
      </c>
      <c r="B24" s="83">
        <v>166.271</v>
      </c>
      <c r="C24" s="83">
        <v>168.686</v>
      </c>
      <c r="D24" s="53">
        <v>176.6</v>
      </c>
      <c r="E24" s="203">
        <v>177.7</v>
      </c>
      <c r="F24" s="83">
        <v>167.582</v>
      </c>
      <c r="G24" s="83">
        <v>157.539</v>
      </c>
      <c r="H24" s="83">
        <v>142.023</v>
      </c>
      <c r="I24" s="83">
        <v>137.258</v>
      </c>
      <c r="J24" s="83">
        <v>143.163</v>
      </c>
      <c r="K24" s="83">
        <v>117.19</v>
      </c>
      <c r="L24" s="83">
        <v>123.755</v>
      </c>
    </row>
    <row r="25" spans="1:12" ht="15" customHeight="1">
      <c r="A25" s="160" t="s">
        <v>210</v>
      </c>
      <c r="B25" s="83">
        <v>49.522</v>
      </c>
      <c r="C25" s="83">
        <v>51.342</v>
      </c>
      <c r="D25" s="53">
        <v>64.4</v>
      </c>
      <c r="E25" s="203">
        <v>81.4</v>
      </c>
      <c r="F25" s="83">
        <v>94.501</v>
      </c>
      <c r="G25" s="83">
        <v>104.932</v>
      </c>
      <c r="H25" s="83">
        <v>108.623</v>
      </c>
      <c r="I25" s="83">
        <v>105.183</v>
      </c>
      <c r="J25" s="83">
        <v>106.694</v>
      </c>
      <c r="K25" s="83">
        <v>96.551</v>
      </c>
      <c r="L25" s="83">
        <v>90.974</v>
      </c>
    </row>
    <row r="26" spans="1:12" ht="15" customHeight="1">
      <c r="A26" s="160" t="s">
        <v>211</v>
      </c>
      <c r="B26" s="83">
        <v>0.031</v>
      </c>
      <c r="C26" s="83">
        <v>0.019</v>
      </c>
      <c r="D26" s="84">
        <v>0</v>
      </c>
      <c r="E26" s="92">
        <v>0</v>
      </c>
      <c r="F26" s="92">
        <v>0.02</v>
      </c>
      <c r="G26" s="92">
        <v>0.009</v>
      </c>
      <c r="H26" s="92">
        <v>0.021</v>
      </c>
      <c r="I26" s="92">
        <v>0.011</v>
      </c>
      <c r="J26" s="92">
        <v>0.363</v>
      </c>
      <c r="K26" s="92">
        <v>0.495</v>
      </c>
      <c r="L26" s="92">
        <v>0.563</v>
      </c>
    </row>
    <row r="27" spans="1:12" ht="15" customHeight="1">
      <c r="A27" s="160" t="s">
        <v>212</v>
      </c>
      <c r="B27" s="83">
        <v>0.263</v>
      </c>
      <c r="C27" s="83">
        <v>0.294</v>
      </c>
      <c r="D27" s="53">
        <v>0.1</v>
      </c>
      <c r="E27" s="92">
        <v>0</v>
      </c>
      <c r="F27" s="92">
        <v>0.038</v>
      </c>
      <c r="G27" s="92">
        <v>0.038</v>
      </c>
      <c r="H27" s="92">
        <v>0.015</v>
      </c>
      <c r="I27" s="92">
        <v>0.007</v>
      </c>
      <c r="J27" s="92">
        <v>0.03</v>
      </c>
      <c r="K27" s="92">
        <v>0.019</v>
      </c>
      <c r="L27" s="92">
        <v>0.005</v>
      </c>
    </row>
    <row r="28" spans="1:12" ht="15" customHeight="1">
      <c r="A28" s="160" t="s">
        <v>281</v>
      </c>
      <c r="B28" s="92" t="s">
        <v>53</v>
      </c>
      <c r="C28" s="92" t="s">
        <v>53</v>
      </c>
      <c r="D28" s="53">
        <v>0.1</v>
      </c>
      <c r="E28" s="203">
        <v>0.2</v>
      </c>
      <c r="F28" s="83">
        <v>0.221</v>
      </c>
      <c r="G28" s="83">
        <v>0.215</v>
      </c>
      <c r="H28" s="83">
        <v>0.092</v>
      </c>
      <c r="I28" s="83">
        <v>0.031</v>
      </c>
      <c r="J28" s="83">
        <v>0.012</v>
      </c>
      <c r="K28" s="83">
        <v>0.011</v>
      </c>
      <c r="L28" s="83">
        <v>0.027</v>
      </c>
    </row>
    <row r="29" spans="1:12" ht="15" customHeight="1">
      <c r="A29" s="142" t="s">
        <v>448</v>
      </c>
      <c r="B29" s="91" t="s">
        <v>53</v>
      </c>
      <c r="C29" s="85">
        <v>0</v>
      </c>
      <c r="D29" s="82">
        <v>0</v>
      </c>
      <c r="E29" s="91">
        <v>0</v>
      </c>
      <c r="F29" s="85">
        <f>F30-SUM(F24:F28)</f>
        <v>0.019000000000005457</v>
      </c>
      <c r="G29" s="85">
        <v>0.07600000000002183</v>
      </c>
      <c r="H29" s="85">
        <v>0.24799999999999045</v>
      </c>
      <c r="I29" s="85">
        <v>0.4329999999999643</v>
      </c>
      <c r="J29" s="85">
        <v>0.6539999999999679</v>
      </c>
      <c r="K29" s="85">
        <v>0.732</v>
      </c>
      <c r="L29" s="85">
        <v>0.782</v>
      </c>
    </row>
    <row r="30" spans="1:12" s="157" customFormat="1" ht="18" customHeight="1">
      <c r="A30" s="351" t="s">
        <v>5</v>
      </c>
      <c r="B30" s="352">
        <v>216.087</v>
      </c>
      <c r="C30" s="352">
        <v>220.34100000000004</v>
      </c>
      <c r="D30" s="147">
        <v>241.2</v>
      </c>
      <c r="E30" s="353">
        <v>259.4</v>
      </c>
      <c r="F30" s="354">
        <f>F22</f>
        <v>262.381</v>
      </c>
      <c r="G30" s="354">
        <v>262.809</v>
      </c>
      <c r="H30" s="354">
        <v>251.022</v>
      </c>
      <c r="I30" s="354">
        <v>242.923</v>
      </c>
      <c r="J30" s="354">
        <v>250.916</v>
      </c>
      <c r="K30" s="354">
        <f>SUM(K24:K29)</f>
        <v>214.998</v>
      </c>
      <c r="L30" s="354">
        <f>SUM(L24:L29)</f>
        <v>216.10599999999997</v>
      </c>
    </row>
    <row r="31" spans="6:8" ht="4.5" customHeight="1">
      <c r="F31" s="1"/>
      <c r="H31" s="45"/>
    </row>
    <row r="32" spans="1:6" ht="13.5" customHeight="1">
      <c r="A32" t="s">
        <v>449</v>
      </c>
      <c r="F32" s="1"/>
    </row>
    <row r="33" ht="12.75">
      <c r="A33" t="s">
        <v>450</v>
      </c>
    </row>
    <row r="34" ht="12.75">
      <c r="A34" t="s">
        <v>505</v>
      </c>
    </row>
    <row r="35" ht="12.75">
      <c r="A35" t="s">
        <v>575</v>
      </c>
    </row>
    <row r="37" spans="1:12" s="53" customFormat="1" ht="21.75" customHeight="1">
      <c r="A37" s="112" t="s">
        <v>504</v>
      </c>
      <c r="E37" s="54"/>
      <c r="J37" s="203"/>
      <c r="K37" s="203"/>
      <c r="L37" s="203"/>
    </row>
    <row r="38" spans="1:12" ht="15.75">
      <c r="A38" s="347"/>
      <c r="B38" s="347">
        <v>1999</v>
      </c>
      <c r="C38" s="347">
        <v>2000</v>
      </c>
      <c r="D38" s="347">
        <v>2001</v>
      </c>
      <c r="E38" s="349">
        <v>2002</v>
      </c>
      <c r="F38" s="349">
        <v>2003</v>
      </c>
      <c r="G38" s="349">
        <v>2004</v>
      </c>
      <c r="H38" s="349">
        <v>2005</v>
      </c>
      <c r="I38" s="349">
        <v>2006</v>
      </c>
      <c r="J38" s="349">
        <v>2007</v>
      </c>
      <c r="K38" s="349">
        <v>2008</v>
      </c>
      <c r="L38" s="349">
        <v>2009</v>
      </c>
    </row>
    <row r="39" spans="1:12" ht="14.25" customHeight="1">
      <c r="A39" s="112"/>
      <c r="B39" s="112"/>
      <c r="C39" s="112"/>
      <c r="E39" s="66"/>
      <c r="F39" s="213"/>
      <c r="G39" s="213"/>
      <c r="H39" s="118"/>
      <c r="I39" s="213" t="s">
        <v>230</v>
      </c>
      <c r="J39" s="213"/>
      <c r="K39" s="213"/>
      <c r="L39" s="213" t="s">
        <v>0</v>
      </c>
    </row>
    <row r="40" spans="1:10" ht="15.75" customHeight="1">
      <c r="A40" s="158" t="s">
        <v>223</v>
      </c>
      <c r="F40" s="118"/>
      <c r="G40" s="118"/>
      <c r="H40" s="118"/>
      <c r="J40"/>
    </row>
    <row r="41" spans="1:13" ht="15">
      <c r="A41" s="142" t="s">
        <v>7</v>
      </c>
      <c r="B41" s="87">
        <v>1878.178</v>
      </c>
      <c r="C41" s="87">
        <v>1926.957</v>
      </c>
      <c r="D41" s="199">
        <v>1996652</v>
      </c>
      <c r="E41" s="214">
        <v>2058</v>
      </c>
      <c r="F41" s="214">
        <v>2103.89</v>
      </c>
      <c r="G41" s="214">
        <v>2158.381</v>
      </c>
      <c r="H41" s="214">
        <v>2231.214</v>
      </c>
      <c r="I41" s="214">
        <v>2277.785</v>
      </c>
      <c r="J41" s="214">
        <v>2331.57</v>
      </c>
      <c r="K41" s="214">
        <v>2366.135</v>
      </c>
      <c r="L41" s="214">
        <v>2381.374</v>
      </c>
      <c r="M41" s="242"/>
    </row>
    <row r="42" spans="1:12" ht="15">
      <c r="A42" s="142" t="s">
        <v>1</v>
      </c>
      <c r="B42" s="87">
        <v>35.562</v>
      </c>
      <c r="C42" s="87">
        <v>38.822</v>
      </c>
      <c r="D42" s="199">
        <v>41647</v>
      </c>
      <c r="E42" s="214">
        <v>46</v>
      </c>
      <c r="F42" s="214">
        <v>50.032</v>
      </c>
      <c r="G42" s="214">
        <v>53.995</v>
      </c>
      <c r="H42" s="214">
        <v>56.352</v>
      </c>
      <c r="I42" s="214">
        <v>59.938</v>
      </c>
      <c r="J42" s="214">
        <v>64.204</v>
      </c>
      <c r="K42" s="214">
        <v>66.791</v>
      </c>
      <c r="L42" s="214">
        <v>67.456</v>
      </c>
    </row>
    <row r="43" spans="1:12" ht="15">
      <c r="A43" s="142" t="s">
        <v>344</v>
      </c>
      <c r="B43" s="87">
        <v>9.534</v>
      </c>
      <c r="C43" s="87">
        <v>9.77</v>
      </c>
      <c r="D43" s="199">
        <v>10065</v>
      </c>
      <c r="E43" s="214">
        <v>10</v>
      </c>
      <c r="F43" s="214">
        <v>10.832</v>
      </c>
      <c r="G43" s="214">
        <v>11.469</v>
      </c>
      <c r="H43" s="214">
        <v>12.001</v>
      </c>
      <c r="I43" s="214">
        <v>12.473</v>
      </c>
      <c r="J43" s="214">
        <v>12.76</v>
      </c>
      <c r="K43" s="214">
        <v>12.787</v>
      </c>
      <c r="L43" s="214">
        <v>12.614</v>
      </c>
    </row>
    <row r="44" spans="1:12" ht="15">
      <c r="A44" s="142" t="s">
        <v>2</v>
      </c>
      <c r="B44" s="87">
        <v>29.32</v>
      </c>
      <c r="C44" s="87">
        <v>30.234</v>
      </c>
      <c r="D44" s="199">
        <v>29930</v>
      </c>
      <c r="E44" s="214">
        <v>30</v>
      </c>
      <c r="F44" s="214">
        <v>30.496</v>
      </c>
      <c r="G44" s="214">
        <v>31.367</v>
      </c>
      <c r="H44" s="214">
        <v>32.190999999999995</v>
      </c>
      <c r="I44" s="214">
        <v>33.931</v>
      </c>
      <c r="J44" s="214">
        <v>33.577999999999996</v>
      </c>
      <c r="K44" s="214">
        <v>33.561</v>
      </c>
      <c r="L44" s="214">
        <v>32.713</v>
      </c>
    </row>
    <row r="45" spans="1:12" ht="15">
      <c r="A45" s="142" t="s">
        <v>473</v>
      </c>
      <c r="B45" s="87">
        <v>138.924</v>
      </c>
      <c r="C45" s="87">
        <v>142.622</v>
      </c>
      <c r="D45" s="199">
        <v>143792</v>
      </c>
      <c r="E45" s="245">
        <v>144</v>
      </c>
      <c r="F45" s="214">
        <v>178.156</v>
      </c>
      <c r="G45" s="214">
        <v>182.684</v>
      </c>
      <c r="H45" s="214">
        <v>188.971</v>
      </c>
      <c r="I45" s="214">
        <v>191.399</v>
      </c>
      <c r="J45" s="214">
        <v>194.77</v>
      </c>
      <c r="K45" s="214">
        <v>198.399</v>
      </c>
      <c r="L45" s="214">
        <v>203.193</v>
      </c>
    </row>
    <row r="46" spans="1:12" ht="15">
      <c r="A46" s="142" t="s">
        <v>469</v>
      </c>
      <c r="B46" s="87">
        <v>39.67599999999993</v>
      </c>
      <c r="C46" s="87">
        <v>39.952</v>
      </c>
      <c r="D46" s="199">
        <v>40162</v>
      </c>
      <c r="E46" s="245">
        <v>42</v>
      </c>
      <c r="F46" s="214">
        <f>F47-SUM(F41:F45)</f>
        <v>9.583999999999833</v>
      </c>
      <c r="G46" s="214">
        <v>10.288000000000011</v>
      </c>
      <c r="H46" s="214">
        <v>10.605</v>
      </c>
      <c r="I46" s="214">
        <v>10.97900000000027</v>
      </c>
      <c r="J46" s="214">
        <v>11.254999999999654</v>
      </c>
      <c r="K46" s="214">
        <v>9.897</v>
      </c>
      <c r="L46" s="214">
        <v>9.731</v>
      </c>
    </row>
    <row r="47" spans="1:12" ht="15.75">
      <c r="A47" s="81" t="s">
        <v>6</v>
      </c>
      <c r="B47" s="198">
        <v>2131.194</v>
      </c>
      <c r="C47" s="198">
        <v>2188.357</v>
      </c>
      <c r="D47" s="200">
        <v>2262248</v>
      </c>
      <c r="E47" s="215">
        <v>2330</v>
      </c>
      <c r="F47" s="215">
        <v>2382.99</v>
      </c>
      <c r="G47" s="215">
        <v>2448.184</v>
      </c>
      <c r="H47" s="215">
        <v>2531.334</v>
      </c>
      <c r="I47" s="215">
        <v>2586.505</v>
      </c>
      <c r="J47" s="215">
        <v>2648.137</v>
      </c>
      <c r="K47" s="215">
        <f>SUM(K41:K46)</f>
        <v>2687.57</v>
      </c>
      <c r="L47" s="215">
        <f>SUM(L41:L46)</f>
        <v>2707.0810000000006</v>
      </c>
    </row>
    <row r="48" spans="1:12" ht="15.75">
      <c r="A48" s="252" t="s">
        <v>288</v>
      </c>
      <c r="B48" s="198"/>
      <c r="C48" s="198"/>
      <c r="D48" s="200"/>
      <c r="E48" s="215"/>
      <c r="F48" s="215"/>
      <c r="G48" s="215"/>
      <c r="H48" s="215"/>
      <c r="I48" s="215"/>
      <c r="J48" s="215" t="s">
        <v>230</v>
      </c>
      <c r="K48" s="215"/>
      <c r="L48" s="215"/>
    </row>
    <row r="49" spans="1:12" ht="15">
      <c r="A49" s="228" t="s">
        <v>333</v>
      </c>
      <c r="B49" s="214">
        <v>1824.1</v>
      </c>
      <c r="C49" s="236">
        <v>1875.6</v>
      </c>
      <c r="D49" s="236">
        <v>1938.5</v>
      </c>
      <c r="E49" s="236">
        <v>1993.4</v>
      </c>
      <c r="F49" s="236">
        <v>2030.955</v>
      </c>
      <c r="G49" s="236">
        <v>2076.489</v>
      </c>
      <c r="H49" s="236">
        <v>2138.822</v>
      </c>
      <c r="I49" s="236">
        <v>2173.054</v>
      </c>
      <c r="J49" s="236">
        <v>2216.189</v>
      </c>
      <c r="K49" s="236">
        <v>2248.417</v>
      </c>
      <c r="L49" s="236">
        <v>2264.686</v>
      </c>
    </row>
    <row r="50" spans="1:12" ht="15">
      <c r="A50" s="228" t="s">
        <v>289</v>
      </c>
      <c r="B50" s="214">
        <v>3.3</v>
      </c>
      <c r="C50" s="236">
        <v>3.4</v>
      </c>
      <c r="D50" s="236">
        <v>3.5</v>
      </c>
      <c r="E50" s="236">
        <v>3.4</v>
      </c>
      <c r="F50" s="236">
        <v>3.443</v>
      </c>
      <c r="G50" s="236">
        <v>3.646</v>
      </c>
      <c r="H50" s="236">
        <v>3.767</v>
      </c>
      <c r="I50" s="236">
        <v>3.863</v>
      </c>
      <c r="J50" s="236">
        <v>3.934</v>
      </c>
      <c r="K50" s="236">
        <v>3.761</v>
      </c>
      <c r="L50" s="236">
        <v>3.609</v>
      </c>
    </row>
    <row r="51" spans="1:12" ht="15">
      <c r="A51" s="228" t="s">
        <v>1</v>
      </c>
      <c r="B51" s="214">
        <v>41.4</v>
      </c>
      <c r="C51" s="236">
        <v>44.7</v>
      </c>
      <c r="D51" s="236">
        <v>47.4</v>
      </c>
      <c r="E51" s="236">
        <v>51.9</v>
      </c>
      <c r="F51" s="236">
        <v>55.81</v>
      </c>
      <c r="G51" s="236">
        <v>59.722</v>
      </c>
      <c r="H51" s="236">
        <v>62.112</v>
      </c>
      <c r="I51" s="236">
        <v>65.64</v>
      </c>
      <c r="J51" s="236">
        <v>69.874</v>
      </c>
      <c r="K51" s="236">
        <v>72.515</v>
      </c>
      <c r="L51" s="236">
        <v>73.272</v>
      </c>
    </row>
    <row r="52" spans="1:12" ht="15">
      <c r="A52" s="228" t="s">
        <v>290</v>
      </c>
      <c r="B52" s="214">
        <v>0.9</v>
      </c>
      <c r="C52" s="236">
        <v>0.8</v>
      </c>
      <c r="D52" s="236">
        <v>0.8</v>
      </c>
      <c r="E52" s="236">
        <v>0.7</v>
      </c>
      <c r="F52" s="236">
        <v>0.653</v>
      </c>
      <c r="G52" s="236">
        <v>0.612</v>
      </c>
      <c r="H52" s="236">
        <v>0.619</v>
      </c>
      <c r="I52" s="236">
        <v>0.639</v>
      </c>
      <c r="J52" s="236">
        <v>0.66</v>
      </c>
      <c r="K52" s="236">
        <v>0.682</v>
      </c>
      <c r="L52" s="236">
        <v>0.755</v>
      </c>
    </row>
    <row r="53" spans="1:12" ht="15">
      <c r="A53" s="228" t="s">
        <v>470</v>
      </c>
      <c r="B53" s="214">
        <v>158.045</v>
      </c>
      <c r="C53" s="236">
        <v>162.185</v>
      </c>
      <c r="D53" s="236">
        <v>167.311</v>
      </c>
      <c r="E53" s="236">
        <v>174.412</v>
      </c>
      <c r="F53" s="236">
        <v>182.947</v>
      </c>
      <c r="G53" s="236">
        <v>193.838</v>
      </c>
      <c r="H53" s="236">
        <v>209.141</v>
      </c>
      <c r="I53" s="236">
        <v>223.301</v>
      </c>
      <c r="J53" s="236">
        <v>236.634</v>
      </c>
      <c r="K53" s="236">
        <v>243.043</v>
      </c>
      <c r="L53" s="236">
        <v>245.008</v>
      </c>
    </row>
    <row r="54" spans="1:12" ht="15">
      <c r="A54" s="228" t="s">
        <v>471</v>
      </c>
      <c r="B54" s="214">
        <v>27.684</v>
      </c>
      <c r="C54" s="236">
        <v>29.76</v>
      </c>
      <c r="D54" s="236">
        <v>29.963</v>
      </c>
      <c r="E54" s="236">
        <v>30.444</v>
      </c>
      <c r="F54" s="236">
        <v>30.696</v>
      </c>
      <c r="G54" s="236">
        <v>31.435</v>
      </c>
      <c r="H54" s="236">
        <v>31.924</v>
      </c>
      <c r="I54" s="236">
        <v>32.845</v>
      </c>
      <c r="J54" s="236">
        <v>39.495</v>
      </c>
      <c r="K54" s="236">
        <v>39.078</v>
      </c>
      <c r="L54" s="236">
        <v>38.889</v>
      </c>
    </row>
    <row r="55" spans="1:12" ht="17.25" customHeight="1">
      <c r="A55" s="228" t="s">
        <v>291</v>
      </c>
      <c r="B55" s="214">
        <v>16.5</v>
      </c>
      <c r="C55" s="236">
        <v>16.8</v>
      </c>
      <c r="D55" s="236">
        <v>16.8</v>
      </c>
      <c r="E55" s="236">
        <v>16.9</v>
      </c>
      <c r="F55" s="236">
        <v>17.13</v>
      </c>
      <c r="G55" s="236">
        <v>17.528</v>
      </c>
      <c r="H55" s="236">
        <v>17.807</v>
      </c>
      <c r="I55" s="236">
        <v>18.029</v>
      </c>
      <c r="J55" s="236">
        <v>18.042</v>
      </c>
      <c r="K55" s="236">
        <v>17.783</v>
      </c>
      <c r="L55" s="236">
        <v>17.264</v>
      </c>
    </row>
    <row r="56" spans="1:12" ht="16.5" customHeight="1">
      <c r="A56" s="228" t="s">
        <v>335</v>
      </c>
      <c r="B56" s="214">
        <v>35.8</v>
      </c>
      <c r="C56" s="236">
        <v>36.6</v>
      </c>
      <c r="D56" s="236">
        <v>36.2</v>
      </c>
      <c r="E56" s="236">
        <v>37.5</v>
      </c>
      <c r="F56" s="236">
        <v>39.099</v>
      </c>
      <c r="G56" s="236">
        <v>41.03</v>
      </c>
      <c r="H56" s="236">
        <v>41.848</v>
      </c>
      <c r="I56" s="236">
        <v>42.461</v>
      </c>
      <c r="J56" s="236">
        <v>43.36</v>
      </c>
      <c r="K56" s="236">
        <v>44.076</v>
      </c>
      <c r="L56" s="236">
        <v>44.853</v>
      </c>
    </row>
    <row r="57" spans="1:12" ht="15">
      <c r="A57" s="228" t="s">
        <v>4</v>
      </c>
      <c r="B57" s="214">
        <v>23.5</v>
      </c>
      <c r="C57" s="236">
        <v>18.5</v>
      </c>
      <c r="D57" s="236">
        <v>21.9</v>
      </c>
      <c r="E57" s="236">
        <v>21.5</v>
      </c>
      <c r="F57" s="214">
        <f>F58-SUM(F49:F56)</f>
        <v>22.256999999999607</v>
      </c>
      <c r="G57" s="214">
        <v>23.885999999999513</v>
      </c>
      <c r="H57" s="214">
        <v>25.29399999999987</v>
      </c>
      <c r="I57" s="214">
        <v>26.673000000000684</v>
      </c>
      <c r="J57" s="214">
        <v>19.949000000000524</v>
      </c>
      <c r="K57" s="214">
        <v>18.215</v>
      </c>
      <c r="L57" s="214">
        <v>18.745</v>
      </c>
    </row>
    <row r="58" spans="1:12" s="157" customFormat="1" ht="15.75">
      <c r="A58" s="235" t="s">
        <v>6</v>
      </c>
      <c r="B58" s="215">
        <v>2131.2</v>
      </c>
      <c r="C58" s="237">
        <v>2188.4</v>
      </c>
      <c r="D58" s="237">
        <v>2262.2</v>
      </c>
      <c r="E58" s="237">
        <v>2330</v>
      </c>
      <c r="F58" s="237">
        <f>F47</f>
        <v>2382.99</v>
      </c>
      <c r="G58" s="237">
        <v>2448.184</v>
      </c>
      <c r="H58" s="237">
        <v>2531.334</v>
      </c>
      <c r="I58" s="237">
        <v>2586.505</v>
      </c>
      <c r="J58" s="237">
        <v>2648.137</v>
      </c>
      <c r="K58" s="237">
        <f>SUM(K49:K57)</f>
        <v>2687.5699999999997</v>
      </c>
      <c r="L58" s="237">
        <f>SUM(L49:L57)</f>
        <v>2707.081</v>
      </c>
    </row>
    <row r="59" spans="1:12" ht="17.25">
      <c r="A59" s="170" t="s">
        <v>472</v>
      </c>
      <c r="B59" s="87"/>
      <c r="C59" s="87"/>
      <c r="E59" s="199"/>
      <c r="F59" s="214"/>
      <c r="G59" s="214"/>
      <c r="H59" s="214"/>
      <c r="I59" s="214"/>
      <c r="J59" s="214"/>
      <c r="K59" s="214"/>
      <c r="L59" s="214"/>
    </row>
    <row r="60" spans="1:12" ht="15">
      <c r="A60" s="160" t="s">
        <v>209</v>
      </c>
      <c r="B60" s="87">
        <v>1647.352</v>
      </c>
      <c r="C60" s="87">
        <v>1676.996</v>
      </c>
      <c r="D60" s="199">
        <v>1719288</v>
      </c>
      <c r="E60" s="238">
        <v>1742</v>
      </c>
      <c r="F60" s="238">
        <v>1745.975</v>
      </c>
      <c r="G60" s="238">
        <v>1756.36</v>
      </c>
      <c r="H60" s="238">
        <v>1771.211</v>
      </c>
      <c r="I60" s="238">
        <v>1762.149</v>
      </c>
      <c r="J60" s="238">
        <v>1760.753</v>
      </c>
      <c r="K60" s="238">
        <v>1748.676</v>
      </c>
      <c r="L60" s="238">
        <v>1715.47</v>
      </c>
    </row>
    <row r="61" spans="1:12" ht="15">
      <c r="A61" s="160" t="s">
        <v>210</v>
      </c>
      <c r="B61" s="87">
        <v>482.433</v>
      </c>
      <c r="C61" s="87">
        <v>509.681</v>
      </c>
      <c r="D61" s="199">
        <v>540907</v>
      </c>
      <c r="E61" s="238">
        <v>585</v>
      </c>
      <c r="F61" s="238">
        <v>634.225</v>
      </c>
      <c r="G61" s="238">
        <v>688.57</v>
      </c>
      <c r="H61" s="238">
        <v>756.392</v>
      </c>
      <c r="I61" s="238">
        <v>819.853</v>
      </c>
      <c r="J61" s="238">
        <v>881.649</v>
      </c>
      <c r="K61" s="238">
        <v>931.751</v>
      </c>
      <c r="L61" s="238">
        <v>983.271</v>
      </c>
    </row>
    <row r="62" spans="1:12" ht="15">
      <c r="A62" s="160" t="s">
        <v>211</v>
      </c>
      <c r="B62" s="87">
        <v>0.371</v>
      </c>
      <c r="C62" s="87">
        <v>0.336</v>
      </c>
      <c r="D62" s="199">
        <v>333</v>
      </c>
      <c r="E62" s="87">
        <v>0</v>
      </c>
      <c r="F62" s="238">
        <v>0.326</v>
      </c>
      <c r="G62" s="238">
        <v>0.33</v>
      </c>
      <c r="H62" s="238">
        <v>0.329</v>
      </c>
      <c r="I62" s="238">
        <v>0.36</v>
      </c>
      <c r="J62" s="238">
        <v>0.704</v>
      </c>
      <c r="K62" s="238">
        <v>1.123</v>
      </c>
      <c r="L62" s="238">
        <v>1.556</v>
      </c>
    </row>
    <row r="63" spans="1:12" ht="15">
      <c r="A63" s="160" t="s">
        <v>212</v>
      </c>
      <c r="B63" s="87">
        <v>0.981</v>
      </c>
      <c r="C63" s="87">
        <v>1.298</v>
      </c>
      <c r="D63" s="199">
        <v>1503</v>
      </c>
      <c r="E63" s="238">
        <v>2</v>
      </c>
      <c r="F63" s="238">
        <v>1.608</v>
      </c>
      <c r="G63" s="238">
        <v>1.665</v>
      </c>
      <c r="H63" s="238">
        <v>1.7</v>
      </c>
      <c r="I63" s="238">
        <v>1.792</v>
      </c>
      <c r="J63" s="238">
        <v>1.864</v>
      </c>
      <c r="K63" s="238">
        <v>1.814</v>
      </c>
      <c r="L63" s="238">
        <v>1.717</v>
      </c>
    </row>
    <row r="64" spans="1:12" ht="15">
      <c r="A64" s="160" t="s">
        <v>281</v>
      </c>
      <c r="B64" s="98" t="s">
        <v>53</v>
      </c>
      <c r="C64" s="98" t="s">
        <v>53</v>
      </c>
      <c r="D64" s="87">
        <v>0.1</v>
      </c>
      <c r="E64" s="87">
        <v>0</v>
      </c>
      <c r="F64" s="238">
        <v>0.756</v>
      </c>
      <c r="G64" s="238">
        <v>1.086</v>
      </c>
      <c r="H64" s="238">
        <v>1.292</v>
      </c>
      <c r="I64" s="238">
        <v>1.512</v>
      </c>
      <c r="J64" s="238">
        <v>1.639</v>
      </c>
      <c r="K64" s="238">
        <v>1.892</v>
      </c>
      <c r="L64" s="238">
        <v>1.968</v>
      </c>
    </row>
    <row r="65" spans="1:12" ht="15">
      <c r="A65" s="160" t="s">
        <v>213</v>
      </c>
      <c r="B65" s="87">
        <v>0.057</v>
      </c>
      <c r="C65" s="87">
        <v>0.046</v>
      </c>
      <c r="D65" s="98" t="s">
        <v>53</v>
      </c>
      <c r="E65" s="87">
        <v>0</v>
      </c>
      <c r="F65" s="238">
        <v>0.055</v>
      </c>
      <c r="G65" s="238">
        <v>0.0057</v>
      </c>
      <c r="H65" s="238">
        <v>0.059</v>
      </c>
      <c r="I65" s="238">
        <v>0.064</v>
      </c>
      <c r="J65" s="238">
        <v>0.069</v>
      </c>
      <c r="K65" s="238">
        <v>0.07</v>
      </c>
      <c r="L65" s="238">
        <v>0.082</v>
      </c>
    </row>
    <row r="66" spans="1:12" ht="15">
      <c r="A66" s="160" t="s">
        <v>284</v>
      </c>
      <c r="B66" s="98" t="s">
        <v>53</v>
      </c>
      <c r="C66" s="98" t="s">
        <v>53</v>
      </c>
      <c r="D66" s="87">
        <v>0.1</v>
      </c>
      <c r="E66" s="87">
        <v>0</v>
      </c>
      <c r="F66" s="238">
        <f>F67-SUM(F60:F65)</f>
        <v>0.04500000000007276</v>
      </c>
      <c r="G66" s="238">
        <v>0.16730000000052314</v>
      </c>
      <c r="H66" s="238">
        <v>0.35099999999965803</v>
      </c>
      <c r="I66" s="238">
        <v>0.775000000000091</v>
      </c>
      <c r="J66" s="238">
        <v>1.4589999999998327</v>
      </c>
      <c r="K66" s="238">
        <v>2.234</v>
      </c>
      <c r="L66" s="238">
        <v>3.017</v>
      </c>
    </row>
    <row r="67" spans="1:12" s="157" customFormat="1" ht="15.75">
      <c r="A67" s="351" t="s">
        <v>5</v>
      </c>
      <c r="B67" s="355">
        <v>2131.194</v>
      </c>
      <c r="C67" s="355">
        <v>2188.3569999999995</v>
      </c>
      <c r="D67" s="356">
        <v>2262198</v>
      </c>
      <c r="E67" s="355">
        <v>2330</v>
      </c>
      <c r="F67" s="355">
        <f>F58</f>
        <v>2382.99</v>
      </c>
      <c r="G67" s="355">
        <v>2448.184</v>
      </c>
      <c r="H67" s="355">
        <v>2531.334</v>
      </c>
      <c r="I67" s="355">
        <v>2586.505</v>
      </c>
      <c r="J67" s="357">
        <v>2648.137</v>
      </c>
      <c r="K67" s="357">
        <f>SUM(K60:K66)</f>
        <v>2687.5599999999995</v>
      </c>
      <c r="L67" s="357">
        <f>SUM(L60:L66)</f>
        <v>2707.0809999999997</v>
      </c>
    </row>
    <row r="68" spans="1:7" ht="4.5" customHeight="1">
      <c r="A68" s="80"/>
      <c r="B68" s="87"/>
      <c r="C68" s="87"/>
      <c r="D68" s="87"/>
      <c r="E68" s="87"/>
      <c r="F68" s="87"/>
      <c r="G68" s="87"/>
    </row>
    <row r="69" spans="1:7" ht="15">
      <c r="A69" t="s">
        <v>468</v>
      </c>
      <c r="B69" s="87"/>
      <c r="C69" s="87"/>
      <c r="D69" s="87"/>
      <c r="E69" s="87"/>
      <c r="F69" s="87"/>
      <c r="G69" s="87"/>
    </row>
    <row r="70" spans="1:7" ht="15">
      <c r="A70" t="s">
        <v>506</v>
      </c>
      <c r="B70" s="87"/>
      <c r="C70" s="87"/>
      <c r="D70" s="87"/>
      <c r="E70" s="87"/>
      <c r="F70" s="87"/>
      <c r="G70" s="87"/>
    </row>
    <row r="71" spans="2:7" ht="4.5" customHeight="1">
      <c r="B71" s="87"/>
      <c r="C71" s="87"/>
      <c r="D71" s="87"/>
      <c r="E71" s="87"/>
      <c r="F71" s="87"/>
      <c r="G71" s="87"/>
    </row>
    <row r="72" ht="80.25" customHeight="1"/>
  </sheetData>
  <printOptions/>
  <pageMargins left="0.75" right="0.75" top="0.82" bottom="0.6" header="0.5" footer="0.5"/>
  <pageSetup fitToHeight="1" fitToWidth="1" horizontalDpi="600" verticalDpi="600" orientation="portrait" paperSize="9" scale="68" r:id="rId1"/>
  <headerFooter alignWithMargins="0">
    <oddHeader>&amp;R&amp;"Arial,Bold"&amp;14ROAD TRANSPORT VEHICLES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3.140625" style="0" customWidth="1"/>
    <col min="3" max="3" width="0.13671875" style="0" customWidth="1"/>
    <col min="4" max="4" width="10.140625" style="0" customWidth="1"/>
    <col min="5" max="5" width="9.421875" style="0" customWidth="1"/>
    <col min="6" max="6" width="9.7109375" style="0" customWidth="1"/>
    <col min="7" max="7" width="11.28125" style="0" customWidth="1"/>
    <col min="8" max="8" width="9.57421875" style="0" customWidth="1"/>
    <col min="9" max="9" width="11.28125" style="0" customWidth="1"/>
    <col min="10" max="10" width="12.28125" style="0" customWidth="1"/>
    <col min="11" max="11" width="10.7109375" style="0" customWidth="1"/>
    <col min="12" max="12" width="10.8515625" style="0" customWidth="1"/>
    <col min="13" max="13" width="11.00390625" style="0" customWidth="1"/>
  </cols>
  <sheetData>
    <row r="1" spans="1:12" s="53" customFormat="1" ht="15.75">
      <c r="A1" s="112" t="s">
        <v>578</v>
      </c>
      <c r="B1" s="54"/>
      <c r="L1" s="54"/>
    </row>
    <row r="2" spans="1:19" ht="54" customHeight="1">
      <c r="A2" s="358"/>
      <c r="B2" s="358"/>
      <c r="C2" s="358"/>
      <c r="D2" s="365" t="s">
        <v>7</v>
      </c>
      <c r="E2" s="366"/>
      <c r="F2" s="359" t="s">
        <v>270</v>
      </c>
      <c r="G2" s="359" t="s">
        <v>52</v>
      </c>
      <c r="H2" s="359" t="s">
        <v>271</v>
      </c>
      <c r="I2" s="359" t="s">
        <v>351</v>
      </c>
      <c r="J2" s="359" t="s">
        <v>4</v>
      </c>
      <c r="K2" s="514" t="s">
        <v>6</v>
      </c>
      <c r="L2" s="514"/>
      <c r="M2" s="514"/>
      <c r="Q2" s="1"/>
      <c r="R2" s="1"/>
      <c r="S2" s="1"/>
    </row>
    <row r="3" spans="1:13" ht="40.5" customHeight="1">
      <c r="A3" s="346"/>
      <c r="B3" s="346"/>
      <c r="C3" s="346"/>
      <c r="D3" s="360" t="s">
        <v>8</v>
      </c>
      <c r="E3" s="360" t="s">
        <v>4</v>
      </c>
      <c r="F3" s="361"/>
      <c r="G3" s="361"/>
      <c r="H3" s="361"/>
      <c r="I3" s="346"/>
      <c r="J3" s="362"/>
      <c r="K3" s="363" t="s">
        <v>5</v>
      </c>
      <c r="L3" s="364" t="s">
        <v>9</v>
      </c>
      <c r="M3" s="364" t="s">
        <v>148</v>
      </c>
    </row>
    <row r="4" spans="1:13" ht="16.5" customHeight="1">
      <c r="A4" s="1"/>
      <c r="B4" s="1"/>
      <c r="C4" s="1"/>
      <c r="D4" s="1"/>
      <c r="E4" s="117"/>
      <c r="F4" s="1"/>
      <c r="G4" s="1"/>
      <c r="H4" s="1"/>
      <c r="I4" s="117"/>
      <c r="J4" s="1"/>
      <c r="K4" s="117"/>
      <c r="M4" s="39" t="s">
        <v>0</v>
      </c>
    </row>
    <row r="5" spans="1:15" ht="16.5" customHeight="1">
      <c r="A5" s="56" t="s">
        <v>11</v>
      </c>
      <c r="B5" s="56"/>
      <c r="C5" s="56"/>
      <c r="D5" s="490">
        <v>87.856</v>
      </c>
      <c r="E5" s="490">
        <v>8.406</v>
      </c>
      <c r="F5" s="490">
        <v>3.109</v>
      </c>
      <c r="G5" s="490">
        <v>0.904</v>
      </c>
      <c r="H5" s="490">
        <v>1.107</v>
      </c>
      <c r="I5" s="490">
        <v>4.602</v>
      </c>
      <c r="J5" s="490">
        <v>0.482</v>
      </c>
      <c r="K5" s="460">
        <f>SUM(D5:J5)</f>
        <v>106.466</v>
      </c>
      <c r="L5" s="490">
        <v>91.196</v>
      </c>
      <c r="M5" s="490">
        <v>5.349</v>
      </c>
      <c r="N5" s="256"/>
      <c r="O5" s="193"/>
    </row>
    <row r="6" spans="1:15" ht="16.5" customHeight="1">
      <c r="A6" s="56" t="s">
        <v>12</v>
      </c>
      <c r="B6" s="56"/>
      <c r="C6" s="56"/>
      <c r="D6" s="490">
        <v>130.284</v>
      </c>
      <c r="E6" s="490">
        <v>17.017</v>
      </c>
      <c r="F6" s="490">
        <v>5.391</v>
      </c>
      <c r="G6" s="490">
        <v>0.536</v>
      </c>
      <c r="H6" s="490">
        <v>2.327</v>
      </c>
      <c r="I6" s="490">
        <v>15.287</v>
      </c>
      <c r="J6" s="490">
        <v>1.305</v>
      </c>
      <c r="K6" s="460">
        <f aca="true" t="shared" si="0" ref="K6:K36">SUM(D6:J6)</f>
        <v>172.147</v>
      </c>
      <c r="L6" s="490">
        <v>134.931</v>
      </c>
      <c r="M6" s="490">
        <v>6.033</v>
      </c>
      <c r="N6" s="256"/>
      <c r="O6" s="193"/>
    </row>
    <row r="7" spans="1:15" ht="16.5" customHeight="1">
      <c r="A7" s="56" t="s">
        <v>13</v>
      </c>
      <c r="B7" s="56"/>
      <c r="C7" s="56"/>
      <c r="D7" s="490">
        <v>52.729</v>
      </c>
      <c r="E7" s="490">
        <v>6.343</v>
      </c>
      <c r="F7" s="490">
        <v>2.078</v>
      </c>
      <c r="G7" s="490">
        <v>0.119</v>
      </c>
      <c r="H7" s="490">
        <v>0.842</v>
      </c>
      <c r="I7" s="490">
        <v>5.854</v>
      </c>
      <c r="J7" s="490">
        <v>0.34</v>
      </c>
      <c r="K7" s="460">
        <f t="shared" si="0"/>
        <v>68.305</v>
      </c>
      <c r="L7" s="490">
        <v>55.365</v>
      </c>
      <c r="M7" s="490">
        <v>2.961</v>
      </c>
      <c r="N7" s="256"/>
      <c r="O7" s="193"/>
    </row>
    <row r="8" spans="1:15" ht="16.5" customHeight="1">
      <c r="A8" s="56" t="s">
        <v>14</v>
      </c>
      <c r="B8" s="56"/>
      <c r="C8" s="56"/>
      <c r="D8" s="490">
        <v>39.603</v>
      </c>
      <c r="E8" s="490">
        <v>6.264</v>
      </c>
      <c r="F8" s="490">
        <v>1.383</v>
      </c>
      <c r="G8" s="490">
        <v>0.303</v>
      </c>
      <c r="H8" s="490">
        <v>0.693</v>
      </c>
      <c r="I8" s="490">
        <v>3.583</v>
      </c>
      <c r="J8" s="490">
        <v>0.262</v>
      </c>
      <c r="K8" s="460">
        <f t="shared" si="0"/>
        <v>52.091</v>
      </c>
      <c r="L8" s="490">
        <v>41.53</v>
      </c>
      <c r="M8" s="490">
        <v>1.768</v>
      </c>
      <c r="N8" s="256"/>
      <c r="O8" s="193"/>
    </row>
    <row r="9" spans="1:15" ht="16.5" customHeight="1">
      <c r="A9" s="56" t="s">
        <v>15</v>
      </c>
      <c r="B9" s="56"/>
      <c r="C9" s="56"/>
      <c r="D9" s="490">
        <v>22.226</v>
      </c>
      <c r="E9" s="490">
        <v>2.006</v>
      </c>
      <c r="F9" s="490">
        <v>0.745</v>
      </c>
      <c r="G9" s="490">
        <v>0.084</v>
      </c>
      <c r="H9" s="490">
        <v>0.183</v>
      </c>
      <c r="I9" s="490">
        <v>1.911</v>
      </c>
      <c r="J9" s="490">
        <v>0.064</v>
      </c>
      <c r="K9" s="460">
        <f t="shared" si="0"/>
        <v>27.219</v>
      </c>
      <c r="L9" s="490">
        <v>23.863</v>
      </c>
      <c r="M9" s="490">
        <v>1.122</v>
      </c>
      <c r="N9" s="256"/>
      <c r="O9" s="193"/>
    </row>
    <row r="10" spans="1:15" ht="16.5" customHeight="1">
      <c r="A10" s="56" t="s">
        <v>16</v>
      </c>
      <c r="B10" s="56"/>
      <c r="C10" s="56"/>
      <c r="D10" s="490">
        <v>68.867</v>
      </c>
      <c r="E10" s="490">
        <v>10.267</v>
      </c>
      <c r="F10" s="490">
        <v>3.114</v>
      </c>
      <c r="G10" s="490">
        <v>0.287</v>
      </c>
      <c r="H10" s="490">
        <v>1.343</v>
      </c>
      <c r="I10" s="490">
        <v>10.887</v>
      </c>
      <c r="J10" s="490">
        <v>0.379</v>
      </c>
      <c r="K10" s="460">
        <f t="shared" si="0"/>
        <v>95.14400000000002</v>
      </c>
      <c r="L10" s="490">
        <v>73.303</v>
      </c>
      <c r="M10" s="490">
        <v>4.486</v>
      </c>
      <c r="N10" s="256"/>
      <c r="O10" s="193"/>
    </row>
    <row r="11" spans="1:15" ht="16.5" customHeight="1">
      <c r="A11" s="56" t="s">
        <v>17</v>
      </c>
      <c r="B11" s="56"/>
      <c r="C11" s="56"/>
      <c r="D11" s="490">
        <v>46.895</v>
      </c>
      <c r="E11" s="490">
        <v>4.199</v>
      </c>
      <c r="F11" s="490">
        <v>1.275</v>
      </c>
      <c r="G11" s="490">
        <v>0.261</v>
      </c>
      <c r="H11" s="490">
        <v>0.61</v>
      </c>
      <c r="I11" s="490">
        <v>4.601</v>
      </c>
      <c r="J11" s="490">
        <v>0.144</v>
      </c>
      <c r="K11" s="460">
        <f t="shared" si="0"/>
        <v>57.985</v>
      </c>
      <c r="L11" s="490">
        <v>50.62</v>
      </c>
      <c r="M11" s="490">
        <v>3.423</v>
      </c>
      <c r="N11" s="256"/>
      <c r="O11" s="193"/>
    </row>
    <row r="12" spans="1:15" ht="16.5" customHeight="1">
      <c r="A12" s="56" t="s">
        <v>18</v>
      </c>
      <c r="B12" s="56"/>
      <c r="C12" s="56"/>
      <c r="D12" s="490">
        <v>49.278</v>
      </c>
      <c r="E12" s="490">
        <v>5.566</v>
      </c>
      <c r="F12" s="490">
        <v>1.545</v>
      </c>
      <c r="G12" s="490">
        <v>0.223</v>
      </c>
      <c r="H12" s="490">
        <v>0.783</v>
      </c>
      <c r="I12" s="490">
        <v>5.562</v>
      </c>
      <c r="J12" s="490">
        <v>0.217</v>
      </c>
      <c r="K12" s="460">
        <f t="shared" si="0"/>
        <v>63.174</v>
      </c>
      <c r="L12" s="490">
        <v>53.009</v>
      </c>
      <c r="M12" s="490">
        <v>2.949</v>
      </c>
      <c r="N12" s="256"/>
      <c r="O12" s="193"/>
    </row>
    <row r="13" spans="1:15" ht="16.5" customHeight="1">
      <c r="A13" s="56" t="s">
        <v>19</v>
      </c>
      <c r="B13" s="56"/>
      <c r="C13" s="56"/>
      <c r="D13" s="490">
        <v>49.269</v>
      </c>
      <c r="E13" s="490">
        <v>3.594</v>
      </c>
      <c r="F13" s="490">
        <v>1.114</v>
      </c>
      <c r="G13" s="490">
        <v>0.083</v>
      </c>
      <c r="H13" s="490">
        <v>0.253</v>
      </c>
      <c r="I13" s="490">
        <v>2.556</v>
      </c>
      <c r="J13" s="490">
        <v>0.058</v>
      </c>
      <c r="K13" s="460">
        <f t="shared" si="0"/>
        <v>56.92699999999999</v>
      </c>
      <c r="L13" s="490">
        <v>51.476</v>
      </c>
      <c r="M13" s="490">
        <v>2.375</v>
      </c>
      <c r="N13" s="256"/>
      <c r="O13" s="193"/>
    </row>
    <row r="14" spans="1:15" ht="16.5" customHeight="1">
      <c r="A14" s="56" t="s">
        <v>20</v>
      </c>
      <c r="B14" s="56"/>
      <c r="C14" s="56"/>
      <c r="D14" s="490">
        <v>42.798</v>
      </c>
      <c r="E14" s="490">
        <v>4.478</v>
      </c>
      <c r="F14" s="490">
        <v>1.672</v>
      </c>
      <c r="G14" s="490">
        <v>0.119</v>
      </c>
      <c r="H14" s="490">
        <v>0.379</v>
      </c>
      <c r="I14" s="490">
        <v>4.205</v>
      </c>
      <c r="J14" s="490">
        <v>0.12</v>
      </c>
      <c r="K14" s="460">
        <f t="shared" si="0"/>
        <v>53.770999999999994</v>
      </c>
      <c r="L14" s="490">
        <v>45.247</v>
      </c>
      <c r="M14" s="490">
        <v>2.463</v>
      </c>
      <c r="N14" s="256"/>
      <c r="O14" s="193"/>
    </row>
    <row r="15" spans="1:15" ht="16.5" customHeight="1">
      <c r="A15" s="56" t="s">
        <v>21</v>
      </c>
      <c r="B15" s="56"/>
      <c r="C15" s="56"/>
      <c r="D15" s="490">
        <v>41.751</v>
      </c>
      <c r="E15" s="490">
        <v>2.293</v>
      </c>
      <c r="F15" s="490">
        <v>0.825</v>
      </c>
      <c r="G15" s="490">
        <v>0.125</v>
      </c>
      <c r="H15" s="490">
        <v>0.187</v>
      </c>
      <c r="I15" s="490">
        <v>2.022</v>
      </c>
      <c r="J15" s="490">
        <v>0.127</v>
      </c>
      <c r="K15" s="460">
        <f t="shared" si="0"/>
        <v>47.33</v>
      </c>
      <c r="L15" s="490">
        <v>43.427</v>
      </c>
      <c r="M15" s="490">
        <v>1.481</v>
      </c>
      <c r="N15" s="256"/>
      <c r="O15" s="193"/>
    </row>
    <row r="16" spans="1:15" ht="16.5" customHeight="1">
      <c r="A16" s="56" t="s">
        <v>22</v>
      </c>
      <c r="B16" s="56"/>
      <c r="C16" s="56"/>
      <c r="D16" s="490">
        <v>153.215</v>
      </c>
      <c r="E16" s="490">
        <v>11.474</v>
      </c>
      <c r="F16" s="490">
        <v>4.662</v>
      </c>
      <c r="G16" s="490">
        <v>0.977</v>
      </c>
      <c r="H16" s="490">
        <v>0.617</v>
      </c>
      <c r="I16" s="490">
        <v>11.009</v>
      </c>
      <c r="J16" s="490">
        <v>0.194</v>
      </c>
      <c r="K16" s="460">
        <f t="shared" si="0"/>
        <v>182.148</v>
      </c>
      <c r="L16" s="490">
        <v>160.65</v>
      </c>
      <c r="M16" s="490">
        <v>8.861</v>
      </c>
      <c r="N16" s="256"/>
      <c r="O16" s="193"/>
    </row>
    <row r="17" spans="1:15" ht="16.5" customHeight="1">
      <c r="A17" s="56" t="s">
        <v>23</v>
      </c>
      <c r="B17" s="56"/>
      <c r="C17" s="56"/>
      <c r="D17" s="490">
        <v>11.963</v>
      </c>
      <c r="E17" s="490">
        <v>2.742</v>
      </c>
      <c r="F17" s="490">
        <v>0.343</v>
      </c>
      <c r="G17" s="490">
        <v>0.154</v>
      </c>
      <c r="H17" s="490">
        <v>0.316</v>
      </c>
      <c r="I17" s="490">
        <v>1.386</v>
      </c>
      <c r="J17" s="490">
        <v>0.105</v>
      </c>
      <c r="K17" s="460">
        <f t="shared" si="0"/>
        <v>17.009</v>
      </c>
      <c r="L17" s="490">
        <v>12.576</v>
      </c>
      <c r="M17" s="490">
        <v>0.507</v>
      </c>
      <c r="N17" s="256"/>
      <c r="O17" s="193"/>
    </row>
    <row r="18" spans="1:15" ht="16.5" customHeight="1">
      <c r="A18" s="56" t="s">
        <v>24</v>
      </c>
      <c r="B18" s="56"/>
      <c r="C18" s="56"/>
      <c r="D18" s="490">
        <v>66.388</v>
      </c>
      <c r="E18" s="490">
        <v>6.203</v>
      </c>
      <c r="F18" s="490">
        <v>2.177</v>
      </c>
      <c r="G18" s="490">
        <v>0.151</v>
      </c>
      <c r="H18" s="490">
        <v>1.379</v>
      </c>
      <c r="I18" s="490">
        <v>5.201</v>
      </c>
      <c r="J18" s="490">
        <v>0.351</v>
      </c>
      <c r="K18" s="460">
        <f t="shared" si="0"/>
        <v>81.85000000000001</v>
      </c>
      <c r="L18" s="490">
        <v>70.582</v>
      </c>
      <c r="M18" s="490">
        <v>3.489</v>
      </c>
      <c r="N18" s="256"/>
      <c r="O18" s="193"/>
    </row>
    <row r="19" spans="1:15" ht="16.5" customHeight="1">
      <c r="A19" s="56" t="s">
        <v>25</v>
      </c>
      <c r="B19" s="56"/>
      <c r="C19" s="56"/>
      <c r="D19" s="490">
        <v>155.536</v>
      </c>
      <c r="E19" s="490">
        <v>14.766</v>
      </c>
      <c r="F19" s="490">
        <v>5.783</v>
      </c>
      <c r="G19" s="490">
        <v>1.013</v>
      </c>
      <c r="H19" s="490">
        <v>1.414</v>
      </c>
      <c r="I19" s="490">
        <v>13.916</v>
      </c>
      <c r="J19" s="490">
        <v>0.52</v>
      </c>
      <c r="K19" s="460">
        <f t="shared" si="0"/>
        <v>192.94799999999998</v>
      </c>
      <c r="L19" s="490">
        <v>165.266</v>
      </c>
      <c r="M19" s="490">
        <v>8.035</v>
      </c>
      <c r="N19" s="256"/>
      <c r="O19" s="193"/>
    </row>
    <row r="20" spans="1:15" ht="16.5" customHeight="1">
      <c r="A20" s="56" t="s">
        <v>26</v>
      </c>
      <c r="B20" s="56"/>
      <c r="C20" s="56"/>
      <c r="D20" s="490">
        <v>190.378</v>
      </c>
      <c r="E20" s="490">
        <v>26.659</v>
      </c>
      <c r="F20" s="490">
        <v>3.026</v>
      </c>
      <c r="G20" s="490">
        <v>1.897</v>
      </c>
      <c r="H20" s="490">
        <v>1.992</v>
      </c>
      <c r="I20" s="490">
        <v>19.082</v>
      </c>
      <c r="J20" s="490">
        <v>0.623</v>
      </c>
      <c r="K20" s="460">
        <f t="shared" si="0"/>
        <v>243.65699999999995</v>
      </c>
      <c r="L20" s="490">
        <v>207.397</v>
      </c>
      <c r="M20" s="490">
        <v>54.277</v>
      </c>
      <c r="N20" s="256"/>
      <c r="O20" s="193"/>
    </row>
    <row r="21" spans="1:15" ht="16.5" customHeight="1">
      <c r="A21" s="56" t="s">
        <v>27</v>
      </c>
      <c r="B21" s="56"/>
      <c r="C21" s="56"/>
      <c r="D21" s="490">
        <v>103.03</v>
      </c>
      <c r="E21" s="490">
        <v>17.461</v>
      </c>
      <c r="F21" s="490">
        <v>4.499</v>
      </c>
      <c r="G21" s="490">
        <v>0.401</v>
      </c>
      <c r="H21" s="490">
        <v>1.521</v>
      </c>
      <c r="I21" s="490">
        <v>11.328</v>
      </c>
      <c r="J21" s="490">
        <v>1.052</v>
      </c>
      <c r="K21" s="460">
        <f t="shared" si="0"/>
        <v>139.29199999999997</v>
      </c>
      <c r="L21" s="490">
        <v>108.074</v>
      </c>
      <c r="M21" s="490">
        <v>5.522</v>
      </c>
      <c r="N21" s="256"/>
      <c r="O21" s="193"/>
    </row>
    <row r="22" spans="1:15" ht="16.5" customHeight="1">
      <c r="A22" s="56" t="s">
        <v>28</v>
      </c>
      <c r="B22" s="56"/>
      <c r="C22" s="56"/>
      <c r="D22" s="490">
        <v>29.866</v>
      </c>
      <c r="E22" s="490">
        <v>1.71</v>
      </c>
      <c r="F22" s="490">
        <v>0.713</v>
      </c>
      <c r="G22" s="490">
        <v>0.293</v>
      </c>
      <c r="H22" s="490">
        <v>0.102</v>
      </c>
      <c r="I22" s="490">
        <v>2.529</v>
      </c>
      <c r="J22" s="490">
        <v>0.039</v>
      </c>
      <c r="K22" s="460">
        <f t="shared" si="0"/>
        <v>35.251999999999995</v>
      </c>
      <c r="L22" s="490">
        <v>32.11</v>
      </c>
      <c r="M22" s="490">
        <v>1.42</v>
      </c>
      <c r="N22" s="256"/>
      <c r="O22" s="193"/>
    </row>
    <row r="23" spans="1:15" ht="16.5" customHeight="1">
      <c r="A23" s="56" t="s">
        <v>29</v>
      </c>
      <c r="B23" s="56"/>
      <c r="C23" s="56"/>
      <c r="D23" s="490">
        <v>33.78</v>
      </c>
      <c r="E23" s="490">
        <v>4.251</v>
      </c>
      <c r="F23" s="490">
        <v>1.392</v>
      </c>
      <c r="G23" s="490">
        <v>0.594</v>
      </c>
      <c r="H23" s="490">
        <v>0.429</v>
      </c>
      <c r="I23" s="490">
        <v>3.08</v>
      </c>
      <c r="J23" s="490">
        <v>0.093</v>
      </c>
      <c r="K23" s="460">
        <f t="shared" si="0"/>
        <v>43.61900000000001</v>
      </c>
      <c r="L23" s="490">
        <v>36.228</v>
      </c>
      <c r="M23" s="490">
        <v>1.998</v>
      </c>
      <c r="N23" s="256"/>
      <c r="O23" s="193"/>
    </row>
    <row r="24" spans="1:15" ht="16.5" customHeight="1">
      <c r="A24" s="56" t="s">
        <v>30</v>
      </c>
      <c r="B24" s="56"/>
      <c r="C24" s="56"/>
      <c r="D24" s="490">
        <v>41.704</v>
      </c>
      <c r="E24" s="490">
        <v>5.302</v>
      </c>
      <c r="F24" s="490">
        <v>2.107</v>
      </c>
      <c r="G24" s="490">
        <v>0.143</v>
      </c>
      <c r="H24" s="490">
        <v>0.721</v>
      </c>
      <c r="I24" s="490">
        <v>4.27</v>
      </c>
      <c r="J24" s="490">
        <v>0.283</v>
      </c>
      <c r="K24" s="460">
        <f t="shared" si="0"/>
        <v>54.53</v>
      </c>
      <c r="L24" s="490">
        <v>43.588</v>
      </c>
      <c r="M24" s="490">
        <v>1.985</v>
      </c>
      <c r="N24" s="256"/>
      <c r="O24" s="193"/>
    </row>
    <row r="25" spans="1:15" ht="16.5" customHeight="1">
      <c r="A25" s="56" t="s">
        <v>31</v>
      </c>
      <c r="B25" s="56"/>
      <c r="C25" s="56"/>
      <c r="D25" s="490">
        <v>53.594</v>
      </c>
      <c r="E25" s="490">
        <v>5.132</v>
      </c>
      <c r="F25" s="490">
        <v>1.736</v>
      </c>
      <c r="G25" s="490">
        <v>0.193</v>
      </c>
      <c r="H25" s="490">
        <v>0.722</v>
      </c>
      <c r="I25" s="490">
        <v>5.101</v>
      </c>
      <c r="J25" s="490">
        <v>0.169</v>
      </c>
      <c r="K25" s="460">
        <f t="shared" si="0"/>
        <v>66.64699999999999</v>
      </c>
      <c r="L25" s="490">
        <v>57.62</v>
      </c>
      <c r="M25" s="490">
        <v>3.128</v>
      </c>
      <c r="N25" s="256"/>
      <c r="O25" s="193"/>
    </row>
    <row r="26" spans="1:15" ht="16.5" customHeight="1">
      <c r="A26" s="56" t="s">
        <v>32</v>
      </c>
      <c r="B26" s="56"/>
      <c r="C26" s="56"/>
      <c r="D26" s="490">
        <v>120.235</v>
      </c>
      <c r="E26" s="490">
        <v>13.268</v>
      </c>
      <c r="F26" s="490">
        <v>2.567</v>
      </c>
      <c r="G26" s="490">
        <v>0.659</v>
      </c>
      <c r="H26" s="490">
        <v>3.553</v>
      </c>
      <c r="I26" s="490">
        <v>12.919</v>
      </c>
      <c r="J26" s="490">
        <v>0.335</v>
      </c>
      <c r="K26" s="460">
        <f t="shared" si="0"/>
        <v>153.536</v>
      </c>
      <c r="L26" s="490">
        <v>132.088</v>
      </c>
      <c r="M26" s="490">
        <v>8.563</v>
      </c>
      <c r="N26" s="256"/>
      <c r="O26" s="193"/>
    </row>
    <row r="27" spans="1:15" ht="16.5" customHeight="1">
      <c r="A27" s="56" t="s">
        <v>33</v>
      </c>
      <c r="B27" s="56"/>
      <c r="C27" s="56"/>
      <c r="D27" s="490">
        <v>9.833</v>
      </c>
      <c r="E27" s="490">
        <v>2.356</v>
      </c>
      <c r="F27" s="490">
        <v>0.571</v>
      </c>
      <c r="G27" s="490">
        <v>0.038</v>
      </c>
      <c r="H27" s="490">
        <v>0.188</v>
      </c>
      <c r="I27" s="490">
        <v>2.286</v>
      </c>
      <c r="J27" s="490">
        <v>0.187</v>
      </c>
      <c r="K27" s="460">
        <f t="shared" si="0"/>
        <v>15.459</v>
      </c>
      <c r="L27" s="490">
        <v>10.315</v>
      </c>
      <c r="M27" s="490">
        <v>0.532</v>
      </c>
      <c r="N27" s="256"/>
      <c r="O27" s="193"/>
    </row>
    <row r="28" spans="1:15" ht="16.5" customHeight="1">
      <c r="A28" s="56" t="s">
        <v>34</v>
      </c>
      <c r="B28" s="56"/>
      <c r="C28" s="56"/>
      <c r="D28" s="490">
        <v>68.826</v>
      </c>
      <c r="E28" s="490">
        <v>8.618</v>
      </c>
      <c r="F28" s="490">
        <v>2.453</v>
      </c>
      <c r="G28" s="490">
        <v>0.268</v>
      </c>
      <c r="H28" s="490">
        <v>0.962</v>
      </c>
      <c r="I28" s="490">
        <v>6.866</v>
      </c>
      <c r="J28" s="490">
        <v>0.359</v>
      </c>
      <c r="K28" s="460">
        <f t="shared" si="0"/>
        <v>88.35199999999999</v>
      </c>
      <c r="L28" s="490">
        <v>71.665</v>
      </c>
      <c r="M28" s="490">
        <v>3.941</v>
      </c>
      <c r="N28" s="256"/>
      <c r="O28" s="193"/>
    </row>
    <row r="29" spans="1:15" ht="16.5" customHeight="1">
      <c r="A29" s="56" t="s">
        <v>35</v>
      </c>
      <c r="B29" s="56"/>
      <c r="C29" s="56"/>
      <c r="D29" s="490">
        <v>67.488</v>
      </c>
      <c r="E29" s="490">
        <v>5.916</v>
      </c>
      <c r="F29" s="490">
        <v>1.861</v>
      </c>
      <c r="G29" s="490">
        <v>0.469</v>
      </c>
      <c r="H29" s="490">
        <v>1.27</v>
      </c>
      <c r="I29" s="490">
        <v>5.54</v>
      </c>
      <c r="J29" s="490">
        <v>0.223</v>
      </c>
      <c r="K29" s="460">
        <f t="shared" si="0"/>
        <v>82.767</v>
      </c>
      <c r="L29" s="490">
        <v>72.191</v>
      </c>
      <c r="M29" s="490">
        <v>4.449</v>
      </c>
      <c r="N29" s="256"/>
      <c r="O29" s="193"/>
    </row>
    <row r="30" spans="1:15" ht="16.5" customHeight="1">
      <c r="A30" s="56" t="s">
        <v>36</v>
      </c>
      <c r="B30" s="56"/>
      <c r="C30" s="56"/>
      <c r="D30" s="490">
        <v>54.582</v>
      </c>
      <c r="E30" s="490">
        <v>7.961</v>
      </c>
      <c r="F30" s="490">
        <v>1.939</v>
      </c>
      <c r="G30" s="490">
        <v>0.182</v>
      </c>
      <c r="H30" s="490">
        <v>1.883</v>
      </c>
      <c r="I30" s="490">
        <v>6.269</v>
      </c>
      <c r="J30" s="490">
        <v>0.338</v>
      </c>
      <c r="K30" s="460">
        <f t="shared" si="0"/>
        <v>73.154</v>
      </c>
      <c r="L30" s="490">
        <v>56.916</v>
      </c>
      <c r="M30" s="490">
        <v>3.313</v>
      </c>
      <c r="N30" s="256"/>
      <c r="O30" s="193"/>
    </row>
    <row r="31" spans="1:15" ht="16.5" customHeight="1">
      <c r="A31" s="56" t="s">
        <v>37</v>
      </c>
      <c r="B31" s="56"/>
      <c r="C31" s="56"/>
      <c r="D31" s="490">
        <v>10.519</v>
      </c>
      <c r="E31" s="490">
        <v>2.763</v>
      </c>
      <c r="F31" s="490">
        <v>0.498</v>
      </c>
      <c r="G31" s="490">
        <v>0.094</v>
      </c>
      <c r="H31" s="490">
        <v>0.273</v>
      </c>
      <c r="I31" s="490">
        <v>1.096</v>
      </c>
      <c r="J31" s="490">
        <v>0.149</v>
      </c>
      <c r="K31" s="460">
        <f t="shared" si="0"/>
        <v>15.391999999999998</v>
      </c>
      <c r="L31" s="490">
        <v>10.862</v>
      </c>
      <c r="M31" s="490">
        <v>0.691</v>
      </c>
      <c r="N31" s="256"/>
      <c r="O31" s="193"/>
    </row>
    <row r="32" spans="1:15" ht="16.5" customHeight="1">
      <c r="A32" s="56" t="s">
        <v>38</v>
      </c>
      <c r="B32" s="56"/>
      <c r="C32" s="56"/>
      <c r="D32" s="490">
        <v>49.689</v>
      </c>
      <c r="E32" s="490">
        <v>4.458</v>
      </c>
      <c r="F32" s="490">
        <v>1.564</v>
      </c>
      <c r="G32" s="490">
        <v>0.568</v>
      </c>
      <c r="H32" s="490">
        <v>0.398</v>
      </c>
      <c r="I32" s="490">
        <v>4.372</v>
      </c>
      <c r="J32" s="490">
        <v>0.12</v>
      </c>
      <c r="K32" s="460">
        <f t="shared" si="0"/>
        <v>61.169</v>
      </c>
      <c r="L32" s="490">
        <v>52.569</v>
      </c>
      <c r="M32" s="490">
        <v>2.545</v>
      </c>
      <c r="N32" s="256"/>
      <c r="O32" s="193"/>
    </row>
    <row r="33" spans="1:15" ht="16.5" customHeight="1">
      <c r="A33" s="56" t="s">
        <v>39</v>
      </c>
      <c r="B33" s="56"/>
      <c r="C33" s="56"/>
      <c r="D33" s="490">
        <v>127.173</v>
      </c>
      <c r="E33" s="490">
        <v>11.924</v>
      </c>
      <c r="F33" s="490">
        <v>2.897</v>
      </c>
      <c r="G33" s="490">
        <v>0.668</v>
      </c>
      <c r="H33" s="490">
        <v>2.592</v>
      </c>
      <c r="I33" s="490">
        <v>12.306</v>
      </c>
      <c r="J33" s="490">
        <v>0.465</v>
      </c>
      <c r="K33" s="460">
        <f t="shared" si="0"/>
        <v>158.02500000000003</v>
      </c>
      <c r="L33" s="490">
        <v>136.866</v>
      </c>
      <c r="M33" s="490">
        <v>8.813</v>
      </c>
      <c r="N33" s="256"/>
      <c r="O33" s="193"/>
    </row>
    <row r="34" spans="1:15" ht="16.5" customHeight="1">
      <c r="A34" s="56" t="s">
        <v>40</v>
      </c>
      <c r="B34" s="56"/>
      <c r="C34" s="56"/>
      <c r="D34" s="490">
        <v>46.596</v>
      </c>
      <c r="E34" s="490">
        <v>5.936</v>
      </c>
      <c r="F34" s="490">
        <v>1.059</v>
      </c>
      <c r="G34" s="490">
        <v>0.141</v>
      </c>
      <c r="H34" s="490">
        <v>0.73</v>
      </c>
      <c r="I34" s="490">
        <v>4.278</v>
      </c>
      <c r="J34" s="490">
        <v>0.134</v>
      </c>
      <c r="K34" s="460">
        <f t="shared" si="0"/>
        <v>58.87399999999999</v>
      </c>
      <c r="L34" s="490">
        <v>48.893</v>
      </c>
      <c r="M34" s="490">
        <v>9.73</v>
      </c>
      <c r="N34" s="256"/>
      <c r="O34" s="193"/>
    </row>
    <row r="35" spans="1:15" ht="16.5" customHeight="1">
      <c r="A35" s="56" t="s">
        <v>41</v>
      </c>
      <c r="B35" s="56"/>
      <c r="C35" s="56"/>
      <c r="D35" s="490">
        <v>33.572</v>
      </c>
      <c r="E35" s="490">
        <v>12.543</v>
      </c>
      <c r="F35" s="490">
        <v>0.83</v>
      </c>
      <c r="G35" s="490">
        <v>0.275</v>
      </c>
      <c r="H35" s="490">
        <v>0.32</v>
      </c>
      <c r="I35" s="490">
        <v>3.116</v>
      </c>
      <c r="J35" s="490">
        <v>0.071</v>
      </c>
      <c r="K35" s="460">
        <f t="shared" si="0"/>
        <v>50.727</v>
      </c>
      <c r="L35" s="490">
        <v>36.418</v>
      </c>
      <c r="M35" s="490">
        <v>3.741</v>
      </c>
      <c r="N35" s="256"/>
      <c r="O35" s="193"/>
    </row>
    <row r="36" spans="1:15" ht="16.5" customHeight="1">
      <c r="A36" s="56" t="s">
        <v>42</v>
      </c>
      <c r="B36" s="56"/>
      <c r="C36" s="56"/>
      <c r="D36" s="490">
        <v>72.737</v>
      </c>
      <c r="E36" s="490">
        <v>7.238</v>
      </c>
      <c r="F36" s="490">
        <v>2.528</v>
      </c>
      <c r="G36" s="490">
        <v>0.392</v>
      </c>
      <c r="H36" s="490">
        <v>2.624</v>
      </c>
      <c r="I36" s="490">
        <v>6.173</v>
      </c>
      <c r="J36" s="490">
        <v>0.423</v>
      </c>
      <c r="K36" s="460">
        <f t="shared" si="0"/>
        <v>92.115</v>
      </c>
      <c r="L36" s="490">
        <v>77.845</v>
      </c>
      <c r="M36" s="490">
        <v>4.282</v>
      </c>
      <c r="N36" s="256"/>
      <c r="O36" s="193"/>
    </row>
    <row r="37" spans="1:15" ht="16.5" customHeight="1">
      <c r="A37" s="56"/>
      <c r="B37" s="56"/>
      <c r="C37" s="56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O37" s="193"/>
    </row>
    <row r="38" spans="1:13" ht="16.5" customHeight="1">
      <c r="A38" s="367" t="s">
        <v>43</v>
      </c>
      <c r="B38" s="367"/>
      <c r="C38" s="367"/>
      <c r="D38" s="461">
        <f>SUM(D5:D36)</f>
        <v>2132.26</v>
      </c>
      <c r="E38" s="461">
        <f aca="true" t="shared" si="1" ref="E38:M38">SUM(E5:E36)</f>
        <v>249.11400000000003</v>
      </c>
      <c r="F38" s="461">
        <f t="shared" si="1"/>
        <v>67.45599999999999</v>
      </c>
      <c r="G38" s="461">
        <f t="shared" si="1"/>
        <v>12.614</v>
      </c>
      <c r="H38" s="461">
        <f t="shared" si="1"/>
        <v>32.712999999999994</v>
      </c>
      <c r="I38" s="461">
        <f t="shared" si="1"/>
        <v>203.193</v>
      </c>
      <c r="J38" s="461">
        <f t="shared" si="1"/>
        <v>9.730999999999998</v>
      </c>
      <c r="K38" s="461">
        <f t="shared" si="1"/>
        <v>2707.0809999999988</v>
      </c>
      <c r="L38" s="461">
        <f t="shared" si="1"/>
        <v>2264.6859999999997</v>
      </c>
      <c r="M38" s="461">
        <f t="shared" si="1"/>
        <v>174.232</v>
      </c>
    </row>
    <row r="39" ht="9" customHeight="1"/>
    <row r="40" ht="12.75">
      <c r="A40" t="s">
        <v>272</v>
      </c>
    </row>
    <row r="41" ht="12.75">
      <c r="A41" t="s">
        <v>273</v>
      </c>
    </row>
    <row r="42" ht="12.75">
      <c r="A42" t="s">
        <v>507</v>
      </c>
    </row>
    <row r="43" ht="12.75">
      <c r="A43" t="s">
        <v>508</v>
      </c>
    </row>
    <row r="44" ht="80.25" customHeight="1"/>
  </sheetData>
  <mergeCells count="1">
    <mergeCell ref="K2:M2"/>
  </mergeCells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Header>&amp;R&amp;"Arial,Bold"&amp;14ROAD TRANSPORT VEHICLES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4.7109375" style="53" customWidth="1"/>
    <col min="2" max="2" width="12.28125" style="53" customWidth="1"/>
    <col min="3" max="3" width="12.421875" style="53" customWidth="1"/>
    <col min="4" max="4" width="11.28125" style="53" customWidth="1"/>
    <col min="5" max="5" width="1.8515625" style="53" customWidth="1"/>
    <col min="6" max="6" width="11.8515625" style="53" customWidth="1"/>
    <col min="7" max="7" width="1.1484375" style="53" customWidth="1"/>
    <col min="8" max="8" width="11.57421875" style="53" customWidth="1"/>
    <col min="9" max="9" width="1.28515625" style="53" customWidth="1"/>
    <col min="10" max="10" width="11.28125" style="53" customWidth="1"/>
    <col min="11" max="11" width="1.421875" style="53" customWidth="1"/>
    <col min="12" max="12" width="14.00390625" style="53" customWidth="1"/>
    <col min="13" max="13" width="1.421875" style="53" customWidth="1"/>
    <col min="14" max="14" width="9.140625" style="53" customWidth="1"/>
    <col min="15" max="15" width="6.00390625" style="53" customWidth="1"/>
    <col min="16" max="16384" width="9.140625" style="53" customWidth="1"/>
  </cols>
  <sheetData>
    <row r="1" spans="1:11" ht="15.75">
      <c r="A1" s="115" t="s">
        <v>509</v>
      </c>
      <c r="B1" s="115"/>
      <c r="C1" s="115"/>
      <c r="D1" s="115"/>
      <c r="E1" s="115"/>
      <c r="F1" s="115"/>
      <c r="G1" s="115"/>
      <c r="H1" s="115"/>
      <c r="I1" s="115"/>
      <c r="K1" s="115" t="s">
        <v>608</v>
      </c>
    </row>
    <row r="2" spans="1:11" ht="15.75">
      <c r="A2" s="53" t="s">
        <v>609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5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54"/>
      <c r="M3" s="148"/>
      <c r="N3" s="148"/>
      <c r="O3" s="148"/>
    </row>
    <row r="4" spans="1:14" ht="15.75">
      <c r="A4" s="368"/>
      <c r="B4" s="368" t="s">
        <v>398</v>
      </c>
      <c r="C4" s="368" t="s">
        <v>400</v>
      </c>
      <c r="D4" s="368" t="s">
        <v>46</v>
      </c>
      <c r="E4" s="368"/>
      <c r="F4" s="368" t="s">
        <v>330</v>
      </c>
      <c r="G4" s="368"/>
      <c r="H4" s="368" t="s">
        <v>331</v>
      </c>
      <c r="I4" s="368"/>
      <c r="J4" s="368" t="s">
        <v>46</v>
      </c>
      <c r="K4" s="368"/>
      <c r="L4" s="368" t="s">
        <v>405</v>
      </c>
      <c r="N4" s="115" t="s">
        <v>405</v>
      </c>
    </row>
    <row r="5" spans="1:14" ht="15.75">
      <c r="A5" s="112"/>
      <c r="B5" s="112" t="s">
        <v>234</v>
      </c>
      <c r="C5" s="112" t="s">
        <v>399</v>
      </c>
      <c r="D5" s="112" t="s">
        <v>234</v>
      </c>
      <c r="E5" s="112"/>
      <c r="F5" s="112" t="s">
        <v>329</v>
      </c>
      <c r="G5" s="112"/>
      <c r="H5" s="112" t="s">
        <v>401</v>
      </c>
      <c r="I5" s="112"/>
      <c r="J5" s="112" t="s">
        <v>332</v>
      </c>
      <c r="K5" s="112"/>
      <c r="L5" s="112" t="s">
        <v>402</v>
      </c>
      <c r="N5" s="115" t="s">
        <v>545</v>
      </c>
    </row>
    <row r="6" spans="1:14" ht="15.75">
      <c r="A6" s="54"/>
      <c r="B6" s="112" t="s">
        <v>328</v>
      </c>
      <c r="C6" s="112" t="s">
        <v>328</v>
      </c>
      <c r="D6" s="112" t="s">
        <v>302</v>
      </c>
      <c r="E6" s="112"/>
      <c r="F6" s="112" t="s">
        <v>301</v>
      </c>
      <c r="G6" s="112"/>
      <c r="H6" s="112" t="s">
        <v>329</v>
      </c>
      <c r="I6" s="112"/>
      <c r="J6" s="112" t="s">
        <v>302</v>
      </c>
      <c r="K6" s="112"/>
      <c r="L6" s="112" t="s">
        <v>403</v>
      </c>
      <c r="N6" s="112" t="s">
        <v>403</v>
      </c>
    </row>
    <row r="7" spans="2:14" ht="15.75">
      <c r="B7" s="112" t="s">
        <v>302</v>
      </c>
      <c r="C7" s="112" t="s">
        <v>302</v>
      </c>
      <c r="D7" s="54"/>
      <c r="E7" s="54"/>
      <c r="F7" s="54"/>
      <c r="G7" s="54"/>
      <c r="H7" s="112" t="s">
        <v>301</v>
      </c>
      <c r="I7" s="112"/>
      <c r="J7" s="54"/>
      <c r="K7" s="54"/>
      <c r="L7" s="112" t="s">
        <v>404</v>
      </c>
      <c r="N7" s="115" t="s">
        <v>543</v>
      </c>
    </row>
    <row r="8" spans="1:15" ht="15.75">
      <c r="A8" s="147" t="s">
        <v>154</v>
      </c>
      <c r="B8" s="147"/>
      <c r="C8" s="147"/>
      <c r="D8" s="148"/>
      <c r="E8" s="148"/>
      <c r="F8" s="148"/>
      <c r="G8" s="148"/>
      <c r="H8" s="147"/>
      <c r="I8" s="147"/>
      <c r="J8" s="148"/>
      <c r="K8" s="148"/>
      <c r="L8" s="147"/>
      <c r="M8" s="148"/>
      <c r="N8" s="147" t="s">
        <v>544</v>
      </c>
      <c r="O8" s="148"/>
    </row>
    <row r="9" ht="12" customHeight="1"/>
    <row r="10" spans="1:14" ht="15">
      <c r="A10" s="53" t="s">
        <v>172</v>
      </c>
      <c r="B10" s="214">
        <v>979</v>
      </c>
      <c r="C10" s="214">
        <v>219</v>
      </c>
      <c r="D10" s="214">
        <v>1198</v>
      </c>
      <c r="E10" s="236"/>
      <c r="F10" s="214">
        <v>1386</v>
      </c>
      <c r="G10" s="214"/>
      <c r="H10" s="214">
        <v>2</v>
      </c>
      <c r="I10" s="214"/>
      <c r="J10" s="214">
        <v>1388</v>
      </c>
      <c r="K10" s="236"/>
      <c r="L10" s="214">
        <v>435</v>
      </c>
      <c r="N10" s="144" t="s">
        <v>610</v>
      </c>
    </row>
    <row r="11" spans="1:14" ht="15">
      <c r="A11" s="53" t="s">
        <v>12</v>
      </c>
      <c r="B11" s="214">
        <v>532</v>
      </c>
      <c r="C11" s="214">
        <v>302</v>
      </c>
      <c r="D11" s="214">
        <v>834</v>
      </c>
      <c r="E11" s="236"/>
      <c r="F11" s="214">
        <v>1841</v>
      </c>
      <c r="G11" s="214"/>
      <c r="H11" s="214">
        <v>62</v>
      </c>
      <c r="I11" s="214"/>
      <c r="J11" s="214">
        <v>1903</v>
      </c>
      <c r="K11" s="236"/>
      <c r="L11" s="214">
        <v>29</v>
      </c>
      <c r="N11" s="53">
        <v>20</v>
      </c>
    </row>
    <row r="12" spans="1:14" ht="15">
      <c r="A12" s="53" t="s">
        <v>13</v>
      </c>
      <c r="B12" s="214">
        <v>149</v>
      </c>
      <c r="C12" s="214">
        <v>75</v>
      </c>
      <c r="D12" s="214">
        <v>224</v>
      </c>
      <c r="E12" s="236"/>
      <c r="F12" s="214">
        <v>269</v>
      </c>
      <c r="G12" s="214"/>
      <c r="H12" s="214">
        <v>121</v>
      </c>
      <c r="I12" s="214"/>
      <c r="J12" s="214">
        <v>390</v>
      </c>
      <c r="K12" s="236"/>
      <c r="L12" s="214">
        <v>9</v>
      </c>
      <c r="N12" s="53">
        <v>9</v>
      </c>
    </row>
    <row r="13" spans="1:14" ht="15">
      <c r="A13" s="53" t="s">
        <v>14</v>
      </c>
      <c r="B13" s="214">
        <v>162</v>
      </c>
      <c r="C13" s="214">
        <v>29</v>
      </c>
      <c r="D13" s="214">
        <v>191</v>
      </c>
      <c r="E13" s="236"/>
      <c r="F13" s="214">
        <v>412</v>
      </c>
      <c r="G13" s="214"/>
      <c r="H13" s="214">
        <v>33</v>
      </c>
      <c r="I13" s="214"/>
      <c r="J13" s="214">
        <v>445</v>
      </c>
      <c r="K13" s="236"/>
      <c r="L13" s="499" t="s">
        <v>53</v>
      </c>
      <c r="N13" s="144" t="s">
        <v>610</v>
      </c>
    </row>
    <row r="14" spans="1:14" ht="15">
      <c r="A14" s="53" t="s">
        <v>15</v>
      </c>
      <c r="B14" s="214">
        <v>40</v>
      </c>
      <c r="C14" s="214">
        <v>80</v>
      </c>
      <c r="D14" s="214">
        <v>120</v>
      </c>
      <c r="E14" s="236"/>
      <c r="F14" s="214">
        <v>164</v>
      </c>
      <c r="G14" s="214"/>
      <c r="H14" s="214">
        <v>20</v>
      </c>
      <c r="I14" s="214"/>
      <c r="J14" s="214">
        <v>184</v>
      </c>
      <c r="K14" s="236"/>
      <c r="L14" s="214">
        <v>5</v>
      </c>
      <c r="N14" s="53">
        <v>3</v>
      </c>
    </row>
    <row r="15" spans="1:14" ht="15">
      <c r="A15" s="53" t="s">
        <v>16</v>
      </c>
      <c r="B15" s="214">
        <v>223</v>
      </c>
      <c r="C15" s="214">
        <v>242</v>
      </c>
      <c r="D15" s="214">
        <v>465</v>
      </c>
      <c r="E15" s="236"/>
      <c r="F15" s="214">
        <v>713</v>
      </c>
      <c r="G15" s="214"/>
      <c r="H15" s="214">
        <v>77</v>
      </c>
      <c r="I15" s="214"/>
      <c r="J15" s="214">
        <v>790</v>
      </c>
      <c r="K15" s="236"/>
      <c r="L15" s="214">
        <v>7</v>
      </c>
      <c r="N15" s="53">
        <v>4</v>
      </c>
    </row>
    <row r="16" spans="1:14" ht="15">
      <c r="A16" s="53" t="s">
        <v>17</v>
      </c>
      <c r="B16" s="214">
        <v>565</v>
      </c>
      <c r="C16" s="214">
        <v>204</v>
      </c>
      <c r="D16" s="214">
        <v>769</v>
      </c>
      <c r="E16" s="236"/>
      <c r="F16" s="214">
        <v>1390</v>
      </c>
      <c r="G16" s="214"/>
      <c r="H16" s="214">
        <v>25</v>
      </c>
      <c r="I16" s="214"/>
      <c r="J16" s="214">
        <v>1415</v>
      </c>
      <c r="K16" s="236"/>
      <c r="L16" s="214">
        <v>218</v>
      </c>
      <c r="N16" s="144" t="s">
        <v>610</v>
      </c>
    </row>
    <row r="17" spans="1:14" ht="15">
      <c r="A17" s="53" t="s">
        <v>18</v>
      </c>
      <c r="B17" s="214">
        <v>125</v>
      </c>
      <c r="C17" s="214">
        <v>107</v>
      </c>
      <c r="D17" s="214">
        <v>232</v>
      </c>
      <c r="E17" s="236"/>
      <c r="F17" s="214">
        <v>682</v>
      </c>
      <c r="G17" s="214"/>
      <c r="H17" s="214">
        <v>20</v>
      </c>
      <c r="I17" s="214"/>
      <c r="J17" s="214">
        <v>702</v>
      </c>
      <c r="K17" s="236"/>
      <c r="L17" s="214">
        <v>29</v>
      </c>
      <c r="N17" s="53">
        <v>20</v>
      </c>
    </row>
    <row r="18" spans="1:14" ht="15">
      <c r="A18" s="53" t="s">
        <v>19</v>
      </c>
      <c r="B18" s="214">
        <v>347</v>
      </c>
      <c r="C18" s="214">
        <v>346</v>
      </c>
      <c r="D18" s="214">
        <v>693</v>
      </c>
      <c r="E18" s="236"/>
      <c r="F18" s="214">
        <v>918</v>
      </c>
      <c r="G18" s="214"/>
      <c r="H18" s="214">
        <v>17</v>
      </c>
      <c r="I18" s="214"/>
      <c r="J18" s="214">
        <v>935</v>
      </c>
      <c r="K18" s="236"/>
      <c r="L18" s="499">
        <v>75</v>
      </c>
      <c r="N18" s="53">
        <v>2</v>
      </c>
    </row>
    <row r="19" spans="1:14" ht="15">
      <c r="A19" s="53" t="s">
        <v>20</v>
      </c>
      <c r="B19" s="214">
        <v>140</v>
      </c>
      <c r="C19" s="214">
        <v>177</v>
      </c>
      <c r="D19" s="214">
        <v>317</v>
      </c>
      <c r="E19" s="236"/>
      <c r="F19" s="499">
        <v>417</v>
      </c>
      <c r="G19" s="214"/>
      <c r="H19" s="499">
        <v>0</v>
      </c>
      <c r="I19" s="214"/>
      <c r="J19" s="214">
        <v>417</v>
      </c>
      <c r="K19" s="236"/>
      <c r="L19" s="214">
        <v>140</v>
      </c>
      <c r="N19" s="144" t="s">
        <v>610</v>
      </c>
    </row>
    <row r="20" spans="1:14" ht="15">
      <c r="A20" s="53" t="s">
        <v>21</v>
      </c>
      <c r="B20" s="214">
        <v>77</v>
      </c>
      <c r="C20" s="214">
        <v>478</v>
      </c>
      <c r="D20" s="214">
        <v>555</v>
      </c>
      <c r="E20" s="236"/>
      <c r="F20" s="214">
        <v>116</v>
      </c>
      <c r="G20" s="214"/>
      <c r="H20" s="214">
        <v>478</v>
      </c>
      <c r="I20" s="214"/>
      <c r="J20" s="214">
        <v>594</v>
      </c>
      <c r="K20" s="236"/>
      <c r="L20" s="214">
        <v>2</v>
      </c>
      <c r="N20" s="53">
        <v>10</v>
      </c>
    </row>
    <row r="21" spans="1:14" ht="15">
      <c r="A21" s="53" t="s">
        <v>157</v>
      </c>
      <c r="B21" s="214">
        <v>1266</v>
      </c>
      <c r="C21" s="214">
        <v>798</v>
      </c>
      <c r="D21" s="214">
        <v>2064</v>
      </c>
      <c r="E21" s="236"/>
      <c r="F21" s="214">
        <v>3638</v>
      </c>
      <c r="G21" s="214"/>
      <c r="H21" s="214">
        <v>1637</v>
      </c>
      <c r="I21" s="214"/>
      <c r="J21" s="214">
        <v>5275</v>
      </c>
      <c r="K21" s="236"/>
      <c r="L21" s="214">
        <v>1266</v>
      </c>
      <c r="N21" s="144" t="s">
        <v>610</v>
      </c>
    </row>
    <row r="22" spans="1:14" ht="15">
      <c r="A22" s="53" t="s">
        <v>158</v>
      </c>
      <c r="B22" s="214">
        <v>95</v>
      </c>
      <c r="C22" s="214">
        <v>21</v>
      </c>
      <c r="D22" s="214">
        <v>116</v>
      </c>
      <c r="E22" s="236"/>
      <c r="F22" s="214">
        <v>157</v>
      </c>
      <c r="G22" s="214"/>
      <c r="H22" s="214">
        <v>15</v>
      </c>
      <c r="I22" s="214"/>
      <c r="J22" s="214">
        <v>172</v>
      </c>
      <c r="K22" s="236"/>
      <c r="L22" s="499" t="s">
        <v>53</v>
      </c>
      <c r="N22" s="144" t="s">
        <v>610</v>
      </c>
    </row>
    <row r="23" spans="1:14" ht="15">
      <c r="A23" s="53" t="s">
        <v>24</v>
      </c>
      <c r="B23" s="214">
        <v>467</v>
      </c>
      <c r="C23" s="214">
        <v>78</v>
      </c>
      <c r="D23" s="214">
        <v>545</v>
      </c>
      <c r="E23" s="236"/>
      <c r="F23" s="214">
        <v>641</v>
      </c>
      <c r="G23" s="214"/>
      <c r="H23" s="214">
        <v>86</v>
      </c>
      <c r="I23" s="214"/>
      <c r="J23" s="214">
        <v>727</v>
      </c>
      <c r="K23" s="236"/>
      <c r="L23" s="214">
        <v>88</v>
      </c>
      <c r="N23" s="53">
        <v>8</v>
      </c>
    </row>
    <row r="24" spans="1:14" ht="15">
      <c r="A24" s="53" t="s">
        <v>25</v>
      </c>
      <c r="B24" s="214">
        <v>473</v>
      </c>
      <c r="C24" s="214">
        <v>320</v>
      </c>
      <c r="D24" s="214">
        <v>793</v>
      </c>
      <c r="E24" s="236"/>
      <c r="F24" s="499">
        <v>1900</v>
      </c>
      <c r="G24" s="214"/>
      <c r="H24" s="499">
        <v>0</v>
      </c>
      <c r="I24" s="214"/>
      <c r="J24" s="214">
        <v>1900</v>
      </c>
      <c r="K24" s="236"/>
      <c r="L24" s="499">
        <v>26</v>
      </c>
      <c r="N24" s="53">
        <v>36</v>
      </c>
    </row>
    <row r="25" spans="1:14" ht="15">
      <c r="A25" s="53" t="s">
        <v>159</v>
      </c>
      <c r="B25" s="214">
        <v>1429</v>
      </c>
      <c r="C25" s="214">
        <v>2832</v>
      </c>
      <c r="D25" s="214">
        <v>4261</v>
      </c>
      <c r="E25" s="236"/>
      <c r="F25" s="214">
        <v>3139</v>
      </c>
      <c r="G25" s="214"/>
      <c r="H25" s="214">
        <v>3453</v>
      </c>
      <c r="I25" s="214"/>
      <c r="J25" s="214">
        <v>6592</v>
      </c>
      <c r="K25" s="236"/>
      <c r="L25" s="214">
        <v>1429</v>
      </c>
      <c r="N25" s="144" t="s">
        <v>610</v>
      </c>
    </row>
    <row r="26" spans="1:14" ht="15">
      <c r="A26" s="53" t="s">
        <v>27</v>
      </c>
      <c r="B26" s="214">
        <v>585</v>
      </c>
      <c r="C26" s="214">
        <v>139</v>
      </c>
      <c r="D26" s="214">
        <v>724</v>
      </c>
      <c r="E26" s="236"/>
      <c r="F26" s="214">
        <v>1010</v>
      </c>
      <c r="G26" s="214"/>
      <c r="H26" s="214">
        <v>159</v>
      </c>
      <c r="I26" s="214"/>
      <c r="J26" s="214">
        <v>1169</v>
      </c>
      <c r="K26" s="236"/>
      <c r="L26" s="214">
        <v>26</v>
      </c>
      <c r="N26" s="53">
        <v>10</v>
      </c>
    </row>
    <row r="27" spans="1:14" ht="15">
      <c r="A27" s="53" t="s">
        <v>28</v>
      </c>
      <c r="B27" s="214">
        <v>243</v>
      </c>
      <c r="C27" s="214">
        <v>164</v>
      </c>
      <c r="D27" s="214">
        <v>407</v>
      </c>
      <c r="E27" s="236"/>
      <c r="F27" s="499"/>
      <c r="G27" s="214"/>
      <c r="H27" s="499"/>
      <c r="I27" s="214"/>
      <c r="J27" s="214">
        <v>930</v>
      </c>
      <c r="K27" s="236"/>
      <c r="L27" s="214">
        <v>17</v>
      </c>
      <c r="N27" s="53">
        <v>4</v>
      </c>
    </row>
    <row r="28" spans="1:14" ht="15">
      <c r="A28" s="53" t="s">
        <v>29</v>
      </c>
      <c r="B28" s="214">
        <v>52</v>
      </c>
      <c r="C28" s="214">
        <v>133</v>
      </c>
      <c r="D28" s="214">
        <v>185</v>
      </c>
      <c r="E28" s="236"/>
      <c r="F28" s="214">
        <v>129</v>
      </c>
      <c r="G28" s="214"/>
      <c r="H28" s="214">
        <v>322</v>
      </c>
      <c r="I28" s="214"/>
      <c r="J28" s="214">
        <v>451</v>
      </c>
      <c r="K28" s="236"/>
      <c r="L28" s="214">
        <v>52</v>
      </c>
      <c r="N28" s="144" t="s">
        <v>610</v>
      </c>
    </row>
    <row r="29" spans="1:14" ht="15">
      <c r="A29" s="53" t="s">
        <v>30</v>
      </c>
      <c r="B29" s="214">
        <v>179</v>
      </c>
      <c r="C29" s="214">
        <v>27</v>
      </c>
      <c r="D29" s="214">
        <v>206</v>
      </c>
      <c r="E29" s="236"/>
      <c r="F29" s="214">
        <v>592</v>
      </c>
      <c r="G29" s="214"/>
      <c r="H29" s="214">
        <v>18</v>
      </c>
      <c r="I29" s="214"/>
      <c r="J29" s="214">
        <v>610</v>
      </c>
      <c r="K29" s="236"/>
      <c r="L29" s="214">
        <v>6</v>
      </c>
      <c r="N29" s="53">
        <v>2</v>
      </c>
    </row>
    <row r="30" spans="1:14" ht="15">
      <c r="A30" s="53" t="s">
        <v>31</v>
      </c>
      <c r="B30" s="214">
        <v>217</v>
      </c>
      <c r="C30" s="214">
        <v>66</v>
      </c>
      <c r="D30" s="214">
        <v>283</v>
      </c>
      <c r="E30" s="236"/>
      <c r="F30" s="214">
        <v>742</v>
      </c>
      <c r="G30" s="214"/>
      <c r="H30" s="214">
        <v>6</v>
      </c>
      <c r="I30" s="214"/>
      <c r="J30" s="214">
        <v>748</v>
      </c>
      <c r="K30" s="236"/>
      <c r="L30" s="214">
        <v>33</v>
      </c>
      <c r="N30" s="53">
        <v>1</v>
      </c>
    </row>
    <row r="31" spans="1:14" ht="15">
      <c r="A31" s="53" t="s">
        <v>32</v>
      </c>
      <c r="B31" s="214">
        <v>494</v>
      </c>
      <c r="C31" s="214">
        <v>1321</v>
      </c>
      <c r="D31" s="214">
        <v>1815</v>
      </c>
      <c r="E31" s="236"/>
      <c r="F31" s="214">
        <v>1526</v>
      </c>
      <c r="G31" s="214"/>
      <c r="H31" s="214">
        <v>1468</v>
      </c>
      <c r="I31" s="214"/>
      <c r="J31" s="214">
        <v>2994</v>
      </c>
      <c r="K31" s="236"/>
      <c r="L31" s="214">
        <v>137</v>
      </c>
      <c r="N31" s="144" t="s">
        <v>610</v>
      </c>
    </row>
    <row r="32" spans="1:14" ht="15">
      <c r="A32" s="53" t="s">
        <v>33</v>
      </c>
      <c r="B32" s="214">
        <v>25</v>
      </c>
      <c r="C32" s="214">
        <v>11</v>
      </c>
      <c r="D32" s="214">
        <v>36</v>
      </c>
      <c r="E32" s="236"/>
      <c r="F32" s="214">
        <v>94</v>
      </c>
      <c r="G32" s="214"/>
      <c r="H32" s="214">
        <v>6</v>
      </c>
      <c r="I32" s="214"/>
      <c r="J32" s="214">
        <v>100</v>
      </c>
      <c r="K32" s="236"/>
      <c r="L32" s="214">
        <v>1</v>
      </c>
      <c r="N32" s="144" t="s">
        <v>610</v>
      </c>
    </row>
    <row r="33" spans="1:14" ht="15">
      <c r="A33" s="53" t="s">
        <v>34</v>
      </c>
      <c r="B33" s="214">
        <v>101</v>
      </c>
      <c r="C33" s="214">
        <v>199</v>
      </c>
      <c r="D33" s="214">
        <v>300</v>
      </c>
      <c r="E33" s="236"/>
      <c r="F33" s="499"/>
      <c r="G33" s="214"/>
      <c r="H33" s="499"/>
      <c r="I33" s="214"/>
      <c r="J33" s="214">
        <v>753</v>
      </c>
      <c r="K33" s="236"/>
      <c r="L33" s="214">
        <v>11</v>
      </c>
      <c r="N33" s="144" t="s">
        <v>610</v>
      </c>
    </row>
    <row r="34" spans="1:14" ht="15">
      <c r="A34" s="53" t="s">
        <v>35</v>
      </c>
      <c r="B34" s="214">
        <v>214</v>
      </c>
      <c r="C34" s="214">
        <v>834</v>
      </c>
      <c r="D34" s="214">
        <v>1048</v>
      </c>
      <c r="E34" s="236"/>
      <c r="F34" s="214">
        <v>501</v>
      </c>
      <c r="G34" s="214"/>
      <c r="H34" s="214">
        <v>928</v>
      </c>
      <c r="I34" s="214"/>
      <c r="J34" s="214">
        <v>1429</v>
      </c>
      <c r="K34" s="236"/>
      <c r="L34" s="214">
        <v>178</v>
      </c>
      <c r="N34" s="53">
        <v>10</v>
      </c>
    </row>
    <row r="35" spans="1:14" ht="15">
      <c r="A35" s="53" t="s">
        <v>36</v>
      </c>
      <c r="B35" s="214">
        <v>237</v>
      </c>
      <c r="C35" s="214">
        <v>98</v>
      </c>
      <c r="D35" s="214">
        <v>335</v>
      </c>
      <c r="E35" s="236"/>
      <c r="F35" s="214">
        <v>427</v>
      </c>
      <c r="G35" s="214"/>
      <c r="H35" s="214">
        <v>39</v>
      </c>
      <c r="I35" s="214"/>
      <c r="J35" s="214">
        <v>466</v>
      </c>
      <c r="K35" s="236"/>
      <c r="L35" s="214">
        <v>16</v>
      </c>
      <c r="N35" s="144" t="s">
        <v>610</v>
      </c>
    </row>
    <row r="36" spans="1:14" ht="15">
      <c r="A36" s="53" t="s">
        <v>37</v>
      </c>
      <c r="B36" s="214">
        <v>82</v>
      </c>
      <c r="C36" s="214">
        <v>60</v>
      </c>
      <c r="D36" s="214">
        <v>142</v>
      </c>
      <c r="E36" s="236"/>
      <c r="F36" s="214">
        <v>344</v>
      </c>
      <c r="G36" s="214"/>
      <c r="H36" s="214">
        <v>55</v>
      </c>
      <c r="I36" s="214">
        <v>399</v>
      </c>
      <c r="J36" s="214">
        <v>399</v>
      </c>
      <c r="K36" s="236"/>
      <c r="L36" s="499" t="s">
        <v>610</v>
      </c>
      <c r="N36" s="144" t="s">
        <v>610</v>
      </c>
    </row>
    <row r="37" spans="1:14" ht="15">
      <c r="A37" s="53" t="s">
        <v>38</v>
      </c>
      <c r="B37" s="214">
        <v>128</v>
      </c>
      <c r="C37" s="214">
        <v>178</v>
      </c>
      <c r="D37" s="214">
        <v>306</v>
      </c>
      <c r="E37" s="236"/>
      <c r="F37" s="214">
        <v>418</v>
      </c>
      <c r="G37" s="214"/>
      <c r="H37" s="214">
        <v>123</v>
      </c>
      <c r="I37" s="214"/>
      <c r="J37" s="214">
        <v>541</v>
      </c>
      <c r="K37" s="236"/>
      <c r="L37" s="214">
        <v>128</v>
      </c>
      <c r="N37" s="144" t="s">
        <v>610</v>
      </c>
    </row>
    <row r="38" spans="1:14" ht="15">
      <c r="A38" s="53" t="s">
        <v>39</v>
      </c>
      <c r="B38" s="214">
        <v>333</v>
      </c>
      <c r="C38" s="214">
        <v>1354</v>
      </c>
      <c r="D38" s="214">
        <v>1687</v>
      </c>
      <c r="E38" s="236"/>
      <c r="F38" s="214">
        <v>776</v>
      </c>
      <c r="G38" s="214"/>
      <c r="H38" s="214">
        <v>1569</v>
      </c>
      <c r="I38" s="214"/>
      <c r="J38" s="214">
        <v>2345</v>
      </c>
      <c r="K38" s="236"/>
      <c r="L38" s="214">
        <v>23</v>
      </c>
      <c r="N38" s="53">
        <v>18</v>
      </c>
    </row>
    <row r="39" spans="1:14" ht="15">
      <c r="A39" s="53" t="s">
        <v>40</v>
      </c>
      <c r="B39" s="214">
        <v>69</v>
      </c>
      <c r="C39" s="214">
        <v>122</v>
      </c>
      <c r="D39" s="214">
        <v>191</v>
      </c>
      <c r="E39" s="236"/>
      <c r="F39" s="214">
        <v>372</v>
      </c>
      <c r="G39" s="214"/>
      <c r="H39" s="214">
        <v>37</v>
      </c>
      <c r="I39" s="214"/>
      <c r="J39" s="214">
        <v>409</v>
      </c>
      <c r="K39" s="236"/>
      <c r="L39" s="214">
        <v>30</v>
      </c>
      <c r="N39" s="53">
        <v>22</v>
      </c>
    </row>
    <row r="40" spans="1:14" ht="15">
      <c r="A40" s="53" t="s">
        <v>41</v>
      </c>
      <c r="B40" s="214">
        <v>334</v>
      </c>
      <c r="C40" s="214">
        <v>18</v>
      </c>
      <c r="D40" s="214">
        <v>352</v>
      </c>
      <c r="E40" s="236"/>
      <c r="F40" s="499">
        <v>530</v>
      </c>
      <c r="G40" s="214"/>
      <c r="H40" s="499" t="s">
        <v>611</v>
      </c>
      <c r="I40" s="214"/>
      <c r="J40" s="214">
        <v>530</v>
      </c>
      <c r="K40" s="236"/>
      <c r="L40" s="214">
        <v>171</v>
      </c>
      <c r="N40" s="53">
        <v>1</v>
      </c>
    </row>
    <row r="41" spans="1:14" ht="15">
      <c r="A41" s="53" t="s">
        <v>42</v>
      </c>
      <c r="B41" s="214">
        <v>166</v>
      </c>
      <c r="C41" s="214">
        <v>301</v>
      </c>
      <c r="D41" s="214">
        <v>467</v>
      </c>
      <c r="E41" s="236"/>
      <c r="F41" s="214">
        <v>335</v>
      </c>
      <c r="G41" s="214">
        <v>589</v>
      </c>
      <c r="H41" s="214">
        <v>589</v>
      </c>
      <c r="I41" s="214"/>
      <c r="J41" s="214">
        <v>924</v>
      </c>
      <c r="K41" s="236"/>
      <c r="L41" s="214">
        <v>67</v>
      </c>
      <c r="N41" s="53">
        <v>44</v>
      </c>
    </row>
    <row r="42" spans="2:11" ht="15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5" ht="15.75">
      <c r="A43" s="148" t="s">
        <v>43</v>
      </c>
      <c r="B43" s="369">
        <f>SUM(B10:B41)</f>
        <v>10528</v>
      </c>
      <c r="C43" s="369">
        <f>SUM(C10:C41)</f>
        <v>11333</v>
      </c>
      <c r="D43" s="369">
        <f>SUM(D10:D41)</f>
        <v>21861</v>
      </c>
      <c r="E43" s="369"/>
      <c r="F43" s="369">
        <f>SUM(F10:F41)</f>
        <v>25579</v>
      </c>
      <c r="G43" s="370" t="s">
        <v>230</v>
      </c>
      <c r="H43" s="369">
        <f>SUM(H10:H41)</f>
        <v>11365</v>
      </c>
      <c r="I43" s="370" t="s">
        <v>230</v>
      </c>
      <c r="J43" s="369">
        <f>SUM(J10:J41)</f>
        <v>38627</v>
      </c>
      <c r="K43" s="371" t="s">
        <v>446</v>
      </c>
      <c r="L43" s="372">
        <f>SUM(L10:L41)</f>
        <v>4654</v>
      </c>
      <c r="M43" s="370" t="s">
        <v>230</v>
      </c>
      <c r="N43" s="147">
        <v>226</v>
      </c>
      <c r="O43" s="148"/>
    </row>
    <row r="44" ht="4.5" customHeight="1"/>
    <row r="45" ht="15">
      <c r="A45" s="116" t="s">
        <v>477</v>
      </c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9.57421875" style="0" bestFit="1" customWidth="1"/>
    <col min="3" max="4" width="10.140625" style="0" customWidth="1"/>
    <col min="5" max="5" width="9.7109375" style="0" customWidth="1"/>
    <col min="6" max="6" width="10.140625" style="0" customWidth="1"/>
    <col min="7" max="8" width="10.8515625" style="0" customWidth="1"/>
    <col min="9" max="9" width="8.00390625" style="0" customWidth="1"/>
    <col min="10" max="10" width="8.8515625" style="0" customWidth="1"/>
  </cols>
  <sheetData>
    <row r="1" s="53" customFormat="1" ht="15.75">
      <c r="A1" s="112" t="s">
        <v>584</v>
      </c>
    </row>
    <row r="2" s="53" customFormat="1" ht="15">
      <c r="A2" s="54" t="s">
        <v>231</v>
      </c>
    </row>
    <row r="3" spans="1:8" s="53" customFormat="1" ht="17.25" customHeight="1">
      <c r="A3" s="368" t="s">
        <v>45</v>
      </c>
      <c r="B3" s="373" t="s">
        <v>145</v>
      </c>
      <c r="C3" s="373" t="s">
        <v>581</v>
      </c>
      <c r="D3" s="373" t="s">
        <v>582</v>
      </c>
      <c r="E3" s="373" t="s">
        <v>583</v>
      </c>
      <c r="F3" s="373" t="s">
        <v>46</v>
      </c>
      <c r="G3" s="373" t="s">
        <v>46</v>
      </c>
      <c r="H3" s="373" t="s">
        <v>166</v>
      </c>
    </row>
    <row r="4" spans="1:8" s="53" customFormat="1" ht="17.25" customHeight="1">
      <c r="A4" s="112"/>
      <c r="B4" s="121">
        <v>1995</v>
      </c>
      <c r="C4" s="121">
        <v>1999</v>
      </c>
      <c r="D4" s="121">
        <v>2004</v>
      </c>
      <c r="E4" s="121">
        <v>2009</v>
      </c>
      <c r="F4" s="121"/>
      <c r="G4" s="121" t="s">
        <v>47</v>
      </c>
      <c r="H4" s="121" t="s">
        <v>165</v>
      </c>
    </row>
    <row r="5" spans="1:8" s="53" customFormat="1" ht="21" customHeight="1">
      <c r="A5" s="148"/>
      <c r="B5" s="344"/>
      <c r="C5" s="344"/>
      <c r="D5" s="344"/>
      <c r="E5" s="344"/>
      <c r="F5" s="344"/>
      <c r="G5" s="344"/>
      <c r="H5" s="344" t="s">
        <v>234</v>
      </c>
    </row>
    <row r="6" spans="1:8" ht="15.75" customHeight="1">
      <c r="A6" s="1"/>
      <c r="E6" s="39" t="s">
        <v>48</v>
      </c>
      <c r="G6" s="39" t="s">
        <v>10</v>
      </c>
      <c r="H6" s="39" t="s">
        <v>49</v>
      </c>
    </row>
    <row r="7" spans="1:6" ht="9" customHeight="1">
      <c r="A7" s="1"/>
      <c r="B7" s="84"/>
      <c r="C7" s="84"/>
      <c r="D7" s="89"/>
      <c r="E7" s="90"/>
      <c r="F7" s="91"/>
    </row>
    <row r="8" spans="1:10" ht="17.25" customHeight="1">
      <c r="A8" s="1" t="s">
        <v>7</v>
      </c>
      <c r="B8" s="83">
        <v>2.151153073813689</v>
      </c>
      <c r="C8" s="83">
        <v>13.022565964019092</v>
      </c>
      <c r="D8" s="83">
        <v>39.43874418717934</v>
      </c>
      <c r="E8" s="83">
        <v>45.387536774987886</v>
      </c>
      <c r="F8" s="83">
        <v>100</v>
      </c>
      <c r="G8" s="491">
        <v>2381.374</v>
      </c>
      <c r="H8" s="216">
        <v>6.0049322976776</v>
      </c>
      <c r="J8" s="45"/>
    </row>
    <row r="9" spans="1:8" ht="17.25" customHeight="1">
      <c r="A9" s="80" t="s">
        <v>9</v>
      </c>
      <c r="B9" s="83">
        <v>2.002898333223903</v>
      </c>
      <c r="C9" s="83">
        <v>13.23651899862118</v>
      </c>
      <c r="D9" s="83">
        <v>39.80072786620769</v>
      </c>
      <c r="E9" s="83">
        <v>44.95985480194723</v>
      </c>
      <c r="F9" s="83">
        <v>100</v>
      </c>
      <c r="G9" s="491">
        <v>2132.26</v>
      </c>
      <c r="H9" s="216">
        <v>6.01226764032978</v>
      </c>
    </row>
    <row r="10" spans="1:8" ht="17.25" customHeight="1">
      <c r="A10" s="1" t="s">
        <v>232</v>
      </c>
      <c r="B10" s="83">
        <v>10.977526091081593</v>
      </c>
      <c r="C10" s="83">
        <v>18.988674098671726</v>
      </c>
      <c r="D10" s="83">
        <v>29.83277988614801</v>
      </c>
      <c r="E10" s="83">
        <v>40.201019924098674</v>
      </c>
      <c r="F10" s="83">
        <v>100</v>
      </c>
      <c r="G10" s="491">
        <v>67.456</v>
      </c>
      <c r="H10" s="216">
        <v>7.86939462229224</v>
      </c>
    </row>
    <row r="11" spans="1:8" ht="17.25" customHeight="1">
      <c r="A11" s="1" t="s">
        <v>52</v>
      </c>
      <c r="B11" s="83">
        <v>10.948152846044078</v>
      </c>
      <c r="C11" s="83">
        <v>24.060567623275723</v>
      </c>
      <c r="D11" s="83">
        <v>27.564610749960362</v>
      </c>
      <c r="E11" s="83">
        <v>37.42666878071984</v>
      </c>
      <c r="F11" s="83">
        <v>100</v>
      </c>
      <c r="G11" s="491">
        <v>12.614</v>
      </c>
      <c r="H11" s="216">
        <v>8.24821784124133</v>
      </c>
    </row>
    <row r="12" spans="1:8" ht="17.25" customHeight="1">
      <c r="A12" s="1" t="s">
        <v>2</v>
      </c>
      <c r="B12" s="83">
        <v>3.8119402072570536</v>
      </c>
      <c r="C12" s="83">
        <v>11.92797970225904</v>
      </c>
      <c r="D12" s="83">
        <v>34.78433650230795</v>
      </c>
      <c r="E12" s="83">
        <v>49.47574358817595</v>
      </c>
      <c r="F12" s="83">
        <v>100</v>
      </c>
      <c r="G12" s="491">
        <v>32.713</v>
      </c>
      <c r="H12" s="216">
        <v>5.97454689262033</v>
      </c>
    </row>
    <row r="13" spans="1:8" ht="17.25" customHeight="1">
      <c r="A13" s="1" t="s">
        <v>3</v>
      </c>
      <c r="B13" s="83">
        <v>18.375140875916003</v>
      </c>
      <c r="C13" s="83">
        <v>9.719330882461502</v>
      </c>
      <c r="D13" s="83">
        <v>20.21969260752093</v>
      </c>
      <c r="E13" s="83">
        <v>51.68583563410157</v>
      </c>
      <c r="F13" s="83">
        <v>100</v>
      </c>
      <c r="G13" s="491">
        <v>203.193</v>
      </c>
      <c r="H13" s="216">
        <v>10.3978777583841</v>
      </c>
    </row>
    <row r="14" spans="1:8" ht="17.25" customHeight="1">
      <c r="A14" s="1" t="s">
        <v>4</v>
      </c>
      <c r="B14" s="83">
        <v>13.40047271606207</v>
      </c>
      <c r="C14" s="83">
        <v>14.6541979241599</v>
      </c>
      <c r="D14" s="83">
        <v>25.321138629123418</v>
      </c>
      <c r="E14" s="83">
        <v>46.62419073065461</v>
      </c>
      <c r="F14" s="83">
        <v>100</v>
      </c>
      <c r="G14" s="491">
        <v>9.731</v>
      </c>
      <c r="H14" s="216">
        <v>7.60595290522446</v>
      </c>
    </row>
    <row r="15" spans="1:8" s="157" customFormat="1" ht="17.25" customHeight="1">
      <c r="A15" s="81" t="s">
        <v>6</v>
      </c>
      <c r="B15" s="83">
        <v>3.6903587295688602</v>
      </c>
      <c r="C15" s="83">
        <v>12.967362262156174</v>
      </c>
      <c r="D15" s="83">
        <v>37.59447907173816</v>
      </c>
      <c r="E15" s="83">
        <v>45.74779993653681</v>
      </c>
      <c r="F15" s="197">
        <v>100</v>
      </c>
      <c r="G15" s="492">
        <v>2707.081</v>
      </c>
      <c r="H15" s="216">
        <v>6.39696610648801</v>
      </c>
    </row>
    <row r="16" spans="1:8" ht="17.25" customHeight="1">
      <c r="A16" s="80" t="s">
        <v>9</v>
      </c>
      <c r="B16" s="83">
        <v>2.3765325524156546</v>
      </c>
      <c r="C16" s="83">
        <v>12.986038682625317</v>
      </c>
      <c r="D16" s="83">
        <v>38.711150243344996</v>
      </c>
      <c r="E16" s="83">
        <v>45.92627852161403</v>
      </c>
      <c r="F16" s="83">
        <v>100</v>
      </c>
      <c r="G16" s="491">
        <v>2264.686</v>
      </c>
      <c r="H16" s="216">
        <v>6.08651756750799</v>
      </c>
    </row>
    <row r="17" spans="1:8" ht="17.25" customHeight="1">
      <c r="A17" s="374" t="s">
        <v>167</v>
      </c>
      <c r="B17" s="375"/>
      <c r="C17" s="375"/>
      <c r="D17" s="376"/>
      <c r="E17" s="376"/>
      <c r="F17" s="377"/>
      <c r="G17" s="346"/>
      <c r="H17" s="346"/>
    </row>
    <row r="19" ht="12.75">
      <c r="A19" t="s">
        <v>233</v>
      </c>
    </row>
    <row r="25" spans="1:12" s="53" customFormat="1" ht="18.75">
      <c r="A25" s="112" t="s">
        <v>586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s="53" customFormat="1" ht="21" customHeight="1">
      <c r="A26" s="347" t="s">
        <v>50</v>
      </c>
      <c r="B26" s="379" t="s">
        <v>527</v>
      </c>
      <c r="C26" s="379" t="s">
        <v>358</v>
      </c>
      <c r="D26" s="379" t="s">
        <v>359</v>
      </c>
      <c r="E26" s="379" t="s">
        <v>360</v>
      </c>
      <c r="F26" s="379" t="s">
        <v>361</v>
      </c>
      <c r="G26" s="379" t="s">
        <v>354</v>
      </c>
      <c r="H26" s="379" t="s">
        <v>382</v>
      </c>
      <c r="I26" s="379" t="s">
        <v>445</v>
      </c>
      <c r="J26" s="379" t="s">
        <v>475</v>
      </c>
      <c r="K26" s="379" t="s">
        <v>525</v>
      </c>
      <c r="L26" s="379" t="s">
        <v>585</v>
      </c>
    </row>
    <row r="27" spans="1:12" ht="20.25" customHeight="1">
      <c r="A27" s="81" t="s">
        <v>51</v>
      </c>
      <c r="E27" s="39"/>
      <c r="F27" s="39"/>
      <c r="G27" s="39"/>
      <c r="I27" s="39"/>
      <c r="J27" s="39"/>
      <c r="K27" s="39"/>
      <c r="L27" s="39" t="s">
        <v>49</v>
      </c>
    </row>
    <row r="28" ht="12.75">
      <c r="A28" s="1"/>
    </row>
    <row r="29" spans="1:12" ht="15">
      <c r="A29" s="1" t="s">
        <v>7</v>
      </c>
      <c r="B29" s="178">
        <v>5.9152677052053</v>
      </c>
      <c r="C29" s="176">
        <v>5.9096375932497</v>
      </c>
      <c r="D29" s="176">
        <v>5.83890053252805</v>
      </c>
      <c r="E29" s="217">
        <v>5.72099953434837</v>
      </c>
      <c r="F29" s="216">
        <v>5.64806760962203</v>
      </c>
      <c r="G29" s="216">
        <v>5.64590305675089</v>
      </c>
      <c r="H29" s="216">
        <v>5.6527334495738</v>
      </c>
      <c r="I29" s="216">
        <v>5.71623493116993</v>
      </c>
      <c r="J29" s="216">
        <v>5.77121979068749</v>
      </c>
      <c r="K29" s="216">
        <v>5.88587323953059</v>
      </c>
      <c r="L29" s="216">
        <f>H8</f>
        <v>6.0049322976776</v>
      </c>
    </row>
    <row r="30" spans="1:12" ht="15">
      <c r="A30" s="1" t="s">
        <v>587</v>
      </c>
      <c r="B30" s="178">
        <v>6.03848736262469</v>
      </c>
      <c r="C30" s="176">
        <v>5.82081954902739</v>
      </c>
      <c r="D30" s="176">
        <v>5.81032128208398</v>
      </c>
      <c r="E30" s="217">
        <v>5.99603418270844</v>
      </c>
      <c r="F30" s="216">
        <v>6.20537998651213</v>
      </c>
      <c r="G30" s="216">
        <v>6.52828074493425</v>
      </c>
      <c r="H30" s="216">
        <v>6.76678575773441</v>
      </c>
      <c r="I30" s="216">
        <v>7.00426847107206</v>
      </c>
      <c r="J30" s="216">
        <v>7.18508775153351</v>
      </c>
      <c r="K30" s="216">
        <v>7.40642025005299</v>
      </c>
      <c r="L30" s="216">
        <f aca="true" t="shared" si="0" ref="L30:L35">H10</f>
        <v>7.86939462229224</v>
      </c>
    </row>
    <row r="31" spans="1:12" ht="15">
      <c r="A31" s="1" t="s">
        <v>588</v>
      </c>
      <c r="B31" s="178">
        <v>8.42342714953283</v>
      </c>
      <c r="C31" s="176">
        <v>8.24121856425953</v>
      </c>
      <c r="D31" s="176">
        <v>8.24892050717033</v>
      </c>
      <c r="E31" s="217">
        <v>8.36159446758902</v>
      </c>
      <c r="F31" s="216">
        <v>8.38371320064996</v>
      </c>
      <c r="G31" s="216">
        <v>8.38286559925337</v>
      </c>
      <c r="H31" s="216">
        <v>8.03379572350263</v>
      </c>
      <c r="I31" s="216">
        <v>8.13355698411236</v>
      </c>
      <c r="J31" s="216">
        <v>8.13074524899209</v>
      </c>
      <c r="K31" s="216">
        <v>8.18092917885297</v>
      </c>
      <c r="L31" s="216">
        <f t="shared" si="0"/>
        <v>8.24821784124133</v>
      </c>
    </row>
    <row r="32" spans="1:12" ht="15">
      <c r="A32" s="1" t="s">
        <v>2</v>
      </c>
      <c r="B32" s="178">
        <v>5.9045004106359</v>
      </c>
      <c r="C32" s="176">
        <v>5.80650518383809</v>
      </c>
      <c r="D32" s="176">
        <v>5.82594968799672</v>
      </c>
      <c r="E32" s="217">
        <v>5.76364426066946</v>
      </c>
      <c r="F32" s="217">
        <v>5.64418741994679</v>
      </c>
      <c r="G32" s="217">
        <v>5.59304463193807</v>
      </c>
      <c r="H32" s="217">
        <v>5.56264855492696</v>
      </c>
      <c r="I32" s="217">
        <v>5.63047922676897</v>
      </c>
      <c r="J32" s="217">
        <v>5.70997365055091</v>
      </c>
      <c r="K32" s="217">
        <v>5.73823071787249</v>
      </c>
      <c r="L32" s="217">
        <f t="shared" si="0"/>
        <v>5.97454689262033</v>
      </c>
    </row>
    <row r="33" spans="1:12" ht="15">
      <c r="A33" s="1" t="s">
        <v>589</v>
      </c>
      <c r="B33" s="178">
        <v>10.2251491082046</v>
      </c>
      <c r="C33" s="176">
        <v>10.1546033633908</v>
      </c>
      <c r="D33" s="176">
        <v>10.1766026413143</v>
      </c>
      <c r="E33" s="246">
        <v>10.2296859262325</v>
      </c>
      <c r="F33" s="216">
        <v>10.2361387084514</v>
      </c>
      <c r="G33" s="216">
        <v>10.2922976130432</v>
      </c>
      <c r="H33" s="216">
        <v>10.2490840704692</v>
      </c>
      <c r="I33" s="216">
        <v>10.3086729583338</v>
      </c>
      <c r="J33" s="216">
        <v>10.3705822261705</v>
      </c>
      <c r="K33" s="216">
        <v>10.3432522034298</v>
      </c>
      <c r="L33" s="216">
        <f t="shared" si="0"/>
        <v>10.3978777583841</v>
      </c>
    </row>
    <row r="34" spans="1:12" ht="15">
      <c r="A34" s="1" t="s">
        <v>590</v>
      </c>
      <c r="B34" s="178">
        <v>8.26274238658063</v>
      </c>
      <c r="C34" s="176">
        <v>8.30292344459968</v>
      </c>
      <c r="D34" s="176">
        <v>8.65501769372673</v>
      </c>
      <c r="E34" s="246">
        <v>8.82472808557222</v>
      </c>
      <c r="F34" s="216">
        <v>6.99698219368579</v>
      </c>
      <c r="G34" s="216">
        <v>6.92515725078055</v>
      </c>
      <c r="H34" s="216">
        <v>6.91382243533828</v>
      </c>
      <c r="I34" s="216">
        <v>7.0233371293925</v>
      </c>
      <c r="J34" s="216">
        <v>6.88070724365867</v>
      </c>
      <c r="K34" s="216">
        <v>7.24427544848145</v>
      </c>
      <c r="L34" s="216">
        <f t="shared" si="0"/>
        <v>7.60595290522446</v>
      </c>
    </row>
    <row r="35" spans="1:12" ht="15">
      <c r="A35" s="1" t="s">
        <v>6</v>
      </c>
      <c r="B35" s="178">
        <v>6.25345185339627</v>
      </c>
      <c r="C35" s="176">
        <v>6.23787703196923</v>
      </c>
      <c r="D35" s="176">
        <v>6.17476891595632</v>
      </c>
      <c r="E35" s="217">
        <v>6.07329647082024</v>
      </c>
      <c r="F35" s="216">
        <v>6.02061606325507</v>
      </c>
      <c r="G35" s="216">
        <v>6.02963177878894</v>
      </c>
      <c r="H35" s="216">
        <v>6.03611167137816</v>
      </c>
      <c r="I35" s="216">
        <v>6.10199729178778</v>
      </c>
      <c r="J35" s="216">
        <v>6.15908341638417</v>
      </c>
      <c r="K35" s="216">
        <v>6.2667877238886</v>
      </c>
      <c r="L35" s="216">
        <f t="shared" si="0"/>
        <v>6.39696610648801</v>
      </c>
    </row>
    <row r="36" spans="1:12" ht="15">
      <c r="A36" s="1"/>
      <c r="B36" s="177"/>
      <c r="C36" s="116"/>
      <c r="E36" s="118"/>
      <c r="F36" s="216"/>
      <c r="G36" s="216"/>
      <c r="H36" s="216"/>
      <c r="I36" s="216"/>
      <c r="J36" s="216"/>
      <c r="K36" s="216"/>
      <c r="L36" s="216"/>
    </row>
    <row r="37" spans="1:12" ht="15">
      <c r="A37" s="81" t="s">
        <v>54</v>
      </c>
      <c r="B37" s="177"/>
      <c r="C37" s="116"/>
      <c r="E37" s="118"/>
      <c r="F37" s="216"/>
      <c r="G37" s="216"/>
      <c r="H37" s="216"/>
      <c r="I37" s="216"/>
      <c r="J37" s="216"/>
      <c r="K37" s="216"/>
      <c r="L37" s="216"/>
    </row>
    <row r="38" spans="1:12" ht="15">
      <c r="A38" s="1"/>
      <c r="B38" s="83"/>
      <c r="C38" s="116"/>
      <c r="E38" s="118"/>
      <c r="F38" s="118"/>
      <c r="G38" s="118"/>
      <c r="H38" s="118"/>
      <c r="I38" s="118"/>
      <c r="J38" s="118"/>
      <c r="K38" s="118"/>
      <c r="L38" s="118"/>
    </row>
    <row r="39" spans="1:12" ht="15">
      <c r="A39" s="1" t="s">
        <v>7</v>
      </c>
      <c r="B39" s="178">
        <v>6.76601159400316</v>
      </c>
      <c r="C39" s="178">
        <v>6.69905652763337</v>
      </c>
      <c r="D39" s="176">
        <v>6.59669526768335</v>
      </c>
      <c r="E39" s="217">
        <v>6.47267682949168</v>
      </c>
      <c r="F39" s="217">
        <v>6.3847324319919</v>
      </c>
      <c r="G39" s="217">
        <v>6.3583281737229</v>
      </c>
      <c r="H39" s="217">
        <v>6.38546989920351</v>
      </c>
      <c r="I39" s="217">
        <v>6.48275022359482</v>
      </c>
      <c r="J39" s="217">
        <v>6.58142942153949</v>
      </c>
      <c r="K39" s="217">
        <v>6.74019449887768</v>
      </c>
      <c r="L39" s="217">
        <v>6.934838046967</v>
      </c>
    </row>
    <row r="40" spans="1:12" ht="15">
      <c r="A40" s="1" t="s">
        <v>587</v>
      </c>
      <c r="B40" s="178">
        <v>6.45039803384753</v>
      </c>
      <c r="C40" s="178">
        <v>6.03681309403408</v>
      </c>
      <c r="D40" s="176">
        <v>5.85019409402477</v>
      </c>
      <c r="E40" s="217">
        <v>5.88453333172923</v>
      </c>
      <c r="F40" s="217">
        <v>6.02178352512293</v>
      </c>
      <c r="G40" s="217">
        <v>6.29056435128258</v>
      </c>
      <c r="H40" s="217">
        <v>6.52711535253094</v>
      </c>
      <c r="I40" s="217">
        <v>6.80199541455875</v>
      </c>
      <c r="J40" s="217">
        <v>6.98693211902962</v>
      </c>
      <c r="K40" s="217">
        <v>7.25393188038245</v>
      </c>
      <c r="L40" s="217">
        <v>7.73729933240189</v>
      </c>
    </row>
    <row r="41" spans="1:12" ht="15">
      <c r="A41" s="1" t="s">
        <v>588</v>
      </c>
      <c r="B41" s="178">
        <v>8.77565609150076</v>
      </c>
      <c r="C41" s="178">
        <v>8.57969982727598</v>
      </c>
      <c r="D41" s="176">
        <v>8.48123117528567</v>
      </c>
      <c r="E41" s="217">
        <v>8.29907373553423</v>
      </c>
      <c r="F41" s="217">
        <v>8.14438355228107</v>
      </c>
      <c r="G41" s="217">
        <v>7.92779822566607</v>
      </c>
      <c r="H41" s="217">
        <v>7.861531282552</v>
      </c>
      <c r="I41" s="217">
        <v>8.11013253214693</v>
      </c>
      <c r="J41" s="217">
        <v>8.11509172610767</v>
      </c>
      <c r="K41" s="217">
        <v>8.17523107360598</v>
      </c>
      <c r="L41" s="217">
        <v>8.28443438059304</v>
      </c>
    </row>
    <row r="42" spans="1:12" ht="15">
      <c r="A42" s="1" t="s">
        <v>2</v>
      </c>
      <c r="B42" s="178">
        <v>5.92921914410613</v>
      </c>
      <c r="C42" s="178">
        <v>5.81400465235283</v>
      </c>
      <c r="D42" s="176">
        <v>5.74470848081595</v>
      </c>
      <c r="E42" s="217">
        <v>5.7023383232969</v>
      </c>
      <c r="F42" s="217">
        <v>5.6628175297994</v>
      </c>
      <c r="G42" s="217">
        <v>5.64072586614563</v>
      </c>
      <c r="H42" s="217">
        <v>5.62376403056313</v>
      </c>
      <c r="I42" s="217">
        <v>5.80005328926436</v>
      </c>
      <c r="J42" s="217">
        <v>5.92431364556029</v>
      </c>
      <c r="K42" s="217">
        <v>5.91065552941631</v>
      </c>
      <c r="L42" s="217">
        <v>6.16583541803615</v>
      </c>
    </row>
    <row r="43" spans="1:12" ht="15">
      <c r="A43" s="1" t="s">
        <v>589</v>
      </c>
      <c r="B43" s="178">
        <v>15.5078296152718</v>
      </c>
      <c r="C43" s="178">
        <v>15.3811295306477</v>
      </c>
      <c r="D43" s="176">
        <v>15.2859274275177</v>
      </c>
      <c r="E43" s="246">
        <v>15.2946405257007</v>
      </c>
      <c r="F43" s="217">
        <v>14.68418626634</v>
      </c>
      <c r="G43" s="217">
        <v>14.713101756305</v>
      </c>
      <c r="H43" s="217">
        <v>14.5860936752092</v>
      </c>
      <c r="I43" s="217">
        <v>14.5501128247405</v>
      </c>
      <c r="J43" s="217">
        <v>14.4180272646897</v>
      </c>
      <c r="K43" s="217">
        <v>14.3274038496007</v>
      </c>
      <c r="L43" s="217">
        <v>14.3950730021228</v>
      </c>
    </row>
    <row r="44" spans="1:12" ht="15">
      <c r="A44" s="1" t="s">
        <v>590</v>
      </c>
      <c r="B44" s="178">
        <v>9.35120797731181</v>
      </c>
      <c r="C44" s="178">
        <v>9.55406428869257</v>
      </c>
      <c r="D44" s="176">
        <v>9.94485494095652</v>
      </c>
      <c r="E44" s="246">
        <v>10.1281059963693</v>
      </c>
      <c r="F44" s="217">
        <v>8.65753634376807</v>
      </c>
      <c r="G44" s="217">
        <v>8.67764928517614</v>
      </c>
      <c r="H44" s="217">
        <v>8.65235311459346</v>
      </c>
      <c r="I44" s="217">
        <v>8.61281015699088</v>
      </c>
      <c r="J44" s="217">
        <v>8.54008808974118</v>
      </c>
      <c r="K44" s="217">
        <v>8.57001429753945</v>
      </c>
      <c r="L44" s="217">
        <v>9.04288616244111</v>
      </c>
    </row>
    <row r="45" spans="1:12" ht="15.75" thickBot="1">
      <c r="A45" s="12" t="s">
        <v>6</v>
      </c>
      <c r="B45" s="179">
        <v>7.26567511151711</v>
      </c>
      <c r="C45" s="179">
        <v>7.18164540123003</v>
      </c>
      <c r="D45" s="179">
        <v>7.0708923938274</v>
      </c>
      <c r="E45" s="218">
        <v>6.95303260981624</v>
      </c>
      <c r="F45" s="218">
        <v>6.87614317874644</v>
      </c>
      <c r="G45" s="218">
        <v>6.85682823102382</v>
      </c>
      <c r="H45" s="218">
        <v>6.88347252815547</v>
      </c>
      <c r="I45" s="218">
        <v>6.97615855582115</v>
      </c>
      <c r="J45" s="218">
        <v>7.06761005951946</v>
      </c>
      <c r="K45" s="218">
        <v>7.2199644666819</v>
      </c>
      <c r="L45" s="218">
        <v>7.42771004216044</v>
      </c>
    </row>
    <row r="46" spans="1:9" ht="15">
      <c r="A46" s="1"/>
      <c r="B46" s="89"/>
      <c r="C46" s="89"/>
      <c r="D46" s="89"/>
      <c r="E46" s="89"/>
      <c r="F46" s="89"/>
      <c r="G46" s="89"/>
      <c r="H46" s="85"/>
      <c r="I46" s="53"/>
    </row>
    <row r="47" spans="1:8" ht="12.75">
      <c r="A47" t="s">
        <v>510</v>
      </c>
      <c r="B47" s="23"/>
      <c r="C47" s="23"/>
      <c r="D47" s="23"/>
      <c r="E47" s="23"/>
      <c r="F47" s="23"/>
      <c r="G47" s="23"/>
      <c r="H47" s="57"/>
    </row>
    <row r="48" ht="12.75">
      <c r="A48" t="s">
        <v>206</v>
      </c>
    </row>
    <row r="49" ht="12.75">
      <c r="A49" t="s">
        <v>591</v>
      </c>
    </row>
    <row r="50" ht="12.75">
      <c r="A50" t="s">
        <v>592</v>
      </c>
    </row>
    <row r="51" ht="12.75" customHeight="1">
      <c r="A51" t="s">
        <v>593</v>
      </c>
    </row>
    <row r="52" ht="15" customHeight="1"/>
  </sheetData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&amp;R&amp;"Arial,Bold"&amp;16ROAD TRANSPORT VEHICLES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57421875" style="0" customWidth="1"/>
    <col min="8" max="8" width="10.57421875" style="0" customWidth="1"/>
    <col min="9" max="9" width="10.28125" style="0" customWidth="1"/>
    <col min="10" max="12" width="10.28125" style="118" customWidth="1"/>
  </cols>
  <sheetData>
    <row r="1" spans="1:12" s="53" customFormat="1" ht="21" customHeight="1">
      <c r="A1" s="112" t="s">
        <v>511</v>
      </c>
      <c r="C1" s="54"/>
      <c r="D1" s="54"/>
      <c r="E1" s="54"/>
      <c r="F1" s="54"/>
      <c r="G1" s="54"/>
      <c r="H1" s="54"/>
      <c r="I1" s="54"/>
      <c r="J1" s="220"/>
      <c r="K1" s="220"/>
      <c r="L1" s="220"/>
    </row>
    <row r="2" spans="1:12" s="53" customFormat="1" ht="21" customHeight="1">
      <c r="A2" s="347" t="s">
        <v>55</v>
      </c>
      <c r="B2" s="378">
        <v>1999</v>
      </c>
      <c r="C2" s="378">
        <v>2000</v>
      </c>
      <c r="D2" s="378">
        <v>2001</v>
      </c>
      <c r="E2" s="380">
        <v>2002</v>
      </c>
      <c r="F2" s="380">
        <v>2003</v>
      </c>
      <c r="G2" s="380">
        <v>2004</v>
      </c>
      <c r="H2" s="380">
        <v>2005</v>
      </c>
      <c r="I2" s="380">
        <v>2006</v>
      </c>
      <c r="J2" s="380">
        <v>2007</v>
      </c>
      <c r="K2" s="380">
        <v>2008</v>
      </c>
      <c r="L2" s="380">
        <v>2009</v>
      </c>
    </row>
    <row r="3" spans="1:12" ht="12.75">
      <c r="A3" s="2"/>
      <c r="F3" s="64"/>
      <c r="G3" s="107"/>
      <c r="H3" s="107"/>
      <c r="I3" s="118"/>
      <c r="J3" s="107"/>
      <c r="K3" s="107"/>
      <c r="L3" s="107" t="s">
        <v>68</v>
      </c>
    </row>
    <row r="4" spans="1:12" ht="15">
      <c r="A4" s="390" t="s">
        <v>56</v>
      </c>
      <c r="B4" s="91">
        <v>0.04232825642723959</v>
      </c>
      <c r="C4" s="91">
        <v>0.04260603635680506</v>
      </c>
      <c r="D4" s="91">
        <v>0.05063476259257998</v>
      </c>
      <c r="E4" s="91">
        <v>0.1</v>
      </c>
      <c r="F4" s="91">
        <v>0.07885393247745842</v>
      </c>
      <c r="G4" s="91">
        <v>0.107395311578447</v>
      </c>
      <c r="H4" s="91">
        <v>0.1257163140783448</v>
      </c>
      <c r="I4" s="91">
        <v>0.14514100321145323</v>
      </c>
      <c r="J4" s="91">
        <v>0.14844075022409794</v>
      </c>
      <c r="K4" s="91">
        <v>0.14787829096818228</v>
      </c>
      <c r="L4" s="91">
        <v>0.13492210799311657</v>
      </c>
    </row>
    <row r="5" spans="1:12" ht="15">
      <c r="A5" s="390" t="s">
        <v>57</v>
      </c>
      <c r="B5" s="91">
        <v>5.732204295865461</v>
      </c>
      <c r="C5" s="91">
        <v>5.625865029681513</v>
      </c>
      <c r="D5" s="91">
        <v>5.343394842967127</v>
      </c>
      <c r="E5" s="91">
        <v>5.1</v>
      </c>
      <c r="F5" s="91">
        <v>4.791267604294902</v>
      </c>
      <c r="G5" s="91">
        <v>4.58111890347441</v>
      </c>
      <c r="H5" s="91">
        <v>4.277984989337643</v>
      </c>
      <c r="I5" s="91">
        <v>4.068777342901108</v>
      </c>
      <c r="J5" s="91">
        <v>3.880518277383908</v>
      </c>
      <c r="K5" s="91">
        <v>3.7871888121345574</v>
      </c>
      <c r="L5" s="91">
        <v>3.795203945285369</v>
      </c>
    </row>
    <row r="6" spans="1:12" ht="15">
      <c r="A6" s="390" t="s">
        <v>58</v>
      </c>
      <c r="B6" s="91">
        <v>10.50475514035411</v>
      </c>
      <c r="C6" s="91">
        <v>9.954192024004687</v>
      </c>
      <c r="D6" s="91">
        <v>9.627766881760067</v>
      </c>
      <c r="E6" s="91">
        <v>9.3</v>
      </c>
      <c r="F6" s="91">
        <v>8.925181449600501</v>
      </c>
      <c r="G6" s="91">
        <v>8.723066038850416</v>
      </c>
      <c r="H6" s="91">
        <v>8.395205480066009</v>
      </c>
      <c r="I6" s="91">
        <v>7.832301995140016</v>
      </c>
      <c r="J6" s="91">
        <v>7.356244933671303</v>
      </c>
      <c r="K6" s="91">
        <v>6.954970870216619</v>
      </c>
      <c r="L6" s="91">
        <v>6.581746504329014</v>
      </c>
    </row>
    <row r="7" spans="1:12" ht="15">
      <c r="A7" s="390" t="s">
        <v>59</v>
      </c>
      <c r="B7" s="91">
        <v>25.012112802939875</v>
      </c>
      <c r="C7" s="91">
        <v>25.132631397586973</v>
      </c>
      <c r="D7" s="91">
        <v>25.009265510464516</v>
      </c>
      <c r="E7" s="91">
        <v>24.8</v>
      </c>
      <c r="F7" s="91">
        <v>24.540113789219017</v>
      </c>
      <c r="G7" s="91">
        <v>24.326983975489036</v>
      </c>
      <c r="H7" s="91">
        <v>24.155280488559143</v>
      </c>
      <c r="I7" s="91">
        <v>24.054070072460746</v>
      </c>
      <c r="J7" s="91">
        <v>24.098826112876733</v>
      </c>
      <c r="K7" s="91">
        <v>24.309094789604142</v>
      </c>
      <c r="L7" s="91">
        <v>24.67726614971021</v>
      </c>
    </row>
    <row r="8" spans="1:12" ht="15">
      <c r="A8" s="390" t="s">
        <v>60</v>
      </c>
      <c r="B8" s="91">
        <v>28.93948283921971</v>
      </c>
      <c r="C8" s="91">
        <v>28.522016837947085</v>
      </c>
      <c r="D8" s="91">
        <v>28.073094359958574</v>
      </c>
      <c r="E8" s="91">
        <v>27.5</v>
      </c>
      <c r="F8" s="91">
        <v>27.14837752924345</v>
      </c>
      <c r="G8" s="91">
        <v>26.73531688798224</v>
      </c>
      <c r="H8" s="91">
        <v>26.275337103478197</v>
      </c>
      <c r="I8" s="91">
        <v>25.841683916611974</v>
      </c>
      <c r="J8" s="91">
        <v>25.458382120202266</v>
      </c>
      <c r="K8" s="91">
        <v>25.177642019580453</v>
      </c>
      <c r="L8" s="91">
        <v>24.776536570904025</v>
      </c>
    </row>
    <row r="9" spans="1:12" ht="15">
      <c r="A9" s="390" t="s">
        <v>61</v>
      </c>
      <c r="B9" s="91">
        <v>18.052069612145388</v>
      </c>
      <c r="C9" s="91">
        <v>18.63041053848114</v>
      </c>
      <c r="D9" s="91">
        <v>19.365167290043534</v>
      </c>
      <c r="E9" s="91">
        <v>20.3</v>
      </c>
      <c r="F9" s="91">
        <v>21.065169756973987</v>
      </c>
      <c r="G9" s="91">
        <v>21.483324769815894</v>
      </c>
      <c r="H9" s="91">
        <v>22.19002749176009</v>
      </c>
      <c r="I9" s="91">
        <v>22.627333132846164</v>
      </c>
      <c r="J9" s="91">
        <v>22.82123204535999</v>
      </c>
      <c r="K9" s="91">
        <v>22.98575525065138</v>
      </c>
      <c r="L9" s="91">
        <v>23.1963563892106</v>
      </c>
    </row>
    <row r="10" spans="1:12" ht="15">
      <c r="A10" s="390" t="s">
        <v>62</v>
      </c>
      <c r="B10" s="91">
        <v>7.930771204859177</v>
      </c>
      <c r="C10" s="91">
        <v>8.164894182900811</v>
      </c>
      <c r="D10" s="91">
        <v>8.444936824243785</v>
      </c>
      <c r="E10" s="91">
        <v>8.7</v>
      </c>
      <c r="F10" s="91">
        <v>9.067726924886758</v>
      </c>
      <c r="G10" s="91">
        <v>9.430494430779367</v>
      </c>
      <c r="H10" s="91">
        <v>9.68683416292655</v>
      </c>
      <c r="I10" s="91">
        <v>10.147797092350682</v>
      </c>
      <c r="J10" s="91">
        <v>10.626230394112122</v>
      </c>
      <c r="K10" s="91">
        <v>10.79317114196781</v>
      </c>
      <c r="L10" s="91">
        <v>10.86154463767556</v>
      </c>
    </row>
    <row r="11" spans="1:12" ht="15">
      <c r="A11" s="390" t="s">
        <v>63</v>
      </c>
      <c r="B11" s="91">
        <v>2.312613607442958</v>
      </c>
      <c r="C11" s="91">
        <v>2.4130792747321292</v>
      </c>
      <c r="D11" s="91">
        <v>2.521621193878553</v>
      </c>
      <c r="E11" s="91">
        <v>2.6</v>
      </c>
      <c r="F11" s="91">
        <v>2.7221004900446313</v>
      </c>
      <c r="G11" s="91">
        <v>2.891936131758017</v>
      </c>
      <c r="H11" s="91">
        <v>3.115209926076118</v>
      </c>
      <c r="I11" s="91">
        <v>3.426706208004706</v>
      </c>
      <c r="J11" s="91">
        <v>3.6642691405362053</v>
      </c>
      <c r="K11" s="91">
        <v>3.863093187835859</v>
      </c>
      <c r="L11" s="91">
        <v>4.016504757337571</v>
      </c>
    </row>
    <row r="12" spans="1:12" ht="15">
      <c r="A12" s="390" t="s">
        <v>64</v>
      </c>
      <c r="B12" s="91">
        <v>1.4391074754363005</v>
      </c>
      <c r="C12" s="91">
        <v>1.4797943078127846</v>
      </c>
      <c r="D12" s="91">
        <v>1.532214927789119</v>
      </c>
      <c r="E12" s="91">
        <v>1.6</v>
      </c>
      <c r="F12" s="91">
        <v>1.6366825261776994</v>
      </c>
      <c r="G12" s="91">
        <v>1.6944181773282843</v>
      </c>
      <c r="H12" s="91">
        <v>1.7550983455643427</v>
      </c>
      <c r="I12" s="91">
        <v>1.833535649765013</v>
      </c>
      <c r="J12" s="91">
        <v>1.925355018292395</v>
      </c>
      <c r="K12" s="91">
        <v>1.9629057513624542</v>
      </c>
      <c r="L12" s="91">
        <v>1.943541837611396</v>
      </c>
    </row>
    <row r="13" spans="1:12" ht="15">
      <c r="A13" s="390" t="s">
        <v>65</v>
      </c>
      <c r="B13" s="91">
        <v>0.03455476530978427</v>
      </c>
      <c r="C13" s="91">
        <v>0.0345103704960723</v>
      </c>
      <c r="D13" s="91">
        <v>0.0319034063021498</v>
      </c>
      <c r="E13" s="91">
        <v>0</v>
      </c>
      <c r="F13" s="91">
        <v>0.024525997081596473</v>
      </c>
      <c r="G13" s="91">
        <v>0.025945372943887112</v>
      </c>
      <c r="H13" s="91">
        <v>0.023305698153561247</v>
      </c>
      <c r="I13" s="91">
        <v>0.023305698153561247</v>
      </c>
      <c r="J13" s="91">
        <v>0.020501207340976255</v>
      </c>
      <c r="K13" s="91">
        <v>0.01829988567854328</v>
      </c>
      <c r="L13" s="91">
        <v>0.01637709994314207</v>
      </c>
    </row>
    <row r="14" spans="1:12" ht="15">
      <c r="A14" s="390" t="s">
        <v>5</v>
      </c>
      <c r="B14" s="93">
        <v>100</v>
      </c>
      <c r="C14" s="93">
        <v>100</v>
      </c>
      <c r="D14" s="93">
        <v>100</v>
      </c>
      <c r="E14" s="93">
        <v>100</v>
      </c>
      <c r="F14" s="93">
        <v>100</v>
      </c>
      <c r="G14" s="93">
        <v>100</v>
      </c>
      <c r="H14" s="93">
        <v>100</v>
      </c>
      <c r="I14" s="93">
        <v>100</v>
      </c>
      <c r="J14" s="93">
        <v>100</v>
      </c>
      <c r="K14" s="91">
        <f>SUM(K4:K13)</f>
        <v>100</v>
      </c>
      <c r="L14" s="91">
        <f>SUM(L4:L13)</f>
        <v>100</v>
      </c>
    </row>
    <row r="15" spans="1:12" ht="15">
      <c r="A15" s="57"/>
      <c r="B15" s="86" t="s">
        <v>230</v>
      </c>
      <c r="F15" s="67"/>
      <c r="G15" s="67"/>
      <c r="H15" s="67"/>
      <c r="I15" s="118"/>
      <c r="J15" s="67"/>
      <c r="K15" s="67"/>
      <c r="L15" s="67" t="s">
        <v>0</v>
      </c>
    </row>
    <row r="16" spans="1:12" ht="15">
      <c r="A16" s="392" t="s">
        <v>66</v>
      </c>
      <c r="B16" s="387">
        <v>1878.178</v>
      </c>
      <c r="C16" s="388">
        <v>1926.957</v>
      </c>
      <c r="D16" s="388">
        <v>1997</v>
      </c>
      <c r="E16" s="389">
        <v>2058</v>
      </c>
      <c r="F16" s="389">
        <v>2103.89</v>
      </c>
      <c r="G16" s="389">
        <v>2158.381</v>
      </c>
      <c r="H16" s="389">
        <v>2231.214</v>
      </c>
      <c r="I16" s="389">
        <v>2277.785</v>
      </c>
      <c r="J16" s="389">
        <v>2331.57</v>
      </c>
      <c r="K16" s="389">
        <v>2366.135</v>
      </c>
      <c r="L16" s="389">
        <v>2381.374</v>
      </c>
    </row>
    <row r="20" spans="1:12" s="53" customFormat="1" ht="24" customHeight="1">
      <c r="A20" s="112" t="s">
        <v>512</v>
      </c>
      <c r="C20" s="54"/>
      <c r="D20" s="54"/>
      <c r="E20" s="54"/>
      <c r="F20" s="54"/>
      <c r="G20" s="54"/>
      <c r="H20" s="54"/>
      <c r="I20" s="54"/>
      <c r="J20" s="220"/>
      <c r="K20" s="220"/>
      <c r="L20" s="220"/>
    </row>
    <row r="21" spans="1:12" s="53" customFormat="1" ht="48" customHeight="1">
      <c r="A21" s="381" t="s">
        <v>67</v>
      </c>
      <c r="B21" s="382">
        <v>1999</v>
      </c>
      <c r="C21" s="382">
        <v>2000</v>
      </c>
      <c r="D21" s="382">
        <v>2001</v>
      </c>
      <c r="E21" s="383">
        <v>2002</v>
      </c>
      <c r="F21" s="383">
        <v>2003</v>
      </c>
      <c r="G21" s="383">
        <v>2004</v>
      </c>
      <c r="H21" s="383">
        <v>2005</v>
      </c>
      <c r="I21" s="383">
        <v>2006</v>
      </c>
      <c r="J21" s="383">
        <v>2007</v>
      </c>
      <c r="K21" s="383">
        <v>2008</v>
      </c>
      <c r="L21" s="383">
        <v>2009</v>
      </c>
    </row>
    <row r="22" spans="1:12" ht="12.75">
      <c r="A22" s="1"/>
      <c r="F22" s="64"/>
      <c r="G22" s="107"/>
      <c r="H22" s="107"/>
      <c r="I22" s="118"/>
      <c r="J22" s="107"/>
      <c r="K22" s="107"/>
      <c r="L22" s="107" t="s">
        <v>68</v>
      </c>
    </row>
    <row r="23" spans="1:12" ht="15">
      <c r="A23" s="277" t="s">
        <v>69</v>
      </c>
      <c r="B23" s="92">
        <v>33.822886909763064</v>
      </c>
      <c r="C23" s="92">
        <v>32.30363594935061</v>
      </c>
      <c r="D23" s="92">
        <v>30.90210491146007</v>
      </c>
      <c r="E23" s="92">
        <v>30.4</v>
      </c>
      <c r="F23" s="92">
        <v>30.400955578512395</v>
      </c>
      <c r="G23" s="92">
        <v>30.3552981687275</v>
      </c>
      <c r="H23" s="92">
        <v>30.51129823711153</v>
      </c>
      <c r="I23" s="92">
        <v>30.231085786641344</v>
      </c>
      <c r="J23" s="92">
        <v>29.37339924950861</v>
      </c>
      <c r="K23" s="92">
        <v>29.07839456512023</v>
      </c>
      <c r="L23" s="92">
        <v>28.44740622993917</v>
      </c>
    </row>
    <row r="24" spans="1:12" ht="15">
      <c r="A24" s="277" t="s">
        <v>70</v>
      </c>
      <c r="B24" s="92">
        <v>3.216266173752311</v>
      </c>
      <c r="C24" s="92">
        <v>3.5382962794179877</v>
      </c>
      <c r="D24" s="92">
        <v>3.1540260608085533</v>
      </c>
      <c r="E24" s="92">
        <v>3.1</v>
      </c>
      <c r="F24" s="92">
        <v>2.940986570247934</v>
      </c>
      <c r="G24" s="92">
        <v>2.8298638284551574</v>
      </c>
      <c r="H24" s="92">
        <v>3.1259465681226146</v>
      </c>
      <c r="I24" s="92">
        <v>2.9957696624363295</v>
      </c>
      <c r="J24" s="92">
        <v>2.3497528143427244</v>
      </c>
      <c r="K24" s="92">
        <v>2.3211465689341795</v>
      </c>
      <c r="L24" s="92">
        <v>2.3232354109986857</v>
      </c>
    </row>
    <row r="25" spans="1:12" ht="15">
      <c r="A25" s="277" t="s">
        <v>71</v>
      </c>
      <c r="B25" s="92">
        <v>4.5236094773987565</v>
      </c>
      <c r="C25" s="92">
        <v>4.716643338432994</v>
      </c>
      <c r="D25" s="92">
        <v>4.637487470765119</v>
      </c>
      <c r="E25" s="92">
        <v>4.4</v>
      </c>
      <c r="F25" s="92">
        <v>4.219395661157025</v>
      </c>
      <c r="G25" s="92">
        <v>3.9943653153858194</v>
      </c>
      <c r="H25" s="92">
        <v>4.183073847458654</v>
      </c>
      <c r="I25" s="92">
        <v>4.167026389248611</v>
      </c>
      <c r="J25" s="92">
        <v>4.172374769194115</v>
      </c>
      <c r="K25" s="92">
        <v>4.177467894282053</v>
      </c>
      <c r="L25" s="92">
        <v>3.9922966404793203</v>
      </c>
    </row>
    <row r="26" spans="1:12" ht="15">
      <c r="A26" s="277" t="s">
        <v>72</v>
      </c>
      <c r="B26" s="92">
        <v>16.716518232229877</v>
      </c>
      <c r="C26" s="92">
        <v>16.754011913674685</v>
      </c>
      <c r="D26" s="92">
        <v>16.902773137320416</v>
      </c>
      <c r="E26" s="92">
        <v>16.1</v>
      </c>
      <c r="F26" s="92">
        <v>15.124612603305785</v>
      </c>
      <c r="G26" s="92">
        <v>14.56565972765691</v>
      </c>
      <c r="H26" s="92">
        <v>14.290906887986916</v>
      </c>
      <c r="I26" s="92">
        <v>14.129903018791909</v>
      </c>
      <c r="J26" s="92">
        <v>14.193817380427662</v>
      </c>
      <c r="K26" s="92">
        <v>14.060963618485742</v>
      </c>
      <c r="L26" s="92">
        <v>13.957753798184209</v>
      </c>
    </row>
    <row r="27" spans="1:12" ht="15">
      <c r="A27" s="277" t="s">
        <v>73</v>
      </c>
      <c r="B27" s="92">
        <v>2.4466476222483617</v>
      </c>
      <c r="C27" s="92">
        <v>2.8124084502457602</v>
      </c>
      <c r="D27" s="92">
        <v>3.0938857333778818</v>
      </c>
      <c r="E27" s="92">
        <v>3.6</v>
      </c>
      <c r="F27" s="92">
        <v>4.374354338842975</v>
      </c>
      <c r="G27" s="92">
        <v>4.2948818281421195</v>
      </c>
      <c r="H27" s="92">
        <v>3.989216695947174</v>
      </c>
      <c r="I27" s="92">
        <v>3.7555037555037556</v>
      </c>
      <c r="J27" s="92">
        <v>3.686937875990232</v>
      </c>
      <c r="K27" s="92">
        <v>3.6292124787700013</v>
      </c>
      <c r="L27" s="92">
        <v>3.3564637911533644</v>
      </c>
    </row>
    <row r="28" spans="1:12" ht="15">
      <c r="A28" s="277" t="s">
        <v>74</v>
      </c>
      <c r="B28" s="92">
        <v>10.038648966560242</v>
      </c>
      <c r="C28" s="92">
        <v>10.201490836886821</v>
      </c>
      <c r="D28" s="92">
        <v>10.350818576678918</v>
      </c>
      <c r="E28" s="92">
        <v>10.9</v>
      </c>
      <c r="F28" s="92">
        <v>11.037577479338843</v>
      </c>
      <c r="G28" s="92">
        <v>11.585537642823603</v>
      </c>
      <c r="H28" s="92">
        <v>11.979766159810989</v>
      </c>
      <c r="I28" s="92">
        <v>12.388845722179056</v>
      </c>
      <c r="J28" s="92">
        <v>12.657096908690214</v>
      </c>
      <c r="K28" s="92">
        <v>12.639671046750692</v>
      </c>
      <c r="L28" s="92">
        <v>12.832818757069056</v>
      </c>
    </row>
    <row r="29" spans="1:12" ht="15">
      <c r="A29" s="277" t="s">
        <v>75</v>
      </c>
      <c r="B29" s="92">
        <v>5.437741556041002</v>
      </c>
      <c r="C29" s="92">
        <v>5.4653168842160085</v>
      </c>
      <c r="D29" s="92">
        <v>5.696625459405278</v>
      </c>
      <c r="E29" s="92">
        <v>6.2</v>
      </c>
      <c r="F29" s="92">
        <v>6.395273760330579</v>
      </c>
      <c r="G29" s="92">
        <v>6.733448113945845</v>
      </c>
      <c r="H29" s="92">
        <v>7.051553886230084</v>
      </c>
      <c r="I29" s="92">
        <v>7.6923076923076925</v>
      </c>
      <c r="J29" s="92">
        <v>8.550241229376377</v>
      </c>
      <c r="K29" s="92">
        <v>9.031316110962129</v>
      </c>
      <c r="L29" s="92">
        <v>8.990309662825178</v>
      </c>
    </row>
    <row r="30" spans="1:12" ht="15">
      <c r="A30" s="277" t="s">
        <v>594</v>
      </c>
      <c r="B30" s="92">
        <v>15.536884557217274</v>
      </c>
      <c r="C30" s="92">
        <v>11.750919566420363</v>
      </c>
      <c r="D30" s="92">
        <v>8.590043434680922</v>
      </c>
      <c r="E30" s="92">
        <v>6.6</v>
      </c>
      <c r="F30" s="92">
        <v>5.459065082644629</v>
      </c>
      <c r="G30" s="92">
        <v>4.695570511817185</v>
      </c>
      <c r="H30" s="92">
        <v>4.043739019809777</v>
      </c>
      <c r="I30" s="92">
        <v>3.5425479869924317</v>
      </c>
      <c r="J30" s="92">
        <v>3.2223479659300733</v>
      </c>
      <c r="K30" s="92">
        <v>2.9528321563719793</v>
      </c>
      <c r="L30" s="92">
        <v>3.0752300308745757</v>
      </c>
    </row>
    <row r="31" spans="1:12" ht="15">
      <c r="A31" s="277" t="s">
        <v>595</v>
      </c>
      <c r="B31" s="92">
        <v>8.260796504789111</v>
      </c>
      <c r="C31" s="92">
        <v>12.457276781354773</v>
      </c>
      <c r="D31" s="92">
        <v>16.648847310390913</v>
      </c>
      <c r="E31" s="92">
        <v>18.8</v>
      </c>
      <c r="F31" s="92">
        <v>20.02518078512397</v>
      </c>
      <c r="G31" s="92">
        <v>20.935983722022225</v>
      </c>
      <c r="H31" s="92">
        <v>20.81844066153753</v>
      </c>
      <c r="I31" s="92">
        <v>21.091254424587756</v>
      </c>
      <c r="J31" s="92">
        <v>21.767228542498067</v>
      </c>
      <c r="K31" s="92">
        <v>22.094097315336253</v>
      </c>
      <c r="L31" s="92">
        <v>23.009201234983035</v>
      </c>
    </row>
    <row r="32" spans="1:12" ht="15">
      <c r="A32" s="277" t="s">
        <v>5</v>
      </c>
      <c r="B32" s="93">
        <v>100</v>
      </c>
      <c r="C32" s="93">
        <v>100</v>
      </c>
      <c r="D32" s="201">
        <v>99.97661209488808</v>
      </c>
      <c r="E32" s="201">
        <v>100</v>
      </c>
      <c r="F32" s="201">
        <v>100</v>
      </c>
      <c r="G32" s="201">
        <v>100</v>
      </c>
      <c r="H32" s="201">
        <v>100</v>
      </c>
      <c r="I32" s="201">
        <v>100</v>
      </c>
      <c r="J32" s="201">
        <v>100</v>
      </c>
      <c r="K32" s="201">
        <f>SUM(K23:K31)</f>
        <v>99.98510175501326</v>
      </c>
      <c r="L32" s="201">
        <f>SUM(L23:L31)</f>
        <v>99.9847155565066</v>
      </c>
    </row>
    <row r="33" spans="1:12" ht="15">
      <c r="A33" s="277"/>
      <c r="B33" s="86" t="s">
        <v>230</v>
      </c>
      <c r="F33" s="67"/>
      <c r="G33" s="67"/>
      <c r="H33" s="67"/>
      <c r="I33" s="118"/>
      <c r="J33" s="67"/>
      <c r="K33" s="67"/>
      <c r="L33" s="67" t="s">
        <v>0</v>
      </c>
    </row>
    <row r="34" spans="1:12" ht="18">
      <c r="A34" s="391" t="s">
        <v>596</v>
      </c>
      <c r="B34" s="350">
        <v>29.755</v>
      </c>
      <c r="C34" s="350">
        <v>30.721</v>
      </c>
      <c r="D34" s="350">
        <v>29.93</v>
      </c>
      <c r="E34" s="350">
        <v>30.5</v>
      </c>
      <c r="F34" s="350">
        <v>30.976</v>
      </c>
      <c r="G34" s="350">
        <v>31.945</v>
      </c>
      <c r="H34" s="350">
        <v>33.014</v>
      </c>
      <c r="I34" s="350">
        <v>34.749</v>
      </c>
      <c r="J34" s="350">
        <v>33.578</v>
      </c>
      <c r="K34" s="350">
        <v>33.561</v>
      </c>
      <c r="L34" s="350">
        <v>32.713</v>
      </c>
    </row>
    <row r="36" ht="12.75">
      <c r="A36" s="141" t="s">
        <v>597</v>
      </c>
    </row>
    <row r="37" ht="12.75">
      <c r="A37" s="141" t="s">
        <v>514</v>
      </c>
    </row>
    <row r="38" ht="12.75">
      <c r="A38" s="141"/>
    </row>
    <row r="39" ht="12.75">
      <c r="A39" s="141"/>
    </row>
    <row r="41" spans="1:12" s="53" customFormat="1" ht="15.75">
      <c r="A41" s="112" t="s">
        <v>513</v>
      </c>
      <c r="C41" s="54"/>
      <c r="D41" s="54"/>
      <c r="E41" s="54"/>
      <c r="F41" s="54"/>
      <c r="G41" s="54"/>
      <c r="H41" s="54"/>
      <c r="I41" s="54"/>
      <c r="J41" s="220"/>
      <c r="K41" s="220"/>
      <c r="L41" s="220"/>
    </row>
    <row r="42" spans="1:12" s="53" customFormat="1" ht="30.75" customHeight="1">
      <c r="A42" s="381" t="s">
        <v>146</v>
      </c>
      <c r="B42" s="384">
        <v>1999</v>
      </c>
      <c r="C42" s="384">
        <v>2000</v>
      </c>
      <c r="D42" s="384">
        <v>2001</v>
      </c>
      <c r="E42" s="385">
        <v>2002</v>
      </c>
      <c r="F42" s="385">
        <v>2003</v>
      </c>
      <c r="G42" s="385">
        <v>2004</v>
      </c>
      <c r="H42" s="385">
        <v>2005</v>
      </c>
      <c r="I42" s="385">
        <v>2006</v>
      </c>
      <c r="J42" s="385">
        <v>2007</v>
      </c>
      <c r="K42" s="385">
        <v>2008</v>
      </c>
      <c r="L42" s="385">
        <v>2009</v>
      </c>
    </row>
    <row r="43" spans="1:12" s="53" customFormat="1" ht="12.75" customHeight="1">
      <c r="A43" s="295"/>
      <c r="B43" s="296"/>
      <c r="C43" s="296"/>
      <c r="D43" s="296"/>
      <c r="E43" s="296"/>
      <c r="F43" s="297"/>
      <c r="G43" s="297"/>
      <c r="H43" s="297"/>
      <c r="I43" s="297"/>
      <c r="J43" s="297"/>
      <c r="K43" s="297"/>
      <c r="L43" s="297"/>
    </row>
    <row r="44" spans="1:12" ht="15">
      <c r="A44" s="393" t="s">
        <v>76</v>
      </c>
      <c r="B44" s="99">
        <v>863</v>
      </c>
      <c r="C44" s="97">
        <v>892</v>
      </c>
      <c r="D44" s="97">
        <v>961</v>
      </c>
      <c r="E44" s="99">
        <v>1023</v>
      </c>
      <c r="F44" s="99">
        <v>1178</v>
      </c>
      <c r="G44" s="99">
        <v>1351</v>
      </c>
      <c r="H44" s="99">
        <v>1554</v>
      </c>
      <c r="I44" s="99">
        <v>1689</v>
      </c>
      <c r="J44" s="99">
        <v>1774</v>
      </c>
      <c r="K44" s="99">
        <v>1844</v>
      </c>
      <c r="L44" s="99">
        <v>1784</v>
      </c>
    </row>
    <row r="45" spans="1:12" ht="15">
      <c r="A45" s="393" t="s">
        <v>77</v>
      </c>
      <c r="B45" s="99">
        <v>2657</v>
      </c>
      <c r="C45" s="97">
        <v>2944</v>
      </c>
      <c r="D45" s="97">
        <v>3115</v>
      </c>
      <c r="E45" s="99">
        <v>3239</v>
      </c>
      <c r="F45" s="99">
        <v>3504</v>
      </c>
      <c r="G45" s="99">
        <v>3731</v>
      </c>
      <c r="H45" s="99">
        <v>3928</v>
      </c>
      <c r="I45" s="99">
        <v>4011</v>
      </c>
      <c r="J45" s="99">
        <v>4032</v>
      </c>
      <c r="K45" s="99">
        <v>3996</v>
      </c>
      <c r="L45" s="99">
        <v>4026</v>
      </c>
    </row>
    <row r="46" spans="1:12" ht="15">
      <c r="A46" s="393" t="s">
        <v>78</v>
      </c>
      <c r="B46" s="99">
        <v>867</v>
      </c>
      <c r="C46" s="97">
        <v>894</v>
      </c>
      <c r="D46" s="97">
        <v>958</v>
      </c>
      <c r="E46" s="99">
        <v>1004</v>
      </c>
      <c r="F46" s="99">
        <v>1106</v>
      </c>
      <c r="G46" s="99">
        <v>1208</v>
      </c>
      <c r="H46" s="99">
        <v>1249</v>
      </c>
      <c r="I46" s="99">
        <v>1263</v>
      </c>
      <c r="J46" s="99">
        <v>1335</v>
      </c>
      <c r="K46" s="99">
        <v>1312</v>
      </c>
      <c r="L46" s="99">
        <v>1236</v>
      </c>
    </row>
    <row r="47" spans="1:12" ht="15">
      <c r="A47" s="393" t="s">
        <v>79</v>
      </c>
      <c r="B47" s="99">
        <v>712</v>
      </c>
      <c r="C47" s="97">
        <v>782</v>
      </c>
      <c r="D47" s="97">
        <v>911</v>
      </c>
      <c r="E47" s="99">
        <v>938</v>
      </c>
      <c r="F47" s="99">
        <v>952</v>
      </c>
      <c r="G47" s="99">
        <v>1016</v>
      </c>
      <c r="H47" s="99">
        <v>1108</v>
      </c>
      <c r="I47" s="99">
        <v>1312</v>
      </c>
      <c r="J47" s="99">
        <v>1343</v>
      </c>
      <c r="K47" s="99">
        <v>1397</v>
      </c>
      <c r="L47" s="99">
        <v>1422</v>
      </c>
    </row>
    <row r="48" spans="1:12" ht="15">
      <c r="A48" s="393" t="s">
        <v>80</v>
      </c>
      <c r="B48" s="99">
        <v>2313</v>
      </c>
      <c r="C48" s="97">
        <v>2249</v>
      </c>
      <c r="D48" s="97">
        <v>2153</v>
      </c>
      <c r="E48" s="99">
        <v>2098</v>
      </c>
      <c r="F48" s="99">
        <v>2027</v>
      </c>
      <c r="G48" s="99">
        <v>2047</v>
      </c>
      <c r="H48" s="99">
        <v>2031</v>
      </c>
      <c r="I48" s="99">
        <v>2041</v>
      </c>
      <c r="J48" s="99">
        <v>2013</v>
      </c>
      <c r="K48" s="99">
        <v>1941</v>
      </c>
      <c r="L48" s="99">
        <v>1830</v>
      </c>
    </row>
    <row r="49" spans="1:12" ht="15">
      <c r="A49" s="393" t="s">
        <v>81</v>
      </c>
      <c r="B49" s="99">
        <v>183</v>
      </c>
      <c r="C49" s="97">
        <v>172</v>
      </c>
      <c r="D49" s="97">
        <v>173</v>
      </c>
      <c r="E49" s="99">
        <v>169</v>
      </c>
      <c r="F49" s="99">
        <v>179</v>
      </c>
      <c r="G49" s="99">
        <v>175</v>
      </c>
      <c r="H49" s="99">
        <v>201</v>
      </c>
      <c r="I49" s="99">
        <v>223</v>
      </c>
      <c r="J49" s="99">
        <v>222</v>
      </c>
      <c r="K49" s="99">
        <v>231</v>
      </c>
      <c r="L49" s="99">
        <v>278</v>
      </c>
    </row>
    <row r="50" spans="1:12" ht="15">
      <c r="A50" s="393" t="s">
        <v>82</v>
      </c>
      <c r="B50" s="99">
        <v>221</v>
      </c>
      <c r="C50" s="97">
        <v>288</v>
      </c>
      <c r="D50" s="97">
        <v>376</v>
      </c>
      <c r="E50" s="99">
        <v>392</v>
      </c>
      <c r="F50" s="99">
        <v>435</v>
      </c>
      <c r="G50" s="99">
        <v>488</v>
      </c>
      <c r="H50" s="99">
        <v>482</v>
      </c>
      <c r="I50" s="99">
        <v>533</v>
      </c>
      <c r="J50" s="99">
        <v>560</v>
      </c>
      <c r="K50" s="99">
        <v>544</v>
      </c>
      <c r="L50" s="99">
        <v>545</v>
      </c>
    </row>
    <row r="51" spans="1:12" ht="15">
      <c r="A51" s="393" t="s">
        <v>83</v>
      </c>
      <c r="B51" s="99">
        <v>1722</v>
      </c>
      <c r="C51" s="97">
        <v>1548</v>
      </c>
      <c r="D51" s="97">
        <v>1418</v>
      </c>
      <c r="E51" s="99">
        <v>1433</v>
      </c>
      <c r="F51" s="99">
        <v>1451</v>
      </c>
      <c r="G51" s="99">
        <v>1453</v>
      </c>
      <c r="H51" s="99">
        <v>1448</v>
      </c>
      <c r="I51" s="99">
        <v>1397</v>
      </c>
      <c r="J51" s="99">
        <v>1480</v>
      </c>
      <c r="K51" s="99">
        <v>1522</v>
      </c>
      <c r="L51" s="99">
        <v>1493</v>
      </c>
    </row>
    <row r="52" spans="1:12" ht="15">
      <c r="A52" s="393"/>
      <c r="B52" s="118"/>
      <c r="C52" s="97"/>
      <c r="D52" s="97"/>
      <c r="E52" s="99"/>
      <c r="F52" s="99"/>
      <c r="G52" s="99"/>
      <c r="H52" s="99"/>
      <c r="I52" s="99"/>
      <c r="J52" s="99"/>
      <c r="K52" s="99"/>
      <c r="L52" s="99"/>
    </row>
    <row r="53" spans="1:12" ht="15">
      <c r="A53" s="394" t="s">
        <v>5</v>
      </c>
      <c r="B53" s="387">
        <v>9538</v>
      </c>
      <c r="C53" s="386">
        <v>9769</v>
      </c>
      <c r="D53" s="386">
        <v>10065</v>
      </c>
      <c r="E53" s="387">
        <v>10296</v>
      </c>
      <c r="F53" s="387">
        <v>10832</v>
      </c>
      <c r="G53" s="387">
        <v>11469</v>
      </c>
      <c r="H53" s="387">
        <v>12001</v>
      </c>
      <c r="I53" s="387">
        <v>12469</v>
      </c>
      <c r="J53" s="387">
        <v>12759</v>
      </c>
      <c r="K53" s="387">
        <v>12787</v>
      </c>
      <c r="L53" s="387">
        <f>SUM(L44:L51)</f>
        <v>12614</v>
      </c>
    </row>
    <row r="59" ht="67.5" customHeight="1"/>
  </sheetData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&amp;R&amp;"Arial,Bold"&amp;16ROAD TRANSPORT VEHICLES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7.57421875" style="0" customWidth="1"/>
    <col min="3" max="3" width="18.28125" style="0" customWidth="1"/>
    <col min="4" max="4" width="15.140625" style="0" customWidth="1"/>
    <col min="5" max="5" width="15.8515625" style="0" customWidth="1"/>
    <col min="6" max="6" width="17.8515625" style="0" customWidth="1"/>
    <col min="8" max="8" width="1.28515625" style="0" customWidth="1"/>
    <col min="9" max="9" width="10.7109375" style="0" customWidth="1"/>
    <col min="10" max="10" width="9.57421875" style="0" customWidth="1"/>
    <col min="11" max="11" width="11.00390625" style="0" customWidth="1"/>
    <col min="12" max="12" width="14.421875" style="0" customWidth="1"/>
    <col min="13" max="13" width="9.7109375" style="0" customWidth="1"/>
    <col min="14" max="15" width="9.57421875" style="0" customWidth="1"/>
    <col min="16" max="16" width="4.8515625" style="0" customWidth="1"/>
  </cols>
  <sheetData>
    <row r="1" s="53" customFormat="1" ht="15.75">
      <c r="A1" s="185" t="s">
        <v>620</v>
      </c>
    </row>
    <row r="2" spans="1:6" s="53" customFormat="1" ht="20.25" customHeight="1">
      <c r="A2" s="286" t="s">
        <v>598</v>
      </c>
      <c r="B2" s="54"/>
      <c r="C2" s="54"/>
      <c r="D2" s="54"/>
      <c r="E2" s="54"/>
      <c r="F2" s="54"/>
    </row>
    <row r="3" spans="1:6" ht="12.75">
      <c r="A3" s="395" t="s">
        <v>278</v>
      </c>
      <c r="B3" s="396"/>
      <c r="C3" s="396" t="s">
        <v>279</v>
      </c>
      <c r="D3" s="396"/>
      <c r="E3" s="395" t="s">
        <v>242</v>
      </c>
      <c r="F3" s="22"/>
    </row>
    <row r="4" spans="1:6" ht="12.75">
      <c r="A4" s="22" t="s">
        <v>277</v>
      </c>
      <c r="B4" s="22" t="s">
        <v>265</v>
      </c>
      <c r="C4" s="22" t="s">
        <v>238</v>
      </c>
      <c r="D4" s="22" t="s">
        <v>238</v>
      </c>
      <c r="E4" s="22" t="s">
        <v>241</v>
      </c>
      <c r="F4" s="22"/>
    </row>
    <row r="5" spans="1:6" ht="12.75">
      <c r="A5" s="361"/>
      <c r="B5" s="361" t="s">
        <v>266</v>
      </c>
      <c r="C5" s="361" t="s">
        <v>239</v>
      </c>
      <c r="D5" s="361" t="s">
        <v>240</v>
      </c>
      <c r="E5" s="361"/>
      <c r="F5" s="22"/>
    </row>
    <row r="6" spans="1:6" ht="12.75">
      <c r="A6" s="182"/>
      <c r="F6" s="1"/>
    </row>
    <row r="7" spans="1:11" ht="15">
      <c r="A7" s="398" t="s">
        <v>393</v>
      </c>
      <c r="B7" s="493">
        <v>3068</v>
      </c>
      <c r="C7" s="493">
        <v>2131</v>
      </c>
      <c r="D7" s="118">
        <v>431</v>
      </c>
      <c r="E7" s="267">
        <f>SUM(B7:D7)</f>
        <v>5630</v>
      </c>
      <c r="F7" s="204"/>
      <c r="I7" s="188" t="s">
        <v>230</v>
      </c>
      <c r="J7" s="188" t="s">
        <v>230</v>
      </c>
      <c r="K7" t="s">
        <v>230</v>
      </c>
    </row>
    <row r="8" spans="1:11" ht="15">
      <c r="A8" s="399" t="s">
        <v>296</v>
      </c>
      <c r="B8" s="118">
        <v>289</v>
      </c>
      <c r="C8" s="118">
        <v>647</v>
      </c>
      <c r="D8" s="118">
        <v>138</v>
      </c>
      <c r="E8" s="267">
        <f>SUM(B8:D8)</f>
        <v>1074</v>
      </c>
      <c r="F8" s="204"/>
      <c r="G8" s="229"/>
      <c r="I8" t="s">
        <v>230</v>
      </c>
      <c r="J8" t="s">
        <v>230</v>
      </c>
      <c r="K8" t="s">
        <v>446</v>
      </c>
    </row>
    <row r="9" spans="1:11" ht="15">
      <c r="A9" s="399" t="s">
        <v>297</v>
      </c>
      <c r="B9" s="118">
        <v>135</v>
      </c>
      <c r="C9" s="118">
        <v>336</v>
      </c>
      <c r="D9" s="118">
        <v>69</v>
      </c>
      <c r="E9" s="267">
        <f aca="true" t="shared" si="0" ref="E9:E14">SUM(B9:D9)</f>
        <v>540</v>
      </c>
      <c r="F9" s="204"/>
      <c r="I9" t="s">
        <v>230</v>
      </c>
      <c r="J9" t="s">
        <v>230</v>
      </c>
      <c r="K9" t="s">
        <v>230</v>
      </c>
    </row>
    <row r="10" spans="1:11" ht="15">
      <c r="A10" s="399" t="s">
        <v>298</v>
      </c>
      <c r="B10" s="118">
        <v>52</v>
      </c>
      <c r="C10" s="118">
        <v>188</v>
      </c>
      <c r="D10" s="118">
        <v>45</v>
      </c>
      <c r="E10" s="267">
        <f t="shared" si="0"/>
        <v>285</v>
      </c>
      <c r="F10" s="204"/>
      <c r="I10" t="s">
        <v>230</v>
      </c>
      <c r="J10" t="s">
        <v>230</v>
      </c>
      <c r="K10" t="s">
        <v>230</v>
      </c>
    </row>
    <row r="11" spans="1:11" ht="15">
      <c r="A11" s="400" t="s">
        <v>292</v>
      </c>
      <c r="B11" s="118">
        <v>22</v>
      </c>
      <c r="C11" s="118">
        <v>100</v>
      </c>
      <c r="D11" s="118">
        <v>40</v>
      </c>
      <c r="E11" s="267">
        <f t="shared" si="0"/>
        <v>162</v>
      </c>
      <c r="I11" t="s">
        <v>230</v>
      </c>
      <c r="J11" t="s">
        <v>446</v>
      </c>
      <c r="K11" t="s">
        <v>230</v>
      </c>
    </row>
    <row r="12" spans="1:11" ht="15">
      <c r="A12" s="400" t="s">
        <v>293</v>
      </c>
      <c r="B12" s="118">
        <v>5</v>
      </c>
      <c r="C12" s="118">
        <v>24</v>
      </c>
      <c r="D12" s="118">
        <v>13</v>
      </c>
      <c r="E12" s="267">
        <f t="shared" si="0"/>
        <v>42</v>
      </c>
      <c r="F12" s="204"/>
      <c r="I12" t="s">
        <v>230</v>
      </c>
      <c r="J12" t="s">
        <v>230</v>
      </c>
      <c r="K12" t="s">
        <v>230</v>
      </c>
    </row>
    <row r="13" spans="1:11" ht="15">
      <c r="A13" s="400" t="s">
        <v>294</v>
      </c>
      <c r="B13" s="118">
        <v>0</v>
      </c>
      <c r="C13" s="118">
        <v>16</v>
      </c>
      <c r="D13" s="118">
        <v>7</v>
      </c>
      <c r="E13" s="267">
        <f t="shared" si="0"/>
        <v>23</v>
      </c>
      <c r="F13" s="204"/>
      <c r="I13" t="s">
        <v>230</v>
      </c>
      <c r="J13" t="s">
        <v>230</v>
      </c>
      <c r="K13" t="s">
        <v>230</v>
      </c>
    </row>
    <row r="14" spans="1:11" ht="15">
      <c r="A14" s="400" t="s">
        <v>295</v>
      </c>
      <c r="B14" s="118">
        <v>0</v>
      </c>
      <c r="C14" s="118">
        <v>1</v>
      </c>
      <c r="D14" s="118">
        <v>1</v>
      </c>
      <c r="E14" s="267">
        <f t="shared" si="0"/>
        <v>2</v>
      </c>
      <c r="F14" s="204"/>
      <c r="I14" t="s">
        <v>230</v>
      </c>
      <c r="J14" t="s">
        <v>230</v>
      </c>
      <c r="K14" t="s">
        <v>230</v>
      </c>
    </row>
    <row r="15" spans="1:6" s="157" customFormat="1" ht="18" customHeight="1">
      <c r="A15" s="401" t="s">
        <v>5</v>
      </c>
      <c r="B15" s="397">
        <f>SUM(B7:B14)</f>
        <v>3571</v>
      </c>
      <c r="C15" s="397">
        <f>SUM(C7:C14)</f>
        <v>3443</v>
      </c>
      <c r="D15" s="397">
        <f>SUM(D7:D14)</f>
        <v>744</v>
      </c>
      <c r="E15" s="397">
        <f>SUM(B15:D15)</f>
        <v>7758</v>
      </c>
      <c r="F15" s="210"/>
    </row>
    <row r="16" ht="18.75" customHeight="1">
      <c r="A16" s="116" t="s">
        <v>478</v>
      </c>
    </row>
    <row r="19" spans="1:6" s="53" customFormat="1" ht="18.75">
      <c r="A19" s="112" t="s">
        <v>599</v>
      </c>
      <c r="B19" s="54"/>
      <c r="C19" s="54"/>
      <c r="D19" s="54"/>
      <c r="E19" s="54"/>
      <c r="F19" s="54"/>
    </row>
    <row r="20" spans="1:12" s="53" customFormat="1" ht="24.75" customHeight="1">
      <c r="A20" s="373" t="s">
        <v>218</v>
      </c>
      <c r="B20" s="342" t="s">
        <v>228</v>
      </c>
      <c r="C20" s="342" t="s">
        <v>227</v>
      </c>
      <c r="D20" s="373" t="s">
        <v>243</v>
      </c>
      <c r="E20" s="373" t="s">
        <v>280</v>
      </c>
      <c r="G20" s="54"/>
      <c r="H20" s="54"/>
      <c r="I20" s="54"/>
      <c r="J20" s="54"/>
      <c r="K20" s="54"/>
      <c r="L20" s="54"/>
    </row>
    <row r="21" spans="1:12" s="53" customFormat="1" ht="17.25" customHeight="1">
      <c r="A21" s="148"/>
      <c r="B21" s="402"/>
      <c r="C21" s="402"/>
      <c r="D21" s="344" t="s">
        <v>229</v>
      </c>
      <c r="E21" s="344" t="s">
        <v>123</v>
      </c>
      <c r="G21" s="121"/>
      <c r="H21" s="121"/>
      <c r="I21" s="121"/>
      <c r="J21" s="121"/>
      <c r="K21" s="121"/>
      <c r="L21" s="121"/>
    </row>
    <row r="22" spans="2:12" s="53" customFormat="1" ht="9" customHeight="1">
      <c r="B22" s="183"/>
      <c r="C22" s="183"/>
      <c r="I22" s="54"/>
      <c r="J22" s="121"/>
      <c r="K22" s="121"/>
      <c r="L22" s="121"/>
    </row>
    <row r="23" spans="1:12" ht="15" customHeight="1">
      <c r="A23" s="22">
        <v>1</v>
      </c>
      <c r="B23" s="466" t="s">
        <v>453</v>
      </c>
      <c r="C23" s="466" t="s">
        <v>458</v>
      </c>
      <c r="D23" s="498">
        <v>13150</v>
      </c>
      <c r="E23" s="247">
        <f aca="true" t="shared" si="1" ref="E23:E42">(D23/$D$47)*100</f>
        <v>7.200350435306357</v>
      </c>
      <c r="G23" s="84"/>
      <c r="H23" s="88"/>
      <c r="I23" s="89"/>
      <c r="J23" s="90"/>
      <c r="K23" s="91"/>
      <c r="L23" s="1"/>
    </row>
    <row r="24" spans="1:12" ht="17.25" customHeight="1">
      <c r="A24" s="22">
        <v>2</v>
      </c>
      <c r="B24" s="466" t="s">
        <v>451</v>
      </c>
      <c r="C24" s="466" t="s">
        <v>457</v>
      </c>
      <c r="D24" s="498">
        <v>11371</v>
      </c>
      <c r="E24" s="247">
        <f t="shared" si="1"/>
        <v>6.2262497946668125</v>
      </c>
      <c r="G24" s="84"/>
      <c r="H24" s="84">
        <v>0</v>
      </c>
      <c r="I24" s="82"/>
      <c r="J24" s="163"/>
      <c r="K24" s="164"/>
      <c r="L24" s="85"/>
    </row>
    <row r="25" spans="1:12" ht="17.25" customHeight="1">
      <c r="A25" s="175">
        <v>3</v>
      </c>
      <c r="B25" s="466" t="s">
        <v>451</v>
      </c>
      <c r="C25" s="466" t="s">
        <v>452</v>
      </c>
      <c r="D25" s="498">
        <v>7319</v>
      </c>
      <c r="E25" s="247">
        <f t="shared" si="1"/>
        <v>4.007556261293326</v>
      </c>
      <c r="G25" s="84"/>
      <c r="H25" s="84">
        <v>0</v>
      </c>
      <c r="I25" s="82"/>
      <c r="J25" s="163"/>
      <c r="K25" s="164"/>
      <c r="L25" s="85"/>
    </row>
    <row r="26" spans="1:12" ht="17.25" customHeight="1">
      <c r="A26" s="22">
        <v>4</v>
      </c>
      <c r="B26" s="466" t="s">
        <v>453</v>
      </c>
      <c r="C26" s="466" t="s">
        <v>454</v>
      </c>
      <c r="D26" s="498">
        <v>6828</v>
      </c>
      <c r="E26" s="247">
        <f t="shared" si="1"/>
        <v>3.7387066746974758</v>
      </c>
      <c r="G26" s="84"/>
      <c r="H26" s="84">
        <v>0</v>
      </c>
      <c r="I26" s="82"/>
      <c r="J26" s="163"/>
      <c r="K26" s="164"/>
      <c r="L26" s="85"/>
    </row>
    <row r="27" spans="1:12" ht="17.25" customHeight="1">
      <c r="A27" s="22">
        <v>5</v>
      </c>
      <c r="B27" s="466" t="s">
        <v>486</v>
      </c>
      <c r="C27" s="466" t="s">
        <v>459</v>
      </c>
      <c r="D27" s="498">
        <v>4459</v>
      </c>
      <c r="E27" s="247">
        <f t="shared" si="1"/>
        <v>2.4415484860099657</v>
      </c>
      <c r="G27" s="84"/>
      <c r="H27" s="84">
        <v>0</v>
      </c>
      <c r="I27" s="82"/>
      <c r="J27" s="163"/>
      <c r="K27" s="164"/>
      <c r="L27" s="85"/>
    </row>
    <row r="28" spans="1:12" ht="17.25" customHeight="1">
      <c r="A28" s="175">
        <v>6</v>
      </c>
      <c r="B28" s="466" t="s">
        <v>485</v>
      </c>
      <c r="C28" s="466" t="s">
        <v>455</v>
      </c>
      <c r="D28" s="498">
        <v>3830</v>
      </c>
      <c r="E28" s="247">
        <f t="shared" si="1"/>
        <v>2.097136286480863</v>
      </c>
      <c r="G28" s="84"/>
      <c r="H28" s="84">
        <v>0</v>
      </c>
      <c r="I28" s="82"/>
      <c r="J28" s="163"/>
      <c r="K28" s="164"/>
      <c r="L28" s="85"/>
    </row>
    <row r="29" spans="1:12" ht="17.25" customHeight="1">
      <c r="A29" s="22">
        <v>7</v>
      </c>
      <c r="B29" s="466" t="s">
        <v>466</v>
      </c>
      <c r="C29" s="466" t="s">
        <v>466</v>
      </c>
      <c r="D29" s="498">
        <v>3534</v>
      </c>
      <c r="E29" s="247">
        <f t="shared" si="1"/>
        <v>1.9350599572906972</v>
      </c>
      <c r="G29" s="84"/>
      <c r="H29" s="84">
        <v>0</v>
      </c>
      <c r="I29" s="82"/>
      <c r="J29" s="163"/>
      <c r="K29" s="164"/>
      <c r="L29" s="85"/>
    </row>
    <row r="30" spans="1:12" ht="17.25" customHeight="1">
      <c r="A30" s="22">
        <v>8</v>
      </c>
      <c r="B30" s="466" t="s">
        <v>467</v>
      </c>
      <c r="C30" s="466" t="s">
        <v>538</v>
      </c>
      <c r="D30" s="498">
        <v>3429</v>
      </c>
      <c r="E30" s="247">
        <f t="shared" si="1"/>
        <v>1.8775666648414828</v>
      </c>
      <c r="G30" s="84"/>
      <c r="H30" s="84">
        <v>0</v>
      </c>
      <c r="I30" s="82"/>
      <c r="J30" s="163"/>
      <c r="K30" s="164"/>
      <c r="L30" s="85"/>
    </row>
    <row r="31" spans="1:12" ht="17.25" customHeight="1">
      <c r="A31" s="175">
        <v>9</v>
      </c>
      <c r="B31" s="466" t="s">
        <v>600</v>
      </c>
      <c r="C31" s="466" t="s">
        <v>601</v>
      </c>
      <c r="D31" s="498">
        <v>3376</v>
      </c>
      <c r="E31" s="247">
        <f t="shared" si="1"/>
        <v>1.848546241033784</v>
      </c>
      <c r="G31" s="84"/>
      <c r="H31" s="84">
        <v>0</v>
      </c>
      <c r="I31" s="82"/>
      <c r="J31" s="163"/>
      <c r="K31" s="164"/>
      <c r="L31" s="85"/>
    </row>
    <row r="32" spans="1:12" ht="17.25" customHeight="1">
      <c r="A32" s="22">
        <v>10</v>
      </c>
      <c r="B32" s="466" t="s">
        <v>485</v>
      </c>
      <c r="C32" s="466" t="s">
        <v>456</v>
      </c>
      <c r="D32" s="498">
        <v>3365</v>
      </c>
      <c r="E32" s="247">
        <f t="shared" si="1"/>
        <v>1.8425231342057713</v>
      </c>
      <c r="G32" s="84"/>
      <c r="H32" s="84">
        <v>0</v>
      </c>
      <c r="I32" s="82"/>
      <c r="J32" s="163"/>
      <c r="K32" s="164"/>
      <c r="L32" s="85"/>
    </row>
    <row r="33" spans="1:12" ht="17.25" customHeight="1">
      <c r="A33" s="22">
        <v>11</v>
      </c>
      <c r="B33" s="466" t="s">
        <v>453</v>
      </c>
      <c r="C33" s="466" t="s">
        <v>602</v>
      </c>
      <c r="D33" s="498">
        <v>3159</v>
      </c>
      <c r="E33" s="247">
        <f t="shared" si="1"/>
        <v>1.7297267699720749</v>
      </c>
      <c r="G33" s="84"/>
      <c r="H33" s="84"/>
      <c r="I33" s="84"/>
      <c r="J33" s="131"/>
      <c r="K33" s="132"/>
      <c r="L33" s="83"/>
    </row>
    <row r="34" spans="1:12" ht="17.25" customHeight="1">
      <c r="A34" s="22">
        <v>12</v>
      </c>
      <c r="B34" s="466" t="s">
        <v>486</v>
      </c>
      <c r="C34" s="466" t="s">
        <v>460</v>
      </c>
      <c r="D34" s="498">
        <v>2979</v>
      </c>
      <c r="E34" s="247">
        <f t="shared" si="1"/>
        <v>1.631166840059136</v>
      </c>
      <c r="G34" s="84"/>
      <c r="H34" s="84"/>
      <c r="I34" s="84"/>
      <c r="J34" s="131"/>
      <c r="K34" s="132"/>
      <c r="L34" s="83"/>
    </row>
    <row r="35" spans="1:12" ht="17.25" customHeight="1">
      <c r="A35" s="175">
        <v>13</v>
      </c>
      <c r="B35" s="466" t="s">
        <v>603</v>
      </c>
      <c r="C35" s="466" t="s">
        <v>604</v>
      </c>
      <c r="D35" s="498">
        <v>2879</v>
      </c>
      <c r="E35" s="247">
        <f t="shared" si="1"/>
        <v>1.5764113234408368</v>
      </c>
      <c r="G35" s="84"/>
      <c r="H35" s="84"/>
      <c r="I35" s="84"/>
      <c r="J35" s="131"/>
      <c r="K35" s="132"/>
      <c r="L35" s="83"/>
    </row>
    <row r="36" spans="1:12" ht="17.25" customHeight="1">
      <c r="A36" s="22">
        <v>14</v>
      </c>
      <c r="B36" s="466" t="s">
        <v>539</v>
      </c>
      <c r="C36" s="466" t="s">
        <v>540</v>
      </c>
      <c r="D36" s="498">
        <v>2843</v>
      </c>
      <c r="E36" s="247">
        <f t="shared" si="1"/>
        <v>1.556699337458249</v>
      </c>
      <c r="G36" s="84"/>
      <c r="H36" s="84"/>
      <c r="I36" s="84"/>
      <c r="J36" s="131"/>
      <c r="K36" s="132"/>
      <c r="L36" s="83"/>
    </row>
    <row r="37" spans="1:12" ht="17.25" customHeight="1">
      <c r="A37" s="22">
        <v>15</v>
      </c>
      <c r="B37" s="466" t="s">
        <v>463</v>
      </c>
      <c r="C37" s="466" t="s">
        <v>605</v>
      </c>
      <c r="D37" s="498">
        <v>2759</v>
      </c>
      <c r="E37" s="247">
        <f t="shared" si="1"/>
        <v>1.5107047034988776</v>
      </c>
      <c r="G37" s="84"/>
      <c r="H37" s="84"/>
      <c r="I37" s="84"/>
      <c r="J37" s="131"/>
      <c r="K37" s="132"/>
      <c r="L37" s="83"/>
    </row>
    <row r="38" spans="1:12" ht="17.25" customHeight="1">
      <c r="A38" s="22">
        <v>16</v>
      </c>
      <c r="B38" s="466" t="s">
        <v>487</v>
      </c>
      <c r="C38" s="466" t="s">
        <v>461</v>
      </c>
      <c r="D38" s="498">
        <v>2687</v>
      </c>
      <c r="E38" s="247">
        <f t="shared" si="1"/>
        <v>1.471280731533702</v>
      </c>
      <c r="G38" s="84"/>
      <c r="H38" s="84"/>
      <c r="I38" s="84"/>
      <c r="J38" s="131"/>
      <c r="K38" s="132"/>
      <c r="L38" s="83"/>
    </row>
    <row r="39" spans="1:12" ht="17.25" customHeight="1">
      <c r="A39" s="175">
        <v>17</v>
      </c>
      <c r="B39" s="466" t="s">
        <v>487</v>
      </c>
      <c r="C39" s="466" t="s">
        <v>465</v>
      </c>
      <c r="D39" s="498">
        <v>2673</v>
      </c>
      <c r="E39" s="247">
        <f t="shared" si="1"/>
        <v>1.4636149592071401</v>
      </c>
      <c r="G39" s="84"/>
      <c r="H39" s="84"/>
      <c r="I39" s="84"/>
      <c r="J39" s="131"/>
      <c r="K39" s="132"/>
      <c r="L39" s="83"/>
    </row>
    <row r="40" spans="1:12" ht="17.25" customHeight="1">
      <c r="A40" s="22">
        <v>18</v>
      </c>
      <c r="B40" s="466" t="s">
        <v>451</v>
      </c>
      <c r="C40" s="466" t="s">
        <v>462</v>
      </c>
      <c r="D40" s="498">
        <v>2490</v>
      </c>
      <c r="E40" s="247">
        <f t="shared" si="1"/>
        <v>1.3634123637956523</v>
      </c>
      <c r="G40" s="84"/>
      <c r="H40" s="84"/>
      <c r="I40" s="84"/>
      <c r="J40" s="131"/>
      <c r="K40" s="132"/>
      <c r="L40" s="83"/>
    </row>
    <row r="41" spans="1:12" ht="17.25" customHeight="1">
      <c r="A41" s="22">
        <v>19</v>
      </c>
      <c r="B41" s="466" t="s">
        <v>606</v>
      </c>
      <c r="C41" s="466" t="s">
        <v>607</v>
      </c>
      <c r="D41" s="498">
        <v>2482</v>
      </c>
      <c r="E41" s="247">
        <f t="shared" si="1"/>
        <v>1.3590319224661884</v>
      </c>
      <c r="G41" s="84"/>
      <c r="H41" s="84"/>
      <c r="I41" s="84"/>
      <c r="J41" s="131"/>
      <c r="K41" s="132"/>
      <c r="L41" s="83"/>
    </row>
    <row r="42" spans="1:12" ht="17.25" customHeight="1">
      <c r="A42" s="22">
        <v>20</v>
      </c>
      <c r="B42" s="466" t="s">
        <v>463</v>
      </c>
      <c r="C42" s="466" t="s">
        <v>464</v>
      </c>
      <c r="D42" s="498">
        <v>2470</v>
      </c>
      <c r="E42" s="247">
        <f t="shared" si="1"/>
        <v>1.3524612604719926</v>
      </c>
      <c r="G42" s="84"/>
      <c r="H42" s="84"/>
      <c r="I42" s="84"/>
      <c r="J42" s="131"/>
      <c r="K42" s="132"/>
      <c r="L42" s="83"/>
    </row>
    <row r="43" spans="1:12" ht="9" customHeight="1">
      <c r="A43" s="22"/>
      <c r="B43" s="74"/>
      <c r="C43" s="466"/>
      <c r="D43" s="467"/>
      <c r="E43" s="82"/>
      <c r="G43" s="84"/>
      <c r="H43" s="84"/>
      <c r="I43" s="84"/>
      <c r="J43" s="131"/>
      <c r="K43" s="132"/>
      <c r="L43" s="83"/>
    </row>
    <row r="44" spans="1:12" ht="17.25" customHeight="1">
      <c r="A44" s="1"/>
      <c r="B44" s="57"/>
      <c r="C44" s="468" t="s">
        <v>245</v>
      </c>
      <c r="D44" s="266">
        <f>SUM(D23:D43)</f>
        <v>88082</v>
      </c>
      <c r="E44" s="202">
        <f>(D44/$D$47)*100</f>
        <v>48.22975414773039</v>
      </c>
      <c r="G44" s="84"/>
      <c r="H44" s="84"/>
      <c r="I44" s="84"/>
      <c r="J44" s="131"/>
      <c r="K44" s="132"/>
      <c r="L44" s="83"/>
    </row>
    <row r="45" spans="1:12" ht="17.25" customHeight="1">
      <c r="A45" s="171"/>
      <c r="B45" s="469"/>
      <c r="C45" s="470" t="s">
        <v>244</v>
      </c>
      <c r="D45" s="266">
        <f>D47-D44</f>
        <v>94548</v>
      </c>
      <c r="E45" s="202">
        <f>(D45/$D$47)*100</f>
        <v>51.77024585226961</v>
      </c>
      <c r="G45" s="84"/>
      <c r="H45" s="84"/>
      <c r="I45" s="84"/>
      <c r="J45" s="131"/>
      <c r="K45" s="132"/>
      <c r="L45" s="83"/>
    </row>
    <row r="46" spans="1:12" ht="9" customHeight="1">
      <c r="A46" s="171"/>
      <c r="B46" s="469"/>
      <c r="C46" s="57"/>
      <c r="D46" s="210"/>
      <c r="E46" s="198"/>
      <c r="G46" s="84"/>
      <c r="H46" s="84"/>
      <c r="I46" s="84"/>
      <c r="J46" s="131"/>
      <c r="K46" s="132"/>
      <c r="L46" s="83"/>
    </row>
    <row r="47" spans="1:12" ht="17.25" customHeight="1">
      <c r="A47" s="403"/>
      <c r="B47" s="471"/>
      <c r="C47" s="472" t="s">
        <v>225</v>
      </c>
      <c r="D47" s="357">
        <v>182630</v>
      </c>
      <c r="E47" s="404">
        <f>(D47/$D$47)*100</f>
        <v>100</v>
      </c>
      <c r="G47" s="166"/>
      <c r="H47" s="125"/>
      <c r="I47" s="125"/>
      <c r="J47" s="125"/>
      <c r="K47" s="46"/>
      <c r="L47" s="1"/>
    </row>
    <row r="48" ht="6" customHeight="1"/>
    <row r="49" ht="12.75" customHeight="1">
      <c r="A49" s="116" t="s">
        <v>479</v>
      </c>
    </row>
    <row r="50" s="1" customFormat="1" ht="12.75">
      <c r="A50" s="56" t="s">
        <v>379</v>
      </c>
    </row>
    <row r="51" s="1" customFormat="1" ht="12.75">
      <c r="A51" s="56" t="s">
        <v>380</v>
      </c>
    </row>
    <row r="52" s="1" customFormat="1" ht="12.75">
      <c r="A52" s="56" t="s">
        <v>381</v>
      </c>
    </row>
    <row r="53" s="1" customFormat="1" ht="12.75"/>
    <row r="54" s="1" customFormat="1" ht="12.75"/>
    <row r="55" s="1" customFormat="1" ht="12.75"/>
    <row r="56" s="111" customFormat="1" ht="18"/>
    <row r="57" spans="1:15" s="54" customFormat="1" ht="21" customHeight="1">
      <c r="A57" s="112"/>
      <c r="B57" s="112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65"/>
    </row>
    <row r="58" spans="1:15" s="1" customFormat="1" ht="20.25" customHeight="1">
      <c r="A58" s="81"/>
      <c r="B58" s="8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5"/>
      <c r="O58" s="39"/>
    </row>
    <row r="59" spans="3:13" s="1" customFormat="1" ht="12.7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3:15" s="1" customFormat="1" ht="15">
      <c r="C60" s="23"/>
      <c r="D60" s="89"/>
      <c r="E60" s="89"/>
      <c r="F60" s="89"/>
      <c r="G60" s="89"/>
      <c r="H60" s="44"/>
      <c r="I60" s="89"/>
      <c r="J60" s="89"/>
      <c r="K60" s="89"/>
      <c r="L60" s="89"/>
      <c r="M60" s="89"/>
      <c r="N60" s="85"/>
      <c r="O60" s="85"/>
    </row>
    <row r="61" spans="3:15" s="1" customFormat="1" ht="15">
      <c r="C61" s="23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5"/>
      <c r="O61" s="85"/>
    </row>
    <row r="62" spans="3:15" s="1" customFormat="1" ht="15">
      <c r="C62" s="23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5"/>
      <c r="O62" s="85"/>
    </row>
    <row r="63" spans="3:15" s="1" customFormat="1" ht="15">
      <c r="C63" s="23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5"/>
      <c r="O63" s="85"/>
    </row>
    <row r="64" spans="3:15" s="1" customFormat="1" ht="15">
      <c r="C64" s="23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1"/>
      <c r="O64" s="85"/>
    </row>
    <row r="65" spans="3:15" s="1" customFormat="1" ht="15">
      <c r="C65" s="23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1"/>
      <c r="O65" s="85"/>
    </row>
    <row r="66" spans="3:15" s="1" customFormat="1" ht="15">
      <c r="C66" s="23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91"/>
      <c r="O66" s="85"/>
    </row>
    <row r="67" spans="3:15" s="1" customFormat="1" ht="15">
      <c r="C67" s="23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5"/>
      <c r="O67" s="166"/>
    </row>
    <row r="68" spans="1:15" s="1" customFormat="1" ht="15">
      <c r="A68" s="81"/>
      <c r="B68" s="81"/>
      <c r="C68" s="23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5"/>
      <c r="O68" s="166"/>
    </row>
    <row r="69" spans="3:15" s="1" customFormat="1" ht="15">
      <c r="C69" s="23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5"/>
      <c r="O69" s="85"/>
    </row>
    <row r="70" spans="3:15" s="1" customFormat="1" ht="15">
      <c r="C70" s="23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5"/>
      <c r="O70" s="85"/>
    </row>
    <row r="71" spans="3:15" s="1" customFormat="1" ht="15">
      <c r="C71" s="23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5"/>
      <c r="O71" s="85"/>
    </row>
    <row r="72" spans="3:15" s="1" customFormat="1" ht="15">
      <c r="C72" s="23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5"/>
      <c r="O72" s="85"/>
    </row>
    <row r="73" spans="3:15" s="1" customFormat="1" ht="15">
      <c r="C73" s="23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5"/>
      <c r="O73" s="85"/>
    </row>
    <row r="74" spans="3:15" s="1" customFormat="1" ht="15">
      <c r="C74" s="23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1"/>
      <c r="O74" s="85"/>
    </row>
    <row r="75" spans="3:15" s="1" customFormat="1" ht="15">
      <c r="C75" s="23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1"/>
      <c r="O75" s="85"/>
    </row>
    <row r="76" spans="3:15" s="1" customFormat="1" ht="15">
      <c r="C76" s="23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1"/>
      <c r="O76" s="91"/>
    </row>
    <row r="77" spans="3:15" s="1" customFormat="1" ht="15">
      <c r="C77" s="23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5"/>
      <c r="O77" s="54"/>
    </row>
    <row r="78" spans="3:14" s="1" customFormat="1" ht="12.7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57"/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 customHeight="1"/>
    <row r="88" s="1" customFormat="1" ht="15" customHeight="1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printOptions/>
  <pageMargins left="0.75" right="0.75" top="1" bottom="1" header="0.5" footer="0.5"/>
  <pageSetup fitToHeight="1" fitToWidth="1" horizontalDpi="96" verticalDpi="96" orientation="portrait" paperSize="9" scale="88" r:id="rId1"/>
  <headerFooter alignWithMargins="0">
    <oddHeader>&amp;R&amp;"Arial,Bold"&amp;14ROAD TRANSPORT VEHICLES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2010-08-19T10:25:50Z</cp:lastPrinted>
  <dcterms:created xsi:type="dcterms:W3CDTF">1999-02-19T10:58:18Z</dcterms:created>
  <dcterms:modified xsi:type="dcterms:W3CDTF">2010-08-20T10:29:56Z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B3580078</vt:lpwstr>
  </property>
  <property fmtid="{D5CDD505-2E9C-101B-9397-08002B2CF9AE}" pid="3" name="Objective-Comment">
    <vt:lpwstr/>
  </property>
  <property fmtid="{D5CDD505-2E9C-101B-9397-08002B2CF9AE}" pid="4" name="Objective-CreationStamp">
    <vt:filetime>2010-01-20T00:00:00Z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2010-08-19T00:00:00Z</vt:filetime>
  </property>
  <property fmtid="{D5CDD505-2E9C-101B-9397-08002B2CF9AE}" pid="8" name="Objective-ModificationStamp">
    <vt:filetime>2010-08-19T00:00:00Z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 2010: Research and Analysis: Transport: 2010:</vt:lpwstr>
  </property>
  <property fmtid="{D5CDD505-2E9C-101B-9397-08002B2CF9AE}" pid="11" name="Objective-Parent">
    <vt:lpwstr>Transport Statistics: Scottish Transport Statistics 2010: Research and Analysis: Transport: 2010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chapter01</vt:lpwstr>
  </property>
  <property fmtid="{D5CDD505-2E9C-101B-9397-08002B2CF9AE}" pid="14" name="Objective-Version">
    <vt:lpwstr>10.0</vt:lpwstr>
  </property>
  <property fmtid="{D5CDD505-2E9C-101B-9397-08002B2CF9AE}" pid="15" name="Objective-VersionComment">
    <vt:lpwstr/>
  </property>
  <property fmtid="{D5CDD505-2E9C-101B-9397-08002B2CF9AE}" pid="16" name="Objective-VersionNumber">
    <vt:i4>11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