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1000" activeTab="0"/>
  </bookViews>
  <sheets>
    <sheet name="Fig1" sheetId="1" r:id="rId1"/>
    <sheet name="Fig2,3" sheetId="2" r:id="rId2"/>
    <sheet name="Fig4" sheetId="3" r:id="rId3"/>
    <sheet name="Figs 5,6 fatal accs, deaths" sheetId="4" r:id="rId4"/>
    <sheet name="Fig 7 child KSI" sheetId="5" r:id="rId5"/>
    <sheet name="Fig 8 KSI (all ages)" sheetId="6" r:id="rId6"/>
    <sheet name="Data for Fig 1" sheetId="7" r:id="rId7"/>
    <sheet name="Data for Figs 2_8" sheetId="8" r:id="rId8"/>
    <sheet name="fatal acc, deaths + variability" sheetId="9" r:id="rId9"/>
    <sheet name="KSI extra-poisson variability" sheetId="10" r:id="rId10"/>
    <sheet name="KSI, child KSI, variability" sheetId="11" r:id="rId11"/>
    <sheet name="KSI chart simple narrow" sheetId="12" r:id="rId12"/>
  </sheets>
  <definedNames>
    <definedName name="_xlnm.Print_Area" localSheetId="8">'fatal acc, deaths + variability'!$A$1:$AF$70</definedName>
  </definedNames>
  <calcPr fullCalcOnLoad="1"/>
</workbook>
</file>

<file path=xl/sharedStrings.xml><?xml version="1.0" encoding="utf-8"?>
<sst xmlns="http://schemas.openxmlformats.org/spreadsheetml/2006/main" count="263" uniqueCount="75">
  <si>
    <t>Accidents</t>
  </si>
  <si>
    <t>Traffic</t>
  </si>
  <si>
    <t>Casualties</t>
  </si>
  <si>
    <t>F&amp;S</t>
  </si>
  <si>
    <t>All</t>
  </si>
  <si>
    <t>All Roads</t>
  </si>
  <si>
    <t>M&amp;A roads</t>
  </si>
  <si>
    <t xml:space="preserve">Accidents </t>
  </si>
  <si>
    <t>Numbers</t>
  </si>
  <si>
    <t>million</t>
  </si>
  <si>
    <t>vehicle</t>
  </si>
  <si>
    <t>kilometres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</si>
  <si>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</si>
  <si>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</si>
  <si>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</si>
  <si>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</si>
  <si>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</si>
  <si>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Figure 2</t>
  </si>
  <si>
    <t>Figure 3</t>
  </si>
  <si>
    <t>to print this chart click on its border then press print preview</t>
  </si>
  <si>
    <t>Figure 5</t>
  </si>
  <si>
    <t>Figure 6</t>
  </si>
  <si>
    <t>Figure 7</t>
  </si>
  <si>
    <t>Figure 8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</si>
  <si>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</si>
  <si>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</si>
  <si>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</si>
  <si>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</si>
  <si>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</si>
  <si>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</si>
  <si>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</si>
  <si>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</si>
  <si>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</si>
  <si>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</si>
  <si>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</si>
  <si>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</si>
  <si>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</si>
  <si>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</si>
  <si>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</si>
  <si>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</si>
  <si>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</si>
  <si>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</si>
  <si>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</si>
  <si>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</si>
  <si>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</si>
  <si>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</si>
  <si>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</si>
  <si>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</si>
  <si>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</si>
  <si>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</si>
  <si>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</si>
  <si>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</si>
  <si>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</si>
  <si>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</si>
  <si>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</si>
  <si>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</si>
  <si>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</si>
  <si>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"KSI" figures from Table 2 of "RAS 04"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</si>
  <si>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</si>
  <si>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</si>
  <si>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</si>
  <si>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</si>
  <si>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</si>
  <si>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</si>
  <si>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</si>
  <si>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</si>
  <si>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</si>
  <si>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</si>
  <si>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</si>
  <si>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</si>
  <si>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"Child KSI" figures from extra tables on Web site</t>
  </si>
  <si>
    <t>1981 onwards</t>
  </si>
  <si>
    <t>Child</t>
  </si>
  <si>
    <t>child KSI</t>
  </si>
  <si>
    <t>Figure 1      reported Accidents by severity, 1966 to 2005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</si>
</sst>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0_)"/>
    <numFmt numFmtId="168" formatCode="General_)"/>
    <numFmt numFmtId="169" formatCode="0.0000_)"/>
    <numFmt numFmtId="170" formatCode="0.00_)"/>
    <numFmt numFmtId="171" formatCode="0.0_)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0.000000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4"/>
      <name val="Arial"/>
      <family val="0"/>
    </font>
    <font>
      <sz val="14"/>
      <name val="Times New Roman"/>
      <family val="1"/>
    </font>
    <font>
      <sz val="16.5"/>
      <name val="Arial"/>
      <family val="0"/>
    </font>
    <font>
      <sz val="12"/>
      <name val="Arial"/>
      <family val="2"/>
    </font>
    <font>
      <sz val="13.75"/>
      <name val="Times New Roman"/>
      <family val="1"/>
    </font>
    <font>
      <sz val="12"/>
      <name val="Times New Roman"/>
      <family val="1"/>
    </font>
    <font>
      <sz val="16.25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.5"/>
      <name val="Arial"/>
      <family val="0"/>
    </font>
    <font>
      <sz val="14"/>
      <name val="Arial"/>
      <family val="2"/>
    </font>
    <font>
      <sz val="8.25"/>
      <name val="Arial"/>
      <family val="2"/>
    </font>
    <font>
      <sz val="20.75"/>
      <name val="Arial"/>
      <family val="0"/>
    </font>
    <font>
      <sz val="15.75"/>
      <name val="Arial"/>
      <family val="0"/>
    </font>
    <font>
      <sz val="9.75"/>
      <name val="Arial"/>
      <family val="2"/>
    </font>
    <font>
      <b/>
      <sz val="20"/>
      <name val="Arial"/>
      <family val="2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15"/>
      <name val="Arial"/>
      <family val="0"/>
    </font>
    <font>
      <sz val="9.25"/>
      <name val="Arial"/>
      <family val="2"/>
    </font>
    <font>
      <b/>
      <sz val="21.5"/>
      <name val="Arial"/>
      <family val="0"/>
    </font>
    <font>
      <sz val="21.5"/>
      <name val="Arial"/>
      <family val="0"/>
    </font>
    <font>
      <sz val="14.75"/>
      <name val="Arial"/>
      <family val="0"/>
    </font>
    <font>
      <sz val="11"/>
      <name val="Arial"/>
      <family val="2"/>
    </font>
    <font>
      <b/>
      <sz val="21.25"/>
      <name val="Arial"/>
      <family val="0"/>
    </font>
    <font>
      <i/>
      <sz val="16"/>
      <name val="Arial"/>
      <family val="2"/>
    </font>
    <font>
      <sz val="20"/>
      <name val="Arial"/>
      <family val="0"/>
    </font>
    <font>
      <b/>
      <sz val="24"/>
      <name val="Arial"/>
      <family val="0"/>
    </font>
    <font>
      <i/>
      <sz val="17.5"/>
      <name val="Arial"/>
      <family val="2"/>
    </font>
    <font>
      <sz val="11.25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7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39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1" xfId="0" applyFont="1" applyBorder="1" applyAlignment="1">
      <alignment horizontal="left"/>
    </xf>
    <xf numFmtId="0" fontId="39" fillId="0" borderId="1" xfId="0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3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3" fontId="1" fillId="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3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3" fontId="1" fillId="5" borderId="0" xfId="0" applyNumberFormat="1" applyFont="1" applyFill="1" applyAlignment="1">
      <alignment/>
    </xf>
    <xf numFmtId="3" fontId="10" fillId="0" borderId="0" xfId="0" applyNumberFormat="1" applyFont="1" applyAlignment="1">
      <alignment horizontal="center"/>
    </xf>
    <xf numFmtId="3" fontId="39" fillId="0" borderId="0" xfId="0" applyNumberFormat="1" applyFont="1" applyAlignment="1">
      <alignment horizontal="center"/>
    </xf>
    <xf numFmtId="1" fontId="0" fillId="5" borderId="0" xfId="0" applyNumberFormat="1" applyFill="1" applyAlignment="1">
      <alignment/>
    </xf>
    <xf numFmtId="3" fontId="10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166" fontId="0" fillId="0" borderId="0" xfId="15" applyNumberFormat="1" applyAlignment="1">
      <alignment/>
    </xf>
    <xf numFmtId="0" fontId="3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2"/>
          <c:w val="0.95475"/>
          <c:h val="0.958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 1'!$A$4:$A$43</c:f>
              <c:numCache>
                <c:ptCount val="4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</c:numCache>
            </c:numRef>
          </c:cat>
          <c:val>
            <c:numRef>
              <c:f>'Data for Fig 1'!$B$4:$B$43</c:f>
              <c:numCache>
                <c:ptCount val="40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3303</c:v>
                </c:pt>
                <c:pt idx="35">
                  <c:v>3149</c:v>
                </c:pt>
                <c:pt idx="36">
                  <c:v>2950</c:v>
                </c:pt>
                <c:pt idx="37">
                  <c:v>2793</c:v>
                </c:pt>
                <c:pt idx="38">
                  <c:v>2603</c:v>
                </c:pt>
                <c:pt idx="39">
                  <c:v>2509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 1'!$A$4:$A$43</c:f>
              <c:numCache>
                <c:ptCount val="4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</c:numCache>
            </c:numRef>
          </c:cat>
          <c:val>
            <c:numRef>
              <c:f>'Data for Fig 1'!$C$4:$C$43</c:f>
              <c:numCache>
                <c:ptCount val="40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15416</c:v>
                </c:pt>
                <c:pt idx="34">
                  <c:v>15126</c:v>
                </c:pt>
                <c:pt idx="35">
                  <c:v>14726</c:v>
                </c:pt>
                <c:pt idx="36">
                  <c:v>14340</c:v>
                </c:pt>
                <c:pt idx="37">
                  <c:v>13910</c:v>
                </c:pt>
                <c:pt idx="38">
                  <c:v>13886</c:v>
                </c:pt>
                <c:pt idx="39">
                  <c:v>13397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 1'!$A$4:$A$43</c:f>
              <c:numCache>
                <c:ptCount val="4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</c:numCache>
            </c:numRef>
          </c:cat>
          <c:val>
            <c:numRef>
              <c:f>'Data for Fig 1'!$E$4:$E$43</c:f>
              <c:numCache>
                <c:ptCount val="40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25936</c:v>
                </c:pt>
                <c:pt idx="35">
                  <c:v>26342</c:v>
                </c:pt>
                <c:pt idx="36">
                  <c:v>27262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 1'!$A$4:$A$43</c:f>
              <c:numCache>
                <c:ptCount val="4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</c:numCache>
            </c:numRef>
          </c:cat>
          <c:val>
            <c:numRef>
              <c:f>'Data for Fig 1'!$D$4:$D$43</c:f>
              <c:numCache>
                <c:ptCount val="40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</c:numCache>
            </c:numRef>
          </c:val>
          <c:smooth val="0"/>
        </c:ser>
        <c:axId val="12259533"/>
        <c:axId val="43226934"/>
      </c:lineChart>
      <c:catAx>
        <c:axId val="1225953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375" b="0" i="0" u="none" baseline="0"/>
            </a:pPr>
          </a:p>
        </c:txPr>
        <c:crossAx val="43226934"/>
        <c:crosses val="autoZero"/>
        <c:auto val="1"/>
        <c:lblOffset val="100"/>
        <c:tickLblSkip val="5"/>
        <c:tickMarkSkip val="5"/>
        <c:noMultiLvlLbl val="0"/>
      </c:catAx>
      <c:valAx>
        <c:axId val="43226934"/>
        <c:scaling>
          <c:orientation val="minMax"/>
          <c:max val="4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259533"/>
        <c:crossesAt val="1"/>
        <c:crossBetween val="between"/>
        <c:dispUnits/>
        <c:majorUnit val="5000"/>
        <c:minorUnit val="10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23"/>
          <c:w val="0.311"/>
          <c:h val="0.18"/>
        </c:manualLayout>
      </c:layout>
      <c:overlay val="0"/>
      <c:spPr>
        <a:ln w="38100">
          <a:solid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75"/>
          <c:w val="0.968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Figs 2_8'!$B$4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Figs 2_8'!$A$5:$A$60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'Data for Figs 2_8'!$B$5:$B$60</c:f>
              <c:numCache>
                <c:ptCount val="56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306</c:v>
                </c:pt>
                <c:pt idx="55">
                  <c:v>286</c:v>
                </c:pt>
              </c:numCache>
            </c:numRef>
          </c:val>
          <c:smooth val="0"/>
        </c:ser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498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reported casualties and 
Seriously injured reported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Figs 2_8'!$E$4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Figs 2_8'!$D$5:$D$60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'Data for Figs 2_8'!$E$5:$E$60</c:f>
              <c:numCache>
                <c:ptCount val="56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3524</c:v>
                </c:pt>
                <c:pt idx="53">
                  <c:v>3285</c:v>
                </c:pt>
                <c:pt idx="54">
                  <c:v>3059</c:v>
                </c:pt>
                <c:pt idx="55">
                  <c:v>2938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Figs 2_8'!$F$4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Figs 2_8'!$D$5:$D$60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'Data for Figs 2_8'!$F$5:$F$60</c:f>
              <c:numCache>
                <c:ptCount val="56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3220</c:v>
                </c:pt>
                <c:pt idx="53">
                  <c:v>2954</c:v>
                </c:pt>
                <c:pt idx="54">
                  <c:v>2753</c:v>
                </c:pt>
                <c:pt idx="55">
                  <c:v>2652</c:v>
                </c:pt>
              </c:numCache>
            </c:numRef>
          </c:val>
          <c:smooth val="0"/>
        </c:ser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377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5"/>
          <c:y val="0.92525"/>
          <c:w val="0.946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reported casualties and
Slightly injured reported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1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Figs 2_8'!$I$4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Figs 2_8'!$H$5:$H$60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'Data for Figs 2_8'!$I$5:$I$60</c:f>
              <c:numCache>
                <c:ptCount val="56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20511</c:v>
                </c:pt>
                <c:pt idx="51">
                  <c:v>19913</c:v>
                </c:pt>
                <c:pt idx="52">
                  <c:v>19273</c:v>
                </c:pt>
                <c:pt idx="53">
                  <c:v>18741</c:v>
                </c:pt>
                <c:pt idx="54">
                  <c:v>18452</c:v>
                </c:pt>
                <c:pt idx="55">
                  <c:v>17821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Figs 2_8'!$J$4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Figs 2_8'!$H$5:$H$60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'Data for Figs 2_8'!$J$5:$J$60</c:f>
              <c:numCache>
                <c:ptCount val="56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16618</c:v>
                </c:pt>
                <c:pt idx="51">
                  <c:v>16155</c:v>
                </c:pt>
                <c:pt idx="52">
                  <c:v>15749</c:v>
                </c:pt>
                <c:pt idx="53">
                  <c:v>15456</c:v>
                </c:pt>
                <c:pt idx="54">
                  <c:v>15393</c:v>
                </c:pt>
                <c:pt idx="55">
                  <c:v>14883</c:v>
                </c:pt>
              </c:numCache>
            </c:numRef>
          </c:val>
          <c:smooth val="0"/>
        </c:ser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590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54"/>
          <c:w val="0.69675"/>
          <c:h val="0.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Scottish fatal road accidents: 1972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3"/>
          <c:w val="0.961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'fatal acc, deaths + variability'!$R$34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variability'!$Q$35:$Q$68</c:f>
              <c:numCache>
                <c:ptCount val="3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cat>
          <c:val>
            <c:numRef>
              <c:f>'fatal acc, deaths + variability'!$R$35:$R$68</c:f>
              <c:numCache>
                <c:ptCount val="34"/>
                <c:pt idx="0">
                  <c:v>716.2374226659705</c:v>
                </c:pt>
                <c:pt idx="1">
                  <c:v>704.8638049916391</c:v>
                </c:pt>
                <c:pt idx="2">
                  <c:v>685.9794156591461</c:v>
                </c:pt>
                <c:pt idx="3">
                  <c:v>677.6963956838363</c:v>
                </c:pt>
                <c:pt idx="4">
                  <c:v>669.222681361005</c:v>
                </c:pt>
                <c:pt idx="5">
                  <c:v>662.4836473589614</c:v>
                </c:pt>
                <c:pt idx="6">
                  <c:v>651.896327810593</c:v>
                </c:pt>
                <c:pt idx="7">
                  <c:v>637.0795278010565</c:v>
                </c:pt>
                <c:pt idx="8">
                  <c:v>620.3463598191988</c:v>
                </c:pt>
                <c:pt idx="9">
                  <c:v>587.4826762387396</c:v>
                </c:pt>
                <c:pt idx="10">
                  <c:v>550.8183707906729</c:v>
                </c:pt>
                <c:pt idx="11">
                  <c:v>532.7921168272242</c:v>
                </c:pt>
                <c:pt idx="12">
                  <c:v>518.8016807019408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</c:v>
                </c:pt>
                <c:pt idx="17">
                  <c:v>444.9642678369624</c:v>
                </c:pt>
                <c:pt idx="18">
                  <c:v>427.5949311715786</c:v>
                </c:pt>
                <c:pt idx="19">
                  <c:v>400.9048696403016</c:v>
                </c:pt>
                <c:pt idx="20">
                  <c:v>367.2217880534564</c:v>
                </c:pt>
                <c:pt idx="21">
                  <c:v>342.5308305693607</c:v>
                </c:pt>
                <c:pt idx="22">
                  <c:v>318.45347698131656</c:v>
                </c:pt>
                <c:pt idx="23">
                  <c:v>302.1760947209561</c:v>
                </c:pt>
                <c:pt idx="24">
                  <c:v>298.39398956455375</c:v>
                </c:pt>
                <c:pt idx="25">
                  <c:v>291.9674179777372</c:v>
                </c:pt>
                <c:pt idx="26">
                  <c:v>279.8809910048154</c:v>
                </c:pt>
                <c:pt idx="27">
                  <c:v>278.5599097066613</c:v>
                </c:pt>
                <c:pt idx="28">
                  <c:v>266.1128265781139</c:v>
                </c:pt>
                <c:pt idx="29">
                  <c:v>258.3888906932266</c:v>
                </c:pt>
                <c:pt idx="30">
                  <c:v>257.6356911382654</c:v>
                </c:pt>
                <c:pt idx="31">
                  <c:v>251.4242690678647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'fatal acc, deaths + variability'!$S$34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variability'!$Q$35:$Q$68</c:f>
              <c:numCache>
                <c:ptCount val="3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cat>
          <c:val>
            <c:numRef>
              <c:f>'fatal acc, deaths + variability'!$S$35:$S$68</c:f>
              <c:numCache>
                <c:ptCount val="34"/>
                <c:pt idx="0">
                  <c:v>827.3625773340294</c:v>
                </c:pt>
                <c:pt idx="1">
                  <c:v>815.1361950083609</c:v>
                </c:pt>
                <c:pt idx="2">
                  <c:v>794.8205843408539</c:v>
                </c:pt>
                <c:pt idx="3">
                  <c:v>785.9036043161636</c:v>
                </c:pt>
                <c:pt idx="4">
                  <c:v>776.777318638995</c:v>
                </c:pt>
                <c:pt idx="5">
                  <c:v>769.5163526410386</c:v>
                </c:pt>
                <c:pt idx="6">
                  <c:v>758.103672189407</c:v>
                </c:pt>
                <c:pt idx="7">
                  <c:v>742.1204721989435</c:v>
                </c:pt>
                <c:pt idx="8">
                  <c:v>724.0536401808013</c:v>
                </c:pt>
                <c:pt idx="9">
                  <c:v>688.5173237612604</c:v>
                </c:pt>
                <c:pt idx="10">
                  <c:v>648.781629209327</c:v>
                </c:pt>
                <c:pt idx="11">
                  <c:v>629.2078831727758</c:v>
                </c:pt>
                <c:pt idx="12">
                  <c:v>613.9983192980592</c:v>
                </c:pt>
                <c:pt idx="13">
                  <c:v>588.3531953790499</c:v>
                </c:pt>
                <c:pt idx="14">
                  <c:v>573.9565011723042</c:v>
                </c:pt>
                <c:pt idx="15">
                  <c:v>565.3982455802852</c:v>
                </c:pt>
                <c:pt idx="16">
                  <c:v>553.0777106783386</c:v>
                </c:pt>
                <c:pt idx="17">
                  <c:v>533.4357321630376</c:v>
                </c:pt>
                <c:pt idx="18">
                  <c:v>514.4050688284215</c:v>
                </c:pt>
                <c:pt idx="19">
                  <c:v>485.0951303596984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</c:v>
                </c:pt>
                <c:pt idx="23">
                  <c:v>375.8239052790439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326.81110930677346</c:v>
                </c:pt>
                <c:pt idx="30">
                  <c:v>325.96430886173465</c:v>
                </c:pt>
                <c:pt idx="31">
                  <c:v>318.97573093213526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'fatal acc, deaths + variability'!$T$34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'fatal acc, deaths + variability'!$Q$35:$Q$68</c:f>
              <c:numCache>
                <c:ptCount val="3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cat>
          <c:val>
            <c:numRef>
              <c:f>'fatal acc, deaths + variability'!$T$35:$T$68</c:f>
              <c:numCache>
                <c:ptCount val="34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298</c:v>
                </c:pt>
                <c:pt idx="32">
                  <c:v>281</c:v>
                </c:pt>
                <c:pt idx="33">
                  <c:v>264</c:v>
                </c:pt>
              </c:numCache>
            </c:numRef>
          </c:val>
          <c:smooth val="0"/>
        </c:ser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25"/>
          <c:y val="0.941"/>
          <c:w val="0.69825"/>
          <c:h val="0.052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Scottish road accident deaths: 1949 on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05"/>
          <c:w val="0.966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'fatal acc, deaths + variability'!$AA$11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variability'!$Z$12:$Z$68</c:f>
              <c:numCache>
                <c:ptCount val="5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</c:numCache>
            </c:numRef>
          </c:cat>
          <c:val>
            <c:numRef>
              <c:f>'fatal acc, deaths + variability'!$AA$12:$AA$68</c:f>
              <c:numCache>
                <c:ptCount val="57"/>
                <c:pt idx="0">
                  <c:v>492.7586391241601</c:v>
                </c:pt>
                <c:pt idx="1">
                  <c:v>479.5567889431816</c:v>
                </c:pt>
                <c:pt idx="2">
                  <c:v>488.1658135142403</c:v>
                </c:pt>
                <c:pt idx="3">
                  <c:v>490.0793782425149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</c:v>
                </c:pt>
                <c:pt idx="7">
                  <c:v>522.2506544547467</c:v>
                </c:pt>
                <c:pt idx="8">
                  <c:v>533.5589386518081</c:v>
                </c:pt>
                <c:pt idx="9">
                  <c:v>540.8448766863887</c:v>
                </c:pt>
                <c:pt idx="10">
                  <c:v>565.9774244924752</c:v>
                </c:pt>
                <c:pt idx="11">
                  <c:v>587.866842568468</c:v>
                </c:pt>
                <c:pt idx="12">
                  <c:v>608.4268552646423</c:v>
                </c:pt>
                <c:pt idx="13">
                  <c:v>637.2719122754311</c:v>
                </c:pt>
                <c:pt idx="14">
                  <c:v>655.55340386466</c:v>
                </c:pt>
                <c:pt idx="15">
                  <c:v>678.4668308705282</c:v>
                </c:pt>
                <c:pt idx="16">
                  <c:v>700.4309177809926</c:v>
                </c:pt>
                <c:pt idx="17">
                  <c:v>711.4176923557712</c:v>
                </c:pt>
                <c:pt idx="18">
                  <c:v>738.0297951041509</c:v>
                </c:pt>
                <c:pt idx="19">
                  <c:v>751.9211814468689</c:v>
                </c:pt>
                <c:pt idx="20">
                  <c:v>766.5891996223708</c:v>
                </c:pt>
                <c:pt idx="21">
                  <c:v>781.4551986801232</c:v>
                </c:pt>
                <c:pt idx="22">
                  <c:v>798.0645406612368</c:v>
                </c:pt>
                <c:pt idx="23">
                  <c:v>785.1241874787792</c:v>
                </c:pt>
                <c:pt idx="24">
                  <c:v>776.2418836872254</c:v>
                </c:pt>
                <c:pt idx="25">
                  <c:v>760.2195837720641</c:v>
                </c:pt>
                <c:pt idx="26">
                  <c:v>751.7282143765469</c:v>
                </c:pt>
                <c:pt idx="27">
                  <c:v>744.9749172186035</c:v>
                </c:pt>
                <c:pt idx="28">
                  <c:v>742.0809766538734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</c:v>
                </c:pt>
                <c:pt idx="32">
                  <c:v>649.3943399248722</c:v>
                </c:pt>
                <c:pt idx="33">
                  <c:v>608.8112852855805</c:v>
                </c:pt>
                <c:pt idx="34">
                  <c:v>589.9798459109418</c:v>
                </c:pt>
                <c:pt idx="35">
                  <c:v>575.3840025591811</c:v>
                </c:pt>
                <c:pt idx="36">
                  <c:v>547.557395646833</c:v>
                </c:pt>
                <c:pt idx="37">
                  <c:v>534.1340699872053</c:v>
                </c:pt>
                <c:pt idx="38">
                  <c:v>525.3168087947347</c:v>
                </c:pt>
                <c:pt idx="39">
                  <c:v>514.5869216354812</c:v>
                </c:pt>
                <c:pt idx="40">
                  <c:v>493.524199845511</c:v>
                </c:pt>
                <c:pt idx="41">
                  <c:v>475.7316302020753</c:v>
                </c:pt>
                <c:pt idx="42">
                  <c:v>446.1100462858675</c:v>
                </c:pt>
                <c:pt idx="43">
                  <c:v>409.8606064923346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</c:v>
                </c:pt>
                <c:pt idx="50">
                  <c:v>311.8262123942461</c:v>
                </c:pt>
                <c:pt idx="51">
                  <c:v>298.0158504267217</c:v>
                </c:pt>
                <c:pt idx="52">
                  <c:v>287.8111128263182</c:v>
                </c:pt>
                <c:pt idx="53">
                  <c:v>287.05559848877715</c:v>
                </c:pt>
                <c:pt idx="54">
                  <c:v>279.5035213014023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'fatal acc, deaths + variability'!$AB$11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'fatal acc, deaths + variability'!$Z$12:$Z$68</c:f>
              <c:numCache>
                <c:ptCount val="5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</c:numCache>
            </c:numRef>
          </c:cat>
          <c:val>
            <c:numRef>
              <c:f>'fatal acc, deaths + variability'!$AB$12:$AB$68</c:f>
              <c:numCache>
                <c:ptCount val="57"/>
                <c:pt idx="0">
                  <c:v>585.6413608758401</c:v>
                </c:pt>
                <c:pt idx="1">
                  <c:v>571.2432110568184</c:v>
                </c:pt>
                <c:pt idx="2">
                  <c:v>580.6341864857596</c:v>
                </c:pt>
                <c:pt idx="3">
                  <c:v>582.7206217574851</c:v>
                </c:pt>
                <c:pt idx="4">
                  <c:v>599.6148912579833</c:v>
                </c:pt>
                <c:pt idx="5">
                  <c:v>598.7808471613698</c:v>
                </c:pt>
                <c:pt idx="6">
                  <c:v>612.3310424880414</c:v>
                </c:pt>
                <c:pt idx="7">
                  <c:v>617.7493455452533</c:v>
                </c:pt>
                <c:pt idx="8">
                  <c:v>630.0410613481918</c:v>
                </c:pt>
                <c:pt idx="9">
                  <c:v>637.9551233136112</c:v>
                </c:pt>
                <c:pt idx="10">
                  <c:v>665.2225755075249</c:v>
                </c:pt>
                <c:pt idx="11">
                  <c:v>688.933157431532</c:v>
                </c:pt>
                <c:pt idx="12">
                  <c:v>711.1731447353576</c:v>
                </c:pt>
                <c:pt idx="13">
                  <c:v>742.3280877245688</c:v>
                </c:pt>
                <c:pt idx="14">
                  <c:v>762.0465961353399</c:v>
                </c:pt>
                <c:pt idx="15">
                  <c:v>786.7331691294719</c:v>
                </c:pt>
                <c:pt idx="16">
                  <c:v>810.3690822190074</c:v>
                </c:pt>
                <c:pt idx="17">
                  <c:v>822.1823076442287</c:v>
                </c:pt>
                <c:pt idx="18">
                  <c:v>850.770204895849</c:v>
                </c:pt>
                <c:pt idx="19">
                  <c:v>865.678818553131</c:v>
                </c:pt>
                <c:pt idx="20">
                  <c:v>881.4108003776292</c:v>
                </c:pt>
                <c:pt idx="21">
                  <c:v>897.3448013198768</c:v>
                </c:pt>
                <c:pt idx="22">
                  <c:v>915.1354593387632</c:v>
                </c:pt>
                <c:pt idx="23">
                  <c:v>901.2758125212209</c:v>
                </c:pt>
                <c:pt idx="24">
                  <c:v>891.7581163127746</c:v>
                </c:pt>
                <c:pt idx="25">
                  <c:v>874.5804162279359</c:v>
                </c:pt>
                <c:pt idx="26">
                  <c:v>865.4717856234531</c:v>
                </c:pt>
                <c:pt idx="27">
                  <c:v>858.2250827813965</c:v>
                </c:pt>
                <c:pt idx="28">
                  <c:v>855.1190233461266</c:v>
                </c:pt>
                <c:pt idx="29">
                  <c:v>840.828564143658</c:v>
                </c:pt>
                <c:pt idx="30">
                  <c:v>818.8666264575648</c:v>
                </c:pt>
                <c:pt idx="31">
                  <c:v>796.064667445969</c:v>
                </c:pt>
                <c:pt idx="32">
                  <c:v>755.4056600751278</c:v>
                </c:pt>
                <c:pt idx="33">
                  <c:v>711.5887147144196</c:v>
                </c:pt>
                <c:pt idx="34">
                  <c:v>691.2201540890583</c:v>
                </c:pt>
                <c:pt idx="35">
                  <c:v>675.4159974408188</c:v>
                </c:pt>
                <c:pt idx="36">
                  <c:v>645.2426043531669</c:v>
                </c:pt>
                <c:pt idx="37">
                  <c:v>630.6659300127947</c:v>
                </c:pt>
                <c:pt idx="38">
                  <c:v>621.0831912052654</c:v>
                </c:pt>
                <c:pt idx="39">
                  <c:v>609.4130783645188</c:v>
                </c:pt>
                <c:pt idx="40">
                  <c:v>586.475800154489</c:v>
                </c:pt>
                <c:pt idx="41">
                  <c:v>567.0683697979247</c:v>
                </c:pt>
                <c:pt idx="42">
                  <c:v>534.6899537141325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</c:v>
                </c:pt>
                <c:pt idx="46">
                  <c:v>420.0384425918863</c:v>
                </c:pt>
                <c:pt idx="47">
                  <c:v>417.09472972010474</c:v>
                </c:pt>
                <c:pt idx="48">
                  <c:v>405.945795075862</c:v>
                </c:pt>
                <c:pt idx="49">
                  <c:v>388.4699879903904</c:v>
                </c:pt>
                <c:pt idx="50">
                  <c:v>386.57378760575386</c:v>
                </c:pt>
                <c:pt idx="51">
                  <c:v>371.1841495732783</c:v>
                </c:pt>
                <c:pt idx="52">
                  <c:v>359.7888871736818</c:v>
                </c:pt>
                <c:pt idx="53">
                  <c:v>358.94440151122285</c:v>
                </c:pt>
                <c:pt idx="54">
                  <c:v>350.4964786985977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'fatal acc, deaths + variability'!$AC$11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'fatal acc, deaths + variability'!$Z$12:$Z$68</c:f>
              <c:numCache>
                <c:ptCount val="5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</c:numCache>
            </c:numRef>
          </c:cat>
          <c:val>
            <c:numRef>
              <c:f>'fatal acc, deaths + variability'!$AC$12:$AC$68</c:f>
              <c:numCache>
                <c:ptCount val="57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331</c:v>
                </c:pt>
                <c:pt idx="55">
                  <c:v>306</c:v>
                </c:pt>
                <c:pt idx="56">
                  <c:v>286</c:v>
                </c:pt>
              </c:numCache>
            </c:numRef>
          </c:val>
          <c:smooth val="0"/>
        </c:ser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8238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75"/>
          <c:y val="0.95425"/>
          <c:w val="0.74475"/>
          <c:h val="0.0402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Children killed or seriously injured
</a:t>
            </a:r>
            <a:r>
              <a:rPr lang="en-US" cap="none" sz="160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74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'KSI, child KSI, variability'!$S$36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variability'!$R$37:$R$61</c:f>
              <c:numCache>
                <c:ptCount val="2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</c:numCache>
            </c:numRef>
          </c:cat>
          <c:val>
            <c:numRef>
              <c:f>'KSI, child KSI, variability'!$S$37:$S$61</c:f>
              <c:numCache>
                <c:ptCount val="25"/>
                <c:pt idx="2">
                  <c:v>1433.061978414678</c:v>
                </c:pt>
                <c:pt idx="3">
                  <c:v>1415.7212836545534</c:v>
                </c:pt>
                <c:pt idx="4">
                  <c:v>1359.2372123004968</c:v>
                </c:pt>
                <c:pt idx="5">
                  <c:v>1302.9787092540153</c:v>
                </c:pt>
                <c:pt idx="6">
                  <c:v>1243.252084799079</c:v>
                </c:pt>
                <c:pt idx="7">
                  <c:v>1167.2409209838559</c:v>
                </c:pt>
                <c:pt idx="8">
                  <c:v>1099.8421182305947</c:v>
                </c:pt>
                <c:pt idx="9">
                  <c:v>1031.1459435204154</c:v>
                </c:pt>
                <c:pt idx="10">
                  <c:v>944.695669439006</c:v>
                </c:pt>
                <c:pt idx="11">
                  <c:v>908.4846728324403</c:v>
                </c:pt>
                <c:pt idx="12">
                  <c:v>873.4575433925002</c:v>
                </c:pt>
                <c:pt idx="13">
                  <c:v>828.7879206871627</c:v>
                </c:pt>
                <c:pt idx="14">
                  <c:v>799.4167259364928</c:v>
                </c:pt>
                <c:pt idx="15">
                  <c:v>784.3517442122504</c:v>
                </c:pt>
                <c:pt idx="16">
                  <c:v>706.4057974058869</c:v>
                </c:pt>
                <c:pt idx="17">
                  <c:v>631.5008604277278</c:v>
                </c:pt>
                <c:pt idx="18">
                  <c:v>584.2174633429399</c:v>
                </c:pt>
                <c:pt idx="19">
                  <c:v>542.3790168754272</c:v>
                </c:pt>
                <c:pt idx="20">
                  <c:v>491.2275944121938</c:v>
                </c:pt>
                <c:pt idx="21">
                  <c:v>444.9642678369624</c:v>
                </c:pt>
                <c:pt idx="22">
                  <c:v>408.14531827937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'KSI, child KSI, variability'!$T$36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variability'!$R$37:$R$61</c:f>
              <c:numCache>
                <c:ptCount val="2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</c:numCache>
            </c:numRef>
          </c:cat>
          <c:val>
            <c:numRef>
              <c:f>'KSI, child KSI, variability'!$T$37:$T$61</c:f>
              <c:numCache>
                <c:ptCount val="25"/>
                <c:pt idx="2">
                  <c:v>1588.538021585322</c:v>
                </c:pt>
                <c:pt idx="3">
                  <c:v>1570.2787163454466</c:v>
                </c:pt>
                <c:pt idx="4">
                  <c:v>1510.7627876995032</c:v>
                </c:pt>
                <c:pt idx="5">
                  <c:v>1451.4212907459848</c:v>
                </c:pt>
                <c:pt idx="6">
                  <c:v>1388.3479152009209</c:v>
                </c:pt>
                <c:pt idx="7">
                  <c:v>1307.959079016144</c:v>
                </c:pt>
                <c:pt idx="8">
                  <c:v>1236.5578817694054</c:v>
                </c:pt>
                <c:pt idx="9">
                  <c:v>1163.6540564795848</c:v>
                </c:pt>
                <c:pt idx="10">
                  <c:v>1071.704330560994</c:v>
                </c:pt>
                <c:pt idx="11">
                  <c:v>1033.1153271675596</c:v>
                </c:pt>
                <c:pt idx="12">
                  <c:v>995.7424566074999</c:v>
                </c:pt>
                <c:pt idx="13">
                  <c:v>948.0120793128373</c:v>
                </c:pt>
                <c:pt idx="14">
                  <c:v>916.5832740635072</c:v>
                </c:pt>
                <c:pt idx="15">
                  <c:v>900.4482557877495</c:v>
                </c:pt>
                <c:pt idx="16">
                  <c:v>816.7942025941131</c:v>
                </c:pt>
                <c:pt idx="17">
                  <c:v>736.0991395722721</c:v>
                </c:pt>
                <c:pt idx="18">
                  <c:v>684.9825366570601</c:v>
                </c:pt>
                <c:pt idx="19">
                  <c:v>639.6209831245728</c:v>
                </c:pt>
                <c:pt idx="20">
                  <c:v>583.9724055878062</c:v>
                </c:pt>
                <c:pt idx="21">
                  <c:v>533.4357321630376</c:v>
                </c:pt>
                <c:pt idx="22">
                  <c:v>493.0546817206301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'KSI, child KSI, variability'!$U$36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'KSI, child KSI, variability'!$R$37:$R$61</c:f>
              <c:numCache>
                <c:ptCount val="2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</c:numCache>
            </c:numRef>
          </c:cat>
          <c:val>
            <c:numRef>
              <c:f>'KSI, child KSI, variability'!$U$37:$U$61</c:f>
              <c:numCache>
                <c:ptCount val="25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431</c:v>
                </c:pt>
                <c:pt idx="23">
                  <c:v>383</c:v>
                </c:pt>
                <c:pt idx="24">
                  <c:v>368</c:v>
                </c:pt>
              </c:numCache>
            </c:numRef>
          </c:val>
          <c:smooth val="0"/>
        </c:ser>
        <c:axId val="19706697"/>
        <c:axId val="43142546"/>
      </c:line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706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971"/>
          <c:w val="0.69825"/>
          <c:h val="0.02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Killed and seriously injured casualties
</a:t>
            </a:r>
            <a:r>
              <a:rPr lang="en-US" cap="none" sz="175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865"/>
          <c:w val="0.978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'KSI extra-poisson variability'!$I$5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 extra-poisson variability'!$A$6:$A$61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'KSI extra-poisson variability'!$AQ$6:$AQ$60</c:f>
              <c:numCache>
                <c:ptCount val="55"/>
                <c:pt idx="29">
                  <c:v>9421.97146590467</c:v>
                </c:pt>
                <c:pt idx="30">
                  <c:v>9489.29382462037</c:v>
                </c:pt>
                <c:pt idx="31">
                  <c:v>9110.02098992848</c:v>
                </c:pt>
                <c:pt idx="32">
                  <c:v>8758.033713964813</c:v>
                </c:pt>
                <c:pt idx="33">
                  <c:v>8549.86173959602</c:v>
                </c:pt>
                <c:pt idx="34">
                  <c:v>8253.735925707448</c:v>
                </c:pt>
                <c:pt idx="35">
                  <c:v>7711.562456127269</c:v>
                </c:pt>
                <c:pt idx="36">
                  <c:v>7518.177788445834</c:v>
                </c:pt>
                <c:pt idx="37">
                  <c:v>7370.355214657145</c:v>
                </c:pt>
                <c:pt idx="38">
                  <c:v>7050.432846232302</c:v>
                </c:pt>
                <c:pt idx="39">
                  <c:v>6667.960004212288</c:v>
                </c:pt>
                <c:pt idx="40">
                  <c:v>6351.02977224779</c:v>
                </c:pt>
                <c:pt idx="41">
                  <c:v>5871.860495520403</c:v>
                </c:pt>
                <c:pt idx="42">
                  <c:v>5483.153548551424</c:v>
                </c:pt>
                <c:pt idx="43">
                  <c:v>5201.525181820064</c:v>
                </c:pt>
                <c:pt idx="44">
                  <c:v>4851.847851101442</c:v>
                </c:pt>
                <c:pt idx="45">
                  <c:v>4612.37573235873</c:v>
                </c:pt>
                <c:pt idx="46">
                  <c:v>4542.283049682218</c:v>
                </c:pt>
                <c:pt idx="47">
                  <c:v>4244.013210840566</c:v>
                </c:pt>
                <c:pt idx="48">
                  <c:v>3954.376854924284</c:v>
                </c:pt>
                <c:pt idx="49">
                  <c:v>3836.4364016951436</c:v>
                </c:pt>
                <c:pt idx="50">
                  <c:v>3659.4042884080613</c:v>
                </c:pt>
                <c:pt idx="51">
                  <c:v>3428.954509610203</c:v>
                </c:pt>
                <c:pt idx="52">
                  <c:v>3229.360767969855</c:v>
                </c:pt>
                <c:pt idx="53">
                  <c:v>3045.1878869316765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 extra-poisson variability'!$J$5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 extra-poisson variability'!$A$6:$A$61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'KSI extra-poisson variability'!$AR$6:$AR$60</c:f>
              <c:numCache>
                <c:ptCount val="55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</c:v>
                </c:pt>
                <c:pt idx="33">
                  <c:v>9229.73826040398</c:v>
                </c:pt>
                <c:pt idx="34">
                  <c:v>8928.264074292552</c:v>
                </c:pt>
                <c:pt idx="35">
                  <c:v>8391.23754387273</c:v>
                </c:pt>
                <c:pt idx="36">
                  <c:v>8196.222211554164</c:v>
                </c:pt>
                <c:pt idx="37">
                  <c:v>8034.044785342855</c:v>
                </c:pt>
                <c:pt idx="38">
                  <c:v>7717.967153767698</c:v>
                </c:pt>
                <c:pt idx="39">
                  <c:v>7342.839995787711</c:v>
                </c:pt>
                <c:pt idx="40">
                  <c:v>7010.170227752211</c:v>
                </c:pt>
                <c:pt idx="41">
                  <c:v>6516.139504479597</c:v>
                </c:pt>
                <c:pt idx="42">
                  <c:v>6112.846451448576</c:v>
                </c:pt>
                <c:pt idx="43">
                  <c:v>5810.874818179936</c:v>
                </c:pt>
                <c:pt idx="44">
                  <c:v>5468.152148898558</c:v>
                </c:pt>
                <c:pt idx="45">
                  <c:v>5221.62426764127</c:v>
                </c:pt>
                <c:pt idx="46">
                  <c:v>5133.316950317782</c:v>
                </c:pt>
                <c:pt idx="47">
                  <c:v>4833.186789159435</c:v>
                </c:pt>
                <c:pt idx="48">
                  <c:v>4544.423145075715</c:v>
                </c:pt>
                <c:pt idx="49">
                  <c:v>4406.363598304856</c:v>
                </c:pt>
                <c:pt idx="50">
                  <c:v>4223.395711591939</c:v>
                </c:pt>
                <c:pt idx="51">
                  <c:v>3985.045490389797</c:v>
                </c:pt>
                <c:pt idx="52">
                  <c:v>3778.2392320301456</c:v>
                </c:pt>
                <c:pt idx="53">
                  <c:v>3580.412113068324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 extra-poisson variability'!$K$5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 extra-poisson variability'!$A$6:$A$61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'KSI extra-poisson variability'!$K$6:$K$61</c:f>
              <c:numCache>
                <c:ptCount val="56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3524</c:v>
                </c:pt>
                <c:pt idx="53">
                  <c:v>3285</c:v>
                </c:pt>
                <c:pt idx="54">
                  <c:v>3059</c:v>
                </c:pt>
                <c:pt idx="55">
                  <c:v>2938</c:v>
                </c:pt>
              </c:numCache>
            </c:numRef>
          </c:val>
          <c:smooth val="0"/>
        </c:ser>
        <c:axId val="52738595"/>
        <c:axId val="4885308"/>
      </c:line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738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25"/>
          <c:y val="0.9805"/>
          <c:w val="0.5625"/>
          <c:h val="0.01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Killed and seriously injured casualties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5"/>
          <c:w val="0.969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'KSI, child KSI, variability'!$I$5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variability'!$I$6:$I$60</c:f>
              <c:numCache>
                <c:ptCount val="55"/>
                <c:pt idx="2">
                  <c:v>5104.888992826632</c:v>
                </c:pt>
                <c:pt idx="3">
                  <c:v>5227.976673070074</c:v>
                </c:pt>
                <c:pt idx="4">
                  <c:v>5326.618920128281</c:v>
                </c:pt>
                <c:pt idx="5">
                  <c:v>5454.280261822297</c:v>
                </c:pt>
                <c:pt idx="6">
                  <c:v>5485.458733187708</c:v>
                </c:pt>
                <c:pt idx="7">
                  <c:v>5785.462399136357</c:v>
                </c:pt>
                <c:pt idx="8">
                  <c:v>6096.230470696786</c:v>
                </c:pt>
                <c:pt idx="9">
                  <c:v>6552.492709131046</c:v>
                </c:pt>
                <c:pt idx="10">
                  <c:v>6979.303577802485</c:v>
                </c:pt>
                <c:pt idx="11">
                  <c:v>7380.963295015121</c:v>
                </c:pt>
                <c:pt idx="12">
                  <c:v>7766.5327848425295</c:v>
                </c:pt>
                <c:pt idx="13">
                  <c:v>8203.047604438272</c:v>
                </c:pt>
                <c:pt idx="14">
                  <c:v>8627.223537151218</c:v>
                </c:pt>
                <c:pt idx="15">
                  <c:v>9086.344867703972</c:v>
                </c:pt>
                <c:pt idx="16">
                  <c:v>9546.180649378031</c:v>
                </c:pt>
                <c:pt idx="17">
                  <c:v>9909.101019395921</c:v>
                </c:pt>
                <c:pt idx="18">
                  <c:v>10177.423652010348</c:v>
                </c:pt>
                <c:pt idx="19">
                  <c:v>10329.91775527338</c:v>
                </c:pt>
                <c:pt idx="20">
                  <c:v>10492.128058935003</c:v>
                </c:pt>
                <c:pt idx="21">
                  <c:v>10628.203938557906</c:v>
                </c:pt>
                <c:pt idx="22">
                  <c:v>10553.727592195975</c:v>
                </c:pt>
                <c:pt idx="23">
                  <c:v>10297.437564417281</c:v>
                </c:pt>
                <c:pt idx="24">
                  <c:v>10038.01027694075</c:v>
                </c:pt>
                <c:pt idx="25">
                  <c:v>9801.584000639948</c:v>
                </c:pt>
                <c:pt idx="26">
                  <c:v>9647.150006298816</c:v>
                </c:pt>
                <c:pt idx="27">
                  <c:v>9588.547529709635</c:v>
                </c:pt>
                <c:pt idx="28">
                  <c:v>9586.765725921923</c:v>
                </c:pt>
                <c:pt idx="29">
                  <c:v>9589.537421425879</c:v>
                </c:pt>
                <c:pt idx="30">
                  <c:v>9648.931866537723</c:v>
                </c:pt>
                <c:pt idx="31">
                  <c:v>9270.423536880742</c:v>
                </c:pt>
                <c:pt idx="32">
                  <c:v>8929.002617818987</c:v>
                </c:pt>
                <c:pt idx="33">
                  <c:v>8701.228528138532</c:v>
                </c:pt>
                <c:pt idx="34">
                  <c:v>8405.62470499012</c:v>
                </c:pt>
                <c:pt idx="35">
                  <c:v>7871.94081243915</c:v>
                </c:pt>
                <c:pt idx="36">
                  <c:v>7679.918303257217</c:v>
                </c:pt>
                <c:pt idx="37">
                  <c:v>7526.67564271589</c:v>
                </c:pt>
                <c:pt idx="38">
                  <c:v>7212.337264073913</c:v>
                </c:pt>
                <c:pt idx="39">
                  <c:v>6838.003464790934</c:v>
                </c:pt>
                <c:pt idx="40">
                  <c:v>6517.130125099455</c:v>
                </c:pt>
                <c:pt idx="41">
                  <c:v>6036.596061040392</c:v>
                </c:pt>
                <c:pt idx="42">
                  <c:v>5645.710801433588</c:v>
                </c:pt>
                <c:pt idx="43">
                  <c:v>5357.792453022092</c:v>
                </c:pt>
                <c:pt idx="44">
                  <c:v>5016.333720031456</c:v>
                </c:pt>
                <c:pt idx="45">
                  <c:v>4776.757353133934</c:v>
                </c:pt>
                <c:pt idx="46">
                  <c:v>4698.691409323507</c:v>
                </c:pt>
                <c:pt idx="47">
                  <c:v>4403.86173520488</c:v>
                </c:pt>
                <c:pt idx="48">
                  <c:v>4119.025155800668</c:v>
                </c:pt>
                <c:pt idx="49">
                  <c:v>3993.0037383721783</c:v>
                </c:pt>
                <c:pt idx="50">
                  <c:v>3815.8388595145775</c:v>
                </c:pt>
                <c:pt idx="51">
                  <c:v>3585.2297244808897</c:v>
                </c:pt>
                <c:pt idx="52">
                  <c:v>3385.4141900395157</c:v>
                </c:pt>
                <c:pt idx="53">
                  <c:v>3197.6861433188865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'KSI, child KSI, variability'!$J$5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variability'!$J$6:$J$60</c:f>
              <c:numCache>
                <c:ptCount val="55"/>
                <c:pt idx="2">
                  <c:v>5394.711007173369</c:v>
                </c:pt>
                <c:pt idx="3">
                  <c:v>5521.223326929927</c:v>
                </c:pt>
                <c:pt idx="4">
                  <c:v>5622.581079871719</c:v>
                </c:pt>
                <c:pt idx="5">
                  <c:v>5753.719738177703</c:v>
                </c:pt>
                <c:pt idx="6">
                  <c:v>5785.741266812292</c:v>
                </c:pt>
                <c:pt idx="7">
                  <c:v>6093.737600863644</c:v>
                </c:pt>
                <c:pt idx="8">
                  <c:v>6412.569529303213</c:v>
                </c:pt>
                <c:pt idx="9">
                  <c:v>6880.307290868954</c:v>
                </c:pt>
                <c:pt idx="10">
                  <c:v>7317.496422197514</c:v>
                </c:pt>
                <c:pt idx="11">
                  <c:v>7728.6367049848795</c:v>
                </c:pt>
                <c:pt idx="12">
                  <c:v>8123.067215157471</c:v>
                </c:pt>
                <c:pt idx="13">
                  <c:v>8569.35239556173</c:v>
                </c:pt>
                <c:pt idx="14">
                  <c:v>9002.776462848782</c:v>
                </c:pt>
                <c:pt idx="15">
                  <c:v>9471.655132296028</c:v>
                </c:pt>
                <c:pt idx="16">
                  <c:v>9941.01935062197</c:v>
                </c:pt>
                <c:pt idx="17">
                  <c:v>10311.29898060408</c:v>
                </c:pt>
                <c:pt idx="18">
                  <c:v>10584.976347989654</c:v>
                </c:pt>
                <c:pt idx="19">
                  <c:v>10740.482244726622</c:v>
                </c:pt>
                <c:pt idx="20">
                  <c:v>10905.871941064997</c:v>
                </c:pt>
                <c:pt idx="21">
                  <c:v>11044.596061442093</c:v>
                </c:pt>
                <c:pt idx="22">
                  <c:v>10968.672407804026</c:v>
                </c:pt>
                <c:pt idx="23">
                  <c:v>10707.362435582718</c:v>
                </c:pt>
                <c:pt idx="24">
                  <c:v>10442.78972305925</c:v>
                </c:pt>
                <c:pt idx="25">
                  <c:v>10201.615999360052</c:v>
                </c:pt>
                <c:pt idx="26">
                  <c:v>10044.049993701185</c:v>
                </c:pt>
                <c:pt idx="27">
                  <c:v>9984.252470290365</c:v>
                </c:pt>
                <c:pt idx="28">
                  <c:v>9982.434274078078</c:v>
                </c:pt>
                <c:pt idx="29">
                  <c:v>9985.26257857412</c:v>
                </c:pt>
                <c:pt idx="30">
                  <c:v>10045.868133462276</c:v>
                </c:pt>
                <c:pt idx="31">
                  <c:v>9659.576463119258</c:v>
                </c:pt>
                <c:pt idx="32">
                  <c:v>9310.997382181013</c:v>
                </c:pt>
                <c:pt idx="33">
                  <c:v>9078.371471861466</c:v>
                </c:pt>
                <c:pt idx="34">
                  <c:v>8776.37529500988</c:v>
                </c:pt>
                <c:pt idx="35">
                  <c:v>8230.859187560849</c:v>
                </c:pt>
                <c:pt idx="36">
                  <c:v>8034.481696742782</c:v>
                </c:pt>
                <c:pt idx="37">
                  <c:v>7877.72435728411</c:v>
                </c:pt>
                <c:pt idx="38">
                  <c:v>7556.062735926087</c:v>
                </c:pt>
                <c:pt idx="39">
                  <c:v>7172.796535209065</c:v>
                </c:pt>
                <c:pt idx="40">
                  <c:v>6844.069874900546</c:v>
                </c:pt>
                <c:pt idx="41">
                  <c:v>6351.403938959608</c:v>
                </c:pt>
                <c:pt idx="42">
                  <c:v>5950.289198566412</c:v>
                </c:pt>
                <c:pt idx="43">
                  <c:v>5654.607546977908</c:v>
                </c:pt>
                <c:pt idx="44">
                  <c:v>5303.666279968544</c:v>
                </c:pt>
                <c:pt idx="45">
                  <c:v>5057.242646866066</c:v>
                </c:pt>
                <c:pt idx="46">
                  <c:v>4976.908590676493</c:v>
                </c:pt>
                <c:pt idx="47">
                  <c:v>4673.338264795121</c:v>
                </c:pt>
                <c:pt idx="48">
                  <c:v>4379.774844199332</c:v>
                </c:pt>
                <c:pt idx="49">
                  <c:v>4249.796261627821</c:v>
                </c:pt>
                <c:pt idx="50">
                  <c:v>4066.9611404854227</c:v>
                </c:pt>
                <c:pt idx="51">
                  <c:v>3828.7702755191103</c:v>
                </c:pt>
                <c:pt idx="52">
                  <c:v>3622.1858099604847</c:v>
                </c:pt>
                <c:pt idx="53">
                  <c:v>3427.913856681114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'KSI, child KSI, variability'!$K$5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'KSI, child KSI, variability'!$H$6:$H$60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'KSI, child KSI, variability'!$K$6:$K$60</c:f>
              <c:numCache>
                <c:ptCount val="55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3524</c:v>
                </c:pt>
                <c:pt idx="53">
                  <c:v>3285</c:v>
                </c:pt>
                <c:pt idx="54">
                  <c:v>3059</c:v>
                </c:pt>
              </c:numCache>
            </c:numRef>
          </c:val>
          <c:smooth val="0"/>
        </c:ser>
        <c:axId val="43967773"/>
        <c:axId val="60165638"/>
      </c:line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65638"/>
        <c:crosses val="autoZero"/>
        <c:auto val="1"/>
        <c:lblOffset val="100"/>
        <c:noMultiLvlLbl val="0"/>
      </c:catAx>
      <c:valAx>
        <c:axId val="601656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967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2"/>
          <c:y val="0.97725"/>
          <c:w val="0.82075"/>
          <c:h val="0.01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0.50575</cdr:y>
    </cdr:from>
    <cdr:to>
      <cdr:x>0.51125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5219700"/>
          <a:ext cx="276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0.50025</cdr:y>
    </cdr:from>
    <cdr:to>
      <cdr:x>0.746</cdr:x>
      <cdr:y>0.5285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00" y="5162550"/>
          <a:ext cx="18859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57150</xdr:rowOff>
    </xdr:from>
    <xdr:to>
      <xdr:col>11</xdr:col>
      <xdr:colOff>66675</xdr:colOff>
      <xdr:row>80</xdr:row>
      <xdr:rowOff>19050</xdr:rowOff>
    </xdr:to>
    <xdr:graphicFrame>
      <xdr:nvGraphicFramePr>
        <xdr:cNvPr id="1" name="Chart 1"/>
        <xdr:cNvGraphicFramePr/>
      </xdr:nvGraphicFramePr>
      <xdr:xfrm>
        <a:off x="619125" y="219075"/>
        <a:ext cx="6153150" cy="1275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86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43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52675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28775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0.49975</cdr:y>
    </cdr:from>
    <cdr:to>
      <cdr:x>0.52775</cdr:x>
      <cdr:y>0.53075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3952875"/>
          <a:ext cx="1905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11</xdr:col>
      <xdr:colOff>590550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90500" y="447675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24</xdr:row>
      <xdr:rowOff>0</xdr:rowOff>
    </xdr:from>
    <xdr:to>
      <xdr:col>12</xdr:col>
      <xdr:colOff>0</xdr:colOff>
      <xdr:row>72</xdr:row>
      <xdr:rowOff>152400</xdr:rowOff>
    </xdr:to>
    <xdr:graphicFrame>
      <xdr:nvGraphicFramePr>
        <xdr:cNvPr id="2" name="Chart 2"/>
        <xdr:cNvGraphicFramePr/>
      </xdr:nvGraphicFramePr>
      <xdr:xfrm>
        <a:off x="200025" y="4076700"/>
        <a:ext cx="6686550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0.12675</cdr:x>
      <cdr:y>0.02725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Figure 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4775" y="80962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66675</xdr:rowOff>
    </xdr:from>
    <xdr:to>
      <xdr:col>14</xdr:col>
      <xdr:colOff>590550</xdr:colOff>
      <xdr:row>87</xdr:row>
      <xdr:rowOff>76200</xdr:rowOff>
    </xdr:to>
    <xdr:graphicFrame>
      <xdr:nvGraphicFramePr>
        <xdr:cNvPr id="1" name="Chart 1"/>
        <xdr:cNvGraphicFramePr/>
      </xdr:nvGraphicFramePr>
      <xdr:xfrm>
        <a:off x="190500" y="561975"/>
        <a:ext cx="8934450" cy="1377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314325</xdr:rowOff>
    </xdr:from>
    <xdr:to>
      <xdr:col>15</xdr:col>
      <xdr:colOff>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209550" y="476250"/>
        <a:ext cx="8934450" cy="1389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3.140625" style="0" customWidth="1"/>
  </cols>
  <sheetData>
    <row r="1" ht="22.5">
      <c r="A1" s="14" t="s">
        <v>74</v>
      </c>
    </row>
    <row r="4" spans="2:3" ht="18.75">
      <c r="B4" s="15" t="s">
        <v>7</v>
      </c>
      <c r="C4" s="15" t="s">
        <v>1</v>
      </c>
    </row>
    <row r="5" spans="2:3" ht="18.75">
      <c r="B5" s="15" t="s">
        <v>8</v>
      </c>
      <c r="C5" s="15" t="s">
        <v>9</v>
      </c>
    </row>
    <row r="6" spans="2:3" ht="18.75">
      <c r="B6" s="15"/>
      <c r="C6" s="15" t="s">
        <v>10</v>
      </c>
    </row>
    <row r="7" spans="2:3" ht="18.75">
      <c r="B7" s="16"/>
      <c r="C7" s="15" t="s">
        <v>11</v>
      </c>
    </row>
    <row r="76" ht="18.75">
      <c r="A76" s="17"/>
    </row>
    <row r="77" ht="18.75">
      <c r="A77" s="17"/>
    </row>
    <row r="78" ht="18.75" customHeight="1">
      <c r="A78" s="17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4" r:id="rId2"/>
  <headerFooter alignWithMargins="0">
    <oddFooter xml:space="preserve">&amp;C&amp;"Times New Roman,Regular"&amp;14 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69"/>
  <sheetViews>
    <sheetView zoomScale="75" zoomScaleNormal="75" workbookViewId="0" topLeftCell="A1">
      <pane xSplit="11" ySplit="5" topLeftCell="AJ39" activePane="bottomRight" state="frozen"/>
      <selection pane="topLeft" activeCell="P61" sqref="P61"/>
      <selection pane="topRight" activeCell="P61" sqref="P61"/>
      <selection pane="bottomLeft" activeCell="P61" sqref="P61"/>
      <selection pane="bottomRight" activeCell="P61" sqref="P61"/>
    </sheetView>
  </sheetViews>
  <sheetFormatPr defaultColWidth="9.140625" defaultRowHeight="12.75"/>
  <cols>
    <col min="1" max="1" width="8.00390625" style="1" customWidth="1"/>
    <col min="2" max="2" width="1.8515625" style="1" customWidth="1"/>
    <col min="3" max="3" width="10.140625" style="1" customWidth="1"/>
    <col min="4" max="4" width="2.28125" style="1" customWidth="1"/>
    <col min="5" max="6" width="9.140625" style="1" customWidth="1"/>
    <col min="7" max="7" width="1.7109375" style="1" customWidth="1"/>
    <col min="8" max="31" width="9.140625" style="1" customWidth="1"/>
    <col min="32" max="34" width="9.57421875" style="1" bestFit="1" customWidth="1"/>
    <col min="35" max="37" width="9.140625" style="1" customWidth="1"/>
    <col min="38" max="38" width="9.7109375" style="1" bestFit="1" customWidth="1"/>
    <col min="39" max="39" width="9.140625" style="1" customWidth="1"/>
    <col min="40" max="40" width="11.421875" style="1" customWidth="1"/>
    <col min="41" max="16384" width="9.140625" style="1" customWidth="1"/>
  </cols>
  <sheetData>
    <row r="1" spans="1:2" ht="18.75">
      <c r="A1" s="29" t="s">
        <v>57</v>
      </c>
      <c r="B1" s="29"/>
    </row>
    <row r="2" ht="16.5" thickBot="1">
      <c r="B2" s="31"/>
    </row>
    <row r="3" spans="1:9" ht="15.75">
      <c r="A3" s="35"/>
      <c r="B3" s="35"/>
      <c r="C3" s="36"/>
      <c r="I3" s="1" t="s">
        <v>37</v>
      </c>
    </row>
    <row r="4" spans="1:28" ht="18.75">
      <c r="A4" s="35"/>
      <c r="B4" s="35"/>
      <c r="C4" s="39" t="s">
        <v>35</v>
      </c>
      <c r="E4" s="1" t="s">
        <v>31</v>
      </c>
      <c r="F4" s="1" t="s">
        <v>30</v>
      </c>
      <c r="I4" s="1" t="s">
        <v>46</v>
      </c>
      <c r="M4" s="88" t="s">
        <v>58</v>
      </c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</row>
    <row r="5" spans="1:44" ht="16.5" thickBot="1">
      <c r="A5" s="41" t="s">
        <v>40</v>
      </c>
      <c r="B5" s="42"/>
      <c r="C5" s="43" t="s">
        <v>33</v>
      </c>
      <c r="E5" s="1" t="s">
        <v>39</v>
      </c>
      <c r="F5" s="1" t="s">
        <v>36</v>
      </c>
      <c r="I5" s="1" t="s">
        <v>59</v>
      </c>
      <c r="J5" s="1" t="s">
        <v>60</v>
      </c>
      <c r="K5" s="1" t="s">
        <v>61</v>
      </c>
      <c r="M5" s="1">
        <v>1</v>
      </c>
      <c r="N5" s="1">
        <v>2</v>
      </c>
      <c r="O5" s="1">
        <v>3</v>
      </c>
      <c r="P5" s="1">
        <v>4</v>
      </c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  <c r="X5" s="1">
        <v>12</v>
      </c>
      <c r="Y5" s="1">
        <v>13</v>
      </c>
      <c r="Z5" s="1">
        <v>14</v>
      </c>
      <c r="AA5" s="1">
        <v>15</v>
      </c>
      <c r="AB5" s="1">
        <v>16</v>
      </c>
      <c r="AC5" s="1" t="s">
        <v>62</v>
      </c>
      <c r="AI5" s="1" t="s">
        <v>63</v>
      </c>
      <c r="AK5" s="1" t="s">
        <v>64</v>
      </c>
      <c r="AL5" s="1" t="s">
        <v>65</v>
      </c>
      <c r="AM5" s="1" t="s">
        <v>66</v>
      </c>
      <c r="AN5" s="1" t="s">
        <v>67</v>
      </c>
      <c r="AO5" s="1" t="s">
        <v>68</v>
      </c>
      <c r="AP5" s="1" t="s">
        <v>69</v>
      </c>
      <c r="AQ5" s="1" t="s">
        <v>59</v>
      </c>
      <c r="AR5" s="1" t="s">
        <v>60</v>
      </c>
    </row>
    <row r="6" spans="1:46" s="4" customFormat="1" ht="15.75">
      <c r="A6" s="54">
        <v>1950</v>
      </c>
      <c r="B6" s="31"/>
      <c r="C6" s="56">
        <v>5082</v>
      </c>
      <c r="D6" s="58"/>
      <c r="E6" s="58"/>
      <c r="F6" s="58"/>
      <c r="G6" s="58"/>
      <c r="H6" s="52">
        <f aca="true" t="shared" si="0" ref="H6:H37">A6</f>
        <v>1950</v>
      </c>
      <c r="I6" s="1"/>
      <c r="J6" s="1"/>
      <c r="K6" s="6">
        <f aca="true" t="shared" si="1" ref="K6:K37">C6</f>
        <v>5082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5.75">
      <c r="A7" s="47">
        <v>1951</v>
      </c>
      <c r="B7" s="35"/>
      <c r="C7" s="49">
        <v>5089</v>
      </c>
      <c r="D7" s="6"/>
      <c r="E7" s="6"/>
      <c r="F7" s="6"/>
      <c r="G7" s="6"/>
      <c r="H7" s="52">
        <f t="shared" si="0"/>
        <v>1951</v>
      </c>
      <c r="K7" s="6">
        <f t="shared" si="1"/>
        <v>5089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5.75">
      <c r="A8" s="47">
        <v>1952</v>
      </c>
      <c r="B8" s="35"/>
      <c r="C8" s="49">
        <v>4909</v>
      </c>
      <c r="D8" s="6"/>
      <c r="E8" s="6">
        <f aca="true" t="shared" si="2" ref="E8:E39">AVERAGE(C6:C10)</f>
        <v>5249.8</v>
      </c>
      <c r="F8" s="6">
        <f aca="true" t="shared" si="3" ref="F8:F39">SQRT(E8)</f>
        <v>72.45550358668416</v>
      </c>
      <c r="G8" s="6"/>
      <c r="H8" s="52">
        <f t="shared" si="0"/>
        <v>1952</v>
      </c>
      <c r="I8" s="6">
        <f aca="true" t="shared" si="4" ref="I8:I39">E8-2*F8</f>
        <v>5104.888992826632</v>
      </c>
      <c r="J8" s="6">
        <f aca="true" t="shared" si="5" ref="J8:J39">E8+2*F8</f>
        <v>5394.711007173369</v>
      </c>
      <c r="K8" s="6">
        <f t="shared" si="1"/>
        <v>4909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5.75">
      <c r="A9" s="47">
        <v>1953</v>
      </c>
      <c r="B9" s="35"/>
      <c r="C9" s="49">
        <v>5749</v>
      </c>
      <c r="D9" s="6"/>
      <c r="E9" s="6">
        <f t="shared" si="2"/>
        <v>5374.6</v>
      </c>
      <c r="F9" s="6">
        <f t="shared" si="3"/>
        <v>73.31166346496306</v>
      </c>
      <c r="G9" s="6"/>
      <c r="H9" s="52">
        <f t="shared" si="0"/>
        <v>1953</v>
      </c>
      <c r="I9" s="6">
        <f t="shared" si="4"/>
        <v>5227.976673070074</v>
      </c>
      <c r="J9" s="6">
        <f t="shared" si="5"/>
        <v>5521.223326929927</v>
      </c>
      <c r="K9" s="6">
        <f t="shared" si="1"/>
        <v>5749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15.75">
      <c r="A10" s="47">
        <v>1954</v>
      </c>
      <c r="B10" s="35"/>
      <c r="C10" s="49">
        <v>5420</v>
      </c>
      <c r="D10" s="6"/>
      <c r="E10" s="6">
        <f t="shared" si="2"/>
        <v>5474.6</v>
      </c>
      <c r="F10" s="6">
        <f t="shared" si="3"/>
        <v>73.99053993585937</v>
      </c>
      <c r="G10" s="6"/>
      <c r="H10" s="52">
        <f t="shared" si="0"/>
        <v>1954</v>
      </c>
      <c r="I10" s="6">
        <f t="shared" si="4"/>
        <v>5326.618920128281</v>
      </c>
      <c r="J10" s="6">
        <f t="shared" si="5"/>
        <v>5622.581079871719</v>
      </c>
      <c r="K10" s="6">
        <f t="shared" si="1"/>
        <v>5420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4" customFormat="1" ht="15.75">
      <c r="A11" s="54">
        <v>1955</v>
      </c>
      <c r="B11" s="31"/>
      <c r="C11" s="56">
        <v>5706</v>
      </c>
      <c r="D11" s="58"/>
      <c r="E11" s="6">
        <f t="shared" si="2"/>
        <v>5604</v>
      </c>
      <c r="F11" s="6">
        <f t="shared" si="3"/>
        <v>74.85986908885161</v>
      </c>
      <c r="G11" s="58"/>
      <c r="H11" s="52">
        <f t="shared" si="0"/>
        <v>1955</v>
      </c>
      <c r="I11" s="6">
        <f t="shared" si="4"/>
        <v>5454.280261822297</v>
      </c>
      <c r="J11" s="6">
        <f t="shared" si="5"/>
        <v>5753.719738177703</v>
      </c>
      <c r="K11" s="6">
        <f t="shared" si="1"/>
        <v>5706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5.75">
      <c r="A12" s="47">
        <v>1956</v>
      </c>
      <c r="B12" s="35"/>
      <c r="C12" s="49">
        <v>5589</v>
      </c>
      <c r="D12" s="6"/>
      <c r="E12" s="6">
        <f t="shared" si="2"/>
        <v>5635.6</v>
      </c>
      <c r="F12" s="6">
        <f t="shared" si="3"/>
        <v>75.07063340614624</v>
      </c>
      <c r="G12" s="6"/>
      <c r="H12" s="52">
        <f t="shared" si="0"/>
        <v>1956</v>
      </c>
      <c r="I12" s="6">
        <f t="shared" si="4"/>
        <v>5485.458733187708</v>
      </c>
      <c r="J12" s="6">
        <f t="shared" si="5"/>
        <v>5785.741266812292</v>
      </c>
      <c r="K12" s="6">
        <f t="shared" si="1"/>
        <v>5589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.75">
      <c r="A13" s="47">
        <v>1957</v>
      </c>
      <c r="B13" s="35"/>
      <c r="C13" s="49">
        <v>5556</v>
      </c>
      <c r="D13" s="6"/>
      <c r="E13" s="6">
        <f t="shared" si="2"/>
        <v>5939.6</v>
      </c>
      <c r="F13" s="6">
        <f t="shared" si="3"/>
        <v>77.06880043182196</v>
      </c>
      <c r="G13" s="6"/>
      <c r="H13" s="52">
        <f t="shared" si="0"/>
        <v>1957</v>
      </c>
      <c r="I13" s="6">
        <f t="shared" si="4"/>
        <v>5785.462399136357</v>
      </c>
      <c r="J13" s="6">
        <f t="shared" si="5"/>
        <v>6093.737600863644</v>
      </c>
      <c r="K13" s="6">
        <f t="shared" si="1"/>
        <v>5556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15.75">
      <c r="A14" s="47">
        <v>1958</v>
      </c>
      <c r="B14" s="35"/>
      <c r="C14" s="49">
        <v>5907</v>
      </c>
      <c r="D14" s="6"/>
      <c r="E14" s="6">
        <f t="shared" si="2"/>
        <v>6254.4</v>
      </c>
      <c r="F14" s="6">
        <f t="shared" si="3"/>
        <v>79.08476465160656</v>
      </c>
      <c r="G14" s="6"/>
      <c r="H14" s="52">
        <f t="shared" si="0"/>
        <v>1958</v>
      </c>
      <c r="I14" s="6">
        <f t="shared" si="4"/>
        <v>6096.230470696786</v>
      </c>
      <c r="J14" s="6">
        <f t="shared" si="5"/>
        <v>6412.569529303213</v>
      </c>
      <c r="K14" s="6">
        <f t="shared" si="1"/>
        <v>5907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5.75">
      <c r="A15" s="47">
        <v>1959</v>
      </c>
      <c r="B15" s="35"/>
      <c r="C15" s="49">
        <v>6940</v>
      </c>
      <c r="D15" s="6"/>
      <c r="E15" s="6">
        <f t="shared" si="2"/>
        <v>6716.4</v>
      </c>
      <c r="F15" s="6">
        <f t="shared" si="3"/>
        <v>81.95364543447717</v>
      </c>
      <c r="G15" s="6"/>
      <c r="H15" s="52">
        <f t="shared" si="0"/>
        <v>1959</v>
      </c>
      <c r="I15" s="6">
        <f t="shared" si="4"/>
        <v>6552.492709131046</v>
      </c>
      <c r="J15" s="6">
        <f t="shared" si="5"/>
        <v>6880.307290868954</v>
      </c>
      <c r="K15" s="6">
        <f t="shared" si="1"/>
        <v>6940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s="4" customFormat="1" ht="15.75">
      <c r="A16" s="54">
        <v>1960</v>
      </c>
      <c r="B16" s="31"/>
      <c r="C16" s="56">
        <v>7280</v>
      </c>
      <c r="D16" s="58"/>
      <c r="E16" s="6">
        <f t="shared" si="2"/>
        <v>7148.4</v>
      </c>
      <c r="F16" s="6">
        <f t="shared" si="3"/>
        <v>84.54821109875714</v>
      </c>
      <c r="G16" s="58"/>
      <c r="H16" s="52">
        <f t="shared" si="0"/>
        <v>1960</v>
      </c>
      <c r="I16" s="6">
        <f t="shared" si="4"/>
        <v>6979.303577802485</v>
      </c>
      <c r="J16" s="6">
        <f t="shared" si="5"/>
        <v>7317.496422197514</v>
      </c>
      <c r="K16" s="6">
        <f t="shared" si="1"/>
        <v>7280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5.75">
      <c r="A17" s="47">
        <v>1961</v>
      </c>
      <c r="B17" s="35"/>
      <c r="C17" s="49">
        <v>7899</v>
      </c>
      <c r="D17" s="6"/>
      <c r="E17" s="6">
        <f t="shared" si="2"/>
        <v>7554.8</v>
      </c>
      <c r="F17" s="6">
        <f t="shared" si="3"/>
        <v>86.91835249243971</v>
      </c>
      <c r="G17" s="6"/>
      <c r="H17" s="52">
        <f t="shared" si="0"/>
        <v>1961</v>
      </c>
      <c r="I17" s="6">
        <f t="shared" si="4"/>
        <v>7380.963295015121</v>
      </c>
      <c r="J17" s="6">
        <f t="shared" si="5"/>
        <v>7728.6367049848795</v>
      </c>
      <c r="K17" s="6">
        <f t="shared" si="1"/>
        <v>7899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5.75">
      <c r="A18" s="47">
        <v>1962</v>
      </c>
      <c r="B18" s="35"/>
      <c r="C18" s="49">
        <v>7716</v>
      </c>
      <c r="D18" s="6"/>
      <c r="E18" s="6">
        <f t="shared" si="2"/>
        <v>7944.8</v>
      </c>
      <c r="F18" s="6">
        <f t="shared" si="3"/>
        <v>89.13360757873542</v>
      </c>
      <c r="G18" s="6"/>
      <c r="H18" s="52">
        <f t="shared" si="0"/>
        <v>1962</v>
      </c>
      <c r="I18" s="6">
        <f t="shared" si="4"/>
        <v>7766.5327848425295</v>
      </c>
      <c r="J18" s="6">
        <f t="shared" si="5"/>
        <v>8123.067215157471</v>
      </c>
      <c r="K18" s="6">
        <f t="shared" si="1"/>
        <v>7716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5.75">
      <c r="A19" s="47">
        <v>1963</v>
      </c>
      <c r="B19" s="35"/>
      <c r="C19" s="49">
        <v>7939</v>
      </c>
      <c r="D19" s="6"/>
      <c r="E19" s="6">
        <f t="shared" si="2"/>
        <v>8386.2</v>
      </c>
      <c r="F19" s="6">
        <f t="shared" si="3"/>
        <v>91.57619778086443</v>
      </c>
      <c r="G19" s="6"/>
      <c r="H19" s="52">
        <f t="shared" si="0"/>
        <v>1963</v>
      </c>
      <c r="I19" s="6">
        <f t="shared" si="4"/>
        <v>8203.047604438272</v>
      </c>
      <c r="J19" s="6">
        <f t="shared" si="5"/>
        <v>8569.35239556173</v>
      </c>
      <c r="K19" s="6">
        <f t="shared" si="1"/>
        <v>7939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5.75">
      <c r="A20" s="47">
        <v>1964</v>
      </c>
      <c r="B20" s="35"/>
      <c r="C20" s="49">
        <v>8890</v>
      </c>
      <c r="D20" s="6"/>
      <c r="E20" s="6">
        <f t="shared" si="2"/>
        <v>8815</v>
      </c>
      <c r="F20" s="6">
        <f t="shared" si="3"/>
        <v>93.888231424391</v>
      </c>
      <c r="G20" s="6"/>
      <c r="H20" s="52">
        <f t="shared" si="0"/>
        <v>1964</v>
      </c>
      <c r="I20" s="6">
        <f t="shared" si="4"/>
        <v>8627.223537151218</v>
      </c>
      <c r="J20" s="6">
        <f t="shared" si="5"/>
        <v>9002.776462848782</v>
      </c>
      <c r="K20" s="6">
        <f t="shared" si="1"/>
        <v>8890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s="4" customFormat="1" ht="15.75">
      <c r="A21" s="54">
        <v>1965</v>
      </c>
      <c r="B21" s="31"/>
      <c r="C21" s="56">
        <v>9487</v>
      </c>
      <c r="D21" s="58"/>
      <c r="E21" s="6">
        <f t="shared" si="2"/>
        <v>9279</v>
      </c>
      <c r="F21" s="6">
        <f t="shared" si="3"/>
        <v>96.32756614801393</v>
      </c>
      <c r="G21" s="58"/>
      <c r="H21" s="52">
        <f t="shared" si="0"/>
        <v>1965</v>
      </c>
      <c r="I21" s="6">
        <f t="shared" si="4"/>
        <v>9086.344867703972</v>
      </c>
      <c r="J21" s="6">
        <f t="shared" si="5"/>
        <v>9471.655132296028</v>
      </c>
      <c r="K21" s="6">
        <f t="shared" si="1"/>
        <v>9487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5.75">
      <c r="A22" s="47">
        <v>1966</v>
      </c>
      <c r="B22" s="35"/>
      <c r="C22" s="49">
        <v>10043</v>
      </c>
      <c r="D22" s="6"/>
      <c r="E22" s="6">
        <f t="shared" si="2"/>
        <v>9743.6</v>
      </c>
      <c r="F22" s="6">
        <f t="shared" si="3"/>
        <v>98.7096753109846</v>
      </c>
      <c r="G22" s="6"/>
      <c r="H22" s="52">
        <f t="shared" si="0"/>
        <v>1966</v>
      </c>
      <c r="I22" s="6">
        <f t="shared" si="4"/>
        <v>9546.180649378031</v>
      </c>
      <c r="J22" s="6">
        <f t="shared" si="5"/>
        <v>9941.01935062197</v>
      </c>
      <c r="K22" s="6">
        <f t="shared" si="1"/>
        <v>10043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49">
        <v>23225</v>
      </c>
      <c r="AJ22" s="49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5.75">
      <c r="A23" s="47">
        <v>1967</v>
      </c>
      <c r="B23" s="35"/>
      <c r="C23" s="49">
        <v>10036</v>
      </c>
      <c r="D23" s="6"/>
      <c r="E23" s="6">
        <f t="shared" si="2"/>
        <v>10110.2</v>
      </c>
      <c r="F23" s="6">
        <f t="shared" si="3"/>
        <v>100.54949030203983</v>
      </c>
      <c r="G23" s="6"/>
      <c r="H23" s="52">
        <f t="shared" si="0"/>
        <v>1967</v>
      </c>
      <c r="I23" s="6">
        <f t="shared" si="4"/>
        <v>9909.101019395921</v>
      </c>
      <c r="J23" s="6">
        <f t="shared" si="5"/>
        <v>10311.29898060408</v>
      </c>
      <c r="K23" s="6">
        <f t="shared" si="1"/>
        <v>10036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49">
        <v>22838</v>
      </c>
      <c r="AJ23" s="49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5.75">
      <c r="A24" s="47">
        <v>1968</v>
      </c>
      <c r="B24" s="35"/>
      <c r="C24" s="49">
        <v>10262</v>
      </c>
      <c r="D24" s="6"/>
      <c r="E24" s="6">
        <f t="shared" si="2"/>
        <v>10381.2</v>
      </c>
      <c r="F24" s="6">
        <f t="shared" si="3"/>
        <v>101.88817399482632</v>
      </c>
      <c r="G24" s="6"/>
      <c r="H24" s="52">
        <f t="shared" si="0"/>
        <v>1968</v>
      </c>
      <c r="I24" s="6">
        <f t="shared" si="4"/>
        <v>10177.423652010348</v>
      </c>
      <c r="J24" s="6">
        <f t="shared" si="5"/>
        <v>10584.976347989654</v>
      </c>
      <c r="K24" s="6">
        <f t="shared" si="1"/>
        <v>10262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49">
        <v>22120</v>
      </c>
      <c r="AJ24" s="6">
        <f aca="true" t="shared" si="6" ref="AJ24:AJ59">AVERAGE(AI22:AI26)</f>
        <v>22435.8</v>
      </c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5.75">
      <c r="A25" s="47">
        <v>1969</v>
      </c>
      <c r="B25" s="35"/>
      <c r="C25" s="49">
        <v>10723</v>
      </c>
      <c r="D25" s="6"/>
      <c r="E25" s="6">
        <f t="shared" si="2"/>
        <v>10535.2</v>
      </c>
      <c r="F25" s="6">
        <f t="shared" si="3"/>
        <v>102.64112236331012</v>
      </c>
      <c r="G25" s="6"/>
      <c r="H25" s="52">
        <f t="shared" si="0"/>
        <v>1969</v>
      </c>
      <c r="I25" s="6">
        <f t="shared" si="4"/>
        <v>10329.91775527338</v>
      </c>
      <c r="J25" s="6">
        <f t="shared" si="5"/>
        <v>10740.482244726622</v>
      </c>
      <c r="K25" s="6">
        <f t="shared" si="1"/>
        <v>10723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49">
        <v>21863</v>
      </c>
      <c r="AJ25" s="6">
        <f t="shared" si="6"/>
        <v>22257.2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s="4" customFormat="1" ht="15.75">
      <c r="A26" s="54">
        <v>1970</v>
      </c>
      <c r="B26" s="31"/>
      <c r="C26" s="56">
        <v>10842</v>
      </c>
      <c r="D26" s="58"/>
      <c r="E26" s="6">
        <f t="shared" si="2"/>
        <v>10699</v>
      </c>
      <c r="F26" s="6">
        <f t="shared" si="3"/>
        <v>103.435970532499</v>
      </c>
      <c r="G26" s="58"/>
      <c r="H26" s="52">
        <f t="shared" si="0"/>
        <v>1970</v>
      </c>
      <c r="I26" s="6">
        <f t="shared" si="4"/>
        <v>10492.128058935003</v>
      </c>
      <c r="J26" s="6">
        <f t="shared" si="5"/>
        <v>10905.871941064997</v>
      </c>
      <c r="K26" s="6">
        <f t="shared" si="1"/>
        <v>10842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v>8618</v>
      </c>
      <c r="AD26" s="6"/>
      <c r="AE26" s="6"/>
      <c r="AF26" s="6"/>
      <c r="AG26" s="6"/>
      <c r="AH26" s="6"/>
      <c r="AI26" s="56">
        <v>22133</v>
      </c>
      <c r="AJ26" s="6">
        <f t="shared" si="6"/>
        <v>22230.2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5.75">
      <c r="A27" s="47">
        <v>1971</v>
      </c>
      <c r="B27" s="35"/>
      <c r="C27" s="49">
        <v>10813</v>
      </c>
      <c r="D27" s="6"/>
      <c r="E27" s="6">
        <f t="shared" si="2"/>
        <v>10836.4</v>
      </c>
      <c r="F27" s="6">
        <f t="shared" si="3"/>
        <v>104.09803072104678</v>
      </c>
      <c r="G27" s="6"/>
      <c r="H27" s="52">
        <f t="shared" si="0"/>
        <v>1971</v>
      </c>
      <c r="I27" s="6">
        <f t="shared" si="4"/>
        <v>10628.203938557906</v>
      </c>
      <c r="J27" s="6">
        <f t="shared" si="5"/>
        <v>11044.596061442093</v>
      </c>
      <c r="K27" s="6">
        <f t="shared" si="1"/>
        <v>10813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>
        <v>8652</v>
      </c>
      <c r="AD27" s="6"/>
      <c r="AE27" s="6"/>
      <c r="AF27" s="6"/>
      <c r="AG27" s="6"/>
      <c r="AH27" s="6"/>
      <c r="AI27" s="49">
        <v>22332</v>
      </c>
      <c r="AJ27" s="6">
        <f t="shared" si="6"/>
        <v>22322.2</v>
      </c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5.75">
      <c r="A28" s="47">
        <v>1972</v>
      </c>
      <c r="B28" s="35"/>
      <c r="C28" s="49">
        <v>10855</v>
      </c>
      <c r="D28" s="6"/>
      <c r="E28" s="6">
        <f t="shared" si="2"/>
        <v>10761.2</v>
      </c>
      <c r="F28" s="6">
        <f t="shared" si="3"/>
        <v>103.73620390201292</v>
      </c>
      <c r="G28" s="6"/>
      <c r="H28" s="52">
        <f t="shared" si="0"/>
        <v>1972</v>
      </c>
      <c r="I28" s="6">
        <f t="shared" si="4"/>
        <v>10553.727592195975</v>
      </c>
      <c r="J28" s="6">
        <f t="shared" si="5"/>
        <v>10968.672407804026</v>
      </c>
      <c r="K28" s="6">
        <f t="shared" si="1"/>
        <v>10855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v>8735</v>
      </c>
      <c r="AD28" s="6">
        <f aca="true" t="shared" si="7" ref="AD28:AD58">AVERAGE(AC26:AC30)</f>
        <v>8631</v>
      </c>
      <c r="AE28" s="6"/>
      <c r="AF28" s="72">
        <f aca="true" t="shared" si="8" ref="AF28:AF58">SQRT(AD28)</f>
        <v>92.90317540321213</v>
      </c>
      <c r="AG28" s="73">
        <f aca="true" t="shared" si="9" ref="AG28:AG58">AD28-2*AF28</f>
        <v>8445.193649193576</v>
      </c>
      <c r="AH28" s="73">
        <f aca="true" t="shared" si="10" ref="AH28:AH58">AD28+2*AF28</f>
        <v>8816.806350806424</v>
      </c>
      <c r="AI28" s="49">
        <v>22703</v>
      </c>
      <c r="AJ28" s="6">
        <f t="shared" si="6"/>
        <v>22065.8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.75">
      <c r="A29" s="47">
        <v>1973</v>
      </c>
      <c r="B29" s="35"/>
      <c r="C29" s="49">
        <v>10949</v>
      </c>
      <c r="D29" s="6"/>
      <c r="E29" s="6">
        <f t="shared" si="2"/>
        <v>10502.4</v>
      </c>
      <c r="F29" s="6">
        <f t="shared" si="3"/>
        <v>102.48121779135921</v>
      </c>
      <c r="G29" s="6"/>
      <c r="H29" s="52">
        <f t="shared" si="0"/>
        <v>1973</v>
      </c>
      <c r="I29" s="6">
        <f t="shared" si="4"/>
        <v>10297.437564417281</v>
      </c>
      <c r="J29" s="6">
        <f t="shared" si="5"/>
        <v>10707.362435582718</v>
      </c>
      <c r="K29" s="6">
        <f t="shared" si="1"/>
        <v>10949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>
        <v>8839</v>
      </c>
      <c r="AD29" s="6">
        <f t="shared" si="7"/>
        <v>8429.6</v>
      </c>
      <c r="AE29" s="6"/>
      <c r="AF29" s="72">
        <f t="shared" si="8"/>
        <v>91.81285313070279</v>
      </c>
      <c r="AG29" s="74">
        <f t="shared" si="9"/>
        <v>8245.974293738594</v>
      </c>
      <c r="AH29" s="74">
        <f t="shared" si="10"/>
        <v>8613.225706261406</v>
      </c>
      <c r="AI29" s="49">
        <v>22580</v>
      </c>
      <c r="AJ29" s="6">
        <f t="shared" si="6"/>
        <v>21769.6</v>
      </c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5.75">
      <c r="A30" s="47">
        <v>1974</v>
      </c>
      <c r="B30" s="35"/>
      <c r="C30" s="49">
        <v>10347</v>
      </c>
      <c r="D30" s="6"/>
      <c r="E30" s="6">
        <f t="shared" si="2"/>
        <v>10240.4</v>
      </c>
      <c r="F30" s="6">
        <f t="shared" si="3"/>
        <v>101.19486152962511</v>
      </c>
      <c r="G30" s="6"/>
      <c r="H30" s="52">
        <f t="shared" si="0"/>
        <v>1974</v>
      </c>
      <c r="I30" s="6">
        <f t="shared" si="4"/>
        <v>10038.01027694075</v>
      </c>
      <c r="J30" s="6">
        <f t="shared" si="5"/>
        <v>10442.78972305925</v>
      </c>
      <c r="K30" s="6">
        <f t="shared" si="1"/>
        <v>10347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v>8311</v>
      </c>
      <c r="AD30" s="6">
        <f t="shared" si="7"/>
        <v>8221.2</v>
      </c>
      <c r="AE30" s="6"/>
      <c r="AF30" s="72">
        <f t="shared" si="8"/>
        <v>90.67083323759631</v>
      </c>
      <c r="AG30" s="73">
        <f t="shared" si="9"/>
        <v>8039.858333524808</v>
      </c>
      <c r="AH30" s="73">
        <f t="shared" si="10"/>
        <v>8402.541666475194</v>
      </c>
      <c r="AI30" s="49">
        <v>20581</v>
      </c>
      <c r="AJ30" s="6">
        <f t="shared" si="6"/>
        <v>21653.4</v>
      </c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s="4" customFormat="1" ht="15.75">
      <c r="A31" s="54">
        <v>1975</v>
      </c>
      <c r="B31" s="31"/>
      <c r="C31" s="56">
        <v>9548</v>
      </c>
      <c r="D31" s="58"/>
      <c r="E31" s="6">
        <f t="shared" si="2"/>
        <v>10001.6</v>
      </c>
      <c r="F31" s="6">
        <f t="shared" si="3"/>
        <v>100.0079996800256</v>
      </c>
      <c r="G31" s="58"/>
      <c r="H31" s="52">
        <f t="shared" si="0"/>
        <v>1975</v>
      </c>
      <c r="I31" s="6">
        <f t="shared" si="4"/>
        <v>9801.584000639948</v>
      </c>
      <c r="J31" s="6">
        <f t="shared" si="5"/>
        <v>10201.615999360052</v>
      </c>
      <c r="K31" s="6">
        <f t="shared" si="1"/>
        <v>9548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7611</v>
      </c>
      <c r="AD31" s="6">
        <f t="shared" si="7"/>
        <v>8032.2</v>
      </c>
      <c r="AE31" s="6"/>
      <c r="AF31" s="72">
        <f t="shared" si="8"/>
        <v>89.6225418072931</v>
      </c>
      <c r="AG31" s="75">
        <f t="shared" si="9"/>
        <v>7852.9549163854135</v>
      </c>
      <c r="AH31" s="75">
        <f t="shared" si="10"/>
        <v>8211.445083614586</v>
      </c>
      <c r="AI31" s="56">
        <v>20652</v>
      </c>
      <c r="AJ31" s="6">
        <f t="shared" si="6"/>
        <v>21448.4</v>
      </c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.75">
      <c r="A32" s="47">
        <v>1976</v>
      </c>
      <c r="B32" s="35"/>
      <c r="C32" s="49">
        <v>9503</v>
      </c>
      <c r="D32" s="6"/>
      <c r="E32" s="6">
        <f t="shared" si="2"/>
        <v>9845.6</v>
      </c>
      <c r="F32" s="6">
        <f t="shared" si="3"/>
        <v>99.22499685059204</v>
      </c>
      <c r="G32" s="6"/>
      <c r="H32" s="52">
        <f t="shared" si="0"/>
        <v>1976</v>
      </c>
      <c r="I32" s="6">
        <f t="shared" si="4"/>
        <v>9647.150006298816</v>
      </c>
      <c r="J32" s="6">
        <f t="shared" si="5"/>
        <v>10044.049993701185</v>
      </c>
      <c r="K32" s="6">
        <f t="shared" si="1"/>
        <v>9503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7610</v>
      </c>
      <c r="AD32" s="6">
        <f t="shared" si="7"/>
        <v>7900.6</v>
      </c>
      <c r="AE32" s="6"/>
      <c r="AF32" s="72">
        <f t="shared" si="8"/>
        <v>88.88531937277382</v>
      </c>
      <c r="AG32" s="75">
        <f t="shared" si="9"/>
        <v>7722.829361254453</v>
      </c>
      <c r="AH32" s="75">
        <f t="shared" si="10"/>
        <v>8078.370638745548</v>
      </c>
      <c r="AI32" s="49">
        <v>21751</v>
      </c>
      <c r="AJ32" s="6">
        <f t="shared" si="6"/>
        <v>21353.8</v>
      </c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.75">
      <c r="A33" s="47">
        <v>1977</v>
      </c>
      <c r="B33" s="35"/>
      <c r="C33" s="49">
        <v>9661</v>
      </c>
      <c r="D33" s="6"/>
      <c r="E33" s="6">
        <f t="shared" si="2"/>
        <v>9786.4</v>
      </c>
      <c r="F33" s="6">
        <f t="shared" si="3"/>
        <v>98.9262351451828</v>
      </c>
      <c r="G33" s="6"/>
      <c r="H33" s="52">
        <f t="shared" si="0"/>
        <v>1977</v>
      </c>
      <c r="I33" s="6">
        <f t="shared" si="4"/>
        <v>9588.547529709635</v>
      </c>
      <c r="J33" s="6">
        <f t="shared" si="5"/>
        <v>9984.252470290365</v>
      </c>
      <c r="K33" s="6">
        <f t="shared" si="1"/>
        <v>9661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v>7790</v>
      </c>
      <c r="AD33" s="6">
        <f t="shared" si="7"/>
        <v>7891.2</v>
      </c>
      <c r="AE33" s="6"/>
      <c r="AF33" s="72">
        <f t="shared" si="8"/>
        <v>88.83242651194439</v>
      </c>
      <c r="AG33" s="73">
        <f t="shared" si="9"/>
        <v>7713.535146976111</v>
      </c>
      <c r="AH33" s="73">
        <f t="shared" si="10"/>
        <v>8068.864853023889</v>
      </c>
      <c r="AI33" s="49">
        <v>21678</v>
      </c>
      <c r="AJ33" s="6">
        <f t="shared" si="6"/>
        <v>21850.4</v>
      </c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.75">
      <c r="A34" s="47">
        <v>1978</v>
      </c>
      <c r="B34" s="35"/>
      <c r="C34" s="49">
        <v>10169</v>
      </c>
      <c r="D34" s="6"/>
      <c r="E34" s="6">
        <f t="shared" si="2"/>
        <v>9784.6</v>
      </c>
      <c r="F34" s="6">
        <f t="shared" si="3"/>
        <v>98.91713703903889</v>
      </c>
      <c r="G34" s="6"/>
      <c r="H34" s="52">
        <f t="shared" si="0"/>
        <v>1978</v>
      </c>
      <c r="I34" s="7">
        <f t="shared" si="4"/>
        <v>9586.765725921923</v>
      </c>
      <c r="J34" s="7">
        <f t="shared" si="5"/>
        <v>9982.434274078078</v>
      </c>
      <c r="K34" s="6">
        <f t="shared" si="1"/>
        <v>10169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>
        <v>8181</v>
      </c>
      <c r="AD34" s="6">
        <f t="shared" si="7"/>
        <v>7941.4</v>
      </c>
      <c r="AE34" s="6"/>
      <c r="AF34" s="72">
        <f t="shared" si="8"/>
        <v>89.11453304596282</v>
      </c>
      <c r="AG34" s="74">
        <f t="shared" si="9"/>
        <v>7763.170933908074</v>
      </c>
      <c r="AH34" s="74">
        <f t="shared" si="10"/>
        <v>8119.629066091925</v>
      </c>
      <c r="AI34" s="49">
        <v>22107</v>
      </c>
      <c r="AJ34" s="6">
        <f t="shared" si="6"/>
        <v>22077.6</v>
      </c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.75">
      <c r="A35" s="47">
        <v>1979</v>
      </c>
      <c r="B35" s="35"/>
      <c r="C35" s="49">
        <v>10051</v>
      </c>
      <c r="D35" s="6"/>
      <c r="E35" s="6">
        <f t="shared" si="2"/>
        <v>9787.4</v>
      </c>
      <c r="F35" s="6">
        <f t="shared" si="3"/>
        <v>98.93128928706024</v>
      </c>
      <c r="G35" s="6"/>
      <c r="H35" s="52">
        <f t="shared" si="0"/>
        <v>1979</v>
      </c>
      <c r="I35" s="76">
        <f t="shared" si="4"/>
        <v>9589.537421425879</v>
      </c>
      <c r="J35" s="76">
        <f t="shared" si="5"/>
        <v>9985.26257857412</v>
      </c>
      <c r="K35" s="6">
        <f t="shared" si="1"/>
        <v>10051</v>
      </c>
      <c r="L35" s="6"/>
      <c r="M35">
        <v>7077</v>
      </c>
      <c r="N35">
        <v>843</v>
      </c>
      <c r="O35">
        <v>195</v>
      </c>
      <c r="P35">
        <v>84</v>
      </c>
      <c r="Q35">
        <v>41</v>
      </c>
      <c r="R35">
        <v>14</v>
      </c>
      <c r="S35">
        <v>7</v>
      </c>
      <c r="T35">
        <v>1</v>
      </c>
      <c r="U35">
        <v>1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8264</v>
      </c>
      <c r="AD35" s="6">
        <f t="shared" si="7"/>
        <v>7994.4</v>
      </c>
      <c r="AE35" s="77">
        <f aca="true" t="shared" si="11" ref="AE35:AE58">K35/AC35</f>
        <v>1.216239109390126</v>
      </c>
      <c r="AF35" s="72">
        <f t="shared" si="8"/>
        <v>89.41140866802178</v>
      </c>
      <c r="AG35" s="74">
        <f t="shared" si="9"/>
        <v>7815.577182663956</v>
      </c>
      <c r="AH35" s="74">
        <f t="shared" si="10"/>
        <v>8173.222817336044</v>
      </c>
      <c r="AI35" s="49">
        <v>23064</v>
      </c>
      <c r="AJ35" s="6">
        <f t="shared" si="6"/>
        <v>22024.4</v>
      </c>
      <c r="AK35" s="6">
        <f aca="true" t="shared" si="12" ref="AK35:AK59">1*M35+4*N35+9*O35+16*P35+25*Q35+36*R35+49*S35+64*T35+81*U35+100*V35+121*W35+144*X35+169*Y35+196*Z35+225*AA35+256*AB35</f>
        <v>15709</v>
      </c>
      <c r="AL35" s="6">
        <f aca="true" t="shared" si="13" ref="AL35:AL59">(E35^2)/AJ35</f>
        <v>4349.412413505021</v>
      </c>
      <c r="AM35" s="6">
        <f aca="true" t="shared" si="14" ref="AM35:AM59">(AJ35^2)*(AK35-AL35)/(AJ35*(AJ35-1))</f>
        <v>11360.103382765605</v>
      </c>
      <c r="AN35" s="6">
        <f aca="true" t="shared" si="15" ref="AN35:AN59">SQRT(AJ35)</f>
        <v>148.40619933142955</v>
      </c>
      <c r="AO35" s="6">
        <f aca="true" t="shared" si="16" ref="AO35:AO59">SQRT(AM35)</f>
        <v>106.58378574044742</v>
      </c>
      <c r="AP35" s="6">
        <f aca="true" t="shared" si="17" ref="AP35:AP59">SQRT(AN35^2+AO35^2)</f>
        <v>182.71426704766546</v>
      </c>
      <c r="AQ35" s="7">
        <f aca="true" t="shared" si="18" ref="AQ35:AQ59">E35-2*AP35</f>
        <v>9421.97146590467</v>
      </c>
      <c r="AR35" s="7">
        <f aca="true" t="shared" si="19" ref="AR35:AR59">E35+2*AP35</f>
        <v>10152.82853409533</v>
      </c>
      <c r="AS35" s="7"/>
      <c r="AT35" s="7"/>
    </row>
    <row r="36" spans="1:46" s="4" customFormat="1" ht="15.75">
      <c r="A36" s="54">
        <v>1980</v>
      </c>
      <c r="B36" s="31"/>
      <c r="C36" s="56">
        <v>9539</v>
      </c>
      <c r="D36" s="58"/>
      <c r="E36" s="6">
        <f t="shared" si="2"/>
        <v>9847.4</v>
      </c>
      <c r="F36" s="6">
        <f t="shared" si="3"/>
        <v>99.23406673113826</v>
      </c>
      <c r="G36" s="58"/>
      <c r="H36" s="52">
        <f t="shared" si="0"/>
        <v>1980</v>
      </c>
      <c r="I36" s="78">
        <f t="shared" si="4"/>
        <v>9648.931866537723</v>
      </c>
      <c r="J36" s="78">
        <f t="shared" si="5"/>
        <v>10045.868133462276</v>
      </c>
      <c r="K36" s="6">
        <f t="shared" si="1"/>
        <v>9539</v>
      </c>
      <c r="L36" s="6"/>
      <c r="M36">
        <v>6719</v>
      </c>
      <c r="N36">
        <v>821</v>
      </c>
      <c r="O36">
        <v>190</v>
      </c>
      <c r="P36">
        <v>82</v>
      </c>
      <c r="Q36">
        <v>32</v>
      </c>
      <c r="R36">
        <v>9</v>
      </c>
      <c r="S36">
        <v>7</v>
      </c>
      <c r="T36">
        <v>1</v>
      </c>
      <c r="U36">
        <v>1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7862</v>
      </c>
      <c r="AD36" s="6">
        <f t="shared" si="7"/>
        <v>8048.6</v>
      </c>
      <c r="AE36" s="77">
        <f t="shared" si="11"/>
        <v>1.213304502671076</v>
      </c>
      <c r="AF36" s="72">
        <f t="shared" si="8"/>
        <v>89.71398999041342</v>
      </c>
      <c r="AG36" s="75">
        <f t="shared" si="9"/>
        <v>7869.172020019174</v>
      </c>
      <c r="AH36" s="75">
        <f t="shared" si="10"/>
        <v>8228.027979980827</v>
      </c>
      <c r="AI36" s="56">
        <v>21788</v>
      </c>
      <c r="AJ36" s="6">
        <f t="shared" si="6"/>
        <v>21858.8</v>
      </c>
      <c r="AK36" s="6">
        <f t="shared" si="12"/>
        <v>14637</v>
      </c>
      <c r="AL36" s="6">
        <f t="shared" si="13"/>
        <v>4436.25847530514</v>
      </c>
      <c r="AM36" s="6">
        <f t="shared" si="14"/>
        <v>10201.208211256393</v>
      </c>
      <c r="AN36" s="6">
        <f t="shared" si="15"/>
        <v>147.84721843849482</v>
      </c>
      <c r="AO36" s="6">
        <f t="shared" si="16"/>
        <v>101.00103074353446</v>
      </c>
      <c r="AP36" s="6">
        <f t="shared" si="17"/>
        <v>179.0530876898145</v>
      </c>
      <c r="AQ36" s="7">
        <f t="shared" si="18"/>
        <v>9489.29382462037</v>
      </c>
      <c r="AR36" s="7">
        <f t="shared" si="19"/>
        <v>10205.506175379629</v>
      </c>
      <c r="AS36" s="7"/>
      <c r="AT36" s="7"/>
    </row>
    <row r="37" spans="1:46" ht="15.75">
      <c r="A37" s="47">
        <v>1981</v>
      </c>
      <c r="B37" s="35"/>
      <c r="C37" s="49">
        <v>9517</v>
      </c>
      <c r="D37" s="6"/>
      <c r="E37" s="6">
        <f t="shared" si="2"/>
        <v>9465</v>
      </c>
      <c r="F37" s="6">
        <f t="shared" si="3"/>
        <v>97.28823155962904</v>
      </c>
      <c r="G37" s="6"/>
      <c r="H37" s="52">
        <f t="shared" si="0"/>
        <v>1981</v>
      </c>
      <c r="I37" s="6">
        <f t="shared" si="4"/>
        <v>9270.423536880742</v>
      </c>
      <c r="J37" s="6">
        <f t="shared" si="5"/>
        <v>9659.576463119258</v>
      </c>
      <c r="K37" s="6">
        <f t="shared" si="1"/>
        <v>9517</v>
      </c>
      <c r="L37" s="6"/>
      <c r="M37">
        <v>6714</v>
      </c>
      <c r="N37">
        <v>850</v>
      </c>
      <c r="O37">
        <v>204</v>
      </c>
      <c r="P37">
        <v>79</v>
      </c>
      <c r="Q37">
        <v>11</v>
      </c>
      <c r="R37">
        <v>9</v>
      </c>
      <c r="S37">
        <v>4</v>
      </c>
      <c r="T37">
        <v>2</v>
      </c>
      <c r="U37">
        <v>0</v>
      </c>
      <c r="V37">
        <v>0</v>
      </c>
      <c r="W37">
        <v>2</v>
      </c>
      <c r="X37">
        <v>0</v>
      </c>
      <c r="Y37">
        <v>0</v>
      </c>
      <c r="Z37">
        <v>0</v>
      </c>
      <c r="AA37">
        <v>0</v>
      </c>
      <c r="AB37">
        <v>0</v>
      </c>
      <c r="AC37">
        <v>7875</v>
      </c>
      <c r="AD37" s="6">
        <f t="shared" si="7"/>
        <v>7811.8</v>
      </c>
      <c r="AE37" s="77">
        <f t="shared" si="11"/>
        <v>1.2085079365079365</v>
      </c>
      <c r="AF37" s="72">
        <f t="shared" si="8"/>
        <v>88.38438776164035</v>
      </c>
      <c r="AG37" s="72">
        <f t="shared" si="9"/>
        <v>7635.031224476719</v>
      </c>
      <c r="AH37" s="72">
        <f t="shared" si="10"/>
        <v>7988.568775523281</v>
      </c>
      <c r="AI37" s="49">
        <v>21485</v>
      </c>
      <c r="AJ37" s="6">
        <f t="shared" si="6"/>
        <v>21324.2</v>
      </c>
      <c r="AK37" s="6">
        <f t="shared" si="12"/>
        <v>14379</v>
      </c>
      <c r="AL37" s="6">
        <f t="shared" si="13"/>
        <v>4201.152915466934</v>
      </c>
      <c r="AM37" s="6">
        <f t="shared" si="14"/>
        <v>10178.324397838973</v>
      </c>
      <c r="AN37" s="6">
        <f t="shared" si="15"/>
        <v>146.02807949158273</v>
      </c>
      <c r="AO37" s="6">
        <f t="shared" si="16"/>
        <v>100.8876820917151</v>
      </c>
      <c r="AP37" s="6">
        <f t="shared" si="17"/>
        <v>177.48950503575972</v>
      </c>
      <c r="AQ37" s="7">
        <f t="shared" si="18"/>
        <v>9110.02098992848</v>
      </c>
      <c r="AR37" s="7">
        <f t="shared" si="19"/>
        <v>9819.97901007152</v>
      </c>
      <c r="AS37" s="7"/>
      <c r="AT37" s="7"/>
    </row>
    <row r="38" spans="1:46" ht="15.75">
      <c r="A38" s="47">
        <v>1982</v>
      </c>
      <c r="B38" s="35"/>
      <c r="C38" s="49">
        <v>9961</v>
      </c>
      <c r="D38" s="6"/>
      <c r="E38" s="6">
        <f t="shared" si="2"/>
        <v>9120</v>
      </c>
      <c r="F38" s="6">
        <f t="shared" si="3"/>
        <v>95.49869109050658</v>
      </c>
      <c r="G38" s="6"/>
      <c r="H38" s="52">
        <f aca="true" t="shared" si="20" ref="H38:H61">A38</f>
        <v>1982</v>
      </c>
      <c r="I38" s="79">
        <f t="shared" si="4"/>
        <v>8929.002617818987</v>
      </c>
      <c r="J38" s="79">
        <f t="shared" si="5"/>
        <v>9310.997382181013</v>
      </c>
      <c r="K38" s="6">
        <f aca="true" t="shared" si="21" ref="K38:K61">C38</f>
        <v>9961</v>
      </c>
      <c r="L38" s="6"/>
      <c r="M38">
        <v>6787</v>
      </c>
      <c r="N38">
        <v>895</v>
      </c>
      <c r="O38">
        <v>237</v>
      </c>
      <c r="P38">
        <v>93</v>
      </c>
      <c r="Q38">
        <v>23</v>
      </c>
      <c r="R38">
        <v>17</v>
      </c>
      <c r="S38">
        <v>5</v>
      </c>
      <c r="T38">
        <v>1</v>
      </c>
      <c r="U38">
        <v>0</v>
      </c>
      <c r="V38">
        <v>1</v>
      </c>
      <c r="W38">
        <v>0</v>
      </c>
      <c r="X38">
        <v>0</v>
      </c>
      <c r="Y38">
        <v>0</v>
      </c>
      <c r="Z38">
        <v>0</v>
      </c>
      <c r="AA38">
        <v>1</v>
      </c>
      <c r="AB38">
        <v>1</v>
      </c>
      <c r="AC38">
        <v>8061</v>
      </c>
      <c r="AD38" s="6">
        <f t="shared" si="7"/>
        <v>7575.8</v>
      </c>
      <c r="AE38" s="77">
        <f t="shared" si="11"/>
        <v>1.235702766406153</v>
      </c>
      <c r="AF38" s="72">
        <f t="shared" si="8"/>
        <v>87.03907168622607</v>
      </c>
      <c r="AG38" s="80">
        <f t="shared" si="9"/>
        <v>7401.721856627548</v>
      </c>
      <c r="AH38" s="80">
        <f t="shared" si="10"/>
        <v>7749.8781433724525</v>
      </c>
      <c r="AI38" s="49">
        <v>20850</v>
      </c>
      <c r="AJ38" s="6">
        <f t="shared" si="6"/>
        <v>20706.2</v>
      </c>
      <c r="AK38" s="6">
        <f t="shared" si="12"/>
        <v>16065</v>
      </c>
      <c r="AL38" s="6">
        <f t="shared" si="13"/>
        <v>4016.8838318957605</v>
      </c>
      <c r="AM38" s="6">
        <f t="shared" si="14"/>
        <v>12048.698056526864</v>
      </c>
      <c r="AN38" s="6">
        <f t="shared" si="15"/>
        <v>143.89649057569125</v>
      </c>
      <c r="AO38" s="6">
        <f t="shared" si="16"/>
        <v>109.76656165028977</v>
      </c>
      <c r="AP38" s="6">
        <f t="shared" si="17"/>
        <v>180.98314301759396</v>
      </c>
      <c r="AQ38" s="79">
        <f t="shared" si="18"/>
        <v>8758.033713964813</v>
      </c>
      <c r="AR38" s="79">
        <f t="shared" si="19"/>
        <v>9481.966286035187</v>
      </c>
      <c r="AS38" s="7"/>
      <c r="AT38" s="7"/>
    </row>
    <row r="39" spans="1:46" ht="15.75">
      <c r="A39" s="47">
        <v>1983</v>
      </c>
      <c r="B39" s="35"/>
      <c r="C39" s="49">
        <v>8257</v>
      </c>
      <c r="D39" s="6"/>
      <c r="E39" s="6">
        <f t="shared" si="2"/>
        <v>8889.8</v>
      </c>
      <c r="F39" s="6">
        <f t="shared" si="3"/>
        <v>94.28573593073344</v>
      </c>
      <c r="G39" s="6"/>
      <c r="H39" s="52">
        <f t="shared" si="20"/>
        <v>1983</v>
      </c>
      <c r="I39" s="78">
        <f t="shared" si="4"/>
        <v>8701.228528138532</v>
      </c>
      <c r="J39" s="78">
        <f t="shared" si="5"/>
        <v>9078.371471861466</v>
      </c>
      <c r="K39" s="6">
        <f t="shared" si="21"/>
        <v>8257</v>
      </c>
      <c r="L39" s="6"/>
      <c r="M39">
        <v>6148</v>
      </c>
      <c r="N39">
        <v>610</v>
      </c>
      <c r="O39">
        <v>136</v>
      </c>
      <c r="P39">
        <v>67</v>
      </c>
      <c r="Q39">
        <v>24</v>
      </c>
      <c r="R39">
        <v>3</v>
      </c>
      <c r="S39">
        <v>5</v>
      </c>
      <c r="T39">
        <v>2</v>
      </c>
      <c r="U39">
        <v>1</v>
      </c>
      <c r="V39">
        <v>0</v>
      </c>
      <c r="W39">
        <v>0</v>
      </c>
      <c r="X39">
        <v>0</v>
      </c>
      <c r="Y39">
        <v>0</v>
      </c>
      <c r="Z39">
        <v>0</v>
      </c>
      <c r="AA39">
        <v>1</v>
      </c>
      <c r="AB39">
        <v>0</v>
      </c>
      <c r="AC39">
        <v>6997</v>
      </c>
      <c r="AD39" s="6">
        <f t="shared" si="7"/>
        <v>7414.8</v>
      </c>
      <c r="AE39" s="77">
        <f t="shared" si="11"/>
        <v>1.1800771759325426</v>
      </c>
      <c r="AF39" s="72">
        <f t="shared" si="8"/>
        <v>86.1092329544283</v>
      </c>
      <c r="AG39" s="75">
        <f t="shared" si="9"/>
        <v>7242.581534091144</v>
      </c>
      <c r="AH39" s="75">
        <f t="shared" si="10"/>
        <v>7587.018465908856</v>
      </c>
      <c r="AI39" s="49">
        <v>19434</v>
      </c>
      <c r="AJ39" s="6">
        <f t="shared" si="6"/>
        <v>20477.4</v>
      </c>
      <c r="AK39" s="6">
        <f t="shared" si="12"/>
        <v>12271</v>
      </c>
      <c r="AL39" s="6">
        <f t="shared" si="13"/>
        <v>3859.305577856563</v>
      </c>
      <c r="AM39" s="6">
        <f t="shared" si="14"/>
        <v>8412.105221620988</v>
      </c>
      <c r="AN39" s="6">
        <f t="shared" si="15"/>
        <v>143.09926624549828</v>
      </c>
      <c r="AO39" s="6">
        <f t="shared" si="16"/>
        <v>91.71752952201116</v>
      </c>
      <c r="AP39" s="6">
        <f t="shared" si="17"/>
        <v>169.9691302019899</v>
      </c>
      <c r="AQ39" s="78">
        <f t="shared" si="18"/>
        <v>8549.86173959602</v>
      </c>
      <c r="AR39" s="78">
        <f t="shared" si="19"/>
        <v>9229.73826040398</v>
      </c>
      <c r="AS39" s="7"/>
      <c r="AT39" s="7"/>
    </row>
    <row r="40" spans="1:46" ht="15.75">
      <c r="A40" s="47">
        <v>1984</v>
      </c>
      <c r="B40" s="35"/>
      <c r="C40" s="49">
        <v>8326</v>
      </c>
      <c r="D40" s="6"/>
      <c r="E40" s="6">
        <f aca="true" t="shared" si="22" ref="E40:E58">AVERAGE(C38:C42)</f>
        <v>8591</v>
      </c>
      <c r="F40" s="6">
        <f aca="true" t="shared" si="23" ref="F40:F59">SQRT(E40)</f>
        <v>92.68764750493995</v>
      </c>
      <c r="G40" s="6"/>
      <c r="H40" s="52">
        <f t="shared" si="20"/>
        <v>1984</v>
      </c>
      <c r="I40" s="78">
        <f aca="true" t="shared" si="24" ref="I40:I58">E40-2*F40</f>
        <v>8405.62470499012</v>
      </c>
      <c r="J40" s="78">
        <f aca="true" t="shared" si="25" ref="J40:J58">E40+2*F40</f>
        <v>8776.37529500988</v>
      </c>
      <c r="K40" s="6">
        <f t="shared" si="21"/>
        <v>8326</v>
      </c>
      <c r="L40" s="6"/>
      <c r="M40">
        <v>6217</v>
      </c>
      <c r="N40">
        <v>622</v>
      </c>
      <c r="O40">
        <v>158</v>
      </c>
      <c r="P40">
        <v>63</v>
      </c>
      <c r="Q40">
        <v>10</v>
      </c>
      <c r="R40">
        <v>10</v>
      </c>
      <c r="S40">
        <v>3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7084</v>
      </c>
      <c r="AD40" s="6">
        <f t="shared" si="7"/>
        <v>7183.6</v>
      </c>
      <c r="AE40" s="77">
        <f t="shared" si="11"/>
        <v>1.1753246753246753</v>
      </c>
      <c r="AF40" s="72">
        <f t="shared" si="8"/>
        <v>84.75612072293069</v>
      </c>
      <c r="AG40" s="72">
        <f t="shared" si="9"/>
        <v>7014.087758554139</v>
      </c>
      <c r="AH40" s="72">
        <f t="shared" si="10"/>
        <v>7353.112241445861</v>
      </c>
      <c r="AI40" s="49">
        <v>19974</v>
      </c>
      <c r="AJ40" s="6">
        <f t="shared" si="6"/>
        <v>20144.2</v>
      </c>
      <c r="AK40" s="6">
        <f t="shared" si="12"/>
        <v>11956</v>
      </c>
      <c r="AL40" s="6">
        <f t="shared" si="13"/>
        <v>3663.8477080251387</v>
      </c>
      <c r="AM40" s="6">
        <f t="shared" si="14"/>
        <v>8292.563952102942</v>
      </c>
      <c r="AN40" s="6">
        <f t="shared" si="15"/>
        <v>141.9302645667935</v>
      </c>
      <c r="AO40" s="6">
        <f t="shared" si="16"/>
        <v>91.06351603195948</v>
      </c>
      <c r="AP40" s="6">
        <f t="shared" si="17"/>
        <v>168.6320371462758</v>
      </c>
      <c r="AQ40" s="7">
        <f t="shared" si="18"/>
        <v>8253.735925707448</v>
      </c>
      <c r="AR40" s="7">
        <f t="shared" si="19"/>
        <v>8928.264074292552</v>
      </c>
      <c r="AS40" s="7"/>
      <c r="AT40" s="7"/>
    </row>
    <row r="41" spans="1:46" s="4" customFormat="1" ht="15.75">
      <c r="A41" s="54">
        <v>1985</v>
      </c>
      <c r="B41" s="31"/>
      <c r="C41" s="56">
        <v>8388</v>
      </c>
      <c r="D41" s="58"/>
      <c r="E41" s="6">
        <f t="shared" si="22"/>
        <v>8051.4</v>
      </c>
      <c r="F41" s="6">
        <f t="shared" si="23"/>
        <v>89.72959378042452</v>
      </c>
      <c r="G41" s="58"/>
      <c r="H41" s="52">
        <f t="shared" si="20"/>
        <v>1985</v>
      </c>
      <c r="I41" s="79">
        <f t="shared" si="24"/>
        <v>7871.94081243915</v>
      </c>
      <c r="J41" s="79">
        <f t="shared" si="25"/>
        <v>8230.859187560849</v>
      </c>
      <c r="K41" s="6">
        <f t="shared" si="21"/>
        <v>8388</v>
      </c>
      <c r="L41" s="6"/>
      <c r="M41">
        <v>6150</v>
      </c>
      <c r="N41">
        <v>644</v>
      </c>
      <c r="O41">
        <v>161</v>
      </c>
      <c r="P41">
        <v>68</v>
      </c>
      <c r="Q41">
        <v>17</v>
      </c>
      <c r="R41">
        <v>6</v>
      </c>
      <c r="S41">
        <v>7</v>
      </c>
      <c r="T41">
        <v>2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7057</v>
      </c>
      <c r="AD41" s="6">
        <f t="shared" si="7"/>
        <v>6788.4</v>
      </c>
      <c r="AE41" s="77">
        <f t="shared" si="11"/>
        <v>1.1886070568230127</v>
      </c>
      <c r="AF41" s="72">
        <f t="shared" si="8"/>
        <v>82.39174715953048</v>
      </c>
      <c r="AG41" s="80">
        <f t="shared" si="9"/>
        <v>6623.616505680939</v>
      </c>
      <c r="AH41" s="80">
        <f t="shared" si="10"/>
        <v>6953.183494319061</v>
      </c>
      <c r="AI41" s="56">
        <v>20644</v>
      </c>
      <c r="AJ41" s="6">
        <f t="shared" si="6"/>
        <v>19705.6</v>
      </c>
      <c r="AK41" s="6">
        <f t="shared" si="12"/>
        <v>12456</v>
      </c>
      <c r="AL41" s="6">
        <f t="shared" si="13"/>
        <v>3289.676130643066</v>
      </c>
      <c r="AM41" s="6">
        <f t="shared" si="14"/>
        <v>9166.789056362475</v>
      </c>
      <c r="AN41" s="6">
        <f t="shared" si="15"/>
        <v>140.37663623267227</v>
      </c>
      <c r="AO41" s="6">
        <f t="shared" si="16"/>
        <v>95.74334993284116</v>
      </c>
      <c r="AP41" s="6">
        <f t="shared" si="17"/>
        <v>169.91877193636515</v>
      </c>
      <c r="AQ41" s="7">
        <f t="shared" si="18"/>
        <v>7711.562456127269</v>
      </c>
      <c r="AR41" s="7">
        <f t="shared" si="19"/>
        <v>8391.23754387273</v>
      </c>
      <c r="AS41" s="7"/>
      <c r="AT41" s="7"/>
    </row>
    <row r="42" spans="1:46" ht="15.75">
      <c r="A42" s="47">
        <v>1986</v>
      </c>
      <c r="B42" s="35"/>
      <c r="C42" s="49">
        <v>8023</v>
      </c>
      <c r="D42" s="6"/>
      <c r="E42" s="6">
        <f t="shared" si="22"/>
        <v>7857.2</v>
      </c>
      <c r="F42" s="6">
        <f t="shared" si="23"/>
        <v>88.64084837139139</v>
      </c>
      <c r="G42" s="6"/>
      <c r="H42" s="52">
        <f t="shared" si="20"/>
        <v>1986</v>
      </c>
      <c r="I42" s="6">
        <f t="shared" si="24"/>
        <v>7679.918303257217</v>
      </c>
      <c r="J42" s="6">
        <f t="shared" si="25"/>
        <v>8034.481696742782</v>
      </c>
      <c r="K42" s="6">
        <f t="shared" si="21"/>
        <v>8023</v>
      </c>
      <c r="L42" s="6"/>
      <c r="M42">
        <v>5859</v>
      </c>
      <c r="N42">
        <v>600</v>
      </c>
      <c r="O42">
        <v>152</v>
      </c>
      <c r="P42">
        <v>75</v>
      </c>
      <c r="Q42">
        <v>16</v>
      </c>
      <c r="R42">
        <v>6</v>
      </c>
      <c r="S42">
        <v>4</v>
      </c>
      <c r="T42">
        <v>4</v>
      </c>
      <c r="U42">
        <v>0</v>
      </c>
      <c r="V42">
        <v>2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6719</v>
      </c>
      <c r="AD42" s="6">
        <f t="shared" si="7"/>
        <v>6609.2</v>
      </c>
      <c r="AE42" s="77">
        <f t="shared" si="11"/>
        <v>1.1940764994790891</v>
      </c>
      <c r="AF42" s="72">
        <f t="shared" si="8"/>
        <v>81.29698641401168</v>
      </c>
      <c r="AG42" s="72">
        <f t="shared" si="9"/>
        <v>6446.606027171976</v>
      </c>
      <c r="AH42" s="72">
        <f t="shared" si="10"/>
        <v>6771.7939728280235</v>
      </c>
      <c r="AI42" s="49">
        <v>19819</v>
      </c>
      <c r="AJ42" s="6">
        <f t="shared" si="6"/>
        <v>19638.2</v>
      </c>
      <c r="AK42" s="6">
        <f t="shared" si="12"/>
        <v>12239</v>
      </c>
      <c r="AL42" s="6">
        <f t="shared" si="13"/>
        <v>3143.648187715778</v>
      </c>
      <c r="AM42" s="6">
        <f t="shared" si="14"/>
        <v>9095.814981769296</v>
      </c>
      <c r="AN42" s="6">
        <f t="shared" si="15"/>
        <v>140.13636216200277</v>
      </c>
      <c r="AO42" s="6">
        <f t="shared" si="16"/>
        <v>95.37198216336544</v>
      </c>
      <c r="AP42" s="6">
        <f t="shared" si="17"/>
        <v>169.51110577708263</v>
      </c>
      <c r="AQ42" s="7">
        <f t="shared" si="18"/>
        <v>7518.177788445834</v>
      </c>
      <c r="AR42" s="7">
        <f t="shared" si="19"/>
        <v>8196.222211554164</v>
      </c>
      <c r="AS42" s="7"/>
      <c r="AT42" s="7"/>
    </row>
    <row r="43" spans="1:46" ht="15.75">
      <c r="A43" s="47">
        <v>1987</v>
      </c>
      <c r="B43" s="35"/>
      <c r="C43" s="49">
        <v>7263</v>
      </c>
      <c r="D43" s="6"/>
      <c r="E43" s="6">
        <f t="shared" si="22"/>
        <v>7702.2</v>
      </c>
      <c r="F43" s="6">
        <f t="shared" si="23"/>
        <v>87.76217864205515</v>
      </c>
      <c r="G43" s="6"/>
      <c r="H43" s="52">
        <f t="shared" si="20"/>
        <v>1987</v>
      </c>
      <c r="I43" s="81">
        <f t="shared" si="24"/>
        <v>7526.67564271589</v>
      </c>
      <c r="J43" s="81">
        <f t="shared" si="25"/>
        <v>7877.72435728411</v>
      </c>
      <c r="K43" s="6">
        <f t="shared" si="21"/>
        <v>7263</v>
      </c>
      <c r="L43" s="6"/>
      <c r="M43">
        <v>5281</v>
      </c>
      <c r="N43">
        <v>559</v>
      </c>
      <c r="O43">
        <v>160</v>
      </c>
      <c r="P43">
        <v>57</v>
      </c>
      <c r="Q43">
        <v>17</v>
      </c>
      <c r="R43">
        <v>9</v>
      </c>
      <c r="S43">
        <v>1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6085</v>
      </c>
      <c r="AD43" s="6">
        <f t="shared" si="7"/>
        <v>6454.4</v>
      </c>
      <c r="AE43" s="77">
        <f t="shared" si="11"/>
        <v>1.1935907970419064</v>
      </c>
      <c r="AF43" s="72">
        <f t="shared" si="8"/>
        <v>80.33928055440875</v>
      </c>
      <c r="AG43" s="75">
        <f t="shared" si="9"/>
        <v>6293.7214388911825</v>
      </c>
      <c r="AH43" s="75">
        <f t="shared" si="10"/>
        <v>6615.078561108817</v>
      </c>
      <c r="AI43" s="49">
        <v>18657</v>
      </c>
      <c r="AJ43" s="6">
        <f t="shared" si="6"/>
        <v>19764.4</v>
      </c>
      <c r="AK43" s="6">
        <f t="shared" si="12"/>
        <v>10767</v>
      </c>
      <c r="AL43" s="6">
        <f t="shared" si="13"/>
        <v>3001.5525308129763</v>
      </c>
      <c r="AM43" s="6">
        <f t="shared" si="14"/>
        <v>7765.840389811471</v>
      </c>
      <c r="AN43" s="6">
        <f t="shared" si="15"/>
        <v>140.585916791121</v>
      </c>
      <c r="AO43" s="6">
        <f t="shared" si="16"/>
        <v>88.1240057521869</v>
      </c>
      <c r="AP43" s="6">
        <f t="shared" si="17"/>
        <v>165.9223926714278</v>
      </c>
      <c r="AQ43" s="78">
        <f t="shared" si="18"/>
        <v>7370.355214657145</v>
      </c>
      <c r="AR43" s="78">
        <f t="shared" si="19"/>
        <v>8034.044785342855</v>
      </c>
      <c r="AS43" s="7"/>
      <c r="AT43" s="7"/>
    </row>
    <row r="44" spans="1:46" ht="15.75">
      <c r="A44" s="47">
        <v>1988</v>
      </c>
      <c r="B44" s="35"/>
      <c r="C44" s="49">
        <v>7286</v>
      </c>
      <c r="D44" s="6"/>
      <c r="E44" s="6">
        <f t="shared" si="22"/>
        <v>7384.2</v>
      </c>
      <c r="F44" s="6">
        <f t="shared" si="23"/>
        <v>85.93136796304363</v>
      </c>
      <c r="G44" s="6"/>
      <c r="H44" s="52">
        <f t="shared" si="20"/>
        <v>1988</v>
      </c>
      <c r="I44" s="6">
        <f t="shared" si="24"/>
        <v>7212.337264073913</v>
      </c>
      <c r="J44" s="6">
        <f t="shared" si="25"/>
        <v>7556.062735926087</v>
      </c>
      <c r="K44" s="6">
        <f t="shared" si="21"/>
        <v>7286</v>
      </c>
      <c r="L44" s="6"/>
      <c r="M44">
        <v>5313</v>
      </c>
      <c r="N44">
        <v>548</v>
      </c>
      <c r="O44">
        <v>141</v>
      </c>
      <c r="P44">
        <v>66</v>
      </c>
      <c r="Q44">
        <v>17</v>
      </c>
      <c r="R44">
        <v>9</v>
      </c>
      <c r="S44">
        <v>5</v>
      </c>
      <c r="T44">
        <v>2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6101</v>
      </c>
      <c r="AD44" s="6">
        <f t="shared" si="7"/>
        <v>6188.6</v>
      </c>
      <c r="AE44" s="77">
        <f t="shared" si="11"/>
        <v>1.1942304540239306</v>
      </c>
      <c r="AF44" s="72">
        <f t="shared" si="8"/>
        <v>78.66765536101862</v>
      </c>
      <c r="AG44" s="72">
        <f t="shared" si="9"/>
        <v>6031.264689277963</v>
      </c>
      <c r="AH44" s="72">
        <f t="shared" si="10"/>
        <v>6345.935310722038</v>
      </c>
      <c r="AI44" s="49">
        <v>19097</v>
      </c>
      <c r="AJ44" s="6">
        <f t="shared" si="6"/>
        <v>19669.8</v>
      </c>
      <c r="AK44" s="6">
        <f t="shared" si="12"/>
        <v>10952</v>
      </c>
      <c r="AL44" s="6">
        <f t="shared" si="13"/>
        <v>2772.087649086417</v>
      </c>
      <c r="AM44" s="6">
        <f t="shared" si="14"/>
        <v>8180.328233547547</v>
      </c>
      <c r="AN44" s="6">
        <f t="shared" si="15"/>
        <v>140.24906416800079</v>
      </c>
      <c r="AO44" s="6">
        <f t="shared" si="16"/>
        <v>90.44516699939001</v>
      </c>
      <c r="AP44" s="6">
        <f t="shared" si="17"/>
        <v>166.88357688384903</v>
      </c>
      <c r="AQ44" s="7">
        <f t="shared" si="18"/>
        <v>7050.432846232302</v>
      </c>
      <c r="AR44" s="7">
        <f t="shared" si="19"/>
        <v>7717.967153767698</v>
      </c>
      <c r="AS44" s="7"/>
      <c r="AT44" s="7"/>
    </row>
    <row r="45" spans="1:46" ht="15.75">
      <c r="A45" s="47">
        <v>1989</v>
      </c>
      <c r="B45" s="35"/>
      <c r="C45" s="49">
        <v>7551</v>
      </c>
      <c r="D45" s="6"/>
      <c r="E45" s="6">
        <f t="shared" si="22"/>
        <v>7005.4</v>
      </c>
      <c r="F45" s="6">
        <f t="shared" si="23"/>
        <v>83.69826760453289</v>
      </c>
      <c r="G45" s="6"/>
      <c r="H45" s="52">
        <f t="shared" si="20"/>
        <v>1989</v>
      </c>
      <c r="I45" s="79">
        <f t="shared" si="24"/>
        <v>6838.003464790934</v>
      </c>
      <c r="J45" s="79">
        <f t="shared" si="25"/>
        <v>7172.796535209065</v>
      </c>
      <c r="K45" s="6">
        <f t="shared" si="21"/>
        <v>7551</v>
      </c>
      <c r="L45" s="6"/>
      <c r="M45">
        <v>5477</v>
      </c>
      <c r="N45">
        <v>595</v>
      </c>
      <c r="O45">
        <v>138</v>
      </c>
      <c r="P45">
        <v>61</v>
      </c>
      <c r="Q45">
        <v>21</v>
      </c>
      <c r="R45">
        <v>13</v>
      </c>
      <c r="S45">
        <v>3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>
        <v>0</v>
      </c>
      <c r="AC45">
        <v>6310</v>
      </c>
      <c r="AD45" s="6">
        <f t="shared" si="7"/>
        <v>5878.2</v>
      </c>
      <c r="AE45" s="77">
        <f t="shared" si="11"/>
        <v>1.1966719492868463</v>
      </c>
      <c r="AF45" s="72">
        <f t="shared" si="8"/>
        <v>76.66942024040615</v>
      </c>
      <c r="AG45" s="80">
        <f t="shared" si="9"/>
        <v>5724.861159519188</v>
      </c>
      <c r="AH45" s="80">
        <f t="shared" si="10"/>
        <v>6031.538840480812</v>
      </c>
      <c r="AI45" s="49">
        <v>20605</v>
      </c>
      <c r="AJ45" s="6">
        <f t="shared" si="6"/>
        <v>19506.8</v>
      </c>
      <c r="AK45" s="6">
        <f t="shared" si="12"/>
        <v>11475</v>
      </c>
      <c r="AL45" s="6">
        <f t="shared" si="13"/>
        <v>2515.821619127689</v>
      </c>
      <c r="AM45" s="6">
        <f t="shared" si="14"/>
        <v>8959.637689302668</v>
      </c>
      <c r="AN45" s="6">
        <f t="shared" si="15"/>
        <v>139.66674622113882</v>
      </c>
      <c r="AO45" s="6">
        <f t="shared" si="16"/>
        <v>94.65536270757546</v>
      </c>
      <c r="AP45" s="6">
        <f t="shared" si="17"/>
        <v>168.71999789385566</v>
      </c>
      <c r="AQ45" s="76">
        <f t="shared" si="18"/>
        <v>6667.960004212288</v>
      </c>
      <c r="AR45" s="76">
        <f t="shared" si="19"/>
        <v>7342.839995787711</v>
      </c>
      <c r="AS45" s="7"/>
      <c r="AT45" s="7"/>
    </row>
    <row r="46" spans="1:46" s="4" customFormat="1" ht="15.75">
      <c r="A46" s="54">
        <v>1990</v>
      </c>
      <c r="B46" s="31"/>
      <c r="C46" s="56">
        <v>6798</v>
      </c>
      <c r="D46" s="58"/>
      <c r="E46" s="6">
        <f t="shared" si="22"/>
        <v>6680.6</v>
      </c>
      <c r="F46" s="6">
        <f t="shared" si="23"/>
        <v>81.73493745027275</v>
      </c>
      <c r="G46" s="58"/>
      <c r="H46" s="52">
        <f t="shared" si="20"/>
        <v>1990</v>
      </c>
      <c r="I46" s="6">
        <f t="shared" si="24"/>
        <v>6517.130125099455</v>
      </c>
      <c r="J46" s="6">
        <f t="shared" si="25"/>
        <v>6844.069874900546</v>
      </c>
      <c r="K46" s="6">
        <f t="shared" si="21"/>
        <v>6798</v>
      </c>
      <c r="L46" s="6"/>
      <c r="M46">
        <v>5010</v>
      </c>
      <c r="N46">
        <v>504</v>
      </c>
      <c r="O46">
        <v>128</v>
      </c>
      <c r="P46">
        <v>54</v>
      </c>
      <c r="Q46">
        <v>20</v>
      </c>
      <c r="R46">
        <v>5</v>
      </c>
      <c r="S46">
        <v>6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5728</v>
      </c>
      <c r="AD46" s="6">
        <f t="shared" si="7"/>
        <v>5600</v>
      </c>
      <c r="AE46" s="77">
        <f t="shared" si="11"/>
        <v>1.1868016759776536</v>
      </c>
      <c r="AF46" s="72">
        <f t="shared" si="8"/>
        <v>74.83314773547883</v>
      </c>
      <c r="AG46" s="72">
        <f t="shared" si="9"/>
        <v>5450.333704529043</v>
      </c>
      <c r="AH46" s="72">
        <f t="shared" si="10"/>
        <v>5749.666295470957</v>
      </c>
      <c r="AI46" s="56">
        <v>20171</v>
      </c>
      <c r="AJ46" s="6">
        <f t="shared" si="6"/>
        <v>19377</v>
      </c>
      <c r="AK46" s="6">
        <f t="shared" si="12"/>
        <v>10080</v>
      </c>
      <c r="AL46" s="6">
        <f t="shared" si="13"/>
        <v>2303.267603860247</v>
      </c>
      <c r="AM46" s="6">
        <f t="shared" si="14"/>
        <v>7777.133755161023</v>
      </c>
      <c r="AN46" s="6">
        <f t="shared" si="15"/>
        <v>139.20129309744217</v>
      </c>
      <c r="AO46" s="6">
        <f t="shared" si="16"/>
        <v>88.1880590281985</v>
      </c>
      <c r="AP46" s="6">
        <f t="shared" si="17"/>
        <v>164.7851138761054</v>
      </c>
      <c r="AQ46" s="7">
        <f t="shared" si="18"/>
        <v>6351.02977224779</v>
      </c>
      <c r="AR46" s="7">
        <f t="shared" si="19"/>
        <v>7010.170227752211</v>
      </c>
      <c r="AS46" s="7"/>
      <c r="AT46" s="7"/>
    </row>
    <row r="47" spans="1:46" ht="15.75">
      <c r="A47" s="47">
        <v>1991</v>
      </c>
      <c r="B47" s="35"/>
      <c r="C47" s="49">
        <v>6129</v>
      </c>
      <c r="D47" s="6"/>
      <c r="E47" s="6">
        <f t="shared" si="22"/>
        <v>6194</v>
      </c>
      <c r="F47" s="6">
        <f t="shared" si="23"/>
        <v>78.70196947980399</v>
      </c>
      <c r="G47" s="6"/>
      <c r="H47" s="52">
        <f t="shared" si="20"/>
        <v>1991</v>
      </c>
      <c r="I47" s="6">
        <f t="shared" si="24"/>
        <v>6036.596061040392</v>
      </c>
      <c r="J47" s="6">
        <f t="shared" si="25"/>
        <v>6351.403938959608</v>
      </c>
      <c r="K47" s="6">
        <f t="shared" si="21"/>
        <v>6129</v>
      </c>
      <c r="L47" s="6"/>
      <c r="M47">
        <v>4524</v>
      </c>
      <c r="N47">
        <v>441</v>
      </c>
      <c r="O47">
        <v>126</v>
      </c>
      <c r="P47">
        <v>50</v>
      </c>
      <c r="Q47">
        <v>20</v>
      </c>
      <c r="R47">
        <v>3</v>
      </c>
      <c r="S47">
        <v>1</v>
      </c>
      <c r="T47">
        <v>0</v>
      </c>
      <c r="U47">
        <v>0</v>
      </c>
      <c r="V47">
        <v>2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5167</v>
      </c>
      <c r="AD47" s="6">
        <f t="shared" si="7"/>
        <v>5181.8</v>
      </c>
      <c r="AE47" s="77">
        <f t="shared" si="11"/>
        <v>1.1861815366750532</v>
      </c>
      <c r="AF47" s="72">
        <f t="shared" si="8"/>
        <v>71.98472060097198</v>
      </c>
      <c r="AG47" s="72">
        <f t="shared" si="9"/>
        <v>5037.830558798056</v>
      </c>
      <c r="AH47" s="72">
        <f t="shared" si="10"/>
        <v>5325.769441201945</v>
      </c>
      <c r="AI47" s="49">
        <v>19004</v>
      </c>
      <c r="AJ47" s="6">
        <f t="shared" si="6"/>
        <v>18894.6</v>
      </c>
      <c r="AK47" s="6">
        <f t="shared" si="12"/>
        <v>9079</v>
      </c>
      <c r="AL47" s="6">
        <f t="shared" si="13"/>
        <v>2030.5079758237805</v>
      </c>
      <c r="AM47" s="6">
        <f t="shared" si="14"/>
        <v>7048.865086590168</v>
      </c>
      <c r="AN47" s="6">
        <f t="shared" si="15"/>
        <v>137.45762983552422</v>
      </c>
      <c r="AO47" s="6">
        <f t="shared" si="16"/>
        <v>83.9575195357162</v>
      </c>
      <c r="AP47" s="6">
        <f t="shared" si="17"/>
        <v>161.0697522397988</v>
      </c>
      <c r="AQ47" s="7">
        <f t="shared" si="18"/>
        <v>5871.860495520403</v>
      </c>
      <c r="AR47" s="7">
        <f t="shared" si="19"/>
        <v>6516.139504479597</v>
      </c>
      <c r="AS47" s="7"/>
      <c r="AT47" s="7"/>
    </row>
    <row r="48" spans="1:46" ht="15.75">
      <c r="A48" s="47">
        <v>1992</v>
      </c>
      <c r="B48" s="35"/>
      <c r="C48" s="49">
        <v>5639</v>
      </c>
      <c r="D48" s="6"/>
      <c r="E48" s="6">
        <f t="shared" si="22"/>
        <v>5798</v>
      </c>
      <c r="F48" s="6">
        <f t="shared" si="23"/>
        <v>76.14459928320589</v>
      </c>
      <c r="G48" s="6"/>
      <c r="H48" s="52">
        <f t="shared" si="20"/>
        <v>1992</v>
      </c>
      <c r="I48" s="81">
        <f t="shared" si="24"/>
        <v>5645.710801433588</v>
      </c>
      <c r="J48" s="81">
        <f t="shared" si="25"/>
        <v>5950.289198566412</v>
      </c>
      <c r="K48" s="6">
        <f t="shared" si="21"/>
        <v>5639</v>
      </c>
      <c r="L48" s="6"/>
      <c r="M48">
        <v>4049</v>
      </c>
      <c r="N48">
        <v>461</v>
      </c>
      <c r="O48">
        <v>113</v>
      </c>
      <c r="P48">
        <v>46</v>
      </c>
      <c r="Q48">
        <v>13</v>
      </c>
      <c r="R48">
        <v>5</v>
      </c>
      <c r="S48">
        <v>6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4694</v>
      </c>
      <c r="AD48" s="6">
        <f t="shared" si="7"/>
        <v>4848.4</v>
      </c>
      <c r="AE48" s="77">
        <f t="shared" si="11"/>
        <v>1.2013208351086493</v>
      </c>
      <c r="AF48" s="72">
        <f t="shared" si="8"/>
        <v>69.6304531078177</v>
      </c>
      <c r="AG48" s="75">
        <f t="shared" si="9"/>
        <v>4709.139093784364</v>
      </c>
      <c r="AH48" s="75">
        <f t="shared" si="10"/>
        <v>4987.660906215635</v>
      </c>
      <c r="AI48" s="49">
        <v>18008</v>
      </c>
      <c r="AJ48" s="6">
        <f t="shared" si="6"/>
        <v>18127.2</v>
      </c>
      <c r="AK48" s="6">
        <f t="shared" si="12"/>
        <v>8509</v>
      </c>
      <c r="AL48" s="6">
        <f t="shared" si="13"/>
        <v>1854.4951233505449</v>
      </c>
      <c r="AM48" s="6">
        <f t="shared" si="14"/>
        <v>6654.871997440168</v>
      </c>
      <c r="AN48" s="6">
        <f t="shared" si="15"/>
        <v>134.63729052532216</v>
      </c>
      <c r="AO48" s="6">
        <f t="shared" si="16"/>
        <v>81.57739881511404</v>
      </c>
      <c r="AP48" s="6">
        <f t="shared" si="17"/>
        <v>157.42322572428813</v>
      </c>
      <c r="AQ48" s="7">
        <f t="shared" si="18"/>
        <v>5483.153548551424</v>
      </c>
      <c r="AR48" s="7">
        <f t="shared" si="19"/>
        <v>6112.846451448576</v>
      </c>
      <c r="AS48" s="7"/>
      <c r="AT48" s="7"/>
    </row>
    <row r="49" spans="1:46" ht="15.75">
      <c r="A49" s="47">
        <v>1993</v>
      </c>
      <c r="B49" s="35"/>
      <c r="C49" s="49">
        <v>4853</v>
      </c>
      <c r="D49" s="6"/>
      <c r="E49" s="6">
        <f t="shared" si="22"/>
        <v>5506.2</v>
      </c>
      <c r="F49" s="6">
        <f t="shared" si="23"/>
        <v>74.20377348895406</v>
      </c>
      <c r="G49" s="6"/>
      <c r="H49" s="52">
        <f t="shared" si="20"/>
        <v>1993</v>
      </c>
      <c r="I49" s="81">
        <f t="shared" si="24"/>
        <v>5357.792453022092</v>
      </c>
      <c r="J49" s="81">
        <f t="shared" si="25"/>
        <v>5654.607546977908</v>
      </c>
      <c r="K49" s="6">
        <f t="shared" si="21"/>
        <v>4853</v>
      </c>
      <c r="L49" s="6"/>
      <c r="M49">
        <v>3447</v>
      </c>
      <c r="N49">
        <v>389</v>
      </c>
      <c r="O49">
        <v>110</v>
      </c>
      <c r="P49">
        <v>47</v>
      </c>
      <c r="Q49">
        <v>10</v>
      </c>
      <c r="R49">
        <v>3</v>
      </c>
      <c r="S49">
        <v>0</v>
      </c>
      <c r="T49">
        <v>0</v>
      </c>
      <c r="U49">
        <v>1</v>
      </c>
      <c r="V49">
        <v>1</v>
      </c>
      <c r="W49">
        <v>1</v>
      </c>
      <c r="X49">
        <v>1</v>
      </c>
      <c r="Y49">
        <v>0</v>
      </c>
      <c r="Z49">
        <v>0</v>
      </c>
      <c r="AA49">
        <v>0</v>
      </c>
      <c r="AB49">
        <v>0</v>
      </c>
      <c r="AC49">
        <v>4010</v>
      </c>
      <c r="AD49" s="6">
        <f t="shared" si="7"/>
        <v>4589.2</v>
      </c>
      <c r="AE49" s="77">
        <f t="shared" si="11"/>
        <v>1.2102244389027432</v>
      </c>
      <c r="AF49" s="72">
        <f t="shared" si="8"/>
        <v>67.74363438729871</v>
      </c>
      <c r="AG49" s="75">
        <f t="shared" si="9"/>
        <v>4453.712731225402</v>
      </c>
      <c r="AH49" s="75">
        <f t="shared" si="10"/>
        <v>4724.687268774597</v>
      </c>
      <c r="AI49" s="49">
        <v>16685</v>
      </c>
      <c r="AJ49" s="6">
        <f t="shared" si="6"/>
        <v>17399.8</v>
      </c>
      <c r="AK49" s="6">
        <f t="shared" si="12"/>
        <v>7549</v>
      </c>
      <c r="AL49" s="6">
        <f t="shared" si="13"/>
        <v>1742.4475246841916</v>
      </c>
      <c r="AM49" s="6">
        <f t="shared" si="14"/>
        <v>5806.8862082442465</v>
      </c>
      <c r="AN49" s="6">
        <f t="shared" si="15"/>
        <v>131.90830148250714</v>
      </c>
      <c r="AO49" s="6">
        <f t="shared" si="16"/>
        <v>76.20292781937087</v>
      </c>
      <c r="AP49" s="6">
        <f t="shared" si="17"/>
        <v>152.33740908996793</v>
      </c>
      <c r="AQ49" s="78">
        <f t="shared" si="18"/>
        <v>5201.525181820064</v>
      </c>
      <c r="AR49" s="78">
        <f t="shared" si="19"/>
        <v>5810.874818179936</v>
      </c>
      <c r="AS49" s="82"/>
      <c r="AT49" s="82"/>
    </row>
    <row r="50" spans="1:46" ht="15.75">
      <c r="A50" s="47">
        <v>1994</v>
      </c>
      <c r="B50" s="35"/>
      <c r="C50" s="49">
        <v>5571</v>
      </c>
      <c r="D50" s="6"/>
      <c r="E50" s="6">
        <f t="shared" si="22"/>
        <v>5160</v>
      </c>
      <c r="F50" s="6">
        <f t="shared" si="23"/>
        <v>71.83313998427188</v>
      </c>
      <c r="G50" s="6"/>
      <c r="H50" s="52">
        <f t="shared" si="20"/>
        <v>1994</v>
      </c>
      <c r="I50" s="79">
        <f t="shared" si="24"/>
        <v>5016.333720031456</v>
      </c>
      <c r="J50" s="79">
        <f t="shared" si="25"/>
        <v>5303.666279968544</v>
      </c>
      <c r="K50" s="6">
        <f t="shared" si="21"/>
        <v>5571</v>
      </c>
      <c r="L50" s="6"/>
      <c r="M50">
        <v>4024</v>
      </c>
      <c r="N50">
        <v>440</v>
      </c>
      <c r="O50">
        <v>102</v>
      </c>
      <c r="P50">
        <v>45</v>
      </c>
      <c r="Q50">
        <v>23</v>
      </c>
      <c r="R50">
        <v>4</v>
      </c>
      <c r="S50">
        <v>3</v>
      </c>
      <c r="T50">
        <v>0</v>
      </c>
      <c r="U50">
        <v>0</v>
      </c>
      <c r="V50">
        <v>1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4643</v>
      </c>
      <c r="AD50" s="6">
        <f t="shared" si="7"/>
        <v>4282</v>
      </c>
      <c r="AE50" s="77">
        <f t="shared" si="11"/>
        <v>1.1998707732069782</v>
      </c>
      <c r="AF50" s="72">
        <f t="shared" si="8"/>
        <v>65.43699259593154</v>
      </c>
      <c r="AG50" s="80">
        <f t="shared" si="9"/>
        <v>4151.1260148081365</v>
      </c>
      <c r="AH50" s="80">
        <f t="shared" si="10"/>
        <v>4412.8739851918635</v>
      </c>
      <c r="AI50" s="49">
        <v>16768</v>
      </c>
      <c r="AJ50" s="6">
        <f t="shared" si="6"/>
        <v>16813.6</v>
      </c>
      <c r="AK50" s="6">
        <f t="shared" si="12"/>
        <v>8509</v>
      </c>
      <c r="AL50" s="6">
        <f t="shared" si="13"/>
        <v>1583.5752010277397</v>
      </c>
      <c r="AM50" s="6">
        <f t="shared" si="14"/>
        <v>6925.836717699821</v>
      </c>
      <c r="AN50" s="6">
        <f t="shared" si="15"/>
        <v>129.6672664938997</v>
      </c>
      <c r="AO50" s="6">
        <f t="shared" si="16"/>
        <v>83.22161208303899</v>
      </c>
      <c r="AP50" s="6">
        <f t="shared" si="17"/>
        <v>154.0760744492792</v>
      </c>
      <c r="AQ50" s="76">
        <f t="shared" si="18"/>
        <v>4851.847851101442</v>
      </c>
      <c r="AR50" s="76">
        <f t="shared" si="19"/>
        <v>5468.152148898558</v>
      </c>
      <c r="AS50" s="82"/>
      <c r="AT50" s="82"/>
    </row>
    <row r="51" spans="1:46" s="4" customFormat="1" ht="15.75">
      <c r="A51" s="54">
        <v>1995</v>
      </c>
      <c r="B51" s="31"/>
      <c r="C51" s="56">
        <v>5339</v>
      </c>
      <c r="D51" s="58"/>
      <c r="E51" s="6">
        <f t="shared" si="22"/>
        <v>4917</v>
      </c>
      <c r="F51" s="6">
        <f t="shared" si="23"/>
        <v>70.12132343303284</v>
      </c>
      <c r="G51" s="58"/>
      <c r="H51" s="52">
        <f t="shared" si="20"/>
        <v>1995</v>
      </c>
      <c r="I51" s="79">
        <f t="shared" si="24"/>
        <v>4776.757353133934</v>
      </c>
      <c r="J51" s="79">
        <f t="shared" si="25"/>
        <v>5057.242646866066</v>
      </c>
      <c r="K51" s="6">
        <f t="shared" si="21"/>
        <v>5339</v>
      </c>
      <c r="L51" s="6"/>
      <c r="M51">
        <v>3828</v>
      </c>
      <c r="N51">
        <v>412</v>
      </c>
      <c r="O51">
        <v>120</v>
      </c>
      <c r="P51">
        <v>50</v>
      </c>
      <c r="Q51">
        <v>11</v>
      </c>
      <c r="R51">
        <v>9</v>
      </c>
      <c r="S51">
        <v>0</v>
      </c>
      <c r="T51">
        <v>1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4432</v>
      </c>
      <c r="AD51" s="6">
        <f t="shared" si="7"/>
        <v>4073.6</v>
      </c>
      <c r="AE51" s="77">
        <f t="shared" si="11"/>
        <v>1.2046480144404332</v>
      </c>
      <c r="AF51" s="72">
        <f t="shared" si="8"/>
        <v>63.82476008572222</v>
      </c>
      <c r="AG51" s="80">
        <f t="shared" si="9"/>
        <v>3945.9504798285557</v>
      </c>
      <c r="AH51" s="80">
        <f t="shared" si="10"/>
        <v>4201.249520171445</v>
      </c>
      <c r="AI51" s="56">
        <v>16534</v>
      </c>
      <c r="AJ51" s="6">
        <f t="shared" si="6"/>
        <v>16541.2</v>
      </c>
      <c r="AK51" s="6">
        <f t="shared" si="12"/>
        <v>8119</v>
      </c>
      <c r="AL51" s="6">
        <f t="shared" si="13"/>
        <v>1461.6163881701448</v>
      </c>
      <c r="AM51" s="6">
        <f t="shared" si="14"/>
        <v>6657.786108995055</v>
      </c>
      <c r="AN51" s="6">
        <f t="shared" si="15"/>
        <v>128.61259658369394</v>
      </c>
      <c r="AO51" s="6">
        <f t="shared" si="16"/>
        <v>81.59525788301092</v>
      </c>
      <c r="AP51" s="6">
        <f t="shared" si="17"/>
        <v>152.3121338206351</v>
      </c>
      <c r="AQ51" s="76">
        <f t="shared" si="18"/>
        <v>4612.37573235873</v>
      </c>
      <c r="AR51" s="76">
        <f t="shared" si="19"/>
        <v>5221.62426764127</v>
      </c>
      <c r="AS51" s="83"/>
      <c r="AT51" s="83"/>
    </row>
    <row r="52" spans="1:46" ht="15.75">
      <c r="A52" s="47">
        <v>1996</v>
      </c>
      <c r="B52" s="35"/>
      <c r="C52" s="49">
        <v>4398</v>
      </c>
      <c r="E52" s="6">
        <f t="shared" si="22"/>
        <v>4837.8</v>
      </c>
      <c r="F52" s="6">
        <f t="shared" si="23"/>
        <v>69.55429533824636</v>
      </c>
      <c r="H52" s="52">
        <f t="shared" si="20"/>
        <v>1996</v>
      </c>
      <c r="I52" s="81">
        <f t="shared" si="24"/>
        <v>4698.691409323507</v>
      </c>
      <c r="J52" s="81">
        <f t="shared" si="25"/>
        <v>4976.908590676493</v>
      </c>
      <c r="K52" s="6">
        <f t="shared" si="21"/>
        <v>4398</v>
      </c>
      <c r="L52" s="6"/>
      <c r="M52">
        <v>3109</v>
      </c>
      <c r="N52">
        <v>371</v>
      </c>
      <c r="O52">
        <v>93</v>
      </c>
      <c r="P52">
        <v>38</v>
      </c>
      <c r="Q52">
        <v>12</v>
      </c>
      <c r="R52">
        <v>3</v>
      </c>
      <c r="S52">
        <v>4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3631</v>
      </c>
      <c r="AD52" s="6">
        <f t="shared" si="7"/>
        <v>4003</v>
      </c>
      <c r="AE52" s="77">
        <f t="shared" si="11"/>
        <v>1.2112365739465711</v>
      </c>
      <c r="AF52" s="72">
        <f t="shared" si="8"/>
        <v>63.26926584053272</v>
      </c>
      <c r="AG52" s="84">
        <f t="shared" si="9"/>
        <v>3876.4614683189347</v>
      </c>
      <c r="AH52" s="84">
        <f t="shared" si="10"/>
        <v>4129.538531681065</v>
      </c>
      <c r="AI52" s="49">
        <v>16073</v>
      </c>
      <c r="AJ52" s="6">
        <f t="shared" si="6"/>
        <v>16508</v>
      </c>
      <c r="AK52" s="6">
        <f t="shared" si="12"/>
        <v>6742</v>
      </c>
      <c r="AL52" s="6">
        <f t="shared" si="13"/>
        <v>1417.755563363218</v>
      </c>
      <c r="AM52" s="6">
        <f t="shared" si="14"/>
        <v>5324.566981280668</v>
      </c>
      <c r="AN52" s="6">
        <f t="shared" si="15"/>
        <v>128.48346197079218</v>
      </c>
      <c r="AO52" s="6">
        <f t="shared" si="16"/>
        <v>72.96963054093578</v>
      </c>
      <c r="AP52" s="6">
        <f t="shared" si="17"/>
        <v>147.7584751588912</v>
      </c>
      <c r="AQ52" s="78">
        <f t="shared" si="18"/>
        <v>4542.283049682218</v>
      </c>
      <c r="AR52" s="78">
        <f t="shared" si="19"/>
        <v>5133.316950317782</v>
      </c>
      <c r="AS52" s="82"/>
      <c r="AT52" s="82"/>
    </row>
    <row r="53" spans="1:46" ht="15.75">
      <c r="A53" s="47">
        <v>1997</v>
      </c>
      <c r="B53" s="35"/>
      <c r="C53" s="49">
        <v>4424</v>
      </c>
      <c r="E53" s="6">
        <f t="shared" si="22"/>
        <v>4538.6</v>
      </c>
      <c r="F53" s="6">
        <f t="shared" si="23"/>
        <v>67.36913239756024</v>
      </c>
      <c r="H53" s="52">
        <f t="shared" si="20"/>
        <v>1997</v>
      </c>
      <c r="I53" s="6">
        <f t="shared" si="24"/>
        <v>4403.86173520488</v>
      </c>
      <c r="J53" s="6">
        <f t="shared" si="25"/>
        <v>4673.338264795121</v>
      </c>
      <c r="K53" s="6">
        <f t="shared" si="21"/>
        <v>4424</v>
      </c>
      <c r="L53" s="6"/>
      <c r="M53">
        <v>3108</v>
      </c>
      <c r="N53">
        <v>393</v>
      </c>
      <c r="O53">
        <v>104</v>
      </c>
      <c r="P53">
        <v>32</v>
      </c>
      <c r="Q53">
        <v>8</v>
      </c>
      <c r="R53">
        <v>5</v>
      </c>
      <c r="S53">
        <v>1</v>
      </c>
      <c r="T53">
        <v>0</v>
      </c>
      <c r="U53">
        <v>0</v>
      </c>
      <c r="V53">
        <v>0</v>
      </c>
      <c r="W53">
        <v>0</v>
      </c>
      <c r="X53">
        <v>0</v>
      </c>
      <c r="Y53">
        <v>1</v>
      </c>
      <c r="Z53">
        <v>0</v>
      </c>
      <c r="AA53">
        <v>0</v>
      </c>
      <c r="AB53">
        <v>0</v>
      </c>
      <c r="AC53">
        <v>3652</v>
      </c>
      <c r="AD53" s="6">
        <f t="shared" si="7"/>
        <v>3773.2</v>
      </c>
      <c r="AE53" s="77">
        <f t="shared" si="11"/>
        <v>1.2113910186199344</v>
      </c>
      <c r="AF53" s="72">
        <f t="shared" si="8"/>
        <v>61.42637869840611</v>
      </c>
      <c r="AG53" s="72">
        <f t="shared" si="9"/>
        <v>3650.3472426031876</v>
      </c>
      <c r="AH53" s="72">
        <f t="shared" si="10"/>
        <v>3896.052757396812</v>
      </c>
      <c r="AI53" s="49">
        <v>16646</v>
      </c>
      <c r="AJ53" s="6">
        <f t="shared" si="6"/>
        <v>16237.6</v>
      </c>
      <c r="AK53" s="6">
        <f t="shared" si="12"/>
        <v>6726</v>
      </c>
      <c r="AL53" s="6">
        <f t="shared" si="13"/>
        <v>1268.5920308419966</v>
      </c>
      <c r="AM53" s="6">
        <f t="shared" si="14"/>
        <v>5457.744086816206</v>
      </c>
      <c r="AN53" s="6">
        <f t="shared" si="15"/>
        <v>127.42684175635839</v>
      </c>
      <c r="AO53" s="6">
        <f t="shared" si="16"/>
        <v>73.87654625668559</v>
      </c>
      <c r="AP53" s="6">
        <f t="shared" si="17"/>
        <v>147.29339457971702</v>
      </c>
      <c r="AQ53" s="7">
        <f t="shared" si="18"/>
        <v>4244.013210840566</v>
      </c>
      <c r="AR53" s="7">
        <f t="shared" si="19"/>
        <v>4833.186789159435</v>
      </c>
      <c r="AS53" s="82"/>
      <c r="AT53" s="82"/>
    </row>
    <row r="54" spans="1:46" ht="15.75">
      <c r="A54" s="59">
        <v>1998</v>
      </c>
      <c r="B54" s="38"/>
      <c r="C54" s="61">
        <v>4457</v>
      </c>
      <c r="E54" s="6">
        <f t="shared" si="22"/>
        <v>4249.4</v>
      </c>
      <c r="F54" s="6">
        <f t="shared" si="23"/>
        <v>65.18742209966582</v>
      </c>
      <c r="H54" s="52">
        <f t="shared" si="20"/>
        <v>1998</v>
      </c>
      <c r="I54" s="79">
        <f t="shared" si="24"/>
        <v>4119.025155800668</v>
      </c>
      <c r="J54" s="79">
        <f t="shared" si="25"/>
        <v>4379.774844199332</v>
      </c>
      <c r="K54" s="6">
        <f t="shared" si="21"/>
        <v>4457</v>
      </c>
      <c r="L54" s="6"/>
      <c r="M54">
        <v>3139</v>
      </c>
      <c r="N54">
        <v>343</v>
      </c>
      <c r="O54">
        <v>103</v>
      </c>
      <c r="P54">
        <v>47</v>
      </c>
      <c r="Q54">
        <v>19</v>
      </c>
      <c r="R54">
        <v>3</v>
      </c>
      <c r="S54">
        <v>2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3657</v>
      </c>
      <c r="AD54" s="6">
        <f t="shared" si="7"/>
        <v>3547.4</v>
      </c>
      <c r="AE54" s="77">
        <f t="shared" si="11"/>
        <v>1.218758545255674</v>
      </c>
      <c r="AF54" s="72">
        <f t="shared" si="8"/>
        <v>59.56005372730955</v>
      </c>
      <c r="AG54" s="72">
        <f t="shared" si="9"/>
        <v>3428.279892545381</v>
      </c>
      <c r="AH54" s="72">
        <f t="shared" si="10"/>
        <v>3666.5201074546194</v>
      </c>
      <c r="AI54" s="49">
        <v>16519</v>
      </c>
      <c r="AJ54" s="6">
        <f t="shared" si="6"/>
        <v>15956</v>
      </c>
      <c r="AK54" s="6">
        <f t="shared" si="12"/>
        <v>6935</v>
      </c>
      <c r="AL54" s="6">
        <f t="shared" si="13"/>
        <v>1131.6996966658307</v>
      </c>
      <c r="AM54" s="6">
        <f t="shared" si="14"/>
        <v>5803.664032591664</v>
      </c>
      <c r="AN54" s="6">
        <f t="shared" si="15"/>
        <v>126.31706139710502</v>
      </c>
      <c r="AO54" s="6">
        <f t="shared" si="16"/>
        <v>76.1817828131612</v>
      </c>
      <c r="AP54" s="6">
        <f t="shared" si="17"/>
        <v>147.51157253785775</v>
      </c>
      <c r="AQ54" s="7">
        <f t="shared" si="18"/>
        <v>3954.376854924284</v>
      </c>
      <c r="AR54" s="7">
        <f t="shared" si="19"/>
        <v>4544.423145075715</v>
      </c>
      <c r="AS54" s="85"/>
      <c r="AT54" s="85"/>
    </row>
    <row r="55" spans="1:46" s="62" customFormat="1" ht="15.75">
      <c r="A55" s="59">
        <v>1999</v>
      </c>
      <c r="C55" s="61">
        <v>4075</v>
      </c>
      <c r="E55" s="6">
        <f t="shared" si="22"/>
        <v>4121.4</v>
      </c>
      <c r="F55" s="6">
        <f t="shared" si="23"/>
        <v>64.19813081391077</v>
      </c>
      <c r="H55" s="52">
        <f t="shared" si="20"/>
        <v>1999</v>
      </c>
      <c r="I55" s="6">
        <f t="shared" si="24"/>
        <v>3993.0037383721783</v>
      </c>
      <c r="J55" s="6">
        <f t="shared" si="25"/>
        <v>4249.796261627821</v>
      </c>
      <c r="K55" s="6">
        <f t="shared" si="21"/>
        <v>4075</v>
      </c>
      <c r="L55" s="6"/>
      <c r="M55">
        <v>3081</v>
      </c>
      <c r="N55">
        <v>297</v>
      </c>
      <c r="O55">
        <v>74</v>
      </c>
      <c r="P55">
        <v>32</v>
      </c>
      <c r="Q55">
        <v>10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3494</v>
      </c>
      <c r="AD55" s="6">
        <f t="shared" si="7"/>
        <v>3451</v>
      </c>
      <c r="AE55" s="77">
        <f t="shared" si="11"/>
        <v>1.1662850601030337</v>
      </c>
      <c r="AF55" s="72">
        <f t="shared" si="8"/>
        <v>58.74521257089806</v>
      </c>
      <c r="AG55" s="72">
        <f t="shared" si="9"/>
        <v>3333.509574858204</v>
      </c>
      <c r="AH55" s="72">
        <f t="shared" si="10"/>
        <v>3568.490425141796</v>
      </c>
      <c r="AI55" s="49">
        <v>15416</v>
      </c>
      <c r="AJ55" s="6">
        <f t="shared" si="6"/>
        <v>15686.6</v>
      </c>
      <c r="AK55" s="6">
        <f t="shared" si="12"/>
        <v>5697</v>
      </c>
      <c r="AL55" s="6">
        <f t="shared" si="13"/>
        <v>1082.8310762051685</v>
      </c>
      <c r="AM55" s="6">
        <f t="shared" si="14"/>
        <v>4614.463089712857</v>
      </c>
      <c r="AN55" s="6">
        <f t="shared" si="15"/>
        <v>125.24615762569326</v>
      </c>
      <c r="AO55" s="6">
        <f t="shared" si="16"/>
        <v>67.92983946479528</v>
      </c>
      <c r="AP55" s="6">
        <f t="shared" si="17"/>
        <v>142.4817991524281</v>
      </c>
      <c r="AQ55" s="7">
        <f t="shared" si="18"/>
        <v>3836.4364016951436</v>
      </c>
      <c r="AR55" s="7">
        <f t="shared" si="19"/>
        <v>4406.363598304856</v>
      </c>
      <c r="AS55" s="85"/>
      <c r="AT55" s="85"/>
    </row>
    <row r="56" spans="1:46" s="63" customFormat="1" ht="15.75">
      <c r="A56" s="44">
        <v>2000</v>
      </c>
      <c r="C56" s="65">
        <v>3893</v>
      </c>
      <c r="E56" s="6">
        <f t="shared" si="22"/>
        <v>3941.4</v>
      </c>
      <c r="F56" s="6">
        <f t="shared" si="23"/>
        <v>62.78057024271124</v>
      </c>
      <c r="H56" s="52">
        <f t="shared" si="20"/>
        <v>2000</v>
      </c>
      <c r="I56" s="6">
        <f t="shared" si="24"/>
        <v>3815.8388595145775</v>
      </c>
      <c r="J56" s="6">
        <f t="shared" si="25"/>
        <v>4066.9611404854227</v>
      </c>
      <c r="K56" s="6">
        <f t="shared" si="21"/>
        <v>3893</v>
      </c>
      <c r="L56" s="6"/>
      <c r="M56">
        <v>2906</v>
      </c>
      <c r="N56">
        <v>280</v>
      </c>
      <c r="O56">
        <v>66</v>
      </c>
      <c r="P56">
        <v>32</v>
      </c>
      <c r="Q56">
        <v>14</v>
      </c>
      <c r="R56">
        <v>4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3303</v>
      </c>
      <c r="AD56" s="6">
        <f t="shared" si="7"/>
        <v>3310.6</v>
      </c>
      <c r="AE56" s="77">
        <f t="shared" si="11"/>
        <v>1.1786254919769905</v>
      </c>
      <c r="AF56" s="72">
        <f t="shared" si="8"/>
        <v>57.5378136532837</v>
      </c>
      <c r="AG56" s="72">
        <f t="shared" si="9"/>
        <v>3195.5243726934327</v>
      </c>
      <c r="AH56" s="72">
        <f t="shared" si="10"/>
        <v>3425.675627306567</v>
      </c>
      <c r="AI56" s="65">
        <v>15126</v>
      </c>
      <c r="AJ56" s="6">
        <f t="shared" si="6"/>
        <v>15225.4</v>
      </c>
      <c r="AK56" s="6">
        <f t="shared" si="12"/>
        <v>5675</v>
      </c>
      <c r="AL56" s="6">
        <f t="shared" si="13"/>
        <v>1020.3103997267724</v>
      </c>
      <c r="AM56" s="6">
        <f t="shared" si="14"/>
        <v>4654.995339060981</v>
      </c>
      <c r="AN56" s="6">
        <f t="shared" si="15"/>
        <v>123.39124766368155</v>
      </c>
      <c r="AO56" s="6">
        <f t="shared" si="16"/>
        <v>68.22752625635039</v>
      </c>
      <c r="AP56" s="6">
        <f t="shared" si="17"/>
        <v>140.9978557959694</v>
      </c>
      <c r="AQ56" s="7">
        <f t="shared" si="18"/>
        <v>3659.4042884080613</v>
      </c>
      <c r="AR56" s="7">
        <f t="shared" si="19"/>
        <v>4223.395711591939</v>
      </c>
      <c r="AS56" s="86"/>
      <c r="AT56" s="86"/>
    </row>
    <row r="57" spans="1:46" s="4" customFormat="1" ht="15.75">
      <c r="A57" s="59">
        <v>2001</v>
      </c>
      <c r="B57" s="63"/>
      <c r="C57" s="61">
        <v>3758</v>
      </c>
      <c r="D57" s="63"/>
      <c r="E57" s="6">
        <f t="shared" si="22"/>
        <v>3707</v>
      </c>
      <c r="F57" s="6">
        <f t="shared" si="23"/>
        <v>60.88513775955508</v>
      </c>
      <c r="G57" s="63"/>
      <c r="H57" s="52">
        <f t="shared" si="20"/>
        <v>2001</v>
      </c>
      <c r="I57" s="6">
        <f t="shared" si="24"/>
        <v>3585.2297244808897</v>
      </c>
      <c r="J57" s="6">
        <f t="shared" si="25"/>
        <v>3828.7702755191103</v>
      </c>
      <c r="K57" s="6">
        <f t="shared" si="21"/>
        <v>3758</v>
      </c>
      <c r="L57" s="6"/>
      <c r="M57">
        <v>2724</v>
      </c>
      <c r="N57">
        <v>303</v>
      </c>
      <c r="O57">
        <v>82</v>
      </c>
      <c r="P57">
        <v>28</v>
      </c>
      <c r="Q57">
        <v>9</v>
      </c>
      <c r="R57">
        <v>0</v>
      </c>
      <c r="S57">
        <v>1</v>
      </c>
      <c r="T57">
        <v>0</v>
      </c>
      <c r="U57">
        <v>2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3149</v>
      </c>
      <c r="AD57" s="6">
        <f t="shared" si="7"/>
        <v>3137.8</v>
      </c>
      <c r="AE57" s="77">
        <f t="shared" si="11"/>
        <v>1.1933947284852333</v>
      </c>
      <c r="AF57" s="72">
        <f t="shared" si="8"/>
        <v>56.01606912306504</v>
      </c>
      <c r="AG57" s="72">
        <f t="shared" si="9"/>
        <v>3025.76786175387</v>
      </c>
      <c r="AH57" s="72">
        <f t="shared" si="10"/>
        <v>3249.8321382461304</v>
      </c>
      <c r="AI57" s="61">
        <v>14726</v>
      </c>
      <c r="AJ57" s="6">
        <f t="shared" si="6"/>
        <v>14703.6</v>
      </c>
      <c r="AK57" s="6">
        <f t="shared" si="12"/>
        <v>5558</v>
      </c>
      <c r="AL57" s="6">
        <f t="shared" si="13"/>
        <v>934.5907804891319</v>
      </c>
      <c r="AM57" s="6">
        <f t="shared" si="14"/>
        <v>4623.7236815257165</v>
      </c>
      <c r="AN57" s="6">
        <f t="shared" si="15"/>
        <v>121.25840177076391</v>
      </c>
      <c r="AO57" s="6">
        <f t="shared" si="16"/>
        <v>67.99796821615861</v>
      </c>
      <c r="AP57" s="6">
        <f t="shared" si="17"/>
        <v>139.02274519489865</v>
      </c>
      <c r="AQ57" s="7">
        <f t="shared" si="18"/>
        <v>3428.954509610203</v>
      </c>
      <c r="AR57" s="7">
        <f t="shared" si="19"/>
        <v>3985.045490389797</v>
      </c>
      <c r="AS57" s="85"/>
      <c r="AT57" s="85"/>
    </row>
    <row r="58" spans="1:46" s="4" customFormat="1" ht="15.75">
      <c r="A58" s="59">
        <v>2002</v>
      </c>
      <c r="B58" s="63"/>
      <c r="C58" s="61">
        <v>3524</v>
      </c>
      <c r="D58" s="63"/>
      <c r="E58" s="6">
        <f t="shared" si="22"/>
        <v>3503.8</v>
      </c>
      <c r="F58" s="6">
        <f t="shared" si="23"/>
        <v>59.19290498024235</v>
      </c>
      <c r="G58" s="63"/>
      <c r="H58" s="52">
        <f t="shared" si="20"/>
        <v>2002</v>
      </c>
      <c r="I58" s="6">
        <f t="shared" si="24"/>
        <v>3385.4141900395157</v>
      </c>
      <c r="J58" s="6">
        <f t="shared" si="25"/>
        <v>3622.1858099604847</v>
      </c>
      <c r="K58" s="6">
        <f t="shared" si="21"/>
        <v>3524</v>
      </c>
      <c r="L58" s="6"/>
      <c r="M58">
        <v>2565</v>
      </c>
      <c r="N58">
        <v>272</v>
      </c>
      <c r="O58">
        <v>68</v>
      </c>
      <c r="P58">
        <v>23</v>
      </c>
      <c r="Q58">
        <v>14</v>
      </c>
      <c r="R58">
        <v>7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2950</v>
      </c>
      <c r="AD58" s="6">
        <f t="shared" si="7"/>
        <v>2959.6</v>
      </c>
      <c r="AE58" s="77">
        <f t="shared" si="11"/>
        <v>1.1945762711864407</v>
      </c>
      <c r="AF58" s="72">
        <f t="shared" si="8"/>
        <v>54.40220583763125</v>
      </c>
      <c r="AG58" s="72">
        <f t="shared" si="9"/>
        <v>2850.7955883247373</v>
      </c>
      <c r="AH58" s="72">
        <f t="shared" si="10"/>
        <v>3068.4044116752625</v>
      </c>
      <c r="AI58" s="61">
        <v>14340</v>
      </c>
      <c r="AJ58" s="6">
        <f t="shared" si="6"/>
        <v>14397.6</v>
      </c>
      <c r="AK58" s="6">
        <f t="shared" si="12"/>
        <v>5284</v>
      </c>
      <c r="AL58" s="6">
        <f t="shared" si="13"/>
        <v>852.6847835750403</v>
      </c>
      <c r="AM58" s="6">
        <f t="shared" si="14"/>
        <v>4431.623019324007</v>
      </c>
      <c r="AN58" s="6">
        <f t="shared" si="15"/>
        <v>119.98999958329861</v>
      </c>
      <c r="AO58" s="6">
        <f t="shared" si="16"/>
        <v>66.57043652646426</v>
      </c>
      <c r="AP58" s="6">
        <f t="shared" si="17"/>
        <v>137.21961601507275</v>
      </c>
      <c r="AQ58" s="7">
        <f t="shared" si="18"/>
        <v>3229.360767969855</v>
      </c>
      <c r="AR58" s="7">
        <f t="shared" si="19"/>
        <v>3778.2392320301456</v>
      </c>
      <c r="AS58" s="85"/>
      <c r="AT58" s="85"/>
    </row>
    <row r="59" spans="1:46" s="4" customFormat="1" ht="15.75">
      <c r="A59" s="59">
        <v>2003</v>
      </c>
      <c r="B59" s="63"/>
      <c r="C59" s="61">
        <v>3285</v>
      </c>
      <c r="D59" s="63"/>
      <c r="E59" s="6">
        <f>AVERAGE(C57:C61)</f>
        <v>3312.8</v>
      </c>
      <c r="F59" s="6">
        <f t="shared" si="23"/>
        <v>57.55692834055689</v>
      </c>
      <c r="G59" s="63"/>
      <c r="H59" s="52">
        <f t="shared" si="20"/>
        <v>2003</v>
      </c>
      <c r="I59" s="6">
        <f>E59-2*F59</f>
        <v>3197.6861433188865</v>
      </c>
      <c r="J59" s="6">
        <f>E59+2*F59</f>
        <v>3427.913856681114</v>
      </c>
      <c r="K59" s="6">
        <f t="shared" si="21"/>
        <v>3285</v>
      </c>
      <c r="L59" s="6"/>
      <c r="M59">
        <v>2433</v>
      </c>
      <c r="N59">
        <v>262</v>
      </c>
      <c r="O59">
        <v>74</v>
      </c>
      <c r="P59">
        <v>18</v>
      </c>
      <c r="Q59">
        <v>4</v>
      </c>
      <c r="R59">
        <v>0</v>
      </c>
      <c r="S59">
        <v>2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2793</v>
      </c>
      <c r="AD59" s="6">
        <f>AVERAGE(AC57:AC61)</f>
        <v>2800.8</v>
      </c>
      <c r="AE59" s="77">
        <f>K59/AC59</f>
        <v>1.1761546723952738</v>
      </c>
      <c r="AF59" s="72">
        <f>SQRT(AD59)</f>
        <v>52.922584970879875</v>
      </c>
      <c r="AG59" s="72">
        <f>AD59-2*AF59</f>
        <v>2694.9548300582405</v>
      </c>
      <c r="AH59" s="72">
        <f>AD59+2*AF59</f>
        <v>2906.64516994176</v>
      </c>
      <c r="AI59" s="61">
        <v>13910</v>
      </c>
      <c r="AJ59" s="6">
        <f t="shared" si="6"/>
        <v>14051.8</v>
      </c>
      <c r="AK59" s="6">
        <f t="shared" si="12"/>
        <v>4633</v>
      </c>
      <c r="AL59" s="6">
        <f t="shared" si="13"/>
        <v>781.0133819154843</v>
      </c>
      <c r="AM59" s="6">
        <f t="shared" si="14"/>
        <v>3852.2607652233323</v>
      </c>
      <c r="AN59" s="6">
        <f t="shared" si="15"/>
        <v>118.54028850985642</v>
      </c>
      <c r="AO59" s="6">
        <f t="shared" si="16"/>
        <v>62.066583321650086</v>
      </c>
      <c r="AP59" s="6">
        <f t="shared" si="17"/>
        <v>133.8060565341619</v>
      </c>
      <c r="AQ59" s="7">
        <f t="shared" si="18"/>
        <v>3045.1878869316765</v>
      </c>
      <c r="AR59" s="7">
        <f t="shared" si="19"/>
        <v>3580.412113068324</v>
      </c>
      <c r="AS59" s="6"/>
      <c r="AT59" s="6"/>
    </row>
    <row r="60" spans="1:46" ht="15.75">
      <c r="A60" s="59">
        <v>2004</v>
      </c>
      <c r="B60" s="62"/>
      <c r="C60" s="61">
        <v>3059</v>
      </c>
      <c r="H60" s="52">
        <f t="shared" si="20"/>
        <v>2004</v>
      </c>
      <c r="I60" s="6"/>
      <c r="J60" s="6"/>
      <c r="K60" s="6">
        <f t="shared" si="21"/>
        <v>3059</v>
      </c>
      <c r="L60" s="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>
        <v>2603</v>
      </c>
      <c r="AD60"/>
      <c r="AE60"/>
      <c r="AF60"/>
      <c r="AG60"/>
      <c r="AH60"/>
      <c r="AI60" s="61">
        <v>13886</v>
      </c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35" ht="15.75">
      <c r="A61" s="47">
        <v>2005</v>
      </c>
      <c r="B61" s="35"/>
      <c r="C61" s="61">
        <v>2938</v>
      </c>
      <c r="H61" s="1">
        <f t="shared" si="20"/>
        <v>2005</v>
      </c>
      <c r="K61" s="1">
        <f t="shared" si="21"/>
        <v>2938</v>
      </c>
      <c r="AC61" s="1">
        <v>2509</v>
      </c>
      <c r="AI61" s="61">
        <v>13397</v>
      </c>
    </row>
    <row r="62" spans="1:3" ht="15.75">
      <c r="A62" s="47"/>
      <c r="B62" s="35"/>
      <c r="C62" s="35"/>
    </row>
    <row r="63" spans="1:3" ht="15.75">
      <c r="A63" s="47"/>
      <c r="B63" s="35"/>
      <c r="C63" s="35"/>
    </row>
    <row r="64" spans="1:3" ht="15.75">
      <c r="A64" s="47"/>
      <c r="B64" s="35"/>
      <c r="C64" s="35"/>
    </row>
    <row r="65" spans="1:3" ht="15.75">
      <c r="A65" s="47"/>
      <c r="B65" s="35"/>
      <c r="C65" s="35"/>
    </row>
    <row r="66" ht="12.75">
      <c r="A66" s="71"/>
    </row>
    <row r="67" ht="12.75">
      <c r="A67" s="71"/>
    </row>
    <row r="68" ht="12.75">
      <c r="A68" s="71"/>
    </row>
    <row r="69" ht="12.75">
      <c r="A69" s="71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37">
      <selection activeCell="P61" sqref="P61"/>
    </sheetView>
  </sheetViews>
  <sheetFormatPr defaultColWidth="9.140625" defaultRowHeight="12.75"/>
  <cols>
    <col min="1" max="1" width="8.00390625" style="1" customWidth="1"/>
    <col min="2" max="2" width="1.8515625" style="1" customWidth="1"/>
    <col min="3" max="3" width="10.140625" style="1" customWidth="1"/>
    <col min="4" max="4" width="2.28125" style="1" customWidth="1"/>
    <col min="5" max="6" width="9.140625" style="1" customWidth="1"/>
    <col min="7" max="7" width="1.7109375" style="1" customWidth="1"/>
    <col min="8" max="11" width="9.140625" style="1" customWidth="1"/>
    <col min="12" max="12" width="2.00390625" style="1" customWidth="1"/>
    <col min="13" max="13" width="8.7109375" style="1" customWidth="1"/>
    <col min="14" max="14" width="1.8515625" style="1" customWidth="1"/>
    <col min="15" max="16" width="9.140625" style="1" customWidth="1"/>
    <col min="17" max="17" width="2.140625" style="1" customWidth="1"/>
    <col min="18" max="16384" width="9.140625" style="1" customWidth="1"/>
  </cols>
  <sheetData>
    <row r="1" spans="1:14" ht="18.75">
      <c r="A1" s="29" t="s">
        <v>57</v>
      </c>
      <c r="B1" s="29"/>
      <c r="M1" s="29" t="s">
        <v>70</v>
      </c>
      <c r="N1" s="29"/>
    </row>
    <row r="2" spans="2:13" ht="19.5" thickBot="1">
      <c r="B2" s="31"/>
      <c r="M2" s="29" t="s">
        <v>71</v>
      </c>
    </row>
    <row r="3" spans="1:19" ht="15.75">
      <c r="A3" s="35"/>
      <c r="B3" s="35"/>
      <c r="C3" s="36"/>
      <c r="I3" s="1" t="s">
        <v>37</v>
      </c>
      <c r="S3" s="1" t="s">
        <v>37</v>
      </c>
    </row>
    <row r="4" spans="1:19" ht="15.75">
      <c r="A4" s="35"/>
      <c r="B4" s="35"/>
      <c r="C4" s="39" t="s">
        <v>35</v>
      </c>
      <c r="E4" s="1" t="s">
        <v>31</v>
      </c>
      <c r="F4" s="1" t="s">
        <v>30</v>
      </c>
      <c r="I4" s="1" t="s">
        <v>46</v>
      </c>
      <c r="M4" s="1" t="s">
        <v>72</v>
      </c>
      <c r="O4" s="1" t="s">
        <v>31</v>
      </c>
      <c r="P4" s="1" t="s">
        <v>30</v>
      </c>
      <c r="S4" s="1" t="s">
        <v>46</v>
      </c>
    </row>
    <row r="5" spans="1:21" ht="16.5" thickBot="1">
      <c r="A5" s="41" t="s">
        <v>40</v>
      </c>
      <c r="B5" s="42"/>
      <c r="C5" s="43" t="s">
        <v>33</v>
      </c>
      <c r="E5" s="1" t="s">
        <v>39</v>
      </c>
      <c r="F5" s="1" t="s">
        <v>36</v>
      </c>
      <c r="I5" s="1" t="s">
        <v>59</v>
      </c>
      <c r="J5" s="1" t="s">
        <v>60</v>
      </c>
      <c r="K5" s="1" t="s">
        <v>61</v>
      </c>
      <c r="M5" s="1" t="s">
        <v>61</v>
      </c>
      <c r="O5" s="1" t="s">
        <v>39</v>
      </c>
      <c r="P5" s="1" t="s">
        <v>36</v>
      </c>
      <c r="S5" s="1" t="s">
        <v>59</v>
      </c>
      <c r="T5" s="1" t="s">
        <v>60</v>
      </c>
      <c r="U5" s="1" t="s">
        <v>73</v>
      </c>
    </row>
    <row r="6" spans="1:11" s="4" customFormat="1" ht="15.75">
      <c r="A6" s="54">
        <v>1950</v>
      </c>
      <c r="B6" s="31"/>
      <c r="C6" s="56">
        <v>5082</v>
      </c>
      <c r="D6" s="58"/>
      <c r="E6" s="58"/>
      <c r="F6" s="58"/>
      <c r="G6" s="58"/>
      <c r="H6" s="52">
        <f>A6</f>
        <v>1950</v>
      </c>
      <c r="I6" s="1"/>
      <c r="J6" s="1"/>
      <c r="K6" s="6">
        <f>C6</f>
        <v>5082</v>
      </c>
    </row>
    <row r="7" spans="1:11" ht="15.75">
      <c r="A7" s="47">
        <v>1951</v>
      </c>
      <c r="B7" s="35"/>
      <c r="C7" s="49">
        <v>5089</v>
      </c>
      <c r="D7" s="6"/>
      <c r="E7" s="6"/>
      <c r="F7" s="6"/>
      <c r="G7" s="6"/>
      <c r="H7" s="52">
        <f>A7</f>
        <v>1951</v>
      </c>
      <c r="K7" s="6">
        <f>C7</f>
        <v>5089</v>
      </c>
    </row>
    <row r="8" spans="1:11" ht="15.75">
      <c r="A8" s="47">
        <v>1952</v>
      </c>
      <c r="B8" s="35"/>
      <c r="C8" s="49">
        <v>4909</v>
      </c>
      <c r="D8" s="6"/>
      <c r="E8" s="6">
        <f>AVERAGE(C6:C10)</f>
        <v>5249.8</v>
      </c>
      <c r="F8" s="6">
        <f>SQRT(E8)</f>
        <v>72.45550358668416</v>
      </c>
      <c r="G8" s="6"/>
      <c r="H8" s="52">
        <f>A8</f>
        <v>1952</v>
      </c>
      <c r="I8" s="6">
        <f>E8-2*F8</f>
        <v>5104.888992826632</v>
      </c>
      <c r="J8" s="6">
        <f>E8+2*F8</f>
        <v>5394.711007173369</v>
      </c>
      <c r="K8" s="6">
        <f>C8</f>
        <v>4909</v>
      </c>
    </row>
    <row r="9" spans="1:11" ht="15.75">
      <c r="A9" s="47">
        <v>1953</v>
      </c>
      <c r="B9" s="35"/>
      <c r="C9" s="49">
        <v>5749</v>
      </c>
      <c r="D9" s="6"/>
      <c r="E9" s="6">
        <f aca="true" t="shared" si="0" ref="E9:E58">AVERAGE(C7:C11)</f>
        <v>5374.6</v>
      </c>
      <c r="F9" s="6">
        <f aca="true" t="shared" si="1" ref="F9:F59">SQRT(E9)</f>
        <v>73.31166346496306</v>
      </c>
      <c r="G9" s="6"/>
      <c r="H9" s="52">
        <f aca="true" t="shared" si="2" ref="H9:H33">A9</f>
        <v>1953</v>
      </c>
      <c r="I9" s="6">
        <f aca="true" t="shared" si="3" ref="I9:I33">E9-2*F9</f>
        <v>5227.976673070074</v>
      </c>
      <c r="J9" s="6">
        <f aca="true" t="shared" si="4" ref="J9:J33">E9+2*F9</f>
        <v>5521.223326929927</v>
      </c>
      <c r="K9" s="6">
        <f aca="true" t="shared" si="5" ref="K9:K33">C9</f>
        <v>5749</v>
      </c>
    </row>
    <row r="10" spans="1:11" ht="15.75">
      <c r="A10" s="47">
        <v>1954</v>
      </c>
      <c r="B10" s="35"/>
      <c r="C10" s="49">
        <v>5420</v>
      </c>
      <c r="D10" s="6"/>
      <c r="E10" s="6">
        <f t="shared" si="0"/>
        <v>5474.6</v>
      </c>
      <c r="F10" s="6">
        <f t="shared" si="1"/>
        <v>73.99053993585937</v>
      </c>
      <c r="G10" s="6"/>
      <c r="H10" s="52">
        <f t="shared" si="2"/>
        <v>1954</v>
      </c>
      <c r="I10" s="6">
        <f t="shared" si="3"/>
        <v>5326.618920128281</v>
      </c>
      <c r="J10" s="6">
        <f t="shared" si="4"/>
        <v>5622.581079871719</v>
      </c>
      <c r="K10" s="6">
        <f t="shared" si="5"/>
        <v>5420</v>
      </c>
    </row>
    <row r="11" spans="1:11" s="4" customFormat="1" ht="15.75">
      <c r="A11" s="54">
        <v>1955</v>
      </c>
      <c r="B11" s="31"/>
      <c r="C11" s="56">
        <v>5706</v>
      </c>
      <c r="D11" s="58"/>
      <c r="E11" s="6">
        <f t="shared" si="0"/>
        <v>5604</v>
      </c>
      <c r="F11" s="6">
        <f t="shared" si="1"/>
        <v>74.85986908885161</v>
      </c>
      <c r="G11" s="58"/>
      <c r="H11" s="52">
        <f t="shared" si="2"/>
        <v>1955</v>
      </c>
      <c r="I11" s="6">
        <f t="shared" si="3"/>
        <v>5454.280261822297</v>
      </c>
      <c r="J11" s="6">
        <f t="shared" si="4"/>
        <v>5753.719738177703</v>
      </c>
      <c r="K11" s="6">
        <f t="shared" si="5"/>
        <v>5706</v>
      </c>
    </row>
    <row r="12" spans="1:11" ht="15.75">
      <c r="A12" s="47">
        <v>1956</v>
      </c>
      <c r="B12" s="35"/>
      <c r="C12" s="49">
        <v>5589</v>
      </c>
      <c r="D12" s="6"/>
      <c r="E12" s="6">
        <f t="shared" si="0"/>
        <v>5635.6</v>
      </c>
      <c r="F12" s="6">
        <f t="shared" si="1"/>
        <v>75.07063340614624</v>
      </c>
      <c r="G12" s="6"/>
      <c r="H12" s="52">
        <f t="shared" si="2"/>
        <v>1956</v>
      </c>
      <c r="I12" s="6">
        <f t="shared" si="3"/>
        <v>5485.458733187708</v>
      </c>
      <c r="J12" s="6">
        <f t="shared" si="4"/>
        <v>5785.741266812292</v>
      </c>
      <c r="K12" s="6">
        <f t="shared" si="5"/>
        <v>5589</v>
      </c>
    </row>
    <row r="13" spans="1:11" ht="15.75">
      <c r="A13" s="47">
        <v>1957</v>
      </c>
      <c r="B13" s="35"/>
      <c r="C13" s="49">
        <v>5556</v>
      </c>
      <c r="D13" s="6"/>
      <c r="E13" s="6">
        <f t="shared" si="0"/>
        <v>5939.6</v>
      </c>
      <c r="F13" s="6">
        <f t="shared" si="1"/>
        <v>77.06880043182196</v>
      </c>
      <c r="G13" s="6"/>
      <c r="H13" s="52">
        <f t="shared" si="2"/>
        <v>1957</v>
      </c>
      <c r="I13" s="6">
        <f t="shared" si="3"/>
        <v>5785.462399136357</v>
      </c>
      <c r="J13" s="6">
        <f t="shared" si="4"/>
        <v>6093.737600863644</v>
      </c>
      <c r="K13" s="6">
        <f t="shared" si="5"/>
        <v>5556</v>
      </c>
    </row>
    <row r="14" spans="1:11" ht="15.75">
      <c r="A14" s="47">
        <v>1958</v>
      </c>
      <c r="B14" s="35"/>
      <c r="C14" s="49">
        <v>5907</v>
      </c>
      <c r="D14" s="6"/>
      <c r="E14" s="6">
        <f t="shared" si="0"/>
        <v>6254.4</v>
      </c>
      <c r="F14" s="6">
        <f t="shared" si="1"/>
        <v>79.08476465160656</v>
      </c>
      <c r="G14" s="6"/>
      <c r="H14" s="52">
        <f t="shared" si="2"/>
        <v>1958</v>
      </c>
      <c r="I14" s="6">
        <f t="shared" si="3"/>
        <v>6096.230470696786</v>
      </c>
      <c r="J14" s="6">
        <f t="shared" si="4"/>
        <v>6412.569529303213</v>
      </c>
      <c r="K14" s="6">
        <f t="shared" si="5"/>
        <v>5907</v>
      </c>
    </row>
    <row r="15" spans="1:11" ht="15.75">
      <c r="A15" s="47">
        <v>1959</v>
      </c>
      <c r="B15" s="35"/>
      <c r="C15" s="49">
        <v>6940</v>
      </c>
      <c r="D15" s="6"/>
      <c r="E15" s="6">
        <f t="shared" si="0"/>
        <v>6716.4</v>
      </c>
      <c r="F15" s="6">
        <f t="shared" si="1"/>
        <v>81.95364543447717</v>
      </c>
      <c r="G15" s="6"/>
      <c r="H15" s="52">
        <f t="shared" si="2"/>
        <v>1959</v>
      </c>
      <c r="I15" s="6">
        <f t="shared" si="3"/>
        <v>6552.492709131046</v>
      </c>
      <c r="J15" s="6">
        <f t="shared" si="4"/>
        <v>6880.307290868954</v>
      </c>
      <c r="K15" s="6">
        <f t="shared" si="5"/>
        <v>6940</v>
      </c>
    </row>
    <row r="16" spans="1:11" s="4" customFormat="1" ht="15.75">
      <c r="A16" s="54">
        <v>1960</v>
      </c>
      <c r="B16" s="31"/>
      <c r="C16" s="56">
        <v>7280</v>
      </c>
      <c r="D16" s="58"/>
      <c r="E16" s="6">
        <f t="shared" si="0"/>
        <v>7148.4</v>
      </c>
      <c r="F16" s="6">
        <f t="shared" si="1"/>
        <v>84.54821109875714</v>
      </c>
      <c r="G16" s="58"/>
      <c r="H16" s="52">
        <f t="shared" si="2"/>
        <v>1960</v>
      </c>
      <c r="I16" s="6">
        <f t="shared" si="3"/>
        <v>6979.303577802485</v>
      </c>
      <c r="J16" s="6">
        <f t="shared" si="4"/>
        <v>7317.496422197514</v>
      </c>
      <c r="K16" s="6">
        <f t="shared" si="5"/>
        <v>7280</v>
      </c>
    </row>
    <row r="17" spans="1:11" ht="15.75">
      <c r="A17" s="47">
        <v>1961</v>
      </c>
      <c r="B17" s="35"/>
      <c r="C17" s="49">
        <v>7899</v>
      </c>
      <c r="D17" s="6"/>
      <c r="E17" s="6">
        <f t="shared" si="0"/>
        <v>7554.8</v>
      </c>
      <c r="F17" s="6">
        <f t="shared" si="1"/>
        <v>86.91835249243971</v>
      </c>
      <c r="G17" s="6"/>
      <c r="H17" s="52">
        <f t="shared" si="2"/>
        <v>1961</v>
      </c>
      <c r="I17" s="6">
        <f t="shared" si="3"/>
        <v>7380.963295015121</v>
      </c>
      <c r="J17" s="6">
        <f t="shared" si="4"/>
        <v>7728.6367049848795</v>
      </c>
      <c r="K17" s="6">
        <f t="shared" si="5"/>
        <v>7899</v>
      </c>
    </row>
    <row r="18" spans="1:11" ht="15.75">
      <c r="A18" s="47">
        <v>1962</v>
      </c>
      <c r="B18" s="35"/>
      <c r="C18" s="49">
        <v>7716</v>
      </c>
      <c r="D18" s="6"/>
      <c r="E18" s="6">
        <f t="shared" si="0"/>
        <v>7944.8</v>
      </c>
      <c r="F18" s="6">
        <f t="shared" si="1"/>
        <v>89.13360757873542</v>
      </c>
      <c r="G18" s="6"/>
      <c r="H18" s="52">
        <f t="shared" si="2"/>
        <v>1962</v>
      </c>
      <c r="I18" s="6">
        <f t="shared" si="3"/>
        <v>7766.5327848425295</v>
      </c>
      <c r="J18" s="6">
        <f t="shared" si="4"/>
        <v>8123.067215157471</v>
      </c>
      <c r="K18" s="6">
        <f t="shared" si="5"/>
        <v>7716</v>
      </c>
    </row>
    <row r="19" spans="1:11" ht="15.75">
      <c r="A19" s="47">
        <v>1963</v>
      </c>
      <c r="B19" s="35"/>
      <c r="C19" s="49">
        <v>7939</v>
      </c>
      <c r="D19" s="6"/>
      <c r="E19" s="6">
        <f t="shared" si="0"/>
        <v>8386.2</v>
      </c>
      <c r="F19" s="6">
        <f t="shared" si="1"/>
        <v>91.57619778086443</v>
      </c>
      <c r="G19" s="6"/>
      <c r="H19" s="52">
        <f t="shared" si="2"/>
        <v>1963</v>
      </c>
      <c r="I19" s="6">
        <f t="shared" si="3"/>
        <v>8203.047604438272</v>
      </c>
      <c r="J19" s="6">
        <f t="shared" si="4"/>
        <v>8569.35239556173</v>
      </c>
      <c r="K19" s="6">
        <f t="shared" si="5"/>
        <v>7939</v>
      </c>
    </row>
    <row r="20" spans="1:11" ht="15.75">
      <c r="A20" s="47">
        <v>1964</v>
      </c>
      <c r="B20" s="35"/>
      <c r="C20" s="49">
        <v>8890</v>
      </c>
      <c r="D20" s="6"/>
      <c r="E20" s="6">
        <f t="shared" si="0"/>
        <v>8815</v>
      </c>
      <c r="F20" s="6">
        <f t="shared" si="1"/>
        <v>93.888231424391</v>
      </c>
      <c r="G20" s="6"/>
      <c r="H20" s="52">
        <f t="shared" si="2"/>
        <v>1964</v>
      </c>
      <c r="I20" s="6">
        <f t="shared" si="3"/>
        <v>8627.223537151218</v>
      </c>
      <c r="J20" s="6">
        <f t="shared" si="4"/>
        <v>9002.776462848782</v>
      </c>
      <c r="K20" s="6">
        <f t="shared" si="5"/>
        <v>8890</v>
      </c>
    </row>
    <row r="21" spans="1:11" s="4" customFormat="1" ht="15.75">
      <c r="A21" s="54">
        <v>1965</v>
      </c>
      <c r="B21" s="31"/>
      <c r="C21" s="56">
        <v>9487</v>
      </c>
      <c r="D21" s="58"/>
      <c r="E21" s="6">
        <f t="shared" si="0"/>
        <v>9279</v>
      </c>
      <c r="F21" s="6">
        <f t="shared" si="1"/>
        <v>96.32756614801393</v>
      </c>
      <c r="G21" s="58"/>
      <c r="H21" s="52">
        <f t="shared" si="2"/>
        <v>1965</v>
      </c>
      <c r="I21" s="6">
        <f t="shared" si="3"/>
        <v>9086.344867703972</v>
      </c>
      <c r="J21" s="6">
        <f t="shared" si="4"/>
        <v>9471.655132296028</v>
      </c>
      <c r="K21" s="6">
        <f t="shared" si="5"/>
        <v>9487</v>
      </c>
    </row>
    <row r="22" spans="1:11" ht="15.75">
      <c r="A22" s="47">
        <v>1966</v>
      </c>
      <c r="B22" s="35"/>
      <c r="C22" s="49">
        <v>10043</v>
      </c>
      <c r="D22" s="6"/>
      <c r="E22" s="6">
        <f t="shared" si="0"/>
        <v>9743.6</v>
      </c>
      <c r="F22" s="6">
        <f t="shared" si="1"/>
        <v>98.7096753109846</v>
      </c>
      <c r="G22" s="6"/>
      <c r="H22" s="52">
        <f t="shared" si="2"/>
        <v>1966</v>
      </c>
      <c r="I22" s="6">
        <f t="shared" si="3"/>
        <v>9546.180649378031</v>
      </c>
      <c r="J22" s="6">
        <f t="shared" si="4"/>
        <v>9941.01935062197</v>
      </c>
      <c r="K22" s="6">
        <f t="shared" si="5"/>
        <v>10043</v>
      </c>
    </row>
    <row r="23" spans="1:11" ht="15.75">
      <c r="A23" s="47">
        <v>1967</v>
      </c>
      <c r="B23" s="35"/>
      <c r="C23" s="49">
        <v>10036</v>
      </c>
      <c r="D23" s="6"/>
      <c r="E23" s="6">
        <f t="shared" si="0"/>
        <v>10110.2</v>
      </c>
      <c r="F23" s="6">
        <f t="shared" si="1"/>
        <v>100.54949030203983</v>
      </c>
      <c r="G23" s="6"/>
      <c r="H23" s="52">
        <f t="shared" si="2"/>
        <v>1967</v>
      </c>
      <c r="I23" s="6">
        <f t="shared" si="3"/>
        <v>9909.101019395921</v>
      </c>
      <c r="J23" s="6">
        <f t="shared" si="4"/>
        <v>10311.29898060408</v>
      </c>
      <c r="K23" s="6">
        <f t="shared" si="5"/>
        <v>10036</v>
      </c>
    </row>
    <row r="24" spans="1:11" ht="15.75">
      <c r="A24" s="47">
        <v>1968</v>
      </c>
      <c r="B24" s="35"/>
      <c r="C24" s="49">
        <v>10262</v>
      </c>
      <c r="D24" s="6"/>
      <c r="E24" s="6">
        <f t="shared" si="0"/>
        <v>10381.2</v>
      </c>
      <c r="F24" s="6">
        <f t="shared" si="1"/>
        <v>101.88817399482632</v>
      </c>
      <c r="G24" s="6"/>
      <c r="H24" s="52">
        <f t="shared" si="2"/>
        <v>1968</v>
      </c>
      <c r="I24" s="6">
        <f t="shared" si="3"/>
        <v>10177.423652010348</v>
      </c>
      <c r="J24" s="6">
        <f t="shared" si="4"/>
        <v>10584.976347989654</v>
      </c>
      <c r="K24" s="6">
        <f t="shared" si="5"/>
        <v>10262</v>
      </c>
    </row>
    <row r="25" spans="1:11" ht="15.75">
      <c r="A25" s="47">
        <v>1969</v>
      </c>
      <c r="B25" s="35"/>
      <c r="C25" s="49">
        <v>10723</v>
      </c>
      <c r="D25" s="6"/>
      <c r="E25" s="6">
        <f t="shared" si="0"/>
        <v>10535.2</v>
      </c>
      <c r="F25" s="6">
        <f t="shared" si="1"/>
        <v>102.64112236331012</v>
      </c>
      <c r="G25" s="6"/>
      <c r="H25" s="52">
        <f t="shared" si="2"/>
        <v>1969</v>
      </c>
      <c r="I25" s="6">
        <f t="shared" si="3"/>
        <v>10329.91775527338</v>
      </c>
      <c r="J25" s="6">
        <f t="shared" si="4"/>
        <v>10740.482244726622</v>
      </c>
      <c r="K25" s="6">
        <f t="shared" si="5"/>
        <v>10723</v>
      </c>
    </row>
    <row r="26" spans="1:11" s="4" customFormat="1" ht="15.75">
      <c r="A26" s="54">
        <v>1970</v>
      </c>
      <c r="B26" s="31"/>
      <c r="C26" s="56">
        <v>10842</v>
      </c>
      <c r="D26" s="58"/>
      <c r="E26" s="6">
        <f t="shared" si="0"/>
        <v>10699</v>
      </c>
      <c r="F26" s="6">
        <f t="shared" si="1"/>
        <v>103.435970532499</v>
      </c>
      <c r="G26" s="58"/>
      <c r="H26" s="52">
        <f t="shared" si="2"/>
        <v>1970</v>
      </c>
      <c r="I26" s="6">
        <f t="shared" si="3"/>
        <v>10492.128058935003</v>
      </c>
      <c r="J26" s="6">
        <f t="shared" si="4"/>
        <v>10905.871941064997</v>
      </c>
      <c r="K26" s="6">
        <f t="shared" si="5"/>
        <v>10842</v>
      </c>
    </row>
    <row r="27" spans="1:11" ht="15.75">
      <c r="A27" s="47">
        <v>1971</v>
      </c>
      <c r="B27" s="35"/>
      <c r="C27" s="49">
        <v>10813</v>
      </c>
      <c r="D27" s="6"/>
      <c r="E27" s="6">
        <f t="shared" si="0"/>
        <v>10836.4</v>
      </c>
      <c r="F27" s="6">
        <f t="shared" si="1"/>
        <v>104.09803072104678</v>
      </c>
      <c r="G27" s="6"/>
      <c r="H27" s="52">
        <f t="shared" si="2"/>
        <v>1971</v>
      </c>
      <c r="I27" s="6">
        <f t="shared" si="3"/>
        <v>10628.203938557906</v>
      </c>
      <c r="J27" s="6">
        <f t="shared" si="4"/>
        <v>11044.596061442093</v>
      </c>
      <c r="K27" s="6">
        <f t="shared" si="5"/>
        <v>10813</v>
      </c>
    </row>
    <row r="28" spans="1:11" ht="15.75">
      <c r="A28" s="47">
        <v>1972</v>
      </c>
      <c r="B28" s="35"/>
      <c r="C28" s="49">
        <v>10855</v>
      </c>
      <c r="D28" s="6"/>
      <c r="E28" s="6">
        <f t="shared" si="0"/>
        <v>10761.2</v>
      </c>
      <c r="F28" s="6">
        <f t="shared" si="1"/>
        <v>103.73620390201292</v>
      </c>
      <c r="G28" s="6"/>
      <c r="H28" s="52">
        <f t="shared" si="2"/>
        <v>1972</v>
      </c>
      <c r="I28" s="6">
        <f t="shared" si="3"/>
        <v>10553.727592195975</v>
      </c>
      <c r="J28" s="6">
        <f t="shared" si="4"/>
        <v>10968.672407804026</v>
      </c>
      <c r="K28" s="6">
        <f t="shared" si="5"/>
        <v>10855</v>
      </c>
    </row>
    <row r="29" spans="1:11" ht="15.75">
      <c r="A29" s="47">
        <v>1973</v>
      </c>
      <c r="B29" s="35"/>
      <c r="C29" s="49">
        <v>10949</v>
      </c>
      <c r="D29" s="6"/>
      <c r="E29" s="6">
        <f t="shared" si="0"/>
        <v>10502.4</v>
      </c>
      <c r="F29" s="6">
        <f t="shared" si="1"/>
        <v>102.48121779135921</v>
      </c>
      <c r="G29" s="6"/>
      <c r="H29" s="52">
        <f t="shared" si="2"/>
        <v>1973</v>
      </c>
      <c r="I29" s="6">
        <f t="shared" si="3"/>
        <v>10297.437564417281</v>
      </c>
      <c r="J29" s="6">
        <f t="shared" si="4"/>
        <v>10707.362435582718</v>
      </c>
      <c r="K29" s="6">
        <f t="shared" si="5"/>
        <v>10949</v>
      </c>
    </row>
    <row r="30" spans="1:11" ht="15.75">
      <c r="A30" s="47">
        <v>1974</v>
      </c>
      <c r="B30" s="35"/>
      <c r="C30" s="49">
        <v>10347</v>
      </c>
      <c r="D30" s="6"/>
      <c r="E30" s="6">
        <f t="shared" si="0"/>
        <v>10240.4</v>
      </c>
      <c r="F30" s="6">
        <f t="shared" si="1"/>
        <v>101.19486152962511</v>
      </c>
      <c r="G30" s="6"/>
      <c r="H30" s="52">
        <f t="shared" si="2"/>
        <v>1974</v>
      </c>
      <c r="I30" s="6">
        <f t="shared" si="3"/>
        <v>10038.01027694075</v>
      </c>
      <c r="J30" s="6">
        <f t="shared" si="4"/>
        <v>10442.78972305925</v>
      </c>
      <c r="K30" s="6">
        <f t="shared" si="5"/>
        <v>10347</v>
      </c>
    </row>
    <row r="31" spans="1:11" s="4" customFormat="1" ht="15.75">
      <c r="A31" s="54">
        <v>1975</v>
      </c>
      <c r="B31" s="31"/>
      <c r="C31" s="56">
        <v>9548</v>
      </c>
      <c r="D31" s="58"/>
      <c r="E31" s="6">
        <f t="shared" si="0"/>
        <v>10001.6</v>
      </c>
      <c r="F31" s="6">
        <f t="shared" si="1"/>
        <v>100.0079996800256</v>
      </c>
      <c r="G31" s="58"/>
      <c r="H31" s="52">
        <f t="shared" si="2"/>
        <v>1975</v>
      </c>
      <c r="I31" s="6">
        <f t="shared" si="3"/>
        <v>9801.584000639948</v>
      </c>
      <c r="J31" s="6">
        <f t="shared" si="4"/>
        <v>10201.615999360052</v>
      </c>
      <c r="K31" s="6">
        <f t="shared" si="5"/>
        <v>9548</v>
      </c>
    </row>
    <row r="32" spans="1:11" ht="15.75">
      <c r="A32" s="47">
        <v>1976</v>
      </c>
      <c r="B32" s="35"/>
      <c r="C32" s="49">
        <v>9503</v>
      </c>
      <c r="D32" s="6"/>
      <c r="E32" s="6">
        <f t="shared" si="0"/>
        <v>9845.6</v>
      </c>
      <c r="F32" s="6">
        <f t="shared" si="1"/>
        <v>99.22499685059204</v>
      </c>
      <c r="G32" s="6"/>
      <c r="H32" s="52">
        <f t="shared" si="2"/>
        <v>1976</v>
      </c>
      <c r="I32" s="6">
        <f t="shared" si="3"/>
        <v>9647.150006298816</v>
      </c>
      <c r="J32" s="6">
        <f t="shared" si="4"/>
        <v>10044.049993701185</v>
      </c>
      <c r="K32" s="6">
        <f t="shared" si="5"/>
        <v>9503</v>
      </c>
    </row>
    <row r="33" spans="1:11" ht="15.75">
      <c r="A33" s="47">
        <v>1977</v>
      </c>
      <c r="B33" s="35"/>
      <c r="C33" s="49">
        <v>9661</v>
      </c>
      <c r="D33" s="6"/>
      <c r="E33" s="6">
        <f t="shared" si="0"/>
        <v>9786.4</v>
      </c>
      <c r="F33" s="6">
        <f t="shared" si="1"/>
        <v>98.9262351451828</v>
      </c>
      <c r="G33" s="6"/>
      <c r="H33" s="52">
        <f t="shared" si="2"/>
        <v>1977</v>
      </c>
      <c r="I33" s="6">
        <f t="shared" si="3"/>
        <v>9588.547529709635</v>
      </c>
      <c r="J33" s="6">
        <f t="shared" si="4"/>
        <v>9984.252470290365</v>
      </c>
      <c r="K33" s="6">
        <f t="shared" si="5"/>
        <v>9661</v>
      </c>
    </row>
    <row r="34" spans="1:11" ht="15.75">
      <c r="A34" s="47">
        <v>1978</v>
      </c>
      <c r="B34" s="35"/>
      <c r="C34" s="49">
        <v>10169</v>
      </c>
      <c r="D34" s="6"/>
      <c r="E34" s="6">
        <f t="shared" si="0"/>
        <v>9784.6</v>
      </c>
      <c r="F34" s="6">
        <f t="shared" si="1"/>
        <v>98.91713703903889</v>
      </c>
      <c r="G34" s="6"/>
      <c r="H34" s="52">
        <f aca="true" t="shared" si="6" ref="H34:H61">A34</f>
        <v>1978</v>
      </c>
      <c r="I34" s="6">
        <f aca="true" t="shared" si="7" ref="I34:I58">E34-2*F34</f>
        <v>9586.765725921923</v>
      </c>
      <c r="J34" s="6">
        <f aca="true" t="shared" si="8" ref="J34:J58">E34+2*F34</f>
        <v>9982.434274078078</v>
      </c>
      <c r="K34" s="6">
        <f aca="true" t="shared" si="9" ref="K34:K61">C34</f>
        <v>10169</v>
      </c>
    </row>
    <row r="35" spans="1:11" ht="15.75">
      <c r="A35" s="47">
        <v>1979</v>
      </c>
      <c r="B35" s="35"/>
      <c r="C35" s="49">
        <v>10051</v>
      </c>
      <c r="D35" s="6"/>
      <c r="E35" s="6">
        <f t="shared" si="0"/>
        <v>9787.4</v>
      </c>
      <c r="F35" s="6">
        <f t="shared" si="1"/>
        <v>98.93128928706024</v>
      </c>
      <c r="G35" s="6"/>
      <c r="H35" s="52">
        <f t="shared" si="6"/>
        <v>1979</v>
      </c>
      <c r="I35" s="6">
        <f t="shared" si="7"/>
        <v>9589.537421425879</v>
      </c>
      <c r="J35" s="6">
        <f t="shared" si="8"/>
        <v>9985.26257857412</v>
      </c>
      <c r="K35" s="6">
        <f t="shared" si="9"/>
        <v>10051</v>
      </c>
    </row>
    <row r="36" spans="1:21" s="4" customFormat="1" ht="15.75">
      <c r="A36" s="54">
        <v>1980</v>
      </c>
      <c r="B36" s="31"/>
      <c r="C36" s="56">
        <v>9539</v>
      </c>
      <c r="D36" s="58"/>
      <c r="E36" s="6">
        <f t="shared" si="0"/>
        <v>9847.4</v>
      </c>
      <c r="F36" s="6">
        <f t="shared" si="1"/>
        <v>99.23406673113826</v>
      </c>
      <c r="G36" s="58"/>
      <c r="H36" s="52">
        <f t="shared" si="6"/>
        <v>1980</v>
      </c>
      <c r="I36" s="6">
        <f t="shared" si="7"/>
        <v>9648.931866537723</v>
      </c>
      <c r="J36" s="6">
        <f t="shared" si="8"/>
        <v>10045.868133462276</v>
      </c>
      <c r="K36" s="6">
        <f t="shared" si="9"/>
        <v>9539</v>
      </c>
      <c r="S36" s="1" t="s">
        <v>59</v>
      </c>
      <c r="T36" s="1" t="s">
        <v>60</v>
      </c>
      <c r="U36" s="1" t="s">
        <v>73</v>
      </c>
    </row>
    <row r="37" spans="1:21" ht="15.75">
      <c r="A37" s="47">
        <v>1981</v>
      </c>
      <c r="B37" s="35"/>
      <c r="C37" s="49">
        <v>9517</v>
      </c>
      <c r="D37" s="6"/>
      <c r="E37" s="6">
        <f t="shared" si="0"/>
        <v>9465</v>
      </c>
      <c r="F37" s="6">
        <f t="shared" si="1"/>
        <v>97.28823155962904</v>
      </c>
      <c r="G37" s="6"/>
      <c r="H37" s="52">
        <f t="shared" si="6"/>
        <v>1981</v>
      </c>
      <c r="I37" s="6">
        <f t="shared" si="7"/>
        <v>9270.423536880742</v>
      </c>
      <c r="J37" s="6">
        <f t="shared" si="8"/>
        <v>9659.576463119258</v>
      </c>
      <c r="K37" s="6">
        <f t="shared" si="9"/>
        <v>9517</v>
      </c>
      <c r="M37" s="87">
        <v>1457</v>
      </c>
      <c r="N37" s="87"/>
      <c r="R37" s="1">
        <f>A37</f>
        <v>1981</v>
      </c>
      <c r="U37" s="6">
        <f>M37</f>
        <v>1457</v>
      </c>
    </row>
    <row r="38" spans="1:21" ht="15.75">
      <c r="A38" s="47">
        <v>1982</v>
      </c>
      <c r="B38" s="35"/>
      <c r="C38" s="49">
        <v>9961</v>
      </c>
      <c r="D38" s="6"/>
      <c r="E38" s="6">
        <f t="shared" si="0"/>
        <v>9120</v>
      </c>
      <c r="F38" s="6">
        <f t="shared" si="1"/>
        <v>95.49869109050658</v>
      </c>
      <c r="G38" s="6"/>
      <c r="H38" s="52">
        <f t="shared" si="6"/>
        <v>1982</v>
      </c>
      <c r="I38" s="6">
        <f t="shared" si="7"/>
        <v>8929.002617818987</v>
      </c>
      <c r="J38" s="6">
        <f t="shared" si="8"/>
        <v>9310.997382181013</v>
      </c>
      <c r="K38" s="6">
        <f t="shared" si="9"/>
        <v>9961</v>
      </c>
      <c r="M38" s="87">
        <v>1541</v>
      </c>
      <c r="N38" s="87"/>
      <c r="R38" s="1">
        <f>A38</f>
        <v>1982</v>
      </c>
      <c r="U38" s="6">
        <f>M38</f>
        <v>1541</v>
      </c>
    </row>
    <row r="39" spans="1:21" ht="15.75">
      <c r="A39" s="47">
        <v>1983</v>
      </c>
      <c r="B39" s="35"/>
      <c r="C39" s="49">
        <v>8257</v>
      </c>
      <c r="D39" s="6"/>
      <c r="E39" s="6">
        <f t="shared" si="0"/>
        <v>8889.8</v>
      </c>
      <c r="F39" s="6">
        <f t="shared" si="1"/>
        <v>94.28573593073344</v>
      </c>
      <c r="G39" s="6"/>
      <c r="H39" s="52">
        <f t="shared" si="6"/>
        <v>1983</v>
      </c>
      <c r="I39" s="6">
        <f t="shared" si="7"/>
        <v>8701.228528138532</v>
      </c>
      <c r="J39" s="6">
        <f t="shared" si="8"/>
        <v>9078.371471861466</v>
      </c>
      <c r="K39" s="6">
        <f t="shared" si="9"/>
        <v>8257</v>
      </c>
      <c r="M39" s="87">
        <v>1511</v>
      </c>
      <c r="N39" s="87"/>
      <c r="O39" s="6">
        <f>AVERAGE(M37:M41)</f>
        <v>1510.8</v>
      </c>
      <c r="P39" s="6">
        <f aca="true" t="shared" si="10" ref="P39:P59">SQRT(O39)</f>
        <v>38.86901079266104</v>
      </c>
      <c r="R39" s="1">
        <f>A39</f>
        <v>1983</v>
      </c>
      <c r="S39" s="6">
        <f>O39-2*P39</f>
        <v>1433.061978414678</v>
      </c>
      <c r="T39" s="6">
        <f>O39+2*P39</f>
        <v>1588.538021585322</v>
      </c>
      <c r="U39" s="6">
        <f>M39</f>
        <v>1511</v>
      </c>
    </row>
    <row r="40" spans="1:21" ht="15.75">
      <c r="A40" s="47">
        <v>1984</v>
      </c>
      <c r="B40" s="35"/>
      <c r="C40" s="49">
        <v>8326</v>
      </c>
      <c r="D40" s="6"/>
      <c r="E40" s="6">
        <f t="shared" si="0"/>
        <v>8591</v>
      </c>
      <c r="F40" s="6">
        <f t="shared" si="1"/>
        <v>92.68764750493995</v>
      </c>
      <c r="G40" s="6"/>
      <c r="H40" s="52">
        <f t="shared" si="6"/>
        <v>1984</v>
      </c>
      <c r="I40" s="6">
        <f t="shared" si="7"/>
        <v>8405.62470499012</v>
      </c>
      <c r="J40" s="6">
        <f t="shared" si="8"/>
        <v>8776.37529500988</v>
      </c>
      <c r="K40" s="6">
        <f t="shared" si="9"/>
        <v>8326</v>
      </c>
      <c r="M40" s="87">
        <v>1523</v>
      </c>
      <c r="N40" s="87"/>
      <c r="O40" s="6">
        <f aca="true" t="shared" si="11" ref="O40:O58">AVERAGE(M38:M42)</f>
        <v>1493</v>
      </c>
      <c r="P40" s="6">
        <f t="shared" si="10"/>
        <v>38.63935817272331</v>
      </c>
      <c r="R40" s="1">
        <f aca="true" t="shared" si="12" ref="R40:R61">A40</f>
        <v>1984</v>
      </c>
      <c r="S40" s="6">
        <f aca="true" t="shared" si="13" ref="S40:S58">O40-2*P40</f>
        <v>1415.7212836545534</v>
      </c>
      <c r="T40" s="6">
        <f aca="true" t="shared" si="14" ref="T40:T58">O40+2*P40</f>
        <v>1570.2787163454466</v>
      </c>
      <c r="U40" s="6">
        <f aca="true" t="shared" si="15" ref="U40:U61">M40</f>
        <v>1523</v>
      </c>
    </row>
    <row r="41" spans="1:21" s="4" customFormat="1" ht="15.75">
      <c r="A41" s="54">
        <v>1985</v>
      </c>
      <c r="B41" s="31"/>
      <c r="C41" s="56">
        <v>8388</v>
      </c>
      <c r="D41" s="58"/>
      <c r="E41" s="6">
        <f t="shared" si="0"/>
        <v>8051.4</v>
      </c>
      <c r="F41" s="6">
        <f t="shared" si="1"/>
        <v>89.72959378042452</v>
      </c>
      <c r="G41" s="58"/>
      <c r="H41" s="52">
        <f t="shared" si="6"/>
        <v>1985</v>
      </c>
      <c r="I41" s="6">
        <f t="shared" si="7"/>
        <v>7871.94081243915</v>
      </c>
      <c r="J41" s="6">
        <f t="shared" si="8"/>
        <v>8230.859187560849</v>
      </c>
      <c r="K41" s="6">
        <f t="shared" si="9"/>
        <v>8388</v>
      </c>
      <c r="M41" s="87">
        <v>1522</v>
      </c>
      <c r="N41" s="87"/>
      <c r="O41" s="6">
        <f t="shared" si="11"/>
        <v>1435</v>
      </c>
      <c r="P41" s="6">
        <f t="shared" si="10"/>
        <v>37.881393849751625</v>
      </c>
      <c r="Q41" s="1"/>
      <c r="R41" s="1">
        <f t="shared" si="12"/>
        <v>1985</v>
      </c>
      <c r="S41" s="6">
        <f t="shared" si="13"/>
        <v>1359.2372123004968</v>
      </c>
      <c r="T41" s="6">
        <f t="shared" si="14"/>
        <v>1510.7627876995032</v>
      </c>
      <c r="U41" s="6">
        <f t="shared" si="15"/>
        <v>1522</v>
      </c>
    </row>
    <row r="42" spans="1:21" ht="15.75">
      <c r="A42" s="47">
        <v>1986</v>
      </c>
      <c r="B42" s="35"/>
      <c r="C42" s="49">
        <v>8023</v>
      </c>
      <c r="D42" s="6"/>
      <c r="E42" s="6">
        <f t="shared" si="0"/>
        <v>7857.2</v>
      </c>
      <c r="F42" s="6">
        <f t="shared" si="1"/>
        <v>88.64084837139139</v>
      </c>
      <c r="G42" s="6"/>
      <c r="H42" s="52">
        <f t="shared" si="6"/>
        <v>1986</v>
      </c>
      <c r="I42" s="6">
        <f t="shared" si="7"/>
        <v>7679.918303257217</v>
      </c>
      <c r="J42" s="6">
        <f t="shared" si="8"/>
        <v>8034.481696742782</v>
      </c>
      <c r="K42" s="6">
        <f t="shared" si="9"/>
        <v>8023</v>
      </c>
      <c r="M42" s="87">
        <v>1368</v>
      </c>
      <c r="N42" s="87"/>
      <c r="O42" s="6">
        <f t="shared" si="11"/>
        <v>1377.2</v>
      </c>
      <c r="P42" s="6">
        <f t="shared" si="10"/>
        <v>37.11064537299237</v>
      </c>
      <c r="R42" s="1">
        <f t="shared" si="12"/>
        <v>1986</v>
      </c>
      <c r="S42" s="6">
        <f t="shared" si="13"/>
        <v>1302.9787092540153</v>
      </c>
      <c r="T42" s="6">
        <f t="shared" si="14"/>
        <v>1451.4212907459848</v>
      </c>
      <c r="U42" s="6">
        <f t="shared" si="15"/>
        <v>1368</v>
      </c>
    </row>
    <row r="43" spans="1:21" ht="15.75">
      <c r="A43" s="47">
        <v>1987</v>
      </c>
      <c r="B43" s="35"/>
      <c r="C43" s="49">
        <v>7263</v>
      </c>
      <c r="D43" s="6"/>
      <c r="E43" s="6">
        <f t="shared" si="0"/>
        <v>7702.2</v>
      </c>
      <c r="F43" s="6">
        <f t="shared" si="1"/>
        <v>87.76217864205515</v>
      </c>
      <c r="G43" s="6"/>
      <c r="H43" s="52">
        <f t="shared" si="6"/>
        <v>1987</v>
      </c>
      <c r="I43" s="6">
        <f t="shared" si="7"/>
        <v>7526.67564271589</v>
      </c>
      <c r="J43" s="6">
        <f t="shared" si="8"/>
        <v>7877.72435728411</v>
      </c>
      <c r="K43" s="6">
        <f t="shared" si="9"/>
        <v>7263</v>
      </c>
      <c r="M43" s="87">
        <v>1251</v>
      </c>
      <c r="N43" s="87"/>
      <c r="O43" s="6">
        <f t="shared" si="11"/>
        <v>1315.8</v>
      </c>
      <c r="P43" s="6">
        <f t="shared" si="10"/>
        <v>36.27395760046041</v>
      </c>
      <c r="R43" s="1">
        <f t="shared" si="12"/>
        <v>1987</v>
      </c>
      <c r="S43" s="6">
        <f t="shared" si="13"/>
        <v>1243.252084799079</v>
      </c>
      <c r="T43" s="6">
        <f t="shared" si="14"/>
        <v>1388.3479152009209</v>
      </c>
      <c r="U43" s="6">
        <f t="shared" si="15"/>
        <v>1251</v>
      </c>
    </row>
    <row r="44" spans="1:21" ht="15.75">
      <c r="A44" s="47">
        <v>1988</v>
      </c>
      <c r="B44" s="35"/>
      <c r="C44" s="49">
        <v>7286</v>
      </c>
      <c r="D44" s="6"/>
      <c r="E44" s="6">
        <f t="shared" si="0"/>
        <v>7384.2</v>
      </c>
      <c r="F44" s="6">
        <f t="shared" si="1"/>
        <v>85.93136796304363</v>
      </c>
      <c r="G44" s="6"/>
      <c r="H44" s="52">
        <f t="shared" si="6"/>
        <v>1988</v>
      </c>
      <c r="I44" s="6">
        <f t="shared" si="7"/>
        <v>7212.337264073913</v>
      </c>
      <c r="J44" s="6">
        <f t="shared" si="8"/>
        <v>7556.062735926087</v>
      </c>
      <c r="K44" s="6">
        <f t="shared" si="9"/>
        <v>7286</v>
      </c>
      <c r="M44" s="87">
        <v>1222</v>
      </c>
      <c r="N44" s="87"/>
      <c r="O44" s="6">
        <f t="shared" si="11"/>
        <v>1237.6</v>
      </c>
      <c r="P44" s="6">
        <f t="shared" si="10"/>
        <v>35.17953950807202</v>
      </c>
      <c r="R44" s="1">
        <f t="shared" si="12"/>
        <v>1988</v>
      </c>
      <c r="S44" s="6">
        <f t="shared" si="13"/>
        <v>1167.2409209838559</v>
      </c>
      <c r="T44" s="6">
        <f t="shared" si="14"/>
        <v>1307.959079016144</v>
      </c>
      <c r="U44" s="6">
        <f t="shared" si="15"/>
        <v>1222</v>
      </c>
    </row>
    <row r="45" spans="1:21" ht="15.75">
      <c r="A45" s="47">
        <v>1989</v>
      </c>
      <c r="B45" s="35"/>
      <c r="C45" s="49">
        <v>7551</v>
      </c>
      <c r="D45" s="6"/>
      <c r="E45" s="6">
        <f t="shared" si="0"/>
        <v>7005.4</v>
      </c>
      <c r="F45" s="6">
        <f t="shared" si="1"/>
        <v>83.69826760453289</v>
      </c>
      <c r="G45" s="6"/>
      <c r="H45" s="52">
        <f t="shared" si="6"/>
        <v>1989</v>
      </c>
      <c r="I45" s="6">
        <f t="shared" si="7"/>
        <v>6838.003464790934</v>
      </c>
      <c r="J45" s="6">
        <f t="shared" si="8"/>
        <v>7172.796535209065</v>
      </c>
      <c r="K45" s="6">
        <f t="shared" si="9"/>
        <v>7551</v>
      </c>
      <c r="M45" s="87">
        <v>1216</v>
      </c>
      <c r="N45" s="87"/>
      <c r="O45" s="6">
        <f t="shared" si="11"/>
        <v>1168.2</v>
      </c>
      <c r="P45" s="6">
        <f t="shared" si="10"/>
        <v>34.178940884702676</v>
      </c>
      <c r="R45" s="1">
        <f t="shared" si="12"/>
        <v>1989</v>
      </c>
      <c r="S45" s="6">
        <f t="shared" si="13"/>
        <v>1099.8421182305947</v>
      </c>
      <c r="T45" s="6">
        <f t="shared" si="14"/>
        <v>1236.5578817694054</v>
      </c>
      <c r="U45" s="6">
        <f t="shared" si="15"/>
        <v>1216</v>
      </c>
    </row>
    <row r="46" spans="1:21" s="4" customFormat="1" ht="15.75">
      <c r="A46" s="54">
        <v>1990</v>
      </c>
      <c r="B46" s="31"/>
      <c r="C46" s="56">
        <v>6798</v>
      </c>
      <c r="D46" s="58"/>
      <c r="E46" s="6">
        <f t="shared" si="0"/>
        <v>6680.6</v>
      </c>
      <c r="F46" s="6">
        <f t="shared" si="1"/>
        <v>81.73493745027275</v>
      </c>
      <c r="G46" s="58"/>
      <c r="H46" s="52">
        <f t="shared" si="6"/>
        <v>1990</v>
      </c>
      <c r="I46" s="6">
        <f t="shared" si="7"/>
        <v>6517.130125099455</v>
      </c>
      <c r="J46" s="6">
        <f t="shared" si="8"/>
        <v>6844.069874900546</v>
      </c>
      <c r="K46" s="6">
        <f t="shared" si="9"/>
        <v>6798</v>
      </c>
      <c r="M46" s="87">
        <v>1131</v>
      </c>
      <c r="N46" s="87"/>
      <c r="O46" s="6">
        <f t="shared" si="11"/>
        <v>1097.4</v>
      </c>
      <c r="P46" s="6">
        <f t="shared" si="10"/>
        <v>33.12702823979235</v>
      </c>
      <c r="Q46" s="1"/>
      <c r="R46" s="1">
        <f t="shared" si="12"/>
        <v>1990</v>
      </c>
      <c r="S46" s="6">
        <f t="shared" si="13"/>
        <v>1031.1459435204154</v>
      </c>
      <c r="T46" s="6">
        <f t="shared" si="14"/>
        <v>1163.6540564795848</v>
      </c>
      <c r="U46" s="6">
        <f t="shared" si="15"/>
        <v>1131</v>
      </c>
    </row>
    <row r="47" spans="1:21" ht="15.75">
      <c r="A47" s="47">
        <v>1991</v>
      </c>
      <c r="B47" s="35"/>
      <c r="C47" s="49">
        <v>6129</v>
      </c>
      <c r="D47" s="6"/>
      <c r="E47" s="6">
        <f t="shared" si="0"/>
        <v>6194</v>
      </c>
      <c r="F47" s="6">
        <f t="shared" si="1"/>
        <v>78.70196947980399</v>
      </c>
      <c r="G47" s="6"/>
      <c r="H47" s="52">
        <f t="shared" si="6"/>
        <v>1991</v>
      </c>
      <c r="I47" s="6">
        <f t="shared" si="7"/>
        <v>6036.596061040392</v>
      </c>
      <c r="J47" s="6">
        <f t="shared" si="8"/>
        <v>6351.403938959608</v>
      </c>
      <c r="K47" s="6">
        <f t="shared" si="9"/>
        <v>6129</v>
      </c>
      <c r="M47" s="87">
        <v>1021</v>
      </c>
      <c r="N47" s="87"/>
      <c r="O47" s="6">
        <f t="shared" si="11"/>
        <v>1008.2</v>
      </c>
      <c r="P47" s="6">
        <f t="shared" si="10"/>
        <v>31.752165280497014</v>
      </c>
      <c r="R47" s="1">
        <f t="shared" si="12"/>
        <v>1991</v>
      </c>
      <c r="S47" s="6">
        <f t="shared" si="13"/>
        <v>944.695669439006</v>
      </c>
      <c r="T47" s="6">
        <f t="shared" si="14"/>
        <v>1071.704330560994</v>
      </c>
      <c r="U47" s="6">
        <f t="shared" si="15"/>
        <v>1021</v>
      </c>
    </row>
    <row r="48" spans="1:21" ht="15.75">
      <c r="A48" s="47">
        <v>1992</v>
      </c>
      <c r="B48" s="35"/>
      <c r="C48" s="49">
        <v>5639</v>
      </c>
      <c r="D48" s="6"/>
      <c r="E48" s="6">
        <f t="shared" si="0"/>
        <v>5798</v>
      </c>
      <c r="F48" s="6">
        <f t="shared" si="1"/>
        <v>76.14459928320589</v>
      </c>
      <c r="G48" s="6"/>
      <c r="H48" s="52">
        <f t="shared" si="6"/>
        <v>1992</v>
      </c>
      <c r="I48" s="6">
        <f t="shared" si="7"/>
        <v>5645.710801433588</v>
      </c>
      <c r="J48" s="6">
        <f t="shared" si="8"/>
        <v>5950.289198566412</v>
      </c>
      <c r="K48" s="6">
        <f t="shared" si="9"/>
        <v>5639</v>
      </c>
      <c r="M48" s="87">
        <v>897</v>
      </c>
      <c r="N48" s="87"/>
      <c r="O48" s="6">
        <f t="shared" si="11"/>
        <v>970.8</v>
      </c>
      <c r="P48" s="6">
        <f t="shared" si="10"/>
        <v>31.157663583779833</v>
      </c>
      <c r="R48" s="1">
        <f t="shared" si="12"/>
        <v>1992</v>
      </c>
      <c r="S48" s="6">
        <f t="shared" si="13"/>
        <v>908.4846728324403</v>
      </c>
      <c r="T48" s="6">
        <f t="shared" si="14"/>
        <v>1033.1153271675596</v>
      </c>
      <c r="U48" s="6">
        <f t="shared" si="15"/>
        <v>897</v>
      </c>
    </row>
    <row r="49" spans="1:21" ht="15.75">
      <c r="A49" s="47">
        <v>1993</v>
      </c>
      <c r="B49" s="35"/>
      <c r="C49" s="49">
        <v>4853</v>
      </c>
      <c r="D49" s="6"/>
      <c r="E49" s="6">
        <f t="shared" si="0"/>
        <v>5506.2</v>
      </c>
      <c r="F49" s="6">
        <f t="shared" si="1"/>
        <v>74.20377348895406</v>
      </c>
      <c r="G49" s="6"/>
      <c r="H49" s="52">
        <f t="shared" si="6"/>
        <v>1993</v>
      </c>
      <c r="I49" s="6">
        <f t="shared" si="7"/>
        <v>5357.792453022092</v>
      </c>
      <c r="J49" s="6">
        <f t="shared" si="8"/>
        <v>5654.607546977908</v>
      </c>
      <c r="K49" s="6">
        <f t="shared" si="9"/>
        <v>4853</v>
      </c>
      <c r="M49" s="87">
        <v>776</v>
      </c>
      <c r="N49" s="87"/>
      <c r="O49" s="6">
        <f t="shared" si="11"/>
        <v>934.6</v>
      </c>
      <c r="P49" s="6">
        <f t="shared" si="10"/>
        <v>30.571228303749916</v>
      </c>
      <c r="R49" s="1">
        <f t="shared" si="12"/>
        <v>1993</v>
      </c>
      <c r="S49" s="6">
        <f t="shared" si="13"/>
        <v>873.4575433925002</v>
      </c>
      <c r="T49" s="6">
        <f t="shared" si="14"/>
        <v>995.7424566074999</v>
      </c>
      <c r="U49" s="6">
        <f t="shared" si="15"/>
        <v>776</v>
      </c>
    </row>
    <row r="50" spans="1:21" ht="15.75">
      <c r="A50" s="47">
        <v>1994</v>
      </c>
      <c r="B50" s="35"/>
      <c r="C50" s="49">
        <v>5571</v>
      </c>
      <c r="D50" s="6"/>
      <c r="E50" s="6">
        <f t="shared" si="0"/>
        <v>5160</v>
      </c>
      <c r="F50" s="6">
        <f t="shared" si="1"/>
        <v>71.83313998427188</v>
      </c>
      <c r="G50" s="6"/>
      <c r="H50" s="52">
        <f t="shared" si="6"/>
        <v>1994</v>
      </c>
      <c r="I50" s="6">
        <f t="shared" si="7"/>
        <v>5016.333720031456</v>
      </c>
      <c r="J50" s="6">
        <f t="shared" si="8"/>
        <v>5303.666279968544</v>
      </c>
      <c r="K50" s="6">
        <f t="shared" si="9"/>
        <v>5571</v>
      </c>
      <c r="M50" s="87">
        <v>1029</v>
      </c>
      <c r="N50" s="87"/>
      <c r="O50" s="6">
        <f t="shared" si="11"/>
        <v>888.4</v>
      </c>
      <c r="P50" s="6">
        <f t="shared" si="10"/>
        <v>29.80603965641863</v>
      </c>
      <c r="R50" s="1">
        <f t="shared" si="12"/>
        <v>1994</v>
      </c>
      <c r="S50" s="6">
        <f t="shared" si="13"/>
        <v>828.7879206871627</v>
      </c>
      <c r="T50" s="6">
        <f t="shared" si="14"/>
        <v>948.0120793128373</v>
      </c>
      <c r="U50" s="6">
        <f t="shared" si="15"/>
        <v>1029</v>
      </c>
    </row>
    <row r="51" spans="1:21" s="4" customFormat="1" ht="15.75">
      <c r="A51" s="54">
        <v>1995</v>
      </c>
      <c r="B51" s="31"/>
      <c r="C51" s="56">
        <v>5339</v>
      </c>
      <c r="D51" s="58"/>
      <c r="E51" s="6">
        <f t="shared" si="0"/>
        <v>4917</v>
      </c>
      <c r="F51" s="6">
        <f t="shared" si="1"/>
        <v>70.12132343303284</v>
      </c>
      <c r="G51" s="58"/>
      <c r="H51" s="52">
        <f t="shared" si="6"/>
        <v>1995</v>
      </c>
      <c r="I51" s="6">
        <f t="shared" si="7"/>
        <v>4776.757353133934</v>
      </c>
      <c r="J51" s="6">
        <f t="shared" si="8"/>
        <v>5057.242646866066</v>
      </c>
      <c r="K51" s="6">
        <f t="shared" si="9"/>
        <v>5339</v>
      </c>
      <c r="M51" s="87">
        <v>950</v>
      </c>
      <c r="N51" s="87"/>
      <c r="O51" s="6">
        <f t="shared" si="11"/>
        <v>858</v>
      </c>
      <c r="P51" s="6">
        <f t="shared" si="10"/>
        <v>29.29163703175362</v>
      </c>
      <c r="Q51" s="1"/>
      <c r="R51" s="1">
        <f t="shared" si="12"/>
        <v>1995</v>
      </c>
      <c r="S51" s="6">
        <f t="shared" si="13"/>
        <v>799.4167259364928</v>
      </c>
      <c r="T51" s="6">
        <f t="shared" si="14"/>
        <v>916.5832740635072</v>
      </c>
      <c r="U51" s="6">
        <f t="shared" si="15"/>
        <v>950</v>
      </c>
    </row>
    <row r="52" spans="1:21" ht="15.75">
      <c r="A52" s="47">
        <v>1996</v>
      </c>
      <c r="B52" s="35"/>
      <c r="C52" s="49">
        <v>4398</v>
      </c>
      <c r="E52" s="6">
        <f t="shared" si="0"/>
        <v>4837.8</v>
      </c>
      <c r="F52" s="6">
        <f t="shared" si="1"/>
        <v>69.55429533824636</v>
      </c>
      <c r="H52" s="52">
        <f t="shared" si="6"/>
        <v>1996</v>
      </c>
      <c r="I52" s="6">
        <f t="shared" si="7"/>
        <v>4698.691409323507</v>
      </c>
      <c r="J52" s="6">
        <f t="shared" si="8"/>
        <v>4976.908590676493</v>
      </c>
      <c r="K52" s="6">
        <f t="shared" si="9"/>
        <v>4398</v>
      </c>
      <c r="M52" s="87">
        <v>790</v>
      </c>
      <c r="N52" s="87"/>
      <c r="O52" s="6">
        <f t="shared" si="11"/>
        <v>842.4</v>
      </c>
      <c r="P52" s="6">
        <f t="shared" si="10"/>
        <v>29.024127893874777</v>
      </c>
      <c r="R52" s="1">
        <f t="shared" si="12"/>
        <v>1996</v>
      </c>
      <c r="S52" s="6">
        <f t="shared" si="13"/>
        <v>784.3517442122504</v>
      </c>
      <c r="T52" s="6">
        <f t="shared" si="14"/>
        <v>900.4482557877495</v>
      </c>
      <c r="U52" s="6">
        <f t="shared" si="15"/>
        <v>790</v>
      </c>
    </row>
    <row r="53" spans="1:21" ht="15.75">
      <c r="A53" s="47">
        <v>1997</v>
      </c>
      <c r="B53" s="35"/>
      <c r="C53" s="49">
        <v>4424</v>
      </c>
      <c r="E53" s="6">
        <f t="shared" si="0"/>
        <v>4538.6</v>
      </c>
      <c r="F53" s="6">
        <f t="shared" si="1"/>
        <v>67.36913239756024</v>
      </c>
      <c r="H53" s="52">
        <f t="shared" si="6"/>
        <v>1997</v>
      </c>
      <c r="I53" s="6">
        <f t="shared" si="7"/>
        <v>4403.86173520488</v>
      </c>
      <c r="J53" s="6">
        <f t="shared" si="8"/>
        <v>4673.338264795121</v>
      </c>
      <c r="K53" s="6">
        <f t="shared" si="9"/>
        <v>4424</v>
      </c>
      <c r="M53" s="87">
        <v>745</v>
      </c>
      <c r="N53" s="87"/>
      <c r="O53" s="6">
        <f t="shared" si="11"/>
        <v>761.6</v>
      </c>
      <c r="P53" s="6">
        <f t="shared" si="10"/>
        <v>27.597101297056543</v>
      </c>
      <c r="R53" s="1">
        <f t="shared" si="12"/>
        <v>1997</v>
      </c>
      <c r="S53" s="6">
        <f t="shared" si="13"/>
        <v>706.4057974058869</v>
      </c>
      <c r="T53" s="6">
        <f t="shared" si="14"/>
        <v>816.7942025941131</v>
      </c>
      <c r="U53" s="6">
        <f t="shared" si="15"/>
        <v>745</v>
      </c>
    </row>
    <row r="54" spans="1:21" ht="15.75">
      <c r="A54" s="59">
        <v>1998</v>
      </c>
      <c r="B54" s="38"/>
      <c r="C54" s="61">
        <v>4457</v>
      </c>
      <c r="E54" s="6">
        <f t="shared" si="0"/>
        <v>4249.4</v>
      </c>
      <c r="F54" s="6">
        <f t="shared" si="1"/>
        <v>65.18742209966582</v>
      </c>
      <c r="H54" s="52">
        <f t="shared" si="6"/>
        <v>1998</v>
      </c>
      <c r="I54" s="6">
        <f t="shared" si="7"/>
        <v>4119.025155800668</v>
      </c>
      <c r="J54" s="6">
        <f t="shared" si="8"/>
        <v>4379.774844199332</v>
      </c>
      <c r="K54" s="6">
        <f t="shared" si="9"/>
        <v>4457</v>
      </c>
      <c r="M54" s="87">
        <v>698</v>
      </c>
      <c r="N54" s="87"/>
      <c r="O54" s="6">
        <f t="shared" si="11"/>
        <v>683.8</v>
      </c>
      <c r="P54" s="6">
        <f t="shared" si="10"/>
        <v>26.149569786136063</v>
      </c>
      <c r="R54" s="1">
        <f t="shared" si="12"/>
        <v>1998</v>
      </c>
      <c r="S54" s="6">
        <f t="shared" si="13"/>
        <v>631.5008604277278</v>
      </c>
      <c r="T54" s="6">
        <f t="shared" si="14"/>
        <v>736.0991395722721</v>
      </c>
      <c r="U54" s="6">
        <f t="shared" si="15"/>
        <v>698</v>
      </c>
    </row>
    <row r="55" spans="1:21" s="62" customFormat="1" ht="15.75">
      <c r="A55" s="59">
        <v>1999</v>
      </c>
      <c r="C55" s="61">
        <v>4075</v>
      </c>
      <c r="E55" s="6">
        <f t="shared" si="0"/>
        <v>4121.4</v>
      </c>
      <c r="F55" s="6">
        <f t="shared" si="1"/>
        <v>64.19813081391077</v>
      </c>
      <c r="H55" s="52">
        <f t="shared" si="6"/>
        <v>1999</v>
      </c>
      <c r="I55" s="6">
        <f t="shared" si="7"/>
        <v>3993.0037383721783</v>
      </c>
      <c r="J55" s="6">
        <f t="shared" si="8"/>
        <v>4249.796261627821</v>
      </c>
      <c r="K55" s="6">
        <f t="shared" si="9"/>
        <v>4075</v>
      </c>
      <c r="M55" s="87">
        <v>625</v>
      </c>
      <c r="N55" s="87"/>
      <c r="O55" s="6">
        <f t="shared" si="11"/>
        <v>634.6</v>
      </c>
      <c r="P55" s="6">
        <f t="shared" si="10"/>
        <v>25.191268328530025</v>
      </c>
      <c r="Q55" s="1"/>
      <c r="R55" s="1">
        <f t="shared" si="12"/>
        <v>1999</v>
      </c>
      <c r="S55" s="6">
        <f t="shared" si="13"/>
        <v>584.2174633429399</v>
      </c>
      <c r="T55" s="6">
        <f t="shared" si="14"/>
        <v>684.9825366570601</v>
      </c>
      <c r="U55" s="6">
        <f t="shared" si="15"/>
        <v>625</v>
      </c>
    </row>
    <row r="56" spans="1:21" s="63" customFormat="1" ht="15.75">
      <c r="A56" s="44">
        <v>2000</v>
      </c>
      <c r="C56" s="65">
        <v>3893</v>
      </c>
      <c r="E56" s="6">
        <f t="shared" si="0"/>
        <v>3941.4</v>
      </c>
      <c r="F56" s="6">
        <f t="shared" si="1"/>
        <v>62.78057024271124</v>
      </c>
      <c r="H56" s="52">
        <f t="shared" si="6"/>
        <v>2000</v>
      </c>
      <c r="I56" s="6">
        <f t="shared" si="7"/>
        <v>3815.8388595145775</v>
      </c>
      <c r="J56" s="6">
        <f t="shared" si="8"/>
        <v>4066.9611404854227</v>
      </c>
      <c r="K56" s="6">
        <f t="shared" si="9"/>
        <v>3893</v>
      </c>
      <c r="M56" s="87">
        <v>561</v>
      </c>
      <c r="N56" s="87"/>
      <c r="O56" s="6">
        <f t="shared" si="11"/>
        <v>591</v>
      </c>
      <c r="P56" s="6">
        <f t="shared" si="10"/>
        <v>24.310491562286437</v>
      </c>
      <c r="Q56" s="1"/>
      <c r="R56" s="1">
        <f t="shared" si="12"/>
        <v>2000</v>
      </c>
      <c r="S56" s="6">
        <f t="shared" si="13"/>
        <v>542.3790168754272</v>
      </c>
      <c r="T56" s="6">
        <f t="shared" si="14"/>
        <v>639.6209831245728</v>
      </c>
      <c r="U56" s="6">
        <f t="shared" si="15"/>
        <v>561</v>
      </c>
    </row>
    <row r="57" spans="1:21" s="4" customFormat="1" ht="15.75">
      <c r="A57" s="59">
        <v>2001</v>
      </c>
      <c r="B57" s="63"/>
      <c r="C57" s="61">
        <v>3758</v>
      </c>
      <c r="D57" s="63"/>
      <c r="E57" s="6">
        <f t="shared" si="0"/>
        <v>3707</v>
      </c>
      <c r="F57" s="6">
        <f t="shared" si="1"/>
        <v>60.88513775955508</v>
      </c>
      <c r="G57" s="63"/>
      <c r="H57" s="52">
        <f t="shared" si="6"/>
        <v>2001</v>
      </c>
      <c r="I57" s="6">
        <f t="shared" si="7"/>
        <v>3585.2297244808897</v>
      </c>
      <c r="J57" s="6">
        <f t="shared" si="8"/>
        <v>3828.7702755191103</v>
      </c>
      <c r="K57" s="6">
        <f t="shared" si="9"/>
        <v>3758</v>
      </c>
      <c r="M57" s="87">
        <v>544</v>
      </c>
      <c r="N57" s="87"/>
      <c r="O57" s="6">
        <f t="shared" si="11"/>
        <v>537.6</v>
      </c>
      <c r="P57" s="6">
        <f t="shared" si="10"/>
        <v>23.186202793903103</v>
      </c>
      <c r="Q57" s="1"/>
      <c r="R57" s="1">
        <f t="shared" si="12"/>
        <v>2001</v>
      </c>
      <c r="S57" s="6">
        <f t="shared" si="13"/>
        <v>491.2275944121938</v>
      </c>
      <c r="T57" s="6">
        <f t="shared" si="14"/>
        <v>583.9724055878062</v>
      </c>
      <c r="U57" s="6">
        <f t="shared" si="15"/>
        <v>544</v>
      </c>
    </row>
    <row r="58" spans="1:21" s="4" customFormat="1" ht="15.75">
      <c r="A58" s="59">
        <v>2002</v>
      </c>
      <c r="B58" s="63"/>
      <c r="C58" s="61">
        <v>3524</v>
      </c>
      <c r="D58" s="63"/>
      <c r="E58" s="6">
        <f t="shared" si="0"/>
        <v>3503.8</v>
      </c>
      <c r="F58" s="6">
        <f t="shared" si="1"/>
        <v>59.19290498024235</v>
      </c>
      <c r="G58" s="63"/>
      <c r="H58" s="52">
        <f t="shared" si="6"/>
        <v>2002</v>
      </c>
      <c r="I58" s="6">
        <f t="shared" si="7"/>
        <v>3385.4141900395157</v>
      </c>
      <c r="J58" s="6">
        <f t="shared" si="8"/>
        <v>3622.1858099604847</v>
      </c>
      <c r="K58" s="6">
        <f t="shared" si="9"/>
        <v>3524</v>
      </c>
      <c r="M58" s="87">
        <v>527</v>
      </c>
      <c r="N58" s="87"/>
      <c r="O58" s="6">
        <f t="shared" si="11"/>
        <v>489.2</v>
      </c>
      <c r="P58" s="6">
        <f t="shared" si="10"/>
        <v>22.117866081518805</v>
      </c>
      <c r="Q58" s="1"/>
      <c r="R58" s="1">
        <f t="shared" si="12"/>
        <v>2002</v>
      </c>
      <c r="S58" s="6">
        <f t="shared" si="13"/>
        <v>444.9642678369624</v>
      </c>
      <c r="T58" s="6">
        <f t="shared" si="14"/>
        <v>533.4357321630376</v>
      </c>
      <c r="U58" s="6">
        <f t="shared" si="15"/>
        <v>527</v>
      </c>
    </row>
    <row r="59" spans="1:21" s="4" customFormat="1" ht="15.75">
      <c r="A59" s="59">
        <v>2003</v>
      </c>
      <c r="B59" s="63"/>
      <c r="C59" s="61">
        <v>3285</v>
      </c>
      <c r="D59" s="63"/>
      <c r="E59" s="6">
        <f>AVERAGE(C57:C61)</f>
        <v>3312.8</v>
      </c>
      <c r="F59" s="6">
        <f t="shared" si="1"/>
        <v>57.55692834055689</v>
      </c>
      <c r="G59" s="63"/>
      <c r="H59" s="52">
        <f t="shared" si="6"/>
        <v>2003</v>
      </c>
      <c r="I59" s="6">
        <f>E59-2*F59</f>
        <v>3197.6861433188865</v>
      </c>
      <c r="J59" s="6">
        <f>E59+2*F59</f>
        <v>3427.913856681114</v>
      </c>
      <c r="K59" s="6">
        <f t="shared" si="9"/>
        <v>3285</v>
      </c>
      <c r="M59" s="87">
        <v>431</v>
      </c>
      <c r="N59" s="87"/>
      <c r="O59" s="6">
        <f>AVERAGE(M57:M61)</f>
        <v>450.6</v>
      </c>
      <c r="P59" s="6">
        <f t="shared" si="10"/>
        <v>21.227340860315028</v>
      </c>
      <c r="R59" s="1">
        <f t="shared" si="12"/>
        <v>2003</v>
      </c>
      <c r="S59" s="6">
        <f>O59-2*P59</f>
        <v>408.14531827937</v>
      </c>
      <c r="T59" s="6">
        <f>O59+2*P59</f>
        <v>493.0546817206301</v>
      </c>
      <c r="U59" s="6">
        <f t="shared" si="15"/>
        <v>431</v>
      </c>
    </row>
    <row r="60" spans="1:21" ht="15.75">
      <c r="A60" s="59">
        <v>2004</v>
      </c>
      <c r="B60" s="62"/>
      <c r="C60" s="61">
        <v>3059</v>
      </c>
      <c r="H60" s="52">
        <f t="shared" si="6"/>
        <v>2004</v>
      </c>
      <c r="I60" s="6"/>
      <c r="J60" s="6"/>
      <c r="K60" s="6">
        <f t="shared" si="9"/>
        <v>3059</v>
      </c>
      <c r="M60" s="87">
        <v>383</v>
      </c>
      <c r="N60" s="87"/>
      <c r="R60" s="1">
        <f t="shared" si="12"/>
        <v>2004</v>
      </c>
      <c r="U60" s="6">
        <f t="shared" si="15"/>
        <v>383</v>
      </c>
    </row>
    <row r="61" spans="1:21" ht="15.75">
      <c r="A61" s="47">
        <v>2005</v>
      </c>
      <c r="B61" s="35"/>
      <c r="C61" s="61">
        <v>2938</v>
      </c>
      <c r="H61" s="1">
        <f t="shared" si="6"/>
        <v>2005</v>
      </c>
      <c r="K61" s="1">
        <f t="shared" si="9"/>
        <v>2938</v>
      </c>
      <c r="M61" s="1">
        <v>368</v>
      </c>
      <c r="R61" s="1">
        <f t="shared" si="12"/>
        <v>2005</v>
      </c>
      <c r="U61" s="1">
        <f t="shared" si="15"/>
        <v>368</v>
      </c>
    </row>
    <row r="62" spans="1:3" ht="15.75">
      <c r="A62" s="47"/>
      <c r="B62" s="35"/>
      <c r="C62" s="35"/>
    </row>
    <row r="63" spans="1:3" ht="15.75">
      <c r="A63" s="47"/>
      <c r="B63" s="35"/>
      <c r="C63" s="35"/>
    </row>
    <row r="64" spans="1:3" ht="15.75">
      <c r="A64" s="47"/>
      <c r="B64" s="35"/>
      <c r="C64" s="35"/>
    </row>
    <row r="65" spans="1:3" ht="15.75">
      <c r="A65" s="47"/>
      <c r="B65" s="35"/>
      <c r="C65" s="35"/>
    </row>
    <row r="66" ht="12.75">
      <c r="A66" s="71"/>
    </row>
    <row r="67" ht="12.75">
      <c r="A67" s="71"/>
    </row>
    <row r="68" ht="12.75">
      <c r="A68" s="71"/>
    </row>
    <row r="69" ht="12.75">
      <c r="A69" s="7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5">
      <selection activeCell="P61" sqref="P6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>
    <row r="1" ht="20.25">
      <c r="A1" s="26" t="s">
        <v>17</v>
      </c>
    </row>
    <row r="23" ht="20.25">
      <c r="A23" s="26" t="s">
        <v>18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>
    <row r="2" ht="22.5" customHeight="1">
      <c r="B2" s="27" t="s">
        <v>19</v>
      </c>
    </row>
    <row r="3" ht="20.25">
      <c r="A3" s="26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37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2" ht="26.25">
      <c r="B2" s="28" t="s">
        <v>20</v>
      </c>
    </row>
    <row r="37" ht="26.25">
      <c r="B37" s="28" t="s">
        <v>21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2" ht="26.25">
      <c r="B2" s="28" t="s">
        <v>22</v>
      </c>
    </row>
  </sheetData>
  <printOptions/>
  <pageMargins left="0.75" right="0.75" top="1" bottom="1" header="0.5" footer="0.5"/>
  <pageSetup fitToHeight="1" fitToWidth="1" horizontalDpi="300" verticalDpi="3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2" ht="26.25">
      <c r="B2" s="28" t="s">
        <v>23</v>
      </c>
    </row>
  </sheetData>
  <printOptions/>
  <pageMargins left="0.75" right="0.75" top="1" bottom="1" header="0.5" footer="0.5"/>
  <pageSetup fitToHeight="1" fitToWidth="1" horizontalDpi="300" verticalDpi="3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pane ySplit="3" topLeftCell="BM4" activePane="bottomLeft" state="frozen"/>
      <selection pane="topLeft" activeCell="L29" sqref="L29"/>
      <selection pane="bottomLeft" activeCell="L29" sqref="L29"/>
    </sheetView>
  </sheetViews>
  <sheetFormatPr defaultColWidth="9.140625" defaultRowHeight="12.75"/>
  <cols>
    <col min="1" max="4" width="9.140625" style="1" customWidth="1"/>
    <col min="5" max="5" width="10.421875" style="1" customWidth="1"/>
    <col min="6" max="16384" width="9.140625" style="1" customWidth="1"/>
  </cols>
  <sheetData>
    <row r="1" spans="2:7" ht="12.75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2:7" ht="12.75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ht="12.75">
      <c r="H3" s="6"/>
    </row>
    <row r="4" spans="1:8" ht="12.75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8" ht="12.75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ht="12.75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8" ht="12.75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8" ht="12.75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8" ht="12.75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8" ht="12.75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8" ht="12.75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8" ht="12.75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8" ht="12.75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8" ht="12.75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8" ht="12.75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8" ht="12.75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8" ht="12.75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8" ht="12.75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8" ht="12.75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8" ht="12.75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8" ht="12.75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8" ht="12.75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8" ht="12.75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8" ht="12.75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ht="12.75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8" ht="12.75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8" ht="12.75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8" ht="12.75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8" ht="12.75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8" ht="12.75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8" ht="12.75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8" ht="12.75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 ht="12.75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 ht="12.75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 ht="12.75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 ht="12.75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 ht="12.75">
      <c r="A37" s="1">
        <v>1999</v>
      </c>
      <c r="B37" s="6">
        <v>3494</v>
      </c>
      <c r="C37" s="6">
        <v>15416</v>
      </c>
      <c r="D37" s="12">
        <v>39770</v>
      </c>
      <c r="E37" s="12">
        <v>26185</v>
      </c>
      <c r="F37" s="13">
        <v>4075</v>
      </c>
      <c r="G37" s="13">
        <v>21003</v>
      </c>
      <c r="H37" s="6"/>
    </row>
    <row r="38" spans="1:8" ht="12.75">
      <c r="A38" s="1">
        <v>2000</v>
      </c>
      <c r="B38" s="6">
        <v>3303</v>
      </c>
      <c r="C38" s="6">
        <v>15126</v>
      </c>
      <c r="D38" s="11">
        <v>39561</v>
      </c>
      <c r="E38" s="11">
        <v>25936</v>
      </c>
      <c r="F38" s="6">
        <v>3893</v>
      </c>
      <c r="G38" s="6">
        <v>20511</v>
      </c>
      <c r="H38" s="6"/>
    </row>
    <row r="39" spans="1:7" ht="12.75">
      <c r="A39" s="1">
        <v>2001</v>
      </c>
      <c r="B39" s="6">
        <v>3149</v>
      </c>
      <c r="C39" s="6">
        <v>14726</v>
      </c>
      <c r="D39" s="12">
        <v>40065</v>
      </c>
      <c r="E39" s="12">
        <v>26342</v>
      </c>
      <c r="F39" s="6">
        <v>3758</v>
      </c>
      <c r="G39" s="6">
        <v>19913</v>
      </c>
    </row>
    <row r="40" spans="1:7" ht="12.75">
      <c r="A40" s="1">
        <v>2002</v>
      </c>
      <c r="B40" s="6">
        <v>2950</v>
      </c>
      <c r="C40" s="6">
        <v>14340</v>
      </c>
      <c r="D40" s="12">
        <v>41535</v>
      </c>
      <c r="E40" s="12">
        <v>27262</v>
      </c>
      <c r="F40" s="6">
        <v>3524</v>
      </c>
      <c r="G40" s="6">
        <v>19273</v>
      </c>
    </row>
    <row r="41" spans="1:7" ht="12.75">
      <c r="A41" s="1">
        <v>2003</v>
      </c>
      <c r="B41" s="6">
        <v>2793</v>
      </c>
      <c r="C41" s="6">
        <v>13910</v>
      </c>
      <c r="D41" s="12">
        <v>42038</v>
      </c>
      <c r="E41" s="12">
        <v>27682</v>
      </c>
      <c r="F41" s="6">
        <v>3285</v>
      </c>
      <c r="G41" s="6">
        <v>18741</v>
      </c>
    </row>
    <row r="42" spans="1:7" ht="12.75">
      <c r="A42" s="1">
        <v>2004</v>
      </c>
      <c r="B42" s="6">
        <v>2603</v>
      </c>
      <c r="C42" s="6">
        <v>13886</v>
      </c>
      <c r="D42" s="12">
        <v>42705</v>
      </c>
      <c r="E42" s="12">
        <v>28209</v>
      </c>
      <c r="F42" s="6">
        <v>3059</v>
      </c>
      <c r="G42" s="6">
        <v>18452</v>
      </c>
    </row>
    <row r="43" spans="1:7" ht="12.75">
      <c r="A43" s="1">
        <v>2005</v>
      </c>
      <c r="B43" s="6">
        <v>2509</v>
      </c>
      <c r="C43" s="6">
        <v>13397</v>
      </c>
      <c r="D43" s="12">
        <v>42718</v>
      </c>
      <c r="E43" s="12">
        <v>28055</v>
      </c>
      <c r="F43" s="6">
        <v>2938</v>
      </c>
      <c r="G43" s="6">
        <v>17821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6"/>
  <sheetViews>
    <sheetView zoomScale="75" zoomScaleNormal="75" workbookViewId="0" topLeftCell="A17">
      <selection activeCell="P5" sqref="P5"/>
    </sheetView>
  </sheetViews>
  <sheetFormatPr defaultColWidth="9.140625" defaultRowHeight="12.75"/>
  <sheetData>
    <row r="4" spans="2:10" ht="83.25" customHeight="1">
      <c r="B4" s="18" t="s">
        <v>12</v>
      </c>
      <c r="E4" s="18" t="s">
        <v>13</v>
      </c>
      <c r="F4" s="18" t="s">
        <v>14</v>
      </c>
      <c r="G4" s="18"/>
      <c r="I4" s="18" t="s">
        <v>15</v>
      </c>
      <c r="J4" s="18" t="s">
        <v>16</v>
      </c>
    </row>
    <row r="5" spans="1:10" ht="12.75">
      <c r="A5" s="19">
        <v>1950</v>
      </c>
      <c r="B5">
        <v>529</v>
      </c>
      <c r="D5" s="20">
        <f aca="true" t="shared" si="0" ref="D5:D39">A5</f>
        <v>1950</v>
      </c>
      <c r="E5" s="21">
        <f aca="true" t="shared" si="1" ref="E5:E36">B5+F5</f>
        <v>5082</v>
      </c>
      <c r="F5" s="22">
        <v>4553</v>
      </c>
      <c r="G5" s="21"/>
      <c r="H5" s="20">
        <f aca="true" t="shared" si="2" ref="H5:H39">D5</f>
        <v>1950</v>
      </c>
      <c r="I5" s="21">
        <f aca="true" t="shared" si="3" ref="I5:I36">E5+J5</f>
        <v>15856</v>
      </c>
      <c r="J5" s="22">
        <v>10774</v>
      </c>
    </row>
    <row r="6" spans="1:10" ht="12.75">
      <c r="A6" s="23">
        <v>1951</v>
      </c>
      <c r="B6">
        <v>544</v>
      </c>
      <c r="D6" s="20">
        <f t="shared" si="0"/>
        <v>1951</v>
      </c>
      <c r="E6" s="21">
        <f t="shared" si="1"/>
        <v>5089</v>
      </c>
      <c r="F6" s="22">
        <v>4545</v>
      </c>
      <c r="G6" s="21"/>
      <c r="H6" s="20">
        <f t="shared" si="2"/>
        <v>1951</v>
      </c>
      <c r="I6" s="21">
        <f t="shared" si="3"/>
        <v>16895</v>
      </c>
      <c r="J6" s="22">
        <v>11806</v>
      </c>
    </row>
    <row r="7" spans="1:10" ht="12.75">
      <c r="A7" s="23">
        <v>1952</v>
      </c>
      <c r="B7">
        <v>485</v>
      </c>
      <c r="D7" s="20">
        <f t="shared" si="0"/>
        <v>1952</v>
      </c>
      <c r="E7" s="21">
        <f t="shared" si="1"/>
        <v>4909</v>
      </c>
      <c r="F7" s="22">
        <v>4424</v>
      </c>
      <c r="G7" s="21"/>
      <c r="H7" s="20">
        <f t="shared" si="2"/>
        <v>1952</v>
      </c>
      <c r="I7" s="21">
        <f t="shared" si="3"/>
        <v>16547</v>
      </c>
      <c r="J7" s="22">
        <v>11638</v>
      </c>
    </row>
    <row r="8" spans="1:10" ht="12.75">
      <c r="A8" s="23">
        <v>1953</v>
      </c>
      <c r="B8">
        <v>579</v>
      </c>
      <c r="D8" s="20">
        <f t="shared" si="0"/>
        <v>1953</v>
      </c>
      <c r="E8" s="21">
        <f t="shared" si="1"/>
        <v>5749</v>
      </c>
      <c r="F8" s="22">
        <v>5170</v>
      </c>
      <c r="G8" s="21"/>
      <c r="H8" s="20">
        <f t="shared" si="2"/>
        <v>1953</v>
      </c>
      <c r="I8" s="21">
        <f t="shared" si="3"/>
        <v>18343</v>
      </c>
      <c r="J8" s="22">
        <v>12594</v>
      </c>
    </row>
    <row r="9" spans="1:10" ht="12.75">
      <c r="A9" s="23">
        <v>1954</v>
      </c>
      <c r="B9">
        <v>545</v>
      </c>
      <c r="D9" s="20">
        <f t="shared" si="0"/>
        <v>1954</v>
      </c>
      <c r="E9" s="21">
        <f t="shared" si="1"/>
        <v>5420</v>
      </c>
      <c r="F9" s="22">
        <v>4875</v>
      </c>
      <c r="G9" s="21"/>
      <c r="H9" s="20">
        <f t="shared" si="2"/>
        <v>1954</v>
      </c>
      <c r="I9" s="21">
        <f t="shared" si="3"/>
        <v>18901</v>
      </c>
      <c r="J9" s="22">
        <v>13481</v>
      </c>
    </row>
    <row r="10" spans="1:10" ht="12.75">
      <c r="A10" s="19">
        <v>1955</v>
      </c>
      <c r="B10">
        <v>610</v>
      </c>
      <c r="D10" s="20">
        <f t="shared" si="0"/>
        <v>1955</v>
      </c>
      <c r="E10" s="21">
        <f t="shared" si="1"/>
        <v>5706</v>
      </c>
      <c r="F10" s="22">
        <v>5096</v>
      </c>
      <c r="G10" s="21"/>
      <c r="H10" s="20">
        <f t="shared" si="2"/>
        <v>1955</v>
      </c>
      <c r="I10" s="21">
        <f t="shared" si="3"/>
        <v>20899</v>
      </c>
      <c r="J10" s="22">
        <v>15193</v>
      </c>
    </row>
    <row r="11" spans="1:10" ht="12.75">
      <c r="A11" s="23">
        <v>1956</v>
      </c>
      <c r="B11">
        <v>540</v>
      </c>
      <c r="D11" s="20">
        <f t="shared" si="0"/>
        <v>1956</v>
      </c>
      <c r="E11" s="21">
        <f t="shared" si="1"/>
        <v>5589</v>
      </c>
      <c r="F11" s="22">
        <v>5049</v>
      </c>
      <c r="G11" s="21"/>
      <c r="H11" s="20">
        <f t="shared" si="2"/>
        <v>1956</v>
      </c>
      <c r="I11" s="21">
        <f t="shared" si="3"/>
        <v>21459</v>
      </c>
      <c r="J11" s="22">
        <v>15870</v>
      </c>
    </row>
    <row r="12" spans="1:10" ht="12.75">
      <c r="A12" s="23">
        <v>1957</v>
      </c>
      <c r="B12">
        <v>550</v>
      </c>
      <c r="D12" s="20">
        <f t="shared" si="0"/>
        <v>1957</v>
      </c>
      <c r="E12" s="21">
        <f t="shared" si="1"/>
        <v>5556</v>
      </c>
      <c r="F12" s="22">
        <v>5006</v>
      </c>
      <c r="G12" s="21"/>
      <c r="H12" s="20">
        <f t="shared" si="2"/>
        <v>1957</v>
      </c>
      <c r="I12" s="21">
        <f t="shared" si="3"/>
        <v>21417</v>
      </c>
      <c r="J12" s="22">
        <v>15861</v>
      </c>
    </row>
    <row r="13" spans="1:10" ht="12.75">
      <c r="A13" s="23">
        <v>1958</v>
      </c>
      <c r="B13">
        <v>605</v>
      </c>
      <c r="D13" s="20">
        <f t="shared" si="0"/>
        <v>1958</v>
      </c>
      <c r="E13" s="21">
        <f t="shared" si="1"/>
        <v>5907</v>
      </c>
      <c r="F13" s="22">
        <v>5302</v>
      </c>
      <c r="G13" s="21"/>
      <c r="H13" s="20">
        <f t="shared" si="2"/>
        <v>1958</v>
      </c>
      <c r="I13" s="21">
        <f t="shared" si="3"/>
        <v>22830</v>
      </c>
      <c r="J13" s="22">
        <v>16923</v>
      </c>
    </row>
    <row r="14" spans="1:10" ht="12.75">
      <c r="A14" s="23">
        <v>1959</v>
      </c>
      <c r="B14">
        <v>604</v>
      </c>
      <c r="D14" s="20">
        <f t="shared" si="0"/>
        <v>1959</v>
      </c>
      <c r="E14" s="21">
        <f t="shared" si="1"/>
        <v>6940</v>
      </c>
      <c r="F14" s="22">
        <v>6336</v>
      </c>
      <c r="G14" s="21"/>
      <c r="H14" s="20">
        <f t="shared" si="2"/>
        <v>1959</v>
      </c>
      <c r="I14" s="21">
        <f t="shared" si="3"/>
        <v>25011</v>
      </c>
      <c r="J14" s="22">
        <v>18071</v>
      </c>
    </row>
    <row r="15" spans="1:10" ht="12.75">
      <c r="A15" s="19">
        <v>1960</v>
      </c>
      <c r="B15">
        <v>648</v>
      </c>
      <c r="D15" s="20">
        <f t="shared" si="0"/>
        <v>1960</v>
      </c>
      <c r="E15" s="21">
        <f t="shared" si="1"/>
        <v>7280</v>
      </c>
      <c r="F15" s="22">
        <v>6632</v>
      </c>
      <c r="G15" s="21"/>
      <c r="H15" s="20">
        <f t="shared" si="2"/>
        <v>1960</v>
      </c>
      <c r="I15" s="21">
        <f t="shared" si="3"/>
        <v>26315</v>
      </c>
      <c r="J15" s="22">
        <v>19035</v>
      </c>
    </row>
    <row r="16" spans="1:10" ht="12.75">
      <c r="A16" s="23">
        <v>1961</v>
      </c>
      <c r="B16">
        <v>671</v>
      </c>
      <c r="D16" s="20">
        <f t="shared" si="0"/>
        <v>1961</v>
      </c>
      <c r="E16" s="21">
        <f t="shared" si="1"/>
        <v>7899</v>
      </c>
      <c r="F16" s="22">
        <v>7228</v>
      </c>
      <c r="G16" s="21"/>
      <c r="H16" s="20">
        <f t="shared" si="2"/>
        <v>1961</v>
      </c>
      <c r="I16" s="21">
        <f t="shared" si="3"/>
        <v>27362</v>
      </c>
      <c r="J16" s="22">
        <v>19463</v>
      </c>
    </row>
    <row r="17" spans="1:10" ht="12.75">
      <c r="A17" s="23">
        <v>1962</v>
      </c>
      <c r="B17">
        <v>664</v>
      </c>
      <c r="D17" s="20">
        <f t="shared" si="0"/>
        <v>1962</v>
      </c>
      <c r="E17" s="21">
        <f t="shared" si="1"/>
        <v>7716</v>
      </c>
      <c r="F17" s="22">
        <v>7052</v>
      </c>
      <c r="G17" s="21"/>
      <c r="H17" s="20">
        <f t="shared" si="2"/>
        <v>1962</v>
      </c>
      <c r="I17" s="21">
        <f t="shared" si="3"/>
        <v>26703</v>
      </c>
      <c r="J17" s="22">
        <v>18987</v>
      </c>
    </row>
    <row r="18" spans="1:10" ht="12.75">
      <c r="A18" s="23">
        <v>1963</v>
      </c>
      <c r="B18">
        <v>712</v>
      </c>
      <c r="D18" s="20">
        <f t="shared" si="0"/>
        <v>1963</v>
      </c>
      <c r="E18" s="21">
        <f t="shared" si="1"/>
        <v>7939</v>
      </c>
      <c r="F18" s="22">
        <v>7227</v>
      </c>
      <c r="G18" s="21"/>
      <c r="H18" s="20">
        <f t="shared" si="2"/>
        <v>1963</v>
      </c>
      <c r="I18" s="21">
        <f t="shared" si="3"/>
        <v>27728</v>
      </c>
      <c r="J18" s="22">
        <v>19789</v>
      </c>
    </row>
    <row r="19" spans="1:10" ht="12.75">
      <c r="A19" s="23">
        <v>1964</v>
      </c>
      <c r="B19">
        <v>754</v>
      </c>
      <c r="D19" s="20">
        <f t="shared" si="0"/>
        <v>1964</v>
      </c>
      <c r="E19" s="21">
        <f t="shared" si="1"/>
        <v>8890</v>
      </c>
      <c r="F19" s="22">
        <v>8136</v>
      </c>
      <c r="G19" s="21"/>
      <c r="H19" s="20">
        <f t="shared" si="2"/>
        <v>1964</v>
      </c>
      <c r="I19" s="21">
        <f t="shared" si="3"/>
        <v>30527</v>
      </c>
      <c r="J19" s="22">
        <v>21637</v>
      </c>
    </row>
    <row r="20" spans="1:10" ht="12.75">
      <c r="A20" s="19">
        <v>1965</v>
      </c>
      <c r="B20">
        <v>743</v>
      </c>
      <c r="D20" s="20">
        <f t="shared" si="0"/>
        <v>1965</v>
      </c>
      <c r="E20" s="21">
        <f t="shared" si="1"/>
        <v>9487</v>
      </c>
      <c r="F20" s="22">
        <v>8744</v>
      </c>
      <c r="G20" s="21"/>
      <c r="H20" s="20">
        <f t="shared" si="2"/>
        <v>1965</v>
      </c>
      <c r="I20" s="21">
        <f t="shared" si="3"/>
        <v>31827</v>
      </c>
      <c r="J20" s="22">
        <v>22340</v>
      </c>
    </row>
    <row r="21" spans="1:10" ht="12.75">
      <c r="A21" s="23">
        <v>1966</v>
      </c>
      <c r="B21">
        <v>790</v>
      </c>
      <c r="D21" s="20">
        <f t="shared" si="0"/>
        <v>1966</v>
      </c>
      <c r="E21" s="21">
        <f t="shared" si="1"/>
        <v>10043</v>
      </c>
      <c r="F21" s="22">
        <v>9253</v>
      </c>
      <c r="G21" s="21"/>
      <c r="H21" s="20">
        <f t="shared" si="2"/>
        <v>1966</v>
      </c>
      <c r="I21" s="21">
        <f t="shared" si="3"/>
        <v>32280</v>
      </c>
      <c r="J21" s="22">
        <v>22237</v>
      </c>
    </row>
    <row r="22" spans="1:10" ht="12.75">
      <c r="A22" s="23">
        <v>1967</v>
      </c>
      <c r="B22">
        <v>778</v>
      </c>
      <c r="D22" s="20">
        <f t="shared" si="0"/>
        <v>1967</v>
      </c>
      <c r="E22" s="21">
        <f t="shared" si="1"/>
        <v>10036</v>
      </c>
      <c r="F22" s="22">
        <v>9258</v>
      </c>
      <c r="G22" s="21"/>
      <c r="H22" s="20">
        <f t="shared" si="2"/>
        <v>1967</v>
      </c>
      <c r="I22" s="21">
        <f t="shared" si="3"/>
        <v>31760</v>
      </c>
      <c r="J22" s="22">
        <v>21724</v>
      </c>
    </row>
    <row r="23" spans="1:10" ht="12.75">
      <c r="A23" s="23">
        <v>1968</v>
      </c>
      <c r="B23">
        <v>769</v>
      </c>
      <c r="D23" s="20">
        <f t="shared" si="0"/>
        <v>1968</v>
      </c>
      <c r="E23" s="21">
        <f t="shared" si="1"/>
        <v>10262</v>
      </c>
      <c r="F23" s="22">
        <v>9493</v>
      </c>
      <c r="G23" s="21"/>
      <c r="H23" s="20">
        <f t="shared" si="2"/>
        <v>1968</v>
      </c>
      <c r="I23" s="21">
        <f t="shared" si="3"/>
        <v>30649</v>
      </c>
      <c r="J23" s="22">
        <v>20387</v>
      </c>
    </row>
    <row r="24" spans="1:10" ht="12.75">
      <c r="A24" s="23">
        <v>1969</v>
      </c>
      <c r="B24">
        <v>892</v>
      </c>
      <c r="D24" s="20">
        <f t="shared" si="0"/>
        <v>1969</v>
      </c>
      <c r="E24" s="21">
        <f t="shared" si="1"/>
        <v>10723</v>
      </c>
      <c r="F24" s="22">
        <v>9831</v>
      </c>
      <c r="G24" s="21"/>
      <c r="H24" s="20">
        <f t="shared" si="2"/>
        <v>1969</v>
      </c>
      <c r="I24" s="21">
        <f t="shared" si="3"/>
        <v>31056</v>
      </c>
      <c r="J24" s="22">
        <v>20333</v>
      </c>
    </row>
    <row r="25" spans="1:10" ht="12.75">
      <c r="A25" s="19">
        <v>1970</v>
      </c>
      <c r="B25">
        <v>815</v>
      </c>
      <c r="D25" s="20">
        <f t="shared" si="0"/>
        <v>1970</v>
      </c>
      <c r="E25" s="21">
        <f t="shared" si="1"/>
        <v>10842</v>
      </c>
      <c r="F25" s="22">
        <v>10027</v>
      </c>
      <c r="G25" s="21"/>
      <c r="H25" s="20">
        <f t="shared" si="2"/>
        <v>1970</v>
      </c>
      <c r="I25" s="21">
        <f t="shared" si="3"/>
        <v>31240</v>
      </c>
      <c r="J25" s="22">
        <v>20398</v>
      </c>
    </row>
    <row r="26" spans="1:10" ht="12.75">
      <c r="A26" s="23">
        <v>1971</v>
      </c>
      <c r="B26">
        <v>866</v>
      </c>
      <c r="D26" s="20">
        <f t="shared" si="0"/>
        <v>1971</v>
      </c>
      <c r="E26" s="21">
        <f t="shared" si="1"/>
        <v>10813</v>
      </c>
      <c r="F26" s="22">
        <v>9947</v>
      </c>
      <c r="G26" s="21"/>
      <c r="H26" s="20">
        <f t="shared" si="2"/>
        <v>1971</v>
      </c>
      <c r="I26" s="21">
        <f t="shared" si="3"/>
        <v>31194</v>
      </c>
      <c r="J26" s="22">
        <v>20381</v>
      </c>
    </row>
    <row r="27" spans="1:10" ht="12.75">
      <c r="A27" s="23">
        <v>1972</v>
      </c>
      <c r="B27">
        <v>855</v>
      </c>
      <c r="D27" s="20">
        <f t="shared" si="0"/>
        <v>1972</v>
      </c>
      <c r="E27" s="21">
        <f t="shared" si="1"/>
        <v>10855</v>
      </c>
      <c r="F27" s="22">
        <v>10000</v>
      </c>
      <c r="G27" s="21"/>
      <c r="H27" s="20">
        <f t="shared" si="2"/>
        <v>1972</v>
      </c>
      <c r="I27" s="21">
        <f t="shared" si="3"/>
        <v>31762</v>
      </c>
      <c r="J27" s="22">
        <v>20907</v>
      </c>
    </row>
    <row r="28" spans="1:10" ht="12.75">
      <c r="A28" s="23">
        <v>1973</v>
      </c>
      <c r="B28">
        <v>855</v>
      </c>
      <c r="D28" s="20">
        <f t="shared" si="0"/>
        <v>1973</v>
      </c>
      <c r="E28" s="21">
        <f t="shared" si="1"/>
        <v>10949</v>
      </c>
      <c r="F28" s="22">
        <v>10094</v>
      </c>
      <c r="G28" s="21"/>
      <c r="H28" s="20">
        <f t="shared" si="2"/>
        <v>1973</v>
      </c>
      <c r="I28" s="21">
        <f t="shared" si="3"/>
        <v>31404</v>
      </c>
      <c r="J28" s="22">
        <v>20455</v>
      </c>
    </row>
    <row r="29" spans="1:10" ht="12.75">
      <c r="A29" s="23">
        <v>1974</v>
      </c>
      <c r="B29">
        <v>825</v>
      </c>
      <c r="D29" s="20">
        <f t="shared" si="0"/>
        <v>1974</v>
      </c>
      <c r="E29" s="21">
        <f t="shared" si="1"/>
        <v>10347</v>
      </c>
      <c r="F29" s="22">
        <v>9522</v>
      </c>
      <c r="G29" s="21"/>
      <c r="H29" s="20">
        <f t="shared" si="2"/>
        <v>1974</v>
      </c>
      <c r="I29" s="21">
        <f t="shared" si="3"/>
        <v>28783</v>
      </c>
      <c r="J29" s="22">
        <v>18436</v>
      </c>
    </row>
    <row r="30" spans="1:10" ht="12.75">
      <c r="A30" s="19">
        <v>1975</v>
      </c>
      <c r="B30">
        <v>769</v>
      </c>
      <c r="D30" s="20">
        <f t="shared" si="0"/>
        <v>1975</v>
      </c>
      <c r="E30" s="21">
        <f t="shared" si="1"/>
        <v>9548</v>
      </c>
      <c r="F30" s="22">
        <v>8779</v>
      </c>
      <c r="G30" s="21"/>
      <c r="H30" s="20">
        <f t="shared" si="2"/>
        <v>1975</v>
      </c>
      <c r="I30" s="21">
        <f t="shared" si="3"/>
        <v>28621</v>
      </c>
      <c r="J30" s="22">
        <v>19073</v>
      </c>
    </row>
    <row r="31" spans="1:10" ht="12.75">
      <c r="A31" s="23">
        <v>1976</v>
      </c>
      <c r="B31">
        <v>783</v>
      </c>
      <c r="D31" s="20">
        <f t="shared" si="0"/>
        <v>1976</v>
      </c>
      <c r="E31" s="21">
        <f t="shared" si="1"/>
        <v>9503</v>
      </c>
      <c r="F31" s="22">
        <v>8720</v>
      </c>
      <c r="G31" s="21"/>
      <c r="H31" s="20">
        <f t="shared" si="2"/>
        <v>1976</v>
      </c>
      <c r="I31" s="21">
        <f t="shared" si="3"/>
        <v>29933</v>
      </c>
      <c r="J31" s="22">
        <v>20430</v>
      </c>
    </row>
    <row r="32" spans="1:10" ht="12.75">
      <c r="A32" s="23">
        <v>1977</v>
      </c>
      <c r="B32">
        <v>811</v>
      </c>
      <c r="D32" s="20">
        <f t="shared" si="0"/>
        <v>1977</v>
      </c>
      <c r="E32" s="21">
        <f t="shared" si="1"/>
        <v>9661</v>
      </c>
      <c r="F32" s="22">
        <v>8850</v>
      </c>
      <c r="G32" s="21"/>
      <c r="H32" s="20">
        <f t="shared" si="2"/>
        <v>1977</v>
      </c>
      <c r="I32" s="21">
        <f t="shared" si="3"/>
        <v>29783</v>
      </c>
      <c r="J32" s="22">
        <v>20122</v>
      </c>
    </row>
    <row r="33" spans="1:10" ht="12.75">
      <c r="A33" s="23">
        <v>1978</v>
      </c>
      <c r="B33">
        <v>820</v>
      </c>
      <c r="D33" s="20">
        <f t="shared" si="0"/>
        <v>1978</v>
      </c>
      <c r="E33" s="21">
        <f t="shared" si="1"/>
        <v>10169</v>
      </c>
      <c r="F33" s="22">
        <v>9349</v>
      </c>
      <c r="G33" s="21"/>
      <c r="H33" s="20">
        <f t="shared" si="2"/>
        <v>1978</v>
      </c>
      <c r="I33" s="21">
        <f t="shared" si="3"/>
        <v>30506</v>
      </c>
      <c r="J33" s="22">
        <v>20337</v>
      </c>
    </row>
    <row r="34" spans="1:10" ht="12.75">
      <c r="A34" s="23">
        <v>1979</v>
      </c>
      <c r="B34">
        <v>810</v>
      </c>
      <c r="D34" s="20">
        <f t="shared" si="0"/>
        <v>1979</v>
      </c>
      <c r="E34" s="21">
        <f t="shared" si="1"/>
        <v>10051</v>
      </c>
      <c r="F34" s="22">
        <v>9241</v>
      </c>
      <c r="G34" s="21"/>
      <c r="H34" s="20">
        <f t="shared" si="2"/>
        <v>1979</v>
      </c>
      <c r="I34" s="21">
        <f t="shared" si="3"/>
        <v>31387</v>
      </c>
      <c r="J34" s="22">
        <v>21336</v>
      </c>
    </row>
    <row r="35" spans="1:10" ht="12.75">
      <c r="A35" s="19">
        <v>1980</v>
      </c>
      <c r="B35">
        <v>700</v>
      </c>
      <c r="D35" s="20">
        <f t="shared" si="0"/>
        <v>1980</v>
      </c>
      <c r="E35" s="21">
        <f t="shared" si="1"/>
        <v>9539</v>
      </c>
      <c r="F35" s="22">
        <v>8839</v>
      </c>
      <c r="G35" s="21"/>
      <c r="H35" s="20">
        <f t="shared" si="2"/>
        <v>1980</v>
      </c>
      <c r="I35" s="21">
        <f t="shared" si="3"/>
        <v>29286</v>
      </c>
      <c r="J35" s="22">
        <v>19747</v>
      </c>
    </row>
    <row r="36" spans="1:10" ht="12.75">
      <c r="A36" s="23">
        <v>1981</v>
      </c>
      <c r="B36">
        <v>677</v>
      </c>
      <c r="D36" s="20">
        <f t="shared" si="0"/>
        <v>1981</v>
      </c>
      <c r="E36" s="21">
        <f t="shared" si="1"/>
        <v>9517</v>
      </c>
      <c r="F36" s="22">
        <v>8840</v>
      </c>
      <c r="G36" s="21"/>
      <c r="H36" s="20">
        <f t="shared" si="2"/>
        <v>1981</v>
      </c>
      <c r="I36" s="21">
        <f t="shared" si="3"/>
        <v>28766</v>
      </c>
      <c r="J36" s="22">
        <v>19249</v>
      </c>
    </row>
    <row r="37" spans="1:10" ht="12.75">
      <c r="A37" s="23">
        <v>1982</v>
      </c>
      <c r="B37">
        <v>701</v>
      </c>
      <c r="D37" s="20">
        <f t="shared" si="0"/>
        <v>1982</v>
      </c>
      <c r="E37" s="21">
        <f aca="true" t="shared" si="4" ref="E37:E57">B37+F37</f>
        <v>9961</v>
      </c>
      <c r="F37" s="22">
        <v>9260</v>
      </c>
      <c r="G37" s="21"/>
      <c r="H37" s="20">
        <f t="shared" si="2"/>
        <v>1982</v>
      </c>
      <c r="I37" s="21">
        <f aca="true" t="shared" si="5" ref="I37:I57">E37+J37</f>
        <v>28273</v>
      </c>
      <c r="J37" s="22">
        <v>18312</v>
      </c>
    </row>
    <row r="38" spans="1:10" ht="12.75">
      <c r="A38" s="23">
        <v>1983</v>
      </c>
      <c r="B38">
        <v>624</v>
      </c>
      <c r="D38" s="20">
        <f t="shared" si="0"/>
        <v>1983</v>
      </c>
      <c r="E38" s="21">
        <f t="shared" si="4"/>
        <v>8257</v>
      </c>
      <c r="F38" s="22">
        <v>7633</v>
      </c>
      <c r="G38" s="21"/>
      <c r="H38" s="20">
        <f t="shared" si="2"/>
        <v>1983</v>
      </c>
      <c r="I38" s="21">
        <f t="shared" si="5"/>
        <v>25224</v>
      </c>
      <c r="J38" s="22">
        <v>16967</v>
      </c>
    </row>
    <row r="39" spans="1:10" ht="12.75">
      <c r="A39" s="23">
        <v>1984</v>
      </c>
      <c r="B39">
        <v>599</v>
      </c>
      <c r="D39" s="20">
        <f t="shared" si="0"/>
        <v>1984</v>
      </c>
      <c r="E39" s="21">
        <f t="shared" si="4"/>
        <v>8326</v>
      </c>
      <c r="F39" s="22">
        <v>7727</v>
      </c>
      <c r="G39" s="21"/>
      <c r="H39" s="20">
        <f t="shared" si="2"/>
        <v>1984</v>
      </c>
      <c r="I39" s="21">
        <f t="shared" si="5"/>
        <v>26158</v>
      </c>
      <c r="J39" s="22">
        <v>17832</v>
      </c>
    </row>
    <row r="40" spans="1:10" ht="12.75">
      <c r="A40" s="23">
        <v>1985</v>
      </c>
      <c r="B40" s="24">
        <v>602</v>
      </c>
      <c r="D40" s="20">
        <f>A40</f>
        <v>1985</v>
      </c>
      <c r="E40" s="21">
        <f t="shared" si="4"/>
        <v>8388</v>
      </c>
      <c r="F40" s="24">
        <v>7786</v>
      </c>
      <c r="G40" s="21"/>
      <c r="H40" s="20">
        <f>D40</f>
        <v>1985</v>
      </c>
      <c r="I40" s="21">
        <f t="shared" si="5"/>
        <v>27287</v>
      </c>
      <c r="J40" s="24">
        <v>18899</v>
      </c>
    </row>
    <row r="41" spans="1:10" ht="12.75">
      <c r="A41" s="23">
        <v>1986</v>
      </c>
      <c r="B41" s="24">
        <v>601</v>
      </c>
      <c r="D41" s="20">
        <f aca="true" t="shared" si="6" ref="D41:D57">A41</f>
        <v>1986</v>
      </c>
      <c r="E41" s="21">
        <f t="shared" si="4"/>
        <v>8023</v>
      </c>
      <c r="F41" s="24">
        <v>7422</v>
      </c>
      <c r="G41" s="21"/>
      <c r="H41" s="20">
        <f aca="true" t="shared" si="7" ref="H41:H57">D41</f>
        <v>1986</v>
      </c>
      <c r="I41" s="21">
        <f t="shared" si="5"/>
        <v>26117</v>
      </c>
      <c r="J41" s="24">
        <v>18094</v>
      </c>
    </row>
    <row r="42" spans="1:10" ht="12.75">
      <c r="A42" s="23">
        <v>1987</v>
      </c>
      <c r="B42" s="24">
        <v>556</v>
      </c>
      <c r="D42" s="20">
        <f t="shared" si="6"/>
        <v>1987</v>
      </c>
      <c r="E42" s="21">
        <f t="shared" si="4"/>
        <v>7263</v>
      </c>
      <c r="F42" s="24">
        <v>6707</v>
      </c>
      <c r="G42" s="21"/>
      <c r="H42" s="20">
        <f t="shared" si="7"/>
        <v>1987</v>
      </c>
      <c r="I42" s="21">
        <f t="shared" si="5"/>
        <v>24748</v>
      </c>
      <c r="J42" s="24">
        <v>17485</v>
      </c>
    </row>
    <row r="43" spans="1:10" ht="12.75">
      <c r="A43" s="23">
        <v>1988</v>
      </c>
      <c r="B43" s="24">
        <v>554</v>
      </c>
      <c r="D43" s="20">
        <f t="shared" si="6"/>
        <v>1988</v>
      </c>
      <c r="E43" s="21">
        <f t="shared" si="4"/>
        <v>7286</v>
      </c>
      <c r="F43" s="24">
        <v>6732</v>
      </c>
      <c r="G43" s="21"/>
      <c r="H43" s="20">
        <f t="shared" si="7"/>
        <v>1988</v>
      </c>
      <c r="I43" s="21">
        <f t="shared" si="5"/>
        <v>25425</v>
      </c>
      <c r="J43" s="24">
        <v>18139</v>
      </c>
    </row>
    <row r="44" spans="1:10" ht="12.75">
      <c r="A44" s="23">
        <v>1989</v>
      </c>
      <c r="B44" s="24">
        <v>553</v>
      </c>
      <c r="D44" s="20">
        <f t="shared" si="6"/>
        <v>1989</v>
      </c>
      <c r="E44" s="21">
        <f t="shared" si="4"/>
        <v>7551</v>
      </c>
      <c r="F44" s="24">
        <v>6998</v>
      </c>
      <c r="G44" s="21"/>
      <c r="H44" s="20">
        <f t="shared" si="7"/>
        <v>1989</v>
      </c>
      <c r="I44" s="21">
        <f t="shared" si="5"/>
        <v>27532</v>
      </c>
      <c r="J44" s="24">
        <v>19981</v>
      </c>
    </row>
    <row r="45" spans="1:10" ht="12.75">
      <c r="A45" s="23">
        <v>1990</v>
      </c>
      <c r="B45" s="24">
        <v>546</v>
      </c>
      <c r="D45" s="20">
        <f t="shared" si="6"/>
        <v>1990</v>
      </c>
      <c r="E45" s="21">
        <f t="shared" si="4"/>
        <v>6798</v>
      </c>
      <c r="F45" s="24">
        <v>6252</v>
      </c>
      <c r="G45" s="21"/>
      <c r="H45" s="20">
        <f t="shared" si="7"/>
        <v>1990</v>
      </c>
      <c r="I45" s="21">
        <f t="shared" si="5"/>
        <v>27228</v>
      </c>
      <c r="J45" s="24">
        <v>20430</v>
      </c>
    </row>
    <row r="46" spans="1:10" ht="12.75">
      <c r="A46" s="23">
        <v>1991</v>
      </c>
      <c r="B46" s="24">
        <v>491</v>
      </c>
      <c r="D46" s="20">
        <f t="shared" si="6"/>
        <v>1991</v>
      </c>
      <c r="E46" s="21">
        <f t="shared" si="4"/>
        <v>6129</v>
      </c>
      <c r="F46" s="24">
        <v>5638</v>
      </c>
      <c r="G46" s="21"/>
      <c r="H46" s="20">
        <f t="shared" si="7"/>
        <v>1991</v>
      </c>
      <c r="I46" s="21">
        <f t="shared" si="5"/>
        <v>25346</v>
      </c>
      <c r="J46" s="24">
        <v>19217</v>
      </c>
    </row>
    <row r="47" spans="1:10" ht="12.75">
      <c r="A47" s="23">
        <v>1992</v>
      </c>
      <c r="B47" s="24">
        <v>463</v>
      </c>
      <c r="D47" s="20">
        <f t="shared" si="6"/>
        <v>1992</v>
      </c>
      <c r="E47" s="21">
        <f t="shared" si="4"/>
        <v>5639</v>
      </c>
      <c r="F47" s="24">
        <v>5176</v>
      </c>
      <c r="G47" s="21"/>
      <c r="H47" s="20">
        <f t="shared" si="7"/>
        <v>1992</v>
      </c>
      <c r="I47" s="21">
        <f t="shared" si="5"/>
        <v>24173</v>
      </c>
      <c r="J47" s="24">
        <v>18534</v>
      </c>
    </row>
    <row r="48" spans="1:10" ht="12.75">
      <c r="A48" s="23">
        <v>1993</v>
      </c>
      <c r="B48" s="24">
        <v>399</v>
      </c>
      <c r="D48" s="20">
        <f t="shared" si="6"/>
        <v>1993</v>
      </c>
      <c r="E48" s="21">
        <f t="shared" si="4"/>
        <v>4853</v>
      </c>
      <c r="F48" s="24">
        <v>4454</v>
      </c>
      <c r="G48" s="21"/>
      <c r="H48" s="20">
        <f t="shared" si="7"/>
        <v>1993</v>
      </c>
      <c r="I48" s="21">
        <f t="shared" si="5"/>
        <v>22414</v>
      </c>
      <c r="J48" s="24">
        <v>17561</v>
      </c>
    </row>
    <row r="49" spans="1:10" ht="12.75">
      <c r="A49" s="23">
        <v>1994</v>
      </c>
      <c r="B49" s="24">
        <v>363</v>
      </c>
      <c r="D49" s="20">
        <f t="shared" si="6"/>
        <v>1994</v>
      </c>
      <c r="E49" s="21">
        <f t="shared" si="4"/>
        <v>5571</v>
      </c>
      <c r="F49" s="24">
        <v>5208</v>
      </c>
      <c r="G49" s="21"/>
      <c r="H49" s="20">
        <f t="shared" si="7"/>
        <v>1994</v>
      </c>
      <c r="I49" s="21">
        <f t="shared" si="5"/>
        <v>22573</v>
      </c>
      <c r="J49" s="24">
        <v>17002</v>
      </c>
    </row>
    <row r="50" spans="1:10" ht="12.75">
      <c r="A50" s="23">
        <v>1995</v>
      </c>
      <c r="B50" s="24">
        <v>409</v>
      </c>
      <c r="D50" s="20">
        <f t="shared" si="6"/>
        <v>1995</v>
      </c>
      <c r="E50" s="21">
        <f t="shared" si="4"/>
        <v>5339</v>
      </c>
      <c r="F50" s="24">
        <v>4930</v>
      </c>
      <c r="G50" s="21"/>
      <c r="H50" s="20">
        <f t="shared" si="7"/>
        <v>1995</v>
      </c>
      <c r="I50" s="21">
        <f t="shared" si="5"/>
        <v>22194</v>
      </c>
      <c r="J50" s="24">
        <v>16855</v>
      </c>
    </row>
    <row r="51" spans="1:10" ht="12.75">
      <c r="A51" s="23">
        <v>1996</v>
      </c>
      <c r="B51" s="24">
        <v>357</v>
      </c>
      <c r="D51" s="20">
        <f t="shared" si="6"/>
        <v>1996</v>
      </c>
      <c r="E51" s="21">
        <f t="shared" si="4"/>
        <v>4398</v>
      </c>
      <c r="F51" s="24">
        <v>4041</v>
      </c>
      <c r="G51" s="21"/>
      <c r="H51" s="20">
        <f t="shared" si="7"/>
        <v>1996</v>
      </c>
      <c r="I51" s="21">
        <f t="shared" si="5"/>
        <v>21716</v>
      </c>
      <c r="J51" s="24">
        <v>17318</v>
      </c>
    </row>
    <row r="52" spans="1:10" ht="12.75">
      <c r="A52" s="23">
        <v>1997</v>
      </c>
      <c r="B52" s="24">
        <v>377</v>
      </c>
      <c r="D52" s="20">
        <f t="shared" si="6"/>
        <v>1997</v>
      </c>
      <c r="E52" s="21">
        <f t="shared" si="4"/>
        <v>4424</v>
      </c>
      <c r="F52" s="24">
        <v>4047</v>
      </c>
      <c r="G52" s="21"/>
      <c r="H52" s="20">
        <f t="shared" si="7"/>
        <v>1997</v>
      </c>
      <c r="I52" s="21">
        <f t="shared" si="5"/>
        <v>22629</v>
      </c>
      <c r="J52" s="24">
        <v>18205</v>
      </c>
    </row>
    <row r="53" spans="1:10" ht="12.75">
      <c r="A53" s="23">
        <v>1998</v>
      </c>
      <c r="B53" s="24">
        <v>385</v>
      </c>
      <c r="D53" s="20">
        <f t="shared" si="6"/>
        <v>1998</v>
      </c>
      <c r="E53" s="21">
        <f t="shared" si="4"/>
        <v>4457</v>
      </c>
      <c r="F53" s="24">
        <v>4072</v>
      </c>
      <c r="G53" s="21"/>
      <c r="H53" s="20">
        <f t="shared" si="7"/>
        <v>1998</v>
      </c>
      <c r="I53" s="21">
        <f t="shared" si="5"/>
        <v>22467</v>
      </c>
      <c r="J53" s="24">
        <v>18010</v>
      </c>
    </row>
    <row r="54" spans="1:10" ht="12.75">
      <c r="A54" s="23">
        <v>1999</v>
      </c>
      <c r="B54" s="24">
        <v>310</v>
      </c>
      <c r="D54" s="20">
        <f t="shared" si="6"/>
        <v>1999</v>
      </c>
      <c r="E54" s="21">
        <f t="shared" si="4"/>
        <v>4075</v>
      </c>
      <c r="F54" s="24">
        <v>3765</v>
      </c>
      <c r="G54" s="21"/>
      <c r="H54" s="20">
        <f t="shared" si="7"/>
        <v>1999</v>
      </c>
      <c r="I54" s="21">
        <f t="shared" si="5"/>
        <v>21003</v>
      </c>
      <c r="J54" s="24">
        <v>16928</v>
      </c>
    </row>
    <row r="55" spans="1:10" ht="12.75">
      <c r="A55" s="23">
        <v>2000</v>
      </c>
      <c r="B55" s="24">
        <v>326</v>
      </c>
      <c r="D55" s="20">
        <f t="shared" si="6"/>
        <v>2000</v>
      </c>
      <c r="E55" s="21">
        <f t="shared" si="4"/>
        <v>3893</v>
      </c>
      <c r="F55" s="24">
        <v>3567</v>
      </c>
      <c r="G55" s="21"/>
      <c r="H55" s="20">
        <f t="shared" si="7"/>
        <v>2000</v>
      </c>
      <c r="I55" s="21">
        <f t="shared" si="5"/>
        <v>20511</v>
      </c>
      <c r="J55" s="24">
        <v>16618</v>
      </c>
    </row>
    <row r="56" spans="1:10" ht="12.75">
      <c r="A56" s="23">
        <v>2001</v>
      </c>
      <c r="B56" s="24">
        <v>348</v>
      </c>
      <c r="D56" s="20">
        <f>A56</f>
        <v>2001</v>
      </c>
      <c r="E56" s="21">
        <f>B56+F56</f>
        <v>3758</v>
      </c>
      <c r="F56" s="24">
        <v>3410</v>
      </c>
      <c r="G56" s="21"/>
      <c r="H56" s="20">
        <f>D56</f>
        <v>2001</v>
      </c>
      <c r="I56" s="21">
        <f>E56+J56</f>
        <v>19913</v>
      </c>
      <c r="J56" s="24">
        <v>16155</v>
      </c>
    </row>
    <row r="57" spans="1:10" ht="12.75">
      <c r="A57" s="23">
        <v>2002</v>
      </c>
      <c r="B57" s="24">
        <v>304</v>
      </c>
      <c r="D57" s="20">
        <f t="shared" si="6"/>
        <v>2002</v>
      </c>
      <c r="E57" s="21">
        <f t="shared" si="4"/>
        <v>3524</v>
      </c>
      <c r="F57" s="24">
        <v>3220</v>
      </c>
      <c r="G57" s="21"/>
      <c r="H57" s="20">
        <f t="shared" si="7"/>
        <v>2002</v>
      </c>
      <c r="I57" s="21">
        <f t="shared" si="5"/>
        <v>19273</v>
      </c>
      <c r="J57" s="24">
        <v>15749</v>
      </c>
    </row>
    <row r="58" spans="1:10" ht="12.75">
      <c r="A58" s="23">
        <v>2003</v>
      </c>
      <c r="B58" s="24">
        <v>331</v>
      </c>
      <c r="D58" s="20">
        <f>A58</f>
        <v>2003</v>
      </c>
      <c r="E58" s="21">
        <f>B58+F58</f>
        <v>3285</v>
      </c>
      <c r="F58" s="24">
        <v>2954</v>
      </c>
      <c r="G58" s="21"/>
      <c r="H58" s="20">
        <f>D58</f>
        <v>2003</v>
      </c>
      <c r="I58" s="21">
        <f>E58+J58</f>
        <v>18741</v>
      </c>
      <c r="J58" s="24">
        <v>15456</v>
      </c>
    </row>
    <row r="59" spans="1:10" ht="12.75">
      <c r="A59" s="23">
        <v>2004</v>
      </c>
      <c r="B59" s="24">
        <v>306</v>
      </c>
      <c r="D59" s="20">
        <f>A59</f>
        <v>2004</v>
      </c>
      <c r="E59" s="21">
        <f>B59+F59</f>
        <v>3059</v>
      </c>
      <c r="F59" s="24">
        <v>2753</v>
      </c>
      <c r="G59" s="21"/>
      <c r="H59" s="20">
        <f>D59</f>
        <v>2004</v>
      </c>
      <c r="I59" s="21">
        <f>E59+J59</f>
        <v>18452</v>
      </c>
      <c r="J59" s="24">
        <v>15393</v>
      </c>
    </row>
    <row r="60" spans="1:10" ht="12.75">
      <c r="A60" s="23">
        <v>2005</v>
      </c>
      <c r="B60" s="25">
        <v>286</v>
      </c>
      <c r="C60" s="25"/>
      <c r="D60" s="20">
        <f>A60</f>
        <v>2005</v>
      </c>
      <c r="E60" s="21">
        <f>B60+F60</f>
        <v>2938</v>
      </c>
      <c r="F60" s="24">
        <v>2652</v>
      </c>
      <c r="H60" s="20">
        <f>D60</f>
        <v>2005</v>
      </c>
      <c r="I60" s="21">
        <f>E60+J60</f>
        <v>17821</v>
      </c>
      <c r="J60" s="24">
        <v>14883</v>
      </c>
    </row>
    <row r="61" spans="2:4" ht="12.75">
      <c r="B61" s="25"/>
      <c r="C61" s="25"/>
      <c r="D61" s="25"/>
    </row>
    <row r="62" spans="2:4" ht="12.75">
      <c r="B62" s="25"/>
      <c r="C62" s="25"/>
      <c r="D62" s="25"/>
    </row>
    <row r="63" spans="2:4" ht="12.75">
      <c r="B63" s="25"/>
      <c r="C63" s="25"/>
      <c r="D63" s="25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2.75">
      <c r="B66" s="25"/>
      <c r="C66" s="25"/>
      <c r="D66" s="25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="75" zoomScaleNormal="75" workbookViewId="0" topLeftCell="A49">
      <selection activeCell="P61" sqref="P61"/>
    </sheetView>
  </sheetViews>
  <sheetFormatPr defaultColWidth="9.140625" defaultRowHeight="12.75"/>
  <cols>
    <col min="1" max="1" width="6.8515625" style="1" customWidth="1"/>
    <col min="2" max="2" width="1.8515625" style="1" customWidth="1"/>
    <col min="3" max="3" width="7.28125" style="1" customWidth="1"/>
    <col min="4" max="4" width="9.140625" style="1" hidden="1" customWidth="1"/>
    <col min="5" max="5" width="10.00390625" style="1" hidden="1" customWidth="1"/>
    <col min="6" max="6" width="9.140625" style="1" hidden="1" customWidth="1"/>
    <col min="7" max="7" width="10.00390625" style="1" hidden="1" customWidth="1"/>
    <col min="8" max="8" width="6.7109375" style="1" hidden="1" customWidth="1"/>
    <col min="9" max="9" width="7.57421875" style="1" customWidth="1"/>
    <col min="10" max="10" width="9.57421875" style="1" hidden="1" customWidth="1"/>
    <col min="11" max="11" width="10.421875" style="1" hidden="1" customWidth="1"/>
    <col min="12" max="12" width="10.140625" style="1" hidden="1" customWidth="1"/>
    <col min="13" max="13" width="11.28125" style="1" hidden="1" customWidth="1"/>
    <col min="14" max="14" width="2.140625" style="1" customWidth="1"/>
    <col min="15" max="15" width="7.8515625" style="1" customWidth="1"/>
    <col min="16" max="16" width="7.140625" style="1" customWidth="1"/>
    <col min="17" max="17" width="5.421875" style="1" customWidth="1"/>
    <col min="18" max="18" width="5.7109375" style="1" customWidth="1"/>
    <col min="19" max="19" width="5.8515625" style="1" customWidth="1"/>
    <col min="20" max="20" width="6.28125" style="1" customWidth="1"/>
    <col min="21" max="21" width="4.8515625" style="1" customWidth="1"/>
    <col min="22" max="22" width="5.00390625" style="1" customWidth="1"/>
    <col min="23" max="23" width="1.421875" style="1" customWidth="1"/>
    <col min="24" max="24" width="7.8515625" style="1" customWidth="1"/>
    <col min="25" max="25" width="7.140625" style="1" customWidth="1"/>
    <col min="26" max="26" width="6.7109375" style="1" customWidth="1"/>
    <col min="27" max="27" width="6.00390625" style="1" customWidth="1"/>
    <col min="28" max="28" width="5.7109375" style="1" customWidth="1"/>
    <col min="29" max="31" width="5.57421875" style="1" customWidth="1"/>
    <col min="32" max="32" width="1.28515625" style="1" customWidth="1"/>
    <col min="33" max="33" width="55.57421875" style="1" customWidth="1"/>
    <col min="34" max="16384" width="9.140625" style="1" customWidth="1"/>
  </cols>
  <sheetData>
    <row r="1" spans="1:13" ht="18.75">
      <c r="A1" s="29" t="s">
        <v>24</v>
      </c>
      <c r="B1" s="29"/>
      <c r="M1" s="30" t="s">
        <v>0</v>
      </c>
    </row>
    <row r="2" spans="1:15" ht="18.75">
      <c r="A2" s="31"/>
      <c r="B2" s="31"/>
      <c r="G2" s="32"/>
      <c r="M2" s="30" t="s">
        <v>2</v>
      </c>
      <c r="O2" s="1" t="s">
        <v>25</v>
      </c>
    </row>
    <row r="3" spans="1:13" ht="18.75">
      <c r="A3" s="29" t="s">
        <v>26</v>
      </c>
      <c r="B3" s="29"/>
      <c r="M3" s="30"/>
    </row>
    <row r="4" spans="1:24" ht="19.5" thickBot="1">
      <c r="A4" s="33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32" t="s">
        <v>27</v>
      </c>
      <c r="P4" s="32"/>
      <c r="X4" s="32" t="s">
        <v>28</v>
      </c>
    </row>
    <row r="5" spans="1:24" ht="15.75">
      <c r="A5" s="35"/>
      <c r="B5" s="35"/>
      <c r="C5" s="36"/>
      <c r="D5" s="36"/>
      <c r="E5" s="37" t="s">
        <v>0</v>
      </c>
      <c r="F5" s="36"/>
      <c r="G5" s="36"/>
      <c r="H5" s="38"/>
      <c r="I5" s="36"/>
      <c r="J5" s="36"/>
      <c r="K5" s="37" t="s">
        <v>2</v>
      </c>
      <c r="L5" s="36"/>
      <c r="M5" s="36"/>
      <c r="O5" s="1" t="s">
        <v>29</v>
      </c>
      <c r="P5" s="1" t="s">
        <v>30</v>
      </c>
      <c r="X5" s="1" t="s">
        <v>31</v>
      </c>
    </row>
    <row r="6" spans="1:29" ht="15.75">
      <c r="A6" s="35"/>
      <c r="B6" s="35"/>
      <c r="C6" s="31"/>
      <c r="D6" s="35"/>
      <c r="E6" s="35"/>
      <c r="F6" s="39" t="s">
        <v>32</v>
      </c>
      <c r="G6" s="39" t="s">
        <v>4</v>
      </c>
      <c r="H6" s="35"/>
      <c r="I6" s="35"/>
      <c r="J6" s="40" t="s">
        <v>33</v>
      </c>
      <c r="K6" s="40" t="s">
        <v>34</v>
      </c>
      <c r="L6" s="39" t="s">
        <v>35</v>
      </c>
      <c r="M6" s="39" t="s">
        <v>4</v>
      </c>
      <c r="O6" s="1" t="s">
        <v>31</v>
      </c>
      <c r="P6" s="1" t="s">
        <v>36</v>
      </c>
      <c r="R6" s="1" t="s">
        <v>37</v>
      </c>
      <c r="T6" s="1" t="s">
        <v>38</v>
      </c>
      <c r="X6" s="1" t="s">
        <v>39</v>
      </c>
      <c r="Y6" s="1" t="s">
        <v>30</v>
      </c>
      <c r="AA6" s="1" t="s">
        <v>37</v>
      </c>
      <c r="AC6" s="1" t="s">
        <v>38</v>
      </c>
    </row>
    <row r="7" spans="1:29" ht="16.5" thickBot="1">
      <c r="A7" s="41" t="s">
        <v>40</v>
      </c>
      <c r="B7" s="42"/>
      <c r="C7" s="42" t="s">
        <v>41</v>
      </c>
      <c r="D7" s="42" t="s">
        <v>33</v>
      </c>
      <c r="E7" s="42" t="s">
        <v>34</v>
      </c>
      <c r="F7" s="43" t="s">
        <v>33</v>
      </c>
      <c r="G7" s="41" t="s">
        <v>42</v>
      </c>
      <c r="H7" s="43"/>
      <c r="I7" s="42" t="s">
        <v>43</v>
      </c>
      <c r="J7" s="42" t="s">
        <v>44</v>
      </c>
      <c r="K7" s="42" t="s">
        <v>44</v>
      </c>
      <c r="L7" s="43" t="s">
        <v>33</v>
      </c>
      <c r="M7" s="43" t="s">
        <v>42</v>
      </c>
      <c r="O7" s="1" t="s">
        <v>39</v>
      </c>
      <c r="P7" s="1" t="s">
        <v>45</v>
      </c>
      <c r="R7" s="1" t="s">
        <v>46</v>
      </c>
      <c r="T7" s="1" t="s">
        <v>47</v>
      </c>
      <c r="X7" s="1" t="s">
        <v>48</v>
      </c>
      <c r="Y7" s="1" t="s">
        <v>36</v>
      </c>
      <c r="AA7" s="1" t="s">
        <v>46</v>
      </c>
      <c r="AC7" s="1" t="s">
        <v>49</v>
      </c>
    </row>
    <row r="8" spans="1:13" ht="13.5" customHeight="1">
      <c r="A8" s="44"/>
      <c r="B8" s="40"/>
      <c r="C8" s="40"/>
      <c r="D8" s="40"/>
      <c r="E8" s="40"/>
      <c r="F8" s="45"/>
      <c r="G8" s="45"/>
      <c r="H8" s="45"/>
      <c r="I8" s="40"/>
      <c r="J8" s="40"/>
      <c r="K8" s="40"/>
      <c r="L8" s="45"/>
      <c r="M8" s="46" t="s">
        <v>50</v>
      </c>
    </row>
    <row r="9" spans="1:23" ht="15.75">
      <c r="A9" s="47">
        <v>1938</v>
      </c>
      <c r="B9" s="35"/>
      <c r="C9" s="48" t="s">
        <v>51</v>
      </c>
      <c r="D9" s="48" t="s">
        <v>51</v>
      </c>
      <c r="E9" s="48" t="s">
        <v>51</v>
      </c>
      <c r="F9" s="48" t="s">
        <v>51</v>
      </c>
      <c r="G9" s="48" t="s">
        <v>51</v>
      </c>
      <c r="H9" s="48"/>
      <c r="I9" s="49">
        <v>655</v>
      </c>
      <c r="J9" s="49">
        <v>5309</v>
      </c>
      <c r="K9" s="49">
        <v>14451</v>
      </c>
      <c r="L9" s="50">
        <f>SUM(I9:J9)</f>
        <v>5964</v>
      </c>
      <c r="M9" s="50">
        <f>SUM(I9:K9)</f>
        <v>20415</v>
      </c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>
      <c r="A10" s="47">
        <v>1947</v>
      </c>
      <c r="B10" s="35"/>
      <c r="C10" s="48" t="s">
        <v>51</v>
      </c>
      <c r="D10" s="48" t="s">
        <v>51</v>
      </c>
      <c r="E10" s="48" t="s">
        <v>51</v>
      </c>
      <c r="F10" s="48" t="s">
        <v>51</v>
      </c>
      <c r="G10" s="48" t="s">
        <v>51</v>
      </c>
      <c r="H10" s="48"/>
      <c r="I10" s="49">
        <v>554</v>
      </c>
      <c r="J10" s="48" t="s">
        <v>51</v>
      </c>
      <c r="K10" s="48" t="s">
        <v>51</v>
      </c>
      <c r="L10" s="51" t="s">
        <v>51</v>
      </c>
      <c r="M10" s="49">
        <v>14655</v>
      </c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31" ht="15.75">
      <c r="A11" s="47">
        <v>1948</v>
      </c>
      <c r="B11" s="35"/>
      <c r="C11" s="48" t="s">
        <v>51</v>
      </c>
      <c r="D11" s="48" t="s">
        <v>51</v>
      </c>
      <c r="E11" s="48" t="s">
        <v>51</v>
      </c>
      <c r="F11" s="48" t="s">
        <v>51</v>
      </c>
      <c r="G11" s="48" t="s">
        <v>51</v>
      </c>
      <c r="H11" s="48"/>
      <c r="I11" s="49">
        <v>534</v>
      </c>
      <c r="J11" s="48" t="s">
        <v>51</v>
      </c>
      <c r="K11" s="48" t="s">
        <v>51</v>
      </c>
      <c r="L11" s="51" t="s">
        <v>51</v>
      </c>
      <c r="M11" s="49">
        <v>13635</v>
      </c>
      <c r="N11" s="6"/>
      <c r="O11" s="6"/>
      <c r="P11" s="6"/>
      <c r="Q11" s="6"/>
      <c r="R11" s="6"/>
      <c r="S11" s="6"/>
      <c r="T11" s="6"/>
      <c r="U11" s="6"/>
      <c r="V11" s="6"/>
      <c r="W11" s="6"/>
      <c r="AA11" s="1" t="s">
        <v>52</v>
      </c>
      <c r="AB11" s="1" t="s">
        <v>53</v>
      </c>
      <c r="AC11" s="1" t="s">
        <v>54</v>
      </c>
      <c r="AD11" s="1" t="s">
        <v>55</v>
      </c>
      <c r="AE11" s="1" t="s">
        <v>56</v>
      </c>
    </row>
    <row r="12" spans="1:31" ht="15.75">
      <c r="A12" s="47">
        <v>1949</v>
      </c>
      <c r="B12" s="35"/>
      <c r="C12" s="48" t="s">
        <v>51</v>
      </c>
      <c r="D12" s="48" t="s">
        <v>51</v>
      </c>
      <c r="E12" s="48" t="s">
        <v>51</v>
      </c>
      <c r="F12" s="48" t="s">
        <v>51</v>
      </c>
      <c r="G12" s="48" t="s">
        <v>51</v>
      </c>
      <c r="H12" s="48"/>
      <c r="I12" s="49">
        <v>535</v>
      </c>
      <c r="J12" s="48" t="s">
        <v>51</v>
      </c>
      <c r="K12" s="48" t="s">
        <v>51</v>
      </c>
      <c r="L12" s="51" t="s">
        <v>51</v>
      </c>
      <c r="M12" s="49">
        <v>14706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52">
        <f aca="true" t="shared" si="0" ref="X12:X43">AVERAGE(I10:I14)</f>
        <v>539.2</v>
      </c>
      <c r="Y12" s="53">
        <f>SQRT(X12)</f>
        <v>23.220680437919988</v>
      </c>
      <c r="Z12" s="52">
        <f>A12</f>
        <v>1949</v>
      </c>
      <c r="AA12" s="52">
        <f>X12-2*Y12</f>
        <v>492.7586391241601</v>
      </c>
      <c r="AB12" s="52">
        <f>X12+2*Y12</f>
        <v>585.6413608758401</v>
      </c>
      <c r="AC12" s="52">
        <f>I12</f>
        <v>535</v>
      </c>
      <c r="AD12" s="5" t="str">
        <f>IF(AC12&lt;AA12,"LOW","-")</f>
        <v>-</v>
      </c>
      <c r="AE12" s="5" t="str">
        <f>IF(AC12&gt;AB12,"HIGH","-")</f>
        <v>-</v>
      </c>
    </row>
    <row r="13" spans="1:31" s="4" customFormat="1" ht="15.75">
      <c r="A13" s="54">
        <v>1950</v>
      </c>
      <c r="B13" s="31"/>
      <c r="C13" s="55" t="s">
        <v>51</v>
      </c>
      <c r="D13" s="55" t="s">
        <v>51</v>
      </c>
      <c r="E13" s="55" t="s">
        <v>51</v>
      </c>
      <c r="F13" s="55" t="s">
        <v>51</v>
      </c>
      <c r="G13" s="55" t="s">
        <v>51</v>
      </c>
      <c r="H13" s="55"/>
      <c r="I13" s="56">
        <v>529</v>
      </c>
      <c r="J13" s="56">
        <v>4553</v>
      </c>
      <c r="K13" s="56">
        <v>10774</v>
      </c>
      <c r="L13" s="57">
        <f aca="true" t="shared" si="1" ref="L13:L25">SUM(I13:J13)</f>
        <v>5082</v>
      </c>
      <c r="M13" s="57">
        <f aca="true" t="shared" si="2" ref="M13:M25">SUM(I13:K13)</f>
        <v>15856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2">
        <f t="shared" si="0"/>
        <v>525.4</v>
      </c>
      <c r="Y13" s="53">
        <f aca="true" t="shared" si="3" ref="Y13:Y66">SQRT(X13)</f>
        <v>22.921605528409216</v>
      </c>
      <c r="Z13" s="52">
        <f aca="true" t="shared" si="4" ref="Z13:Z68">A13</f>
        <v>1950</v>
      </c>
      <c r="AA13" s="52">
        <f aca="true" t="shared" si="5" ref="AA13:AA62">X13-2*Y13</f>
        <v>479.5567889431816</v>
      </c>
      <c r="AB13" s="52">
        <f aca="true" t="shared" si="6" ref="AB13:AB62">X13+2*Y13</f>
        <v>571.2432110568184</v>
      </c>
      <c r="AC13" s="52">
        <f aca="true" t="shared" si="7" ref="AC13:AC68">I13</f>
        <v>529</v>
      </c>
      <c r="AD13" s="5" t="str">
        <f aca="true" t="shared" si="8" ref="AD13:AD64">IF(AC13&lt;AA13,"LOW","-")</f>
        <v>-</v>
      </c>
      <c r="AE13" s="5" t="str">
        <f aca="true" t="shared" si="9" ref="AE13:AE64">IF(AC13&gt;AB13,"HIGH","-")</f>
        <v>-</v>
      </c>
    </row>
    <row r="14" spans="1:31" ht="15.75">
      <c r="A14" s="47">
        <v>1951</v>
      </c>
      <c r="B14" s="35"/>
      <c r="C14" s="48" t="s">
        <v>51</v>
      </c>
      <c r="D14" s="48" t="s">
        <v>51</v>
      </c>
      <c r="E14" s="48" t="s">
        <v>51</v>
      </c>
      <c r="F14" s="48" t="s">
        <v>51</v>
      </c>
      <c r="G14" s="48" t="s">
        <v>51</v>
      </c>
      <c r="H14" s="48"/>
      <c r="I14" s="49">
        <v>544</v>
      </c>
      <c r="J14" s="49">
        <v>4545</v>
      </c>
      <c r="K14" s="49">
        <v>11806</v>
      </c>
      <c r="L14" s="50">
        <f t="shared" si="1"/>
        <v>5089</v>
      </c>
      <c r="M14" s="50">
        <f t="shared" si="2"/>
        <v>16895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52">
        <f t="shared" si="0"/>
        <v>534.4</v>
      </c>
      <c r="Y14" s="53">
        <f t="shared" si="3"/>
        <v>23.11709324287982</v>
      </c>
      <c r="Z14" s="52">
        <f t="shared" si="4"/>
        <v>1951</v>
      </c>
      <c r="AA14" s="52">
        <f t="shared" si="5"/>
        <v>488.1658135142403</v>
      </c>
      <c r="AB14" s="52">
        <f t="shared" si="6"/>
        <v>580.6341864857596</v>
      </c>
      <c r="AC14" s="52">
        <f t="shared" si="7"/>
        <v>544</v>
      </c>
      <c r="AD14" s="5" t="str">
        <f t="shared" si="8"/>
        <v>-</v>
      </c>
      <c r="AE14" s="5" t="str">
        <f t="shared" si="9"/>
        <v>-</v>
      </c>
    </row>
    <row r="15" spans="1:31" ht="15.75">
      <c r="A15" s="47">
        <v>1952</v>
      </c>
      <c r="B15" s="35"/>
      <c r="C15" s="48" t="s">
        <v>51</v>
      </c>
      <c r="D15" s="48" t="s">
        <v>51</v>
      </c>
      <c r="E15" s="48" t="s">
        <v>51</v>
      </c>
      <c r="F15" s="48" t="s">
        <v>51</v>
      </c>
      <c r="G15" s="48" t="s">
        <v>51</v>
      </c>
      <c r="H15" s="48"/>
      <c r="I15" s="49">
        <v>485</v>
      </c>
      <c r="J15" s="49">
        <v>4424</v>
      </c>
      <c r="K15" s="49">
        <v>11638</v>
      </c>
      <c r="L15" s="50">
        <f t="shared" si="1"/>
        <v>4909</v>
      </c>
      <c r="M15" s="50">
        <f t="shared" si="2"/>
        <v>16547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52">
        <f t="shared" si="0"/>
        <v>536.4</v>
      </c>
      <c r="Y15" s="53">
        <f t="shared" si="3"/>
        <v>23.16031087874254</v>
      </c>
      <c r="Z15" s="52">
        <f t="shared" si="4"/>
        <v>1952</v>
      </c>
      <c r="AA15" s="52">
        <f t="shared" si="5"/>
        <v>490.0793782425149</v>
      </c>
      <c r="AB15" s="52">
        <f t="shared" si="6"/>
        <v>582.7206217574851</v>
      </c>
      <c r="AC15" s="52">
        <f t="shared" si="7"/>
        <v>485</v>
      </c>
      <c r="AD15" s="5" t="str">
        <f t="shared" si="8"/>
        <v>LOW</v>
      </c>
      <c r="AE15" s="5" t="str">
        <f t="shared" si="9"/>
        <v>-</v>
      </c>
    </row>
    <row r="16" spans="1:31" ht="15.75">
      <c r="A16" s="47">
        <v>1953</v>
      </c>
      <c r="B16" s="35"/>
      <c r="C16" s="48" t="s">
        <v>51</v>
      </c>
      <c r="D16" s="48" t="s">
        <v>51</v>
      </c>
      <c r="E16" s="48" t="s">
        <v>51</v>
      </c>
      <c r="F16" s="48" t="s">
        <v>51</v>
      </c>
      <c r="G16" s="48" t="s">
        <v>51</v>
      </c>
      <c r="H16" s="48"/>
      <c r="I16" s="49">
        <v>579</v>
      </c>
      <c r="J16" s="49">
        <v>5170</v>
      </c>
      <c r="K16" s="49">
        <v>12594</v>
      </c>
      <c r="L16" s="50">
        <f t="shared" si="1"/>
        <v>5749</v>
      </c>
      <c r="M16" s="50">
        <f t="shared" si="2"/>
        <v>18343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52">
        <f t="shared" si="0"/>
        <v>552.6</v>
      </c>
      <c r="Y16" s="53">
        <f t="shared" si="3"/>
        <v>23.50744562899168</v>
      </c>
      <c r="Z16" s="52">
        <f t="shared" si="4"/>
        <v>1953</v>
      </c>
      <c r="AA16" s="52">
        <f t="shared" si="5"/>
        <v>505.58510874201664</v>
      </c>
      <c r="AB16" s="52">
        <f t="shared" si="6"/>
        <v>599.6148912579833</v>
      </c>
      <c r="AC16" s="52">
        <f t="shared" si="7"/>
        <v>579</v>
      </c>
      <c r="AD16" s="5" t="str">
        <f t="shared" si="8"/>
        <v>-</v>
      </c>
      <c r="AE16" s="5" t="str">
        <f t="shared" si="9"/>
        <v>-</v>
      </c>
    </row>
    <row r="17" spans="1:31" ht="15.75">
      <c r="A17" s="47">
        <v>1954</v>
      </c>
      <c r="B17" s="35"/>
      <c r="C17" s="48" t="s">
        <v>51</v>
      </c>
      <c r="D17" s="48" t="s">
        <v>51</v>
      </c>
      <c r="E17" s="48" t="s">
        <v>51</v>
      </c>
      <c r="F17" s="48" t="s">
        <v>51</v>
      </c>
      <c r="G17" s="48" t="s">
        <v>51</v>
      </c>
      <c r="H17" s="48"/>
      <c r="I17" s="49">
        <v>545</v>
      </c>
      <c r="J17" s="49">
        <v>4875</v>
      </c>
      <c r="K17" s="49">
        <v>13481</v>
      </c>
      <c r="L17" s="50">
        <f t="shared" si="1"/>
        <v>5420</v>
      </c>
      <c r="M17" s="50">
        <f t="shared" si="2"/>
        <v>18901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52">
        <f t="shared" si="0"/>
        <v>551.8</v>
      </c>
      <c r="Y17" s="53">
        <f t="shared" si="3"/>
        <v>23.490423580684958</v>
      </c>
      <c r="Z17" s="52">
        <f t="shared" si="4"/>
        <v>1954</v>
      </c>
      <c r="AA17" s="52">
        <f t="shared" si="5"/>
        <v>504.81915283863003</v>
      </c>
      <c r="AB17" s="52">
        <f t="shared" si="6"/>
        <v>598.7808471613698</v>
      </c>
      <c r="AC17" s="52">
        <f t="shared" si="7"/>
        <v>545</v>
      </c>
      <c r="AD17" s="5" t="str">
        <f t="shared" si="8"/>
        <v>-</v>
      </c>
      <c r="AE17" s="5" t="str">
        <f t="shared" si="9"/>
        <v>-</v>
      </c>
    </row>
    <row r="18" spans="1:31" s="4" customFormat="1" ht="15.75">
      <c r="A18" s="54">
        <v>1955</v>
      </c>
      <c r="B18" s="31"/>
      <c r="C18" s="55" t="s">
        <v>51</v>
      </c>
      <c r="D18" s="55" t="s">
        <v>51</v>
      </c>
      <c r="E18" s="55" t="s">
        <v>51</v>
      </c>
      <c r="F18" s="55" t="s">
        <v>51</v>
      </c>
      <c r="G18" s="55" t="s">
        <v>51</v>
      </c>
      <c r="H18" s="55"/>
      <c r="I18" s="56">
        <v>610</v>
      </c>
      <c r="J18" s="56">
        <v>5096</v>
      </c>
      <c r="K18" s="56">
        <v>15193</v>
      </c>
      <c r="L18" s="57">
        <f t="shared" si="1"/>
        <v>5706</v>
      </c>
      <c r="M18" s="57">
        <f t="shared" si="2"/>
        <v>20899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2">
        <f t="shared" si="0"/>
        <v>564.8</v>
      </c>
      <c r="Y18" s="53">
        <f t="shared" si="3"/>
        <v>23.765521244020714</v>
      </c>
      <c r="Z18" s="52">
        <f t="shared" si="4"/>
        <v>1955</v>
      </c>
      <c r="AA18" s="52">
        <f t="shared" si="5"/>
        <v>517.2689575119585</v>
      </c>
      <c r="AB18" s="52">
        <f t="shared" si="6"/>
        <v>612.3310424880414</v>
      </c>
      <c r="AC18" s="52">
        <f t="shared" si="7"/>
        <v>610</v>
      </c>
      <c r="AD18" s="5" t="str">
        <f t="shared" si="8"/>
        <v>-</v>
      </c>
      <c r="AE18" s="5" t="str">
        <f t="shared" si="9"/>
        <v>-</v>
      </c>
    </row>
    <row r="19" spans="1:31" ht="15.75">
      <c r="A19" s="47">
        <v>1956</v>
      </c>
      <c r="B19" s="35"/>
      <c r="C19" s="48" t="s">
        <v>51</v>
      </c>
      <c r="D19" s="48" t="s">
        <v>51</v>
      </c>
      <c r="E19" s="48" t="s">
        <v>51</v>
      </c>
      <c r="F19" s="48" t="s">
        <v>51</v>
      </c>
      <c r="G19" s="48" t="s">
        <v>51</v>
      </c>
      <c r="H19" s="48"/>
      <c r="I19" s="49">
        <v>540</v>
      </c>
      <c r="J19" s="49">
        <v>5049</v>
      </c>
      <c r="K19" s="49">
        <v>15870</v>
      </c>
      <c r="L19" s="50">
        <f t="shared" si="1"/>
        <v>5589</v>
      </c>
      <c r="M19" s="50">
        <f t="shared" si="2"/>
        <v>21459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52">
        <f t="shared" si="0"/>
        <v>570</v>
      </c>
      <c r="Y19" s="53">
        <f t="shared" si="3"/>
        <v>23.874672772626646</v>
      </c>
      <c r="Z19" s="52">
        <f t="shared" si="4"/>
        <v>1956</v>
      </c>
      <c r="AA19" s="52">
        <f t="shared" si="5"/>
        <v>522.2506544547467</v>
      </c>
      <c r="AB19" s="52">
        <f t="shared" si="6"/>
        <v>617.7493455452533</v>
      </c>
      <c r="AC19" s="52">
        <f t="shared" si="7"/>
        <v>540</v>
      </c>
      <c r="AD19" s="5" t="str">
        <f t="shared" si="8"/>
        <v>-</v>
      </c>
      <c r="AE19" s="5" t="str">
        <f t="shared" si="9"/>
        <v>-</v>
      </c>
    </row>
    <row r="20" spans="1:31" ht="15.75">
      <c r="A20" s="47">
        <v>1957</v>
      </c>
      <c r="B20" s="35"/>
      <c r="C20" s="48" t="s">
        <v>51</v>
      </c>
      <c r="D20" s="48" t="s">
        <v>51</v>
      </c>
      <c r="E20" s="48" t="s">
        <v>51</v>
      </c>
      <c r="F20" s="48" t="s">
        <v>51</v>
      </c>
      <c r="G20" s="48" t="s">
        <v>51</v>
      </c>
      <c r="H20" s="48"/>
      <c r="I20" s="49">
        <v>550</v>
      </c>
      <c r="J20" s="49">
        <v>5006</v>
      </c>
      <c r="K20" s="49">
        <v>15861</v>
      </c>
      <c r="L20" s="50">
        <f t="shared" si="1"/>
        <v>5556</v>
      </c>
      <c r="M20" s="50">
        <f t="shared" si="2"/>
        <v>21417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52">
        <f t="shared" si="0"/>
        <v>581.8</v>
      </c>
      <c r="Y20" s="53">
        <f t="shared" si="3"/>
        <v>24.120530674095875</v>
      </c>
      <c r="Z20" s="52">
        <f t="shared" si="4"/>
        <v>1957</v>
      </c>
      <c r="AA20" s="52">
        <f t="shared" si="5"/>
        <v>533.5589386518081</v>
      </c>
      <c r="AB20" s="52">
        <f t="shared" si="6"/>
        <v>630.0410613481918</v>
      </c>
      <c r="AC20" s="52">
        <f t="shared" si="7"/>
        <v>550</v>
      </c>
      <c r="AD20" s="5" t="str">
        <f t="shared" si="8"/>
        <v>-</v>
      </c>
      <c r="AE20" s="5" t="str">
        <f t="shared" si="9"/>
        <v>-</v>
      </c>
    </row>
    <row r="21" spans="1:31" ht="15.75">
      <c r="A21" s="47">
        <v>1958</v>
      </c>
      <c r="B21" s="35"/>
      <c r="C21" s="48" t="s">
        <v>51</v>
      </c>
      <c r="D21" s="48" t="s">
        <v>51</v>
      </c>
      <c r="E21" s="48" t="s">
        <v>51</v>
      </c>
      <c r="F21" s="48" t="s">
        <v>51</v>
      </c>
      <c r="G21" s="48" t="s">
        <v>51</v>
      </c>
      <c r="H21" s="48"/>
      <c r="I21" s="49">
        <v>605</v>
      </c>
      <c r="J21" s="49">
        <v>5302</v>
      </c>
      <c r="K21" s="49">
        <v>16923</v>
      </c>
      <c r="L21" s="50">
        <f t="shared" si="1"/>
        <v>5907</v>
      </c>
      <c r="M21" s="50">
        <f t="shared" si="2"/>
        <v>22830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52">
        <f t="shared" si="0"/>
        <v>589.4</v>
      </c>
      <c r="Y21" s="53">
        <f t="shared" si="3"/>
        <v>24.277561656805652</v>
      </c>
      <c r="Z21" s="52">
        <f t="shared" si="4"/>
        <v>1958</v>
      </c>
      <c r="AA21" s="52">
        <f t="shared" si="5"/>
        <v>540.8448766863887</v>
      </c>
      <c r="AB21" s="52">
        <f t="shared" si="6"/>
        <v>637.9551233136112</v>
      </c>
      <c r="AC21" s="52">
        <f t="shared" si="7"/>
        <v>605</v>
      </c>
      <c r="AD21" s="5" t="str">
        <f t="shared" si="8"/>
        <v>-</v>
      </c>
      <c r="AE21" s="5" t="str">
        <f t="shared" si="9"/>
        <v>-</v>
      </c>
    </row>
    <row r="22" spans="1:31" ht="15.75">
      <c r="A22" s="47">
        <v>1959</v>
      </c>
      <c r="B22" s="35"/>
      <c r="C22" s="48" t="s">
        <v>51</v>
      </c>
      <c r="D22" s="48" t="s">
        <v>51</v>
      </c>
      <c r="E22" s="48" t="s">
        <v>51</v>
      </c>
      <c r="F22" s="48" t="s">
        <v>51</v>
      </c>
      <c r="G22" s="48" t="s">
        <v>51</v>
      </c>
      <c r="H22" s="48"/>
      <c r="I22" s="49">
        <v>604</v>
      </c>
      <c r="J22" s="49">
        <v>6336</v>
      </c>
      <c r="K22" s="49">
        <v>18071</v>
      </c>
      <c r="L22" s="50">
        <f t="shared" si="1"/>
        <v>6940</v>
      </c>
      <c r="M22" s="50">
        <f t="shared" si="2"/>
        <v>25011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52">
        <f t="shared" si="0"/>
        <v>615.6</v>
      </c>
      <c r="Y22" s="53">
        <f t="shared" si="3"/>
        <v>24.8112877537624</v>
      </c>
      <c r="Z22" s="52">
        <f t="shared" si="4"/>
        <v>1959</v>
      </c>
      <c r="AA22" s="52">
        <f t="shared" si="5"/>
        <v>565.9774244924752</v>
      </c>
      <c r="AB22" s="52">
        <f t="shared" si="6"/>
        <v>665.2225755075249</v>
      </c>
      <c r="AC22" s="52">
        <f t="shared" si="7"/>
        <v>604</v>
      </c>
      <c r="AD22" s="5" t="str">
        <f t="shared" si="8"/>
        <v>-</v>
      </c>
      <c r="AE22" s="5" t="str">
        <f t="shared" si="9"/>
        <v>-</v>
      </c>
    </row>
    <row r="23" spans="1:31" s="4" customFormat="1" ht="15.75">
      <c r="A23" s="54">
        <v>1960</v>
      </c>
      <c r="B23" s="31"/>
      <c r="C23" s="55" t="s">
        <v>51</v>
      </c>
      <c r="D23" s="55" t="s">
        <v>51</v>
      </c>
      <c r="E23" s="55" t="s">
        <v>51</v>
      </c>
      <c r="F23" s="55" t="s">
        <v>51</v>
      </c>
      <c r="G23" s="55" t="s">
        <v>51</v>
      </c>
      <c r="H23" s="55"/>
      <c r="I23" s="56">
        <v>648</v>
      </c>
      <c r="J23" s="56">
        <v>6632</v>
      </c>
      <c r="K23" s="56">
        <v>19035</v>
      </c>
      <c r="L23" s="57">
        <f t="shared" si="1"/>
        <v>7280</v>
      </c>
      <c r="M23" s="57">
        <f t="shared" si="2"/>
        <v>26315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2">
        <f t="shared" si="0"/>
        <v>638.4</v>
      </c>
      <c r="Y23" s="53">
        <f t="shared" si="3"/>
        <v>25.26657871576601</v>
      </c>
      <c r="Z23" s="52">
        <f t="shared" si="4"/>
        <v>1960</v>
      </c>
      <c r="AA23" s="52">
        <f t="shared" si="5"/>
        <v>587.866842568468</v>
      </c>
      <c r="AB23" s="52">
        <f t="shared" si="6"/>
        <v>688.933157431532</v>
      </c>
      <c r="AC23" s="52">
        <f t="shared" si="7"/>
        <v>648</v>
      </c>
      <c r="AD23" s="5" t="str">
        <f t="shared" si="8"/>
        <v>-</v>
      </c>
      <c r="AE23" s="5" t="str">
        <f t="shared" si="9"/>
        <v>-</v>
      </c>
    </row>
    <row r="24" spans="1:31" ht="15.75">
      <c r="A24" s="47">
        <v>1961</v>
      </c>
      <c r="B24" s="35"/>
      <c r="C24" s="48" t="s">
        <v>51</v>
      </c>
      <c r="D24" s="48" t="s">
        <v>51</v>
      </c>
      <c r="E24" s="48" t="s">
        <v>51</v>
      </c>
      <c r="F24" s="48" t="s">
        <v>51</v>
      </c>
      <c r="G24" s="48" t="s">
        <v>51</v>
      </c>
      <c r="H24" s="48"/>
      <c r="I24" s="49">
        <v>671</v>
      </c>
      <c r="J24" s="49">
        <v>7228</v>
      </c>
      <c r="K24" s="49">
        <v>19463</v>
      </c>
      <c r="L24" s="50">
        <f t="shared" si="1"/>
        <v>7899</v>
      </c>
      <c r="M24" s="50">
        <f t="shared" si="2"/>
        <v>27362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52">
        <f t="shared" si="0"/>
        <v>659.8</v>
      </c>
      <c r="Y24" s="53">
        <f t="shared" si="3"/>
        <v>25.6865723676788</v>
      </c>
      <c r="Z24" s="52">
        <f t="shared" si="4"/>
        <v>1961</v>
      </c>
      <c r="AA24" s="52">
        <f t="shared" si="5"/>
        <v>608.4268552646423</v>
      </c>
      <c r="AB24" s="52">
        <f t="shared" si="6"/>
        <v>711.1731447353576</v>
      </c>
      <c r="AC24" s="52">
        <f t="shared" si="7"/>
        <v>671</v>
      </c>
      <c r="AD24" s="5" t="str">
        <f t="shared" si="8"/>
        <v>-</v>
      </c>
      <c r="AE24" s="5" t="str">
        <f t="shared" si="9"/>
        <v>-</v>
      </c>
    </row>
    <row r="25" spans="1:31" ht="15.75">
      <c r="A25" s="47">
        <v>1962</v>
      </c>
      <c r="B25" s="35"/>
      <c r="C25" s="48" t="s">
        <v>51</v>
      </c>
      <c r="D25" s="48" t="s">
        <v>51</v>
      </c>
      <c r="E25" s="48" t="s">
        <v>51</v>
      </c>
      <c r="F25" s="48" t="s">
        <v>51</v>
      </c>
      <c r="G25" s="48" t="s">
        <v>51</v>
      </c>
      <c r="H25" s="48"/>
      <c r="I25" s="49">
        <v>664</v>
      </c>
      <c r="J25" s="49">
        <v>7052</v>
      </c>
      <c r="K25" s="49">
        <v>18987</v>
      </c>
      <c r="L25" s="50">
        <f t="shared" si="1"/>
        <v>7716</v>
      </c>
      <c r="M25" s="50">
        <f t="shared" si="2"/>
        <v>26703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52">
        <f t="shared" si="0"/>
        <v>689.8</v>
      </c>
      <c r="Y25" s="53">
        <f t="shared" si="3"/>
        <v>26.26404386228442</v>
      </c>
      <c r="Z25" s="52">
        <f t="shared" si="4"/>
        <v>1962</v>
      </c>
      <c r="AA25" s="52">
        <f t="shared" si="5"/>
        <v>637.2719122754311</v>
      </c>
      <c r="AB25" s="52">
        <f t="shared" si="6"/>
        <v>742.3280877245688</v>
      </c>
      <c r="AC25" s="52">
        <f t="shared" si="7"/>
        <v>664</v>
      </c>
      <c r="AD25" s="5" t="str">
        <f t="shared" si="8"/>
        <v>-</v>
      </c>
      <c r="AE25" s="5" t="str">
        <f t="shared" si="9"/>
        <v>-</v>
      </c>
    </row>
    <row r="26" spans="1:31" ht="15.75">
      <c r="A26" s="47">
        <v>1963</v>
      </c>
      <c r="B26" s="35"/>
      <c r="C26" s="48" t="s">
        <v>51</v>
      </c>
      <c r="D26" s="48" t="s">
        <v>51</v>
      </c>
      <c r="E26" s="48" t="s">
        <v>51</v>
      </c>
      <c r="F26" s="48" t="s">
        <v>51</v>
      </c>
      <c r="G26" s="48" t="s">
        <v>51</v>
      </c>
      <c r="H26" s="48"/>
      <c r="I26" s="49">
        <v>712</v>
      </c>
      <c r="J26" s="49">
        <v>7227</v>
      </c>
      <c r="K26" s="49">
        <v>19789</v>
      </c>
      <c r="L26" s="50">
        <f aca="true" t="shared" si="10" ref="L26:L60">SUM(I26:J26)</f>
        <v>7939</v>
      </c>
      <c r="M26" s="50">
        <f aca="true" t="shared" si="11" ref="M26:M42">SUM(I26:K26)</f>
        <v>27728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52">
        <f t="shared" si="0"/>
        <v>708.8</v>
      </c>
      <c r="Y26" s="53">
        <f t="shared" si="3"/>
        <v>26.623298067669978</v>
      </c>
      <c r="Z26" s="52">
        <f t="shared" si="4"/>
        <v>1963</v>
      </c>
      <c r="AA26" s="52">
        <f t="shared" si="5"/>
        <v>655.55340386466</v>
      </c>
      <c r="AB26" s="52">
        <f t="shared" si="6"/>
        <v>762.0465961353399</v>
      </c>
      <c r="AC26" s="52">
        <f t="shared" si="7"/>
        <v>712</v>
      </c>
      <c r="AD26" s="5" t="str">
        <f t="shared" si="8"/>
        <v>-</v>
      </c>
      <c r="AE26" s="5" t="str">
        <f t="shared" si="9"/>
        <v>-</v>
      </c>
    </row>
    <row r="27" spans="1:31" ht="15.75">
      <c r="A27" s="47">
        <v>1964</v>
      </c>
      <c r="B27" s="35"/>
      <c r="C27" s="48" t="s">
        <v>51</v>
      </c>
      <c r="D27" s="48" t="s">
        <v>51</v>
      </c>
      <c r="E27" s="48" t="s">
        <v>51</v>
      </c>
      <c r="F27" s="48" t="s">
        <v>51</v>
      </c>
      <c r="G27" s="48" t="s">
        <v>51</v>
      </c>
      <c r="H27" s="48"/>
      <c r="I27" s="49">
        <v>754</v>
      </c>
      <c r="J27" s="49">
        <v>8136</v>
      </c>
      <c r="K27" s="49">
        <v>21637</v>
      </c>
      <c r="L27" s="50">
        <f t="shared" si="10"/>
        <v>8890</v>
      </c>
      <c r="M27" s="50">
        <f t="shared" si="11"/>
        <v>30527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52">
        <f t="shared" si="0"/>
        <v>732.6</v>
      </c>
      <c r="Y27" s="53">
        <f t="shared" si="3"/>
        <v>27.066584564735905</v>
      </c>
      <c r="Z27" s="52">
        <f t="shared" si="4"/>
        <v>1964</v>
      </c>
      <c r="AA27" s="52">
        <f t="shared" si="5"/>
        <v>678.4668308705282</v>
      </c>
      <c r="AB27" s="52">
        <f t="shared" si="6"/>
        <v>786.7331691294719</v>
      </c>
      <c r="AC27" s="52">
        <f t="shared" si="7"/>
        <v>754</v>
      </c>
      <c r="AD27" s="5" t="str">
        <f t="shared" si="8"/>
        <v>-</v>
      </c>
      <c r="AE27" s="5" t="str">
        <f t="shared" si="9"/>
        <v>-</v>
      </c>
    </row>
    <row r="28" spans="1:31" s="4" customFormat="1" ht="15.75">
      <c r="A28" s="54">
        <v>1965</v>
      </c>
      <c r="B28" s="31"/>
      <c r="C28" s="55" t="s">
        <v>51</v>
      </c>
      <c r="D28" s="55" t="s">
        <v>51</v>
      </c>
      <c r="E28" s="55" t="s">
        <v>51</v>
      </c>
      <c r="F28" s="55" t="s">
        <v>51</v>
      </c>
      <c r="G28" s="55" t="s">
        <v>51</v>
      </c>
      <c r="H28" s="55"/>
      <c r="I28" s="56">
        <v>743</v>
      </c>
      <c r="J28" s="56">
        <v>8744</v>
      </c>
      <c r="K28" s="56">
        <v>22340</v>
      </c>
      <c r="L28" s="57">
        <f t="shared" si="10"/>
        <v>9487</v>
      </c>
      <c r="M28" s="57">
        <f t="shared" si="11"/>
        <v>31827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2">
        <f t="shared" si="0"/>
        <v>755.4</v>
      </c>
      <c r="Y28" s="53">
        <f t="shared" si="3"/>
        <v>27.48454110950372</v>
      </c>
      <c r="Z28" s="52">
        <f t="shared" si="4"/>
        <v>1965</v>
      </c>
      <c r="AA28" s="52">
        <f t="shared" si="5"/>
        <v>700.4309177809926</v>
      </c>
      <c r="AB28" s="52">
        <f t="shared" si="6"/>
        <v>810.3690822190074</v>
      </c>
      <c r="AC28" s="52">
        <f t="shared" si="7"/>
        <v>743</v>
      </c>
      <c r="AD28" s="5" t="str">
        <f t="shared" si="8"/>
        <v>-</v>
      </c>
      <c r="AE28" s="5" t="str">
        <f t="shared" si="9"/>
        <v>-</v>
      </c>
    </row>
    <row r="29" spans="1:31" ht="15.75">
      <c r="A29" s="47">
        <v>1966</v>
      </c>
      <c r="B29" s="35"/>
      <c r="C29" s="48" t="s">
        <v>51</v>
      </c>
      <c r="D29" s="48" t="s">
        <v>51</v>
      </c>
      <c r="E29" s="48" t="s">
        <v>51</v>
      </c>
      <c r="F29" s="48" t="s">
        <v>51</v>
      </c>
      <c r="G29" s="49">
        <v>23225</v>
      </c>
      <c r="H29" s="49"/>
      <c r="I29" s="49">
        <v>790</v>
      </c>
      <c r="J29" s="49">
        <v>9253</v>
      </c>
      <c r="K29" s="49">
        <v>22237</v>
      </c>
      <c r="L29" s="50">
        <f t="shared" si="10"/>
        <v>10043</v>
      </c>
      <c r="M29" s="50">
        <f t="shared" si="11"/>
        <v>32280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52">
        <f t="shared" si="0"/>
        <v>766.8</v>
      </c>
      <c r="Y29" s="53">
        <f t="shared" si="3"/>
        <v>27.691153822114384</v>
      </c>
      <c r="Z29" s="52">
        <f t="shared" si="4"/>
        <v>1966</v>
      </c>
      <c r="AA29" s="52">
        <f t="shared" si="5"/>
        <v>711.4176923557712</v>
      </c>
      <c r="AB29" s="52">
        <f t="shared" si="6"/>
        <v>822.1823076442287</v>
      </c>
      <c r="AC29" s="52">
        <f t="shared" si="7"/>
        <v>790</v>
      </c>
      <c r="AD29" s="5" t="str">
        <f t="shared" si="8"/>
        <v>-</v>
      </c>
      <c r="AE29" s="5" t="str">
        <f t="shared" si="9"/>
        <v>-</v>
      </c>
    </row>
    <row r="30" spans="1:31" ht="15.75">
      <c r="A30" s="47">
        <v>1967</v>
      </c>
      <c r="B30" s="35"/>
      <c r="C30" s="48" t="s">
        <v>51</v>
      </c>
      <c r="D30" s="48" t="s">
        <v>51</v>
      </c>
      <c r="E30" s="48" t="s">
        <v>51</v>
      </c>
      <c r="F30" s="48" t="s">
        <v>51</v>
      </c>
      <c r="G30" s="49">
        <v>22838</v>
      </c>
      <c r="H30" s="49"/>
      <c r="I30" s="49">
        <v>778</v>
      </c>
      <c r="J30" s="49">
        <v>9258</v>
      </c>
      <c r="K30" s="49">
        <v>21724</v>
      </c>
      <c r="L30" s="50">
        <f t="shared" si="10"/>
        <v>10036</v>
      </c>
      <c r="M30" s="50">
        <f t="shared" si="11"/>
        <v>31760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52">
        <f t="shared" si="0"/>
        <v>794.4</v>
      </c>
      <c r="Y30" s="53">
        <f t="shared" si="3"/>
        <v>28.185102447924507</v>
      </c>
      <c r="Z30" s="52">
        <f t="shared" si="4"/>
        <v>1967</v>
      </c>
      <c r="AA30" s="52">
        <f t="shared" si="5"/>
        <v>738.0297951041509</v>
      </c>
      <c r="AB30" s="52">
        <f t="shared" si="6"/>
        <v>850.770204895849</v>
      </c>
      <c r="AC30" s="52">
        <f t="shared" si="7"/>
        <v>778</v>
      </c>
      <c r="AD30" s="5" t="str">
        <f t="shared" si="8"/>
        <v>-</v>
      </c>
      <c r="AE30" s="5" t="str">
        <f t="shared" si="9"/>
        <v>-</v>
      </c>
    </row>
    <row r="31" spans="1:31" ht="15.75">
      <c r="A31" s="47">
        <v>1968</v>
      </c>
      <c r="B31" s="35"/>
      <c r="C31" s="48" t="s">
        <v>51</v>
      </c>
      <c r="D31" s="48" t="s">
        <v>51</v>
      </c>
      <c r="E31" s="48" t="s">
        <v>51</v>
      </c>
      <c r="F31" s="48" t="s">
        <v>51</v>
      </c>
      <c r="G31" s="49">
        <v>22120</v>
      </c>
      <c r="H31" s="49"/>
      <c r="I31" s="49">
        <v>769</v>
      </c>
      <c r="J31" s="49">
        <v>9493</v>
      </c>
      <c r="K31" s="49">
        <v>20387</v>
      </c>
      <c r="L31" s="50">
        <f t="shared" si="10"/>
        <v>10262</v>
      </c>
      <c r="M31" s="50">
        <f t="shared" si="11"/>
        <v>30649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52">
        <f t="shared" si="0"/>
        <v>808.8</v>
      </c>
      <c r="Y31" s="53">
        <f t="shared" si="3"/>
        <v>28.439409276565502</v>
      </c>
      <c r="Z31" s="52">
        <f t="shared" si="4"/>
        <v>1968</v>
      </c>
      <c r="AA31" s="52">
        <f t="shared" si="5"/>
        <v>751.9211814468689</v>
      </c>
      <c r="AB31" s="52">
        <f t="shared" si="6"/>
        <v>865.678818553131</v>
      </c>
      <c r="AC31" s="52">
        <f t="shared" si="7"/>
        <v>769</v>
      </c>
      <c r="AD31" s="5" t="str">
        <f t="shared" si="8"/>
        <v>-</v>
      </c>
      <c r="AE31" s="5" t="str">
        <f t="shared" si="9"/>
        <v>-</v>
      </c>
    </row>
    <row r="32" spans="1:31" ht="15.75">
      <c r="A32" s="47">
        <v>1969</v>
      </c>
      <c r="B32" s="35"/>
      <c r="C32" s="48" t="s">
        <v>51</v>
      </c>
      <c r="D32" s="48" t="s">
        <v>51</v>
      </c>
      <c r="E32" s="48" t="s">
        <v>51</v>
      </c>
      <c r="F32" s="48" t="s">
        <v>51</v>
      </c>
      <c r="G32" s="49">
        <v>21863</v>
      </c>
      <c r="H32" s="49"/>
      <c r="I32" s="49">
        <v>892</v>
      </c>
      <c r="J32" s="49">
        <v>9831</v>
      </c>
      <c r="K32" s="49">
        <v>20333</v>
      </c>
      <c r="L32" s="50">
        <f t="shared" si="10"/>
        <v>10723</v>
      </c>
      <c r="M32" s="50">
        <f t="shared" si="11"/>
        <v>31056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52">
        <f t="shared" si="0"/>
        <v>824</v>
      </c>
      <c r="Y32" s="53">
        <f t="shared" si="3"/>
        <v>28.705400188814647</v>
      </c>
      <c r="Z32" s="52">
        <f t="shared" si="4"/>
        <v>1969</v>
      </c>
      <c r="AA32" s="52">
        <f t="shared" si="5"/>
        <v>766.5891996223708</v>
      </c>
      <c r="AB32" s="52">
        <f t="shared" si="6"/>
        <v>881.4108003776292</v>
      </c>
      <c r="AC32" s="52">
        <f t="shared" si="7"/>
        <v>892</v>
      </c>
      <c r="AD32" s="5" t="str">
        <f t="shared" si="8"/>
        <v>-</v>
      </c>
      <c r="AE32" s="5" t="str">
        <f t="shared" si="9"/>
        <v>HIGH</v>
      </c>
    </row>
    <row r="33" spans="1:31" s="4" customFormat="1" ht="15.75">
      <c r="A33" s="54">
        <v>1970</v>
      </c>
      <c r="B33" s="31"/>
      <c r="C33" s="56">
        <v>758</v>
      </c>
      <c r="D33" s="56">
        <v>7860</v>
      </c>
      <c r="E33" s="56">
        <v>13515</v>
      </c>
      <c r="F33" s="57">
        <f aca="true" t="shared" si="12" ref="F33:F54">SUM(C33:D33)</f>
        <v>8618</v>
      </c>
      <c r="G33" s="56">
        <f aca="true" t="shared" si="13" ref="G33:G41">SUM(C33:E33)</f>
        <v>22133</v>
      </c>
      <c r="H33" s="56"/>
      <c r="I33" s="56">
        <v>815</v>
      </c>
      <c r="J33" s="56">
        <v>10027</v>
      </c>
      <c r="K33" s="56">
        <v>20398</v>
      </c>
      <c r="L33" s="57">
        <f t="shared" si="10"/>
        <v>10842</v>
      </c>
      <c r="M33" s="57">
        <f t="shared" si="11"/>
        <v>31240</v>
      </c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2">
        <f t="shared" si="0"/>
        <v>839.4</v>
      </c>
      <c r="Y33" s="53">
        <f t="shared" si="3"/>
        <v>28.972400659938415</v>
      </c>
      <c r="Z33" s="52">
        <f t="shared" si="4"/>
        <v>1970</v>
      </c>
      <c r="AA33" s="52">
        <f t="shared" si="5"/>
        <v>781.4551986801232</v>
      </c>
      <c r="AB33" s="52">
        <f t="shared" si="6"/>
        <v>897.3448013198768</v>
      </c>
      <c r="AC33" s="52">
        <f t="shared" si="7"/>
        <v>815</v>
      </c>
      <c r="AD33" s="5" t="str">
        <f t="shared" si="8"/>
        <v>-</v>
      </c>
      <c r="AE33" s="5" t="str">
        <f t="shared" si="9"/>
        <v>-</v>
      </c>
    </row>
    <row r="34" spans="1:31" ht="15.75">
      <c r="A34" s="47">
        <v>1971</v>
      </c>
      <c r="B34" s="35"/>
      <c r="C34" s="49">
        <v>785</v>
      </c>
      <c r="D34" s="49">
        <v>7867</v>
      </c>
      <c r="E34" s="49">
        <v>13680</v>
      </c>
      <c r="F34" s="50">
        <f t="shared" si="12"/>
        <v>8652</v>
      </c>
      <c r="G34" s="49">
        <f t="shared" si="13"/>
        <v>22332</v>
      </c>
      <c r="H34" s="49"/>
      <c r="I34" s="49">
        <v>866</v>
      </c>
      <c r="J34" s="49">
        <v>9947</v>
      </c>
      <c r="K34" s="49">
        <v>20381</v>
      </c>
      <c r="L34" s="50">
        <f t="shared" si="10"/>
        <v>10813</v>
      </c>
      <c r="M34" s="50">
        <f t="shared" si="11"/>
        <v>31194</v>
      </c>
      <c r="N34" s="6"/>
      <c r="O34" s="6"/>
      <c r="P34" s="6"/>
      <c r="Q34" s="6"/>
      <c r="R34" s="6" t="s">
        <v>52</v>
      </c>
      <c r="S34" s="6" t="s">
        <v>53</v>
      </c>
      <c r="T34" s="6" t="s">
        <v>27</v>
      </c>
      <c r="U34" s="6" t="s">
        <v>55</v>
      </c>
      <c r="V34" s="6" t="s">
        <v>56</v>
      </c>
      <c r="W34" s="6"/>
      <c r="X34" s="52">
        <f t="shared" si="0"/>
        <v>856.6</v>
      </c>
      <c r="Y34" s="53">
        <f t="shared" si="3"/>
        <v>29.267729669381602</v>
      </c>
      <c r="Z34" s="52">
        <f t="shared" si="4"/>
        <v>1971</v>
      </c>
      <c r="AA34" s="52">
        <f t="shared" si="5"/>
        <v>798.0645406612368</v>
      </c>
      <c r="AB34" s="52">
        <f t="shared" si="6"/>
        <v>915.1354593387632</v>
      </c>
      <c r="AC34" s="52">
        <f t="shared" si="7"/>
        <v>866</v>
      </c>
      <c r="AD34" s="5" t="str">
        <f t="shared" si="8"/>
        <v>-</v>
      </c>
      <c r="AE34" s="5" t="str">
        <f t="shared" si="9"/>
        <v>-</v>
      </c>
    </row>
    <row r="35" spans="1:31" ht="15.75">
      <c r="A35" s="47">
        <v>1972</v>
      </c>
      <c r="B35" s="35"/>
      <c r="C35" s="49">
        <v>770</v>
      </c>
      <c r="D35" s="49">
        <v>7965</v>
      </c>
      <c r="E35" s="49">
        <v>13968</v>
      </c>
      <c r="F35" s="50">
        <f t="shared" si="12"/>
        <v>8735</v>
      </c>
      <c r="G35" s="49">
        <f t="shared" si="13"/>
        <v>22703</v>
      </c>
      <c r="H35" s="49"/>
      <c r="I35" s="49">
        <v>855</v>
      </c>
      <c r="J35" s="49">
        <v>10000</v>
      </c>
      <c r="K35" s="49">
        <v>20907</v>
      </c>
      <c r="L35" s="50">
        <f t="shared" si="10"/>
        <v>10855</v>
      </c>
      <c r="M35" s="50">
        <f t="shared" si="11"/>
        <v>31762</v>
      </c>
      <c r="N35" s="6"/>
      <c r="O35" s="52">
        <f>AVERAGE(C33:C37)</f>
        <v>771.8</v>
      </c>
      <c r="P35" s="53">
        <f aca="true" t="shared" si="14" ref="P35:P64">SQRT(O35)</f>
        <v>27.78128866701471</v>
      </c>
      <c r="Q35" s="52">
        <f aca="true" t="shared" si="15" ref="Q35:Q68">A35</f>
        <v>1972</v>
      </c>
      <c r="R35" s="52">
        <f aca="true" t="shared" si="16" ref="R35:R63">O35-2*P35</f>
        <v>716.2374226659705</v>
      </c>
      <c r="S35" s="52">
        <f aca="true" t="shared" si="17" ref="S35:S63">O35+2*P35</f>
        <v>827.3625773340294</v>
      </c>
      <c r="T35" s="52">
        <f>C35</f>
        <v>770</v>
      </c>
      <c r="U35" s="5" t="str">
        <f>IF(T35&lt;R35,"LOW","-")</f>
        <v>-</v>
      </c>
      <c r="V35" s="5" t="str">
        <f>IF(T35&gt;S35,"HIGH","-")</f>
        <v>-</v>
      </c>
      <c r="W35" s="6"/>
      <c r="X35" s="52">
        <f t="shared" si="0"/>
        <v>843.2</v>
      </c>
      <c r="Y35" s="53">
        <f t="shared" si="3"/>
        <v>29.03790626061046</v>
      </c>
      <c r="Z35" s="52">
        <f t="shared" si="4"/>
        <v>1972</v>
      </c>
      <c r="AA35" s="52">
        <f t="shared" si="5"/>
        <v>785.1241874787792</v>
      </c>
      <c r="AB35" s="52">
        <f t="shared" si="6"/>
        <v>901.2758125212209</v>
      </c>
      <c r="AC35" s="52">
        <f t="shared" si="7"/>
        <v>855</v>
      </c>
      <c r="AD35" s="5" t="str">
        <f t="shared" si="8"/>
        <v>-</v>
      </c>
      <c r="AE35" s="5" t="str">
        <f t="shared" si="9"/>
        <v>-</v>
      </c>
    </row>
    <row r="36" spans="1:31" ht="15.75">
      <c r="A36" s="47">
        <v>1973</v>
      </c>
      <c r="B36" s="35"/>
      <c r="C36" s="49">
        <v>783</v>
      </c>
      <c r="D36" s="49">
        <v>8056</v>
      </c>
      <c r="E36" s="49">
        <v>13741</v>
      </c>
      <c r="F36" s="50">
        <f t="shared" si="12"/>
        <v>8839</v>
      </c>
      <c r="G36" s="49">
        <f t="shared" si="13"/>
        <v>22580</v>
      </c>
      <c r="H36" s="49"/>
      <c r="I36" s="49">
        <v>855</v>
      </c>
      <c r="J36" s="49">
        <v>10094</v>
      </c>
      <c r="K36" s="49">
        <v>20455</v>
      </c>
      <c r="L36" s="50">
        <f t="shared" si="10"/>
        <v>10949</v>
      </c>
      <c r="M36" s="50">
        <f t="shared" si="11"/>
        <v>31404</v>
      </c>
      <c r="N36" s="6"/>
      <c r="O36" s="52">
        <f aca="true" t="shared" si="18" ref="O36:O63">AVERAGE(C34:C38)</f>
        <v>760</v>
      </c>
      <c r="P36" s="53">
        <f t="shared" si="14"/>
        <v>27.568097504180443</v>
      </c>
      <c r="Q36" s="52">
        <f t="shared" si="15"/>
        <v>1973</v>
      </c>
      <c r="R36" s="52">
        <f t="shared" si="16"/>
        <v>704.8638049916391</v>
      </c>
      <c r="S36" s="52">
        <f t="shared" si="17"/>
        <v>815.1361950083609</v>
      </c>
      <c r="T36" s="52">
        <f aca="true" t="shared" si="19" ref="T36:T63">C36</f>
        <v>783</v>
      </c>
      <c r="U36" s="5" t="str">
        <f aca="true" t="shared" si="20" ref="U36:U64">IF(T36&lt;R36,"LOW","-")</f>
        <v>-</v>
      </c>
      <c r="V36" s="5" t="str">
        <f aca="true" t="shared" si="21" ref="V36:V64">IF(T36&gt;S36,"HIGH","-")</f>
        <v>-</v>
      </c>
      <c r="W36" s="6"/>
      <c r="X36" s="52">
        <f t="shared" si="0"/>
        <v>834</v>
      </c>
      <c r="Y36" s="53">
        <f t="shared" si="3"/>
        <v>28.879058156387302</v>
      </c>
      <c r="Z36" s="52">
        <f t="shared" si="4"/>
        <v>1973</v>
      </c>
      <c r="AA36" s="52">
        <f t="shared" si="5"/>
        <v>776.2418836872254</v>
      </c>
      <c r="AB36" s="52">
        <f t="shared" si="6"/>
        <v>891.7581163127746</v>
      </c>
      <c r="AC36" s="52">
        <f t="shared" si="7"/>
        <v>855</v>
      </c>
      <c r="AD36" s="5" t="str">
        <f t="shared" si="8"/>
        <v>-</v>
      </c>
      <c r="AE36" s="5" t="str">
        <f t="shared" si="9"/>
        <v>-</v>
      </c>
    </row>
    <row r="37" spans="1:31" ht="15.75">
      <c r="A37" s="47">
        <v>1974</v>
      </c>
      <c r="B37" s="35"/>
      <c r="C37" s="49">
        <v>763</v>
      </c>
      <c r="D37" s="49">
        <v>7548</v>
      </c>
      <c r="E37" s="49">
        <v>12270</v>
      </c>
      <c r="F37" s="50">
        <f t="shared" si="12"/>
        <v>8311</v>
      </c>
      <c r="G37" s="49">
        <f t="shared" si="13"/>
        <v>20581</v>
      </c>
      <c r="H37" s="49"/>
      <c r="I37" s="49">
        <v>825</v>
      </c>
      <c r="J37" s="49">
        <v>9522</v>
      </c>
      <c r="K37" s="49">
        <v>18436</v>
      </c>
      <c r="L37" s="50">
        <f t="shared" si="10"/>
        <v>10347</v>
      </c>
      <c r="M37" s="50">
        <f t="shared" si="11"/>
        <v>28783</v>
      </c>
      <c r="N37" s="6"/>
      <c r="O37" s="52">
        <f t="shared" si="18"/>
        <v>740.4</v>
      </c>
      <c r="P37" s="53">
        <f t="shared" si="14"/>
        <v>27.210292170426982</v>
      </c>
      <c r="Q37" s="52">
        <f t="shared" si="15"/>
        <v>1974</v>
      </c>
      <c r="R37" s="52">
        <f t="shared" si="16"/>
        <v>685.9794156591461</v>
      </c>
      <c r="S37" s="52">
        <f t="shared" si="17"/>
        <v>794.8205843408539</v>
      </c>
      <c r="T37" s="52">
        <f t="shared" si="19"/>
        <v>763</v>
      </c>
      <c r="U37" s="5" t="str">
        <f t="shared" si="20"/>
        <v>-</v>
      </c>
      <c r="V37" s="5" t="str">
        <f t="shared" si="21"/>
        <v>-</v>
      </c>
      <c r="W37" s="6"/>
      <c r="X37" s="52">
        <f t="shared" si="0"/>
        <v>817.4</v>
      </c>
      <c r="Y37" s="53">
        <f t="shared" si="3"/>
        <v>28.59020811396797</v>
      </c>
      <c r="Z37" s="52">
        <f t="shared" si="4"/>
        <v>1974</v>
      </c>
      <c r="AA37" s="52">
        <f t="shared" si="5"/>
        <v>760.2195837720641</v>
      </c>
      <c r="AB37" s="52">
        <f t="shared" si="6"/>
        <v>874.5804162279359</v>
      </c>
      <c r="AC37" s="52">
        <f t="shared" si="7"/>
        <v>825</v>
      </c>
      <c r="AD37" s="5" t="str">
        <f t="shared" si="8"/>
        <v>-</v>
      </c>
      <c r="AE37" s="5" t="str">
        <f t="shared" si="9"/>
        <v>-</v>
      </c>
    </row>
    <row r="38" spans="1:31" s="4" customFormat="1" ht="15.75">
      <c r="A38" s="54">
        <v>1975</v>
      </c>
      <c r="B38" s="31"/>
      <c r="C38" s="56">
        <v>699</v>
      </c>
      <c r="D38" s="56">
        <v>6912</v>
      </c>
      <c r="E38" s="56">
        <v>13041</v>
      </c>
      <c r="F38" s="57">
        <f t="shared" si="12"/>
        <v>7611</v>
      </c>
      <c r="G38" s="56">
        <f t="shared" si="13"/>
        <v>20652</v>
      </c>
      <c r="H38" s="56"/>
      <c r="I38" s="56">
        <v>769</v>
      </c>
      <c r="J38" s="56">
        <v>8779</v>
      </c>
      <c r="K38" s="56">
        <v>19073</v>
      </c>
      <c r="L38" s="57">
        <f t="shared" si="10"/>
        <v>9548</v>
      </c>
      <c r="M38" s="57">
        <f t="shared" si="11"/>
        <v>28621</v>
      </c>
      <c r="N38" s="58"/>
      <c r="O38" s="52">
        <f t="shared" si="18"/>
        <v>731.8</v>
      </c>
      <c r="P38" s="53">
        <f t="shared" si="14"/>
        <v>27.051802158081816</v>
      </c>
      <c r="Q38" s="52">
        <f t="shared" si="15"/>
        <v>1975</v>
      </c>
      <c r="R38" s="52">
        <f t="shared" si="16"/>
        <v>677.6963956838363</v>
      </c>
      <c r="S38" s="52">
        <f t="shared" si="17"/>
        <v>785.9036043161636</v>
      </c>
      <c r="T38" s="52">
        <f t="shared" si="19"/>
        <v>699</v>
      </c>
      <c r="U38" s="5" t="str">
        <f t="shared" si="20"/>
        <v>-</v>
      </c>
      <c r="V38" s="5" t="str">
        <f t="shared" si="21"/>
        <v>-</v>
      </c>
      <c r="W38" s="58"/>
      <c r="X38" s="52">
        <f t="shared" si="0"/>
        <v>808.6</v>
      </c>
      <c r="Y38" s="53">
        <f t="shared" si="3"/>
        <v>28.43589281172652</v>
      </c>
      <c r="Z38" s="52">
        <f t="shared" si="4"/>
        <v>1975</v>
      </c>
      <c r="AA38" s="52">
        <f t="shared" si="5"/>
        <v>751.7282143765469</v>
      </c>
      <c r="AB38" s="52">
        <f t="shared" si="6"/>
        <v>865.4717856234531</v>
      </c>
      <c r="AC38" s="52">
        <f t="shared" si="7"/>
        <v>769</v>
      </c>
      <c r="AD38" s="5" t="str">
        <f t="shared" si="8"/>
        <v>-</v>
      </c>
      <c r="AE38" s="5" t="str">
        <f t="shared" si="9"/>
        <v>-</v>
      </c>
    </row>
    <row r="39" spans="1:31" ht="15.75">
      <c r="A39" s="47">
        <v>1976</v>
      </c>
      <c r="B39" s="35"/>
      <c r="C39" s="49">
        <v>687</v>
      </c>
      <c r="D39" s="49">
        <v>6923</v>
      </c>
      <c r="E39" s="49">
        <v>14141</v>
      </c>
      <c r="F39" s="50">
        <f t="shared" si="12"/>
        <v>7610</v>
      </c>
      <c r="G39" s="49">
        <f t="shared" si="13"/>
        <v>21751</v>
      </c>
      <c r="H39" s="49"/>
      <c r="I39" s="49">
        <v>783</v>
      </c>
      <c r="J39" s="49">
        <v>8720</v>
      </c>
      <c r="K39" s="49">
        <v>20430</v>
      </c>
      <c r="L39" s="50">
        <f t="shared" si="10"/>
        <v>9503</v>
      </c>
      <c r="M39" s="50">
        <f t="shared" si="11"/>
        <v>29933</v>
      </c>
      <c r="N39" s="6"/>
      <c r="O39" s="52">
        <f t="shared" si="18"/>
        <v>723</v>
      </c>
      <c r="P39" s="53">
        <f t="shared" si="14"/>
        <v>26.888659319497503</v>
      </c>
      <c r="Q39" s="52">
        <f t="shared" si="15"/>
        <v>1976</v>
      </c>
      <c r="R39" s="52">
        <f t="shared" si="16"/>
        <v>669.222681361005</v>
      </c>
      <c r="S39" s="52">
        <f t="shared" si="17"/>
        <v>776.777318638995</v>
      </c>
      <c r="T39" s="52">
        <f t="shared" si="19"/>
        <v>687</v>
      </c>
      <c r="U39" s="5" t="str">
        <f t="shared" si="20"/>
        <v>-</v>
      </c>
      <c r="V39" s="5" t="str">
        <f t="shared" si="21"/>
        <v>-</v>
      </c>
      <c r="W39" s="6"/>
      <c r="X39" s="52">
        <f t="shared" si="0"/>
        <v>801.6</v>
      </c>
      <c r="Y39" s="53">
        <f t="shared" si="3"/>
        <v>28.31254139069822</v>
      </c>
      <c r="Z39" s="52">
        <f t="shared" si="4"/>
        <v>1976</v>
      </c>
      <c r="AA39" s="52">
        <f t="shared" si="5"/>
        <v>744.9749172186035</v>
      </c>
      <c r="AB39" s="52">
        <f t="shared" si="6"/>
        <v>858.2250827813965</v>
      </c>
      <c r="AC39" s="52">
        <f t="shared" si="7"/>
        <v>783</v>
      </c>
      <c r="AD39" s="5" t="str">
        <f t="shared" si="8"/>
        <v>-</v>
      </c>
      <c r="AE39" s="5" t="str">
        <f t="shared" si="9"/>
        <v>-</v>
      </c>
    </row>
    <row r="40" spans="1:31" ht="15.75">
      <c r="A40" s="47">
        <v>1977</v>
      </c>
      <c r="B40" s="35"/>
      <c r="C40" s="49">
        <v>727</v>
      </c>
      <c r="D40" s="49">
        <v>7063</v>
      </c>
      <c r="E40" s="49">
        <v>13888</v>
      </c>
      <c r="F40" s="50">
        <f t="shared" si="12"/>
        <v>7790</v>
      </c>
      <c r="G40" s="49">
        <f t="shared" si="13"/>
        <v>21678</v>
      </c>
      <c r="H40" s="49"/>
      <c r="I40" s="49">
        <v>811</v>
      </c>
      <c r="J40" s="49">
        <v>8850</v>
      </c>
      <c r="K40" s="49">
        <v>20122</v>
      </c>
      <c r="L40" s="50">
        <f t="shared" si="10"/>
        <v>9661</v>
      </c>
      <c r="M40" s="50">
        <f t="shared" si="11"/>
        <v>29783</v>
      </c>
      <c r="N40" s="6"/>
      <c r="O40" s="52">
        <f t="shared" si="18"/>
        <v>716</v>
      </c>
      <c r="P40" s="53">
        <f t="shared" si="14"/>
        <v>26.758176320519304</v>
      </c>
      <c r="Q40" s="52">
        <f t="shared" si="15"/>
        <v>1977</v>
      </c>
      <c r="R40" s="52">
        <f t="shared" si="16"/>
        <v>662.4836473589614</v>
      </c>
      <c r="S40" s="52">
        <f t="shared" si="17"/>
        <v>769.5163526410386</v>
      </c>
      <c r="T40" s="52">
        <f t="shared" si="19"/>
        <v>727</v>
      </c>
      <c r="U40" s="5" t="str">
        <f t="shared" si="20"/>
        <v>-</v>
      </c>
      <c r="V40" s="5" t="str">
        <f t="shared" si="21"/>
        <v>-</v>
      </c>
      <c r="W40" s="6"/>
      <c r="X40" s="52">
        <f t="shared" si="0"/>
        <v>798.6</v>
      </c>
      <c r="Y40" s="53">
        <f t="shared" si="3"/>
        <v>28.259511673063283</v>
      </c>
      <c r="Z40" s="52">
        <f t="shared" si="4"/>
        <v>1977</v>
      </c>
      <c r="AA40" s="52">
        <f t="shared" si="5"/>
        <v>742.0809766538734</v>
      </c>
      <c r="AB40" s="52">
        <f t="shared" si="6"/>
        <v>855.1190233461266</v>
      </c>
      <c r="AC40" s="52">
        <f t="shared" si="7"/>
        <v>811</v>
      </c>
      <c r="AD40" s="5" t="str">
        <f t="shared" si="8"/>
        <v>-</v>
      </c>
      <c r="AE40" s="5" t="str">
        <f t="shared" si="9"/>
        <v>-</v>
      </c>
    </row>
    <row r="41" spans="1:31" ht="15.75">
      <c r="A41" s="47">
        <v>1978</v>
      </c>
      <c r="B41" s="35"/>
      <c r="C41" s="49">
        <v>739</v>
      </c>
      <c r="D41" s="49">
        <v>7442</v>
      </c>
      <c r="E41" s="49">
        <v>13926</v>
      </c>
      <c r="F41" s="50">
        <f t="shared" si="12"/>
        <v>8181</v>
      </c>
      <c r="G41" s="49">
        <f t="shared" si="13"/>
        <v>22107</v>
      </c>
      <c r="H41" s="49"/>
      <c r="I41" s="49">
        <v>820</v>
      </c>
      <c r="J41" s="49">
        <v>9349</v>
      </c>
      <c r="K41" s="49">
        <v>20337</v>
      </c>
      <c r="L41" s="50">
        <f t="shared" si="10"/>
        <v>10169</v>
      </c>
      <c r="M41" s="50">
        <f t="shared" si="11"/>
        <v>30506</v>
      </c>
      <c r="N41" s="6"/>
      <c r="O41" s="52">
        <f t="shared" si="18"/>
        <v>705</v>
      </c>
      <c r="P41" s="53">
        <f t="shared" si="14"/>
        <v>26.551836094703507</v>
      </c>
      <c r="Q41" s="52">
        <f t="shared" si="15"/>
        <v>1978</v>
      </c>
      <c r="R41" s="52">
        <f t="shared" si="16"/>
        <v>651.896327810593</v>
      </c>
      <c r="S41" s="52">
        <f t="shared" si="17"/>
        <v>758.103672189407</v>
      </c>
      <c r="T41" s="52">
        <f t="shared" si="19"/>
        <v>739</v>
      </c>
      <c r="U41" s="5" t="str">
        <f t="shared" si="20"/>
        <v>-</v>
      </c>
      <c r="V41" s="5" t="str">
        <f t="shared" si="21"/>
        <v>-</v>
      </c>
      <c r="W41" s="6"/>
      <c r="X41" s="52">
        <f t="shared" si="0"/>
        <v>784.8</v>
      </c>
      <c r="Y41" s="53">
        <f t="shared" si="3"/>
        <v>28.014282071829005</v>
      </c>
      <c r="Z41" s="52">
        <f t="shared" si="4"/>
        <v>1978</v>
      </c>
      <c r="AA41" s="52">
        <f t="shared" si="5"/>
        <v>728.7714358563419</v>
      </c>
      <c r="AB41" s="52">
        <f t="shared" si="6"/>
        <v>840.828564143658</v>
      </c>
      <c r="AC41" s="52">
        <f t="shared" si="7"/>
        <v>820</v>
      </c>
      <c r="AD41" s="5" t="str">
        <f t="shared" si="8"/>
        <v>-</v>
      </c>
      <c r="AE41" s="5" t="str">
        <f t="shared" si="9"/>
        <v>-</v>
      </c>
    </row>
    <row r="42" spans="1:31" ht="15.75">
      <c r="A42" s="47">
        <v>1979</v>
      </c>
      <c r="B42" s="35"/>
      <c r="C42" s="35">
        <v>728</v>
      </c>
      <c r="D42" s="49">
        <v>7536</v>
      </c>
      <c r="E42" s="49">
        <v>14800</v>
      </c>
      <c r="F42" s="50">
        <f t="shared" si="12"/>
        <v>8264</v>
      </c>
      <c r="G42" s="49">
        <v>23064</v>
      </c>
      <c r="H42" s="49"/>
      <c r="I42" s="35">
        <v>810</v>
      </c>
      <c r="J42" s="49">
        <v>9241</v>
      </c>
      <c r="K42" s="49">
        <v>21336</v>
      </c>
      <c r="L42" s="50">
        <f t="shared" si="10"/>
        <v>10051</v>
      </c>
      <c r="M42" s="50">
        <f t="shared" si="11"/>
        <v>31387</v>
      </c>
      <c r="N42" s="6"/>
      <c r="O42" s="52">
        <f t="shared" si="18"/>
        <v>689.6</v>
      </c>
      <c r="P42" s="53">
        <f t="shared" si="14"/>
        <v>26.260236099471765</v>
      </c>
      <c r="Q42" s="52">
        <f t="shared" si="15"/>
        <v>1979</v>
      </c>
      <c r="R42" s="52">
        <f t="shared" si="16"/>
        <v>637.0795278010565</v>
      </c>
      <c r="S42" s="52">
        <f t="shared" si="17"/>
        <v>742.1204721989435</v>
      </c>
      <c r="T42" s="52">
        <f t="shared" si="19"/>
        <v>728</v>
      </c>
      <c r="U42" s="5" t="str">
        <f t="shared" si="20"/>
        <v>-</v>
      </c>
      <c r="V42" s="5" t="str">
        <f t="shared" si="21"/>
        <v>-</v>
      </c>
      <c r="W42" s="6"/>
      <c r="X42" s="52">
        <f t="shared" si="0"/>
        <v>763.6</v>
      </c>
      <c r="Y42" s="53">
        <f t="shared" si="3"/>
        <v>27.633313228782395</v>
      </c>
      <c r="Z42" s="52">
        <f t="shared" si="4"/>
        <v>1979</v>
      </c>
      <c r="AA42" s="52">
        <f t="shared" si="5"/>
        <v>708.3333735424352</v>
      </c>
      <c r="AB42" s="52">
        <f t="shared" si="6"/>
        <v>818.8666264575648</v>
      </c>
      <c r="AC42" s="52">
        <f t="shared" si="7"/>
        <v>810</v>
      </c>
      <c r="AD42" s="5" t="str">
        <f t="shared" si="8"/>
        <v>-</v>
      </c>
      <c r="AE42" s="5" t="str">
        <f t="shared" si="9"/>
        <v>-</v>
      </c>
    </row>
    <row r="43" spans="1:31" s="4" customFormat="1" ht="15.75">
      <c r="A43" s="54">
        <v>1980</v>
      </c>
      <c r="B43" s="31"/>
      <c r="C43" s="31">
        <v>644</v>
      </c>
      <c r="D43" s="56">
        <v>7218</v>
      </c>
      <c r="E43" s="56">
        <v>13926</v>
      </c>
      <c r="F43" s="57">
        <f t="shared" si="12"/>
        <v>7862</v>
      </c>
      <c r="G43" s="56">
        <v>21788</v>
      </c>
      <c r="H43" s="56"/>
      <c r="I43" s="31">
        <v>700</v>
      </c>
      <c r="J43" s="56">
        <v>8839</v>
      </c>
      <c r="K43" s="56">
        <v>19747</v>
      </c>
      <c r="L43" s="57">
        <f t="shared" si="10"/>
        <v>9539</v>
      </c>
      <c r="M43" s="56">
        <v>29286</v>
      </c>
      <c r="N43" s="58"/>
      <c r="O43" s="52">
        <f t="shared" si="18"/>
        <v>672.2</v>
      </c>
      <c r="P43" s="53">
        <f t="shared" si="14"/>
        <v>25.926820090400597</v>
      </c>
      <c r="Q43" s="52">
        <f t="shared" si="15"/>
        <v>1980</v>
      </c>
      <c r="R43" s="52">
        <f t="shared" si="16"/>
        <v>620.3463598191988</v>
      </c>
      <c r="S43" s="52">
        <f t="shared" si="17"/>
        <v>724.0536401808013</v>
      </c>
      <c r="T43" s="52">
        <f t="shared" si="19"/>
        <v>644</v>
      </c>
      <c r="U43" s="5" t="str">
        <f t="shared" si="20"/>
        <v>-</v>
      </c>
      <c r="V43" s="5" t="str">
        <f t="shared" si="21"/>
        <v>-</v>
      </c>
      <c r="W43" s="58"/>
      <c r="X43" s="52">
        <f t="shared" si="0"/>
        <v>741.6</v>
      </c>
      <c r="Y43" s="53">
        <f t="shared" si="3"/>
        <v>27.23233372298452</v>
      </c>
      <c r="Z43" s="52">
        <f t="shared" si="4"/>
        <v>1980</v>
      </c>
      <c r="AA43" s="52">
        <f t="shared" si="5"/>
        <v>687.135332554031</v>
      </c>
      <c r="AB43" s="52">
        <f t="shared" si="6"/>
        <v>796.064667445969</v>
      </c>
      <c r="AC43" s="52">
        <f t="shared" si="7"/>
        <v>700</v>
      </c>
      <c r="AD43" s="5" t="str">
        <f t="shared" si="8"/>
        <v>-</v>
      </c>
      <c r="AE43" s="5" t="str">
        <f t="shared" si="9"/>
        <v>-</v>
      </c>
    </row>
    <row r="44" spans="1:31" ht="15.75">
      <c r="A44" s="47">
        <v>1981</v>
      </c>
      <c r="B44" s="35"/>
      <c r="C44" s="35">
        <v>610</v>
      </c>
      <c r="D44" s="49">
        <v>7265</v>
      </c>
      <c r="E44" s="49">
        <v>13610</v>
      </c>
      <c r="F44" s="50">
        <f t="shared" si="12"/>
        <v>7875</v>
      </c>
      <c r="G44" s="49">
        <v>21485</v>
      </c>
      <c r="H44" s="49"/>
      <c r="I44" s="35">
        <v>677</v>
      </c>
      <c r="J44" s="49">
        <v>8840</v>
      </c>
      <c r="K44" s="49">
        <v>19249</v>
      </c>
      <c r="L44" s="50">
        <f t="shared" si="10"/>
        <v>9517</v>
      </c>
      <c r="M44" s="49">
        <v>28766</v>
      </c>
      <c r="N44" s="6"/>
      <c r="O44" s="52">
        <f t="shared" si="18"/>
        <v>638</v>
      </c>
      <c r="P44" s="53">
        <f t="shared" si="14"/>
        <v>25.25866188063018</v>
      </c>
      <c r="Q44" s="52">
        <f t="shared" si="15"/>
        <v>1981</v>
      </c>
      <c r="R44" s="52">
        <f t="shared" si="16"/>
        <v>587.4826762387396</v>
      </c>
      <c r="S44" s="52">
        <f t="shared" si="17"/>
        <v>688.5173237612604</v>
      </c>
      <c r="T44" s="52">
        <f t="shared" si="19"/>
        <v>610</v>
      </c>
      <c r="U44" s="5" t="str">
        <f t="shared" si="20"/>
        <v>-</v>
      </c>
      <c r="V44" s="5" t="str">
        <f t="shared" si="21"/>
        <v>-</v>
      </c>
      <c r="W44" s="6"/>
      <c r="X44" s="52">
        <f aca="true" t="shared" si="22" ref="X44:X62">AVERAGE(I42:I46)</f>
        <v>702.4</v>
      </c>
      <c r="Y44" s="53">
        <f t="shared" si="3"/>
        <v>26.502830037563914</v>
      </c>
      <c r="Z44" s="52">
        <f t="shared" si="4"/>
        <v>1981</v>
      </c>
      <c r="AA44" s="52">
        <f t="shared" si="5"/>
        <v>649.3943399248722</v>
      </c>
      <c r="AB44" s="52">
        <f t="shared" si="6"/>
        <v>755.4056600751278</v>
      </c>
      <c r="AC44" s="52">
        <f t="shared" si="7"/>
        <v>677</v>
      </c>
      <c r="AD44" s="5" t="str">
        <f t="shared" si="8"/>
        <v>-</v>
      </c>
      <c r="AE44" s="5" t="str">
        <f t="shared" si="9"/>
        <v>-</v>
      </c>
    </row>
    <row r="45" spans="1:31" ht="15.75">
      <c r="A45" s="47">
        <v>1982</v>
      </c>
      <c r="B45" s="35"/>
      <c r="C45" s="35">
        <v>640</v>
      </c>
      <c r="D45" s="49">
        <v>7421</v>
      </c>
      <c r="E45" s="49">
        <v>12789</v>
      </c>
      <c r="F45" s="50">
        <f t="shared" si="12"/>
        <v>8061</v>
      </c>
      <c r="G45" s="49">
        <v>20850</v>
      </c>
      <c r="H45" s="49"/>
      <c r="I45" s="35">
        <v>701</v>
      </c>
      <c r="J45" s="49">
        <v>9260</v>
      </c>
      <c r="K45" s="49">
        <v>18312</v>
      </c>
      <c r="L45" s="50">
        <f t="shared" si="10"/>
        <v>9961</v>
      </c>
      <c r="M45" s="49">
        <v>28273</v>
      </c>
      <c r="N45" s="6"/>
      <c r="O45" s="52">
        <f t="shared" si="18"/>
        <v>599.8</v>
      </c>
      <c r="P45" s="53">
        <f t="shared" si="14"/>
        <v>24.49081460466352</v>
      </c>
      <c r="Q45" s="52">
        <f t="shared" si="15"/>
        <v>1982</v>
      </c>
      <c r="R45" s="52">
        <f t="shared" si="16"/>
        <v>550.8183707906729</v>
      </c>
      <c r="S45" s="52">
        <f t="shared" si="17"/>
        <v>648.781629209327</v>
      </c>
      <c r="T45" s="52">
        <f t="shared" si="19"/>
        <v>640</v>
      </c>
      <c r="U45" s="5" t="str">
        <f t="shared" si="20"/>
        <v>-</v>
      </c>
      <c r="V45" s="5" t="str">
        <f t="shared" si="21"/>
        <v>-</v>
      </c>
      <c r="W45" s="6"/>
      <c r="X45" s="52">
        <f t="shared" si="22"/>
        <v>660.2</v>
      </c>
      <c r="Y45" s="53">
        <f t="shared" si="3"/>
        <v>25.694357357209775</v>
      </c>
      <c r="Z45" s="52">
        <f t="shared" si="4"/>
        <v>1982</v>
      </c>
      <c r="AA45" s="52">
        <f t="shared" si="5"/>
        <v>608.8112852855805</v>
      </c>
      <c r="AB45" s="52">
        <f t="shared" si="6"/>
        <v>711.5887147144196</v>
      </c>
      <c r="AC45" s="52">
        <f t="shared" si="7"/>
        <v>701</v>
      </c>
      <c r="AD45" s="5" t="str">
        <f t="shared" si="8"/>
        <v>-</v>
      </c>
      <c r="AE45" s="5" t="str">
        <f t="shared" si="9"/>
        <v>-</v>
      </c>
    </row>
    <row r="46" spans="1:31" ht="15.75">
      <c r="A46" s="47">
        <v>1983</v>
      </c>
      <c r="B46" s="35"/>
      <c r="C46" s="35">
        <v>568</v>
      </c>
      <c r="D46" s="49">
        <v>6429</v>
      </c>
      <c r="E46" s="49">
        <v>12437</v>
      </c>
      <c r="F46" s="50">
        <f t="shared" si="12"/>
        <v>6997</v>
      </c>
      <c r="G46" s="49">
        <v>19434</v>
      </c>
      <c r="H46" s="49"/>
      <c r="I46" s="35">
        <v>624</v>
      </c>
      <c r="J46" s="49">
        <v>7633</v>
      </c>
      <c r="K46" s="49">
        <v>16967</v>
      </c>
      <c r="L46" s="50">
        <f t="shared" si="10"/>
        <v>8257</v>
      </c>
      <c r="M46" s="49">
        <v>25224</v>
      </c>
      <c r="N46" s="6"/>
      <c r="O46" s="52">
        <f t="shared" si="18"/>
        <v>581</v>
      </c>
      <c r="P46" s="53">
        <f t="shared" si="14"/>
        <v>24.1039415863879</v>
      </c>
      <c r="Q46" s="52">
        <f t="shared" si="15"/>
        <v>1983</v>
      </c>
      <c r="R46" s="52">
        <f t="shared" si="16"/>
        <v>532.7921168272242</v>
      </c>
      <c r="S46" s="52">
        <f t="shared" si="17"/>
        <v>629.2078831727758</v>
      </c>
      <c r="T46" s="52">
        <f t="shared" si="19"/>
        <v>568</v>
      </c>
      <c r="U46" s="5" t="str">
        <f t="shared" si="20"/>
        <v>-</v>
      </c>
      <c r="V46" s="5" t="str">
        <f t="shared" si="21"/>
        <v>-</v>
      </c>
      <c r="W46" s="6"/>
      <c r="X46" s="52">
        <f t="shared" si="22"/>
        <v>640.6</v>
      </c>
      <c r="Y46" s="53">
        <f t="shared" si="3"/>
        <v>25.310077044529123</v>
      </c>
      <c r="Z46" s="52">
        <f t="shared" si="4"/>
        <v>1983</v>
      </c>
      <c r="AA46" s="52">
        <f t="shared" si="5"/>
        <v>589.9798459109418</v>
      </c>
      <c r="AB46" s="52">
        <f t="shared" si="6"/>
        <v>691.2201540890583</v>
      </c>
      <c r="AC46" s="52">
        <f t="shared" si="7"/>
        <v>624</v>
      </c>
      <c r="AD46" s="5" t="str">
        <f t="shared" si="8"/>
        <v>-</v>
      </c>
      <c r="AE46" s="5" t="str">
        <f t="shared" si="9"/>
        <v>-</v>
      </c>
    </row>
    <row r="47" spans="1:31" ht="15.75">
      <c r="A47" s="47">
        <v>1984</v>
      </c>
      <c r="B47" s="35"/>
      <c r="C47" s="35">
        <v>537</v>
      </c>
      <c r="D47" s="49">
        <v>6547</v>
      </c>
      <c r="E47" s="49">
        <v>12890</v>
      </c>
      <c r="F47" s="50">
        <f t="shared" si="12"/>
        <v>7084</v>
      </c>
      <c r="G47" s="49">
        <v>19974</v>
      </c>
      <c r="H47" s="49"/>
      <c r="I47" s="35">
        <v>599</v>
      </c>
      <c r="J47" s="49">
        <v>7727</v>
      </c>
      <c r="K47" s="49">
        <v>17832</v>
      </c>
      <c r="L47" s="50">
        <f t="shared" si="10"/>
        <v>8326</v>
      </c>
      <c r="M47" s="49">
        <v>26158</v>
      </c>
      <c r="N47" s="6"/>
      <c r="O47" s="52">
        <f t="shared" si="18"/>
        <v>566.4</v>
      </c>
      <c r="P47" s="53">
        <f t="shared" si="14"/>
        <v>23.799159649029626</v>
      </c>
      <c r="Q47" s="52">
        <f t="shared" si="15"/>
        <v>1984</v>
      </c>
      <c r="R47" s="52">
        <f t="shared" si="16"/>
        <v>518.8016807019408</v>
      </c>
      <c r="S47" s="52">
        <f t="shared" si="17"/>
        <v>613.9983192980592</v>
      </c>
      <c r="T47" s="52">
        <f t="shared" si="19"/>
        <v>537</v>
      </c>
      <c r="U47" s="5" t="str">
        <f t="shared" si="20"/>
        <v>-</v>
      </c>
      <c r="V47" s="5" t="str">
        <f t="shared" si="21"/>
        <v>-</v>
      </c>
      <c r="W47" s="6"/>
      <c r="X47" s="52">
        <f t="shared" si="22"/>
        <v>625.4</v>
      </c>
      <c r="Y47" s="53">
        <f t="shared" si="3"/>
        <v>25.007998720409436</v>
      </c>
      <c r="Z47" s="52">
        <f t="shared" si="4"/>
        <v>1984</v>
      </c>
      <c r="AA47" s="52">
        <f t="shared" si="5"/>
        <v>575.3840025591811</v>
      </c>
      <c r="AB47" s="52">
        <f t="shared" si="6"/>
        <v>675.4159974408188</v>
      </c>
      <c r="AC47" s="52">
        <f t="shared" si="7"/>
        <v>599</v>
      </c>
      <c r="AD47" s="5" t="str">
        <f t="shared" si="8"/>
        <v>-</v>
      </c>
      <c r="AE47" s="5" t="str">
        <f t="shared" si="9"/>
        <v>-</v>
      </c>
    </row>
    <row r="48" spans="1:31" s="4" customFormat="1" ht="15.75">
      <c r="A48" s="54">
        <v>1985</v>
      </c>
      <c r="B48" s="31"/>
      <c r="C48" s="31">
        <v>550</v>
      </c>
      <c r="D48" s="56">
        <v>6507</v>
      </c>
      <c r="E48" s="56">
        <v>13587</v>
      </c>
      <c r="F48" s="57">
        <f t="shared" si="12"/>
        <v>7057</v>
      </c>
      <c r="G48" s="56">
        <v>20644</v>
      </c>
      <c r="H48" s="56"/>
      <c r="I48" s="31">
        <v>602</v>
      </c>
      <c r="J48" s="56">
        <v>7786</v>
      </c>
      <c r="K48" s="56">
        <v>18899</v>
      </c>
      <c r="L48" s="57">
        <f t="shared" si="10"/>
        <v>8388</v>
      </c>
      <c r="M48" s="56">
        <v>27287</v>
      </c>
      <c r="N48" s="58"/>
      <c r="O48" s="52">
        <f t="shared" si="18"/>
        <v>541.8</v>
      </c>
      <c r="P48" s="53">
        <f t="shared" si="14"/>
        <v>23.276597689524987</v>
      </c>
      <c r="Q48" s="52">
        <f t="shared" si="15"/>
        <v>1985</v>
      </c>
      <c r="R48" s="52">
        <f t="shared" si="16"/>
        <v>495.24680462095</v>
      </c>
      <c r="S48" s="52">
        <f t="shared" si="17"/>
        <v>588.3531953790499</v>
      </c>
      <c r="T48" s="52">
        <f t="shared" si="19"/>
        <v>550</v>
      </c>
      <c r="U48" s="5" t="str">
        <f t="shared" si="20"/>
        <v>-</v>
      </c>
      <c r="V48" s="5" t="str">
        <f t="shared" si="21"/>
        <v>-</v>
      </c>
      <c r="W48" s="58"/>
      <c r="X48" s="52">
        <f t="shared" si="22"/>
        <v>596.4</v>
      </c>
      <c r="Y48" s="53">
        <f t="shared" si="3"/>
        <v>24.42130217658346</v>
      </c>
      <c r="Z48" s="52">
        <f t="shared" si="4"/>
        <v>1985</v>
      </c>
      <c r="AA48" s="52">
        <f t="shared" si="5"/>
        <v>547.557395646833</v>
      </c>
      <c r="AB48" s="52">
        <f t="shared" si="6"/>
        <v>645.2426043531669</v>
      </c>
      <c r="AC48" s="52">
        <f t="shared" si="7"/>
        <v>602</v>
      </c>
      <c r="AD48" s="5" t="str">
        <f t="shared" si="8"/>
        <v>-</v>
      </c>
      <c r="AE48" s="5" t="str">
        <f t="shared" si="9"/>
        <v>-</v>
      </c>
    </row>
    <row r="49" spans="1:31" ht="15.75">
      <c r="A49" s="47">
        <v>1986</v>
      </c>
      <c r="B49" s="35"/>
      <c r="C49" s="35">
        <v>537</v>
      </c>
      <c r="D49" s="49">
        <v>6182</v>
      </c>
      <c r="E49" s="49">
        <v>13100</v>
      </c>
      <c r="F49" s="50">
        <f t="shared" si="12"/>
        <v>6719</v>
      </c>
      <c r="G49" s="49">
        <v>19819</v>
      </c>
      <c r="H49" s="49"/>
      <c r="I49" s="35">
        <v>601</v>
      </c>
      <c r="J49" s="49">
        <v>7422</v>
      </c>
      <c r="K49" s="49">
        <v>18094</v>
      </c>
      <c r="L49" s="50">
        <f t="shared" si="10"/>
        <v>8023</v>
      </c>
      <c r="M49" s="49">
        <v>26117</v>
      </c>
      <c r="N49" s="6"/>
      <c r="O49" s="52">
        <f t="shared" si="18"/>
        <v>528</v>
      </c>
      <c r="P49" s="53">
        <f t="shared" si="14"/>
        <v>22.978250586152114</v>
      </c>
      <c r="Q49" s="52">
        <f t="shared" si="15"/>
        <v>1986</v>
      </c>
      <c r="R49" s="52">
        <f t="shared" si="16"/>
        <v>482.04349882769577</v>
      </c>
      <c r="S49" s="52">
        <f t="shared" si="17"/>
        <v>573.9565011723042</v>
      </c>
      <c r="T49" s="52">
        <f t="shared" si="19"/>
        <v>537</v>
      </c>
      <c r="U49" s="5" t="str">
        <f t="shared" si="20"/>
        <v>-</v>
      </c>
      <c r="V49" s="5" t="str">
        <f t="shared" si="21"/>
        <v>-</v>
      </c>
      <c r="W49" s="6"/>
      <c r="X49" s="52">
        <f t="shared" si="22"/>
        <v>582.4</v>
      </c>
      <c r="Y49" s="53">
        <f t="shared" si="3"/>
        <v>24.13296500639737</v>
      </c>
      <c r="Z49" s="52">
        <f t="shared" si="4"/>
        <v>1986</v>
      </c>
      <c r="AA49" s="52">
        <f t="shared" si="5"/>
        <v>534.1340699872053</v>
      </c>
      <c r="AB49" s="52">
        <f t="shared" si="6"/>
        <v>630.6659300127947</v>
      </c>
      <c r="AC49" s="52">
        <f t="shared" si="7"/>
        <v>601</v>
      </c>
      <c r="AD49" s="5" t="str">
        <f t="shared" si="8"/>
        <v>-</v>
      </c>
      <c r="AE49" s="5" t="str">
        <f t="shared" si="9"/>
        <v>-</v>
      </c>
    </row>
    <row r="50" spans="1:31" ht="15.75">
      <c r="A50" s="47">
        <v>1987</v>
      </c>
      <c r="B50" s="35"/>
      <c r="C50" s="35">
        <v>517</v>
      </c>
      <c r="D50" s="49">
        <v>5568</v>
      </c>
      <c r="E50" s="49">
        <v>12572</v>
      </c>
      <c r="F50" s="50">
        <f t="shared" si="12"/>
        <v>6085</v>
      </c>
      <c r="G50" s="49">
        <v>18657</v>
      </c>
      <c r="H50" s="49"/>
      <c r="I50" s="35">
        <v>556</v>
      </c>
      <c r="J50" s="49">
        <v>6707</v>
      </c>
      <c r="K50" s="49">
        <v>17485</v>
      </c>
      <c r="L50" s="50">
        <f t="shared" si="10"/>
        <v>7263</v>
      </c>
      <c r="M50" s="49">
        <v>24748</v>
      </c>
      <c r="N50" s="6"/>
      <c r="O50" s="52">
        <f t="shared" si="18"/>
        <v>519.8</v>
      </c>
      <c r="P50" s="53">
        <f t="shared" si="14"/>
        <v>22.799122790142604</v>
      </c>
      <c r="Q50" s="52">
        <f t="shared" si="15"/>
        <v>1987</v>
      </c>
      <c r="R50" s="52">
        <f t="shared" si="16"/>
        <v>474.20175441971475</v>
      </c>
      <c r="S50" s="52">
        <f t="shared" si="17"/>
        <v>565.3982455802852</v>
      </c>
      <c r="T50" s="52">
        <f t="shared" si="19"/>
        <v>517</v>
      </c>
      <c r="U50" s="5" t="str">
        <f t="shared" si="20"/>
        <v>-</v>
      </c>
      <c r="V50" s="5" t="str">
        <f t="shared" si="21"/>
        <v>-</v>
      </c>
      <c r="W50" s="6"/>
      <c r="X50" s="52">
        <f t="shared" si="22"/>
        <v>573.2</v>
      </c>
      <c r="Y50" s="53">
        <f t="shared" si="3"/>
        <v>23.94159560263267</v>
      </c>
      <c r="Z50" s="52">
        <f t="shared" si="4"/>
        <v>1987</v>
      </c>
      <c r="AA50" s="52">
        <f t="shared" si="5"/>
        <v>525.3168087947347</v>
      </c>
      <c r="AB50" s="52">
        <f t="shared" si="6"/>
        <v>621.0831912052654</v>
      </c>
      <c r="AC50" s="52">
        <f t="shared" si="7"/>
        <v>556</v>
      </c>
      <c r="AD50" s="5" t="str">
        <f t="shared" si="8"/>
        <v>-</v>
      </c>
      <c r="AE50" s="5" t="str">
        <f t="shared" si="9"/>
        <v>-</v>
      </c>
    </row>
    <row r="51" spans="1:31" ht="15.75">
      <c r="A51" s="47">
        <v>1988</v>
      </c>
      <c r="B51" s="35"/>
      <c r="C51" s="35">
        <v>499</v>
      </c>
      <c r="D51" s="49">
        <v>5602</v>
      </c>
      <c r="E51" s="49">
        <v>12996</v>
      </c>
      <c r="F51" s="50">
        <f t="shared" si="12"/>
        <v>6101</v>
      </c>
      <c r="G51" s="49">
        <v>19097</v>
      </c>
      <c r="H51" s="49"/>
      <c r="I51" s="35">
        <v>554</v>
      </c>
      <c r="J51" s="49">
        <v>6732</v>
      </c>
      <c r="K51" s="49">
        <v>18139</v>
      </c>
      <c r="L51" s="50">
        <f t="shared" si="10"/>
        <v>7286</v>
      </c>
      <c r="M51" s="49">
        <v>25425</v>
      </c>
      <c r="N51" s="6"/>
      <c r="O51" s="52">
        <f t="shared" si="18"/>
        <v>508</v>
      </c>
      <c r="P51" s="53">
        <f t="shared" si="14"/>
        <v>22.538855339169288</v>
      </c>
      <c r="Q51" s="52">
        <f t="shared" si="15"/>
        <v>1988</v>
      </c>
      <c r="R51" s="52">
        <f t="shared" si="16"/>
        <v>462.9222893216614</v>
      </c>
      <c r="S51" s="52">
        <f t="shared" si="17"/>
        <v>553.0777106783386</v>
      </c>
      <c r="T51" s="52">
        <f t="shared" si="19"/>
        <v>499</v>
      </c>
      <c r="U51" s="5" t="str">
        <f t="shared" si="20"/>
        <v>-</v>
      </c>
      <c r="V51" s="5" t="str">
        <f t="shared" si="21"/>
        <v>-</v>
      </c>
      <c r="W51" s="6"/>
      <c r="X51" s="52">
        <f t="shared" si="22"/>
        <v>562</v>
      </c>
      <c r="Y51" s="53">
        <f t="shared" si="3"/>
        <v>23.706539182259394</v>
      </c>
      <c r="Z51" s="52">
        <f t="shared" si="4"/>
        <v>1988</v>
      </c>
      <c r="AA51" s="52">
        <f t="shared" si="5"/>
        <v>514.5869216354812</v>
      </c>
      <c r="AB51" s="52">
        <f t="shared" si="6"/>
        <v>609.4130783645188</v>
      </c>
      <c r="AC51" s="52">
        <f t="shared" si="7"/>
        <v>554</v>
      </c>
      <c r="AD51" s="5" t="str">
        <f t="shared" si="8"/>
        <v>-</v>
      </c>
      <c r="AE51" s="5" t="str">
        <f t="shared" si="9"/>
        <v>-</v>
      </c>
    </row>
    <row r="52" spans="1:31" ht="15.75">
      <c r="A52" s="47">
        <v>1989</v>
      </c>
      <c r="B52" s="35"/>
      <c r="C52" s="35">
        <v>496</v>
      </c>
      <c r="D52" s="49">
        <v>5814</v>
      </c>
      <c r="E52" s="49">
        <v>14295</v>
      </c>
      <c r="F52" s="50">
        <f t="shared" si="12"/>
        <v>6310</v>
      </c>
      <c r="G52" s="49">
        <v>20605</v>
      </c>
      <c r="H52" s="49"/>
      <c r="I52" s="35">
        <v>553</v>
      </c>
      <c r="J52" s="49">
        <v>6998</v>
      </c>
      <c r="K52" s="49">
        <v>19981</v>
      </c>
      <c r="L52" s="50">
        <f t="shared" si="10"/>
        <v>7551</v>
      </c>
      <c r="M52" s="49">
        <v>27532</v>
      </c>
      <c r="N52" s="6"/>
      <c r="O52" s="52">
        <f t="shared" si="18"/>
        <v>489.2</v>
      </c>
      <c r="P52" s="53">
        <f t="shared" si="14"/>
        <v>22.117866081518805</v>
      </c>
      <c r="Q52" s="52">
        <f t="shared" si="15"/>
        <v>1989</v>
      </c>
      <c r="R52" s="52">
        <f t="shared" si="16"/>
        <v>444.9642678369624</v>
      </c>
      <c r="S52" s="52">
        <f t="shared" si="17"/>
        <v>533.4357321630376</v>
      </c>
      <c r="T52" s="52">
        <f t="shared" si="19"/>
        <v>496</v>
      </c>
      <c r="U52" s="5" t="str">
        <f t="shared" si="20"/>
        <v>-</v>
      </c>
      <c r="V52" s="5" t="str">
        <f t="shared" si="21"/>
        <v>-</v>
      </c>
      <c r="W52" s="6"/>
      <c r="X52" s="52">
        <f t="shared" si="22"/>
        <v>540</v>
      </c>
      <c r="Y52" s="53">
        <f t="shared" si="3"/>
        <v>23.2379000772445</v>
      </c>
      <c r="Z52" s="52">
        <f t="shared" si="4"/>
        <v>1989</v>
      </c>
      <c r="AA52" s="52">
        <f t="shared" si="5"/>
        <v>493.524199845511</v>
      </c>
      <c r="AB52" s="52">
        <f t="shared" si="6"/>
        <v>586.475800154489</v>
      </c>
      <c r="AC52" s="52">
        <f t="shared" si="7"/>
        <v>553</v>
      </c>
      <c r="AD52" s="5" t="str">
        <f t="shared" si="8"/>
        <v>-</v>
      </c>
      <c r="AE52" s="5" t="str">
        <f t="shared" si="9"/>
        <v>-</v>
      </c>
    </row>
    <row r="53" spans="1:31" s="4" customFormat="1" ht="15.75">
      <c r="A53" s="54">
        <v>1990</v>
      </c>
      <c r="B53" s="31"/>
      <c r="C53" s="31">
        <v>491</v>
      </c>
      <c r="D53" s="56">
        <v>5237</v>
      </c>
      <c r="E53" s="56">
        <v>14443</v>
      </c>
      <c r="F53" s="57">
        <f t="shared" si="12"/>
        <v>5728</v>
      </c>
      <c r="G53" s="56">
        <v>20171</v>
      </c>
      <c r="H53" s="56"/>
      <c r="I53" s="31">
        <v>546</v>
      </c>
      <c r="J53" s="56">
        <v>6252</v>
      </c>
      <c r="K53" s="56">
        <v>20430</v>
      </c>
      <c r="L53" s="57">
        <f t="shared" si="10"/>
        <v>6798</v>
      </c>
      <c r="M53" s="56">
        <v>27228</v>
      </c>
      <c r="N53" s="58"/>
      <c r="O53" s="52">
        <f t="shared" si="18"/>
        <v>471</v>
      </c>
      <c r="P53" s="53">
        <f t="shared" si="14"/>
        <v>21.702534414210707</v>
      </c>
      <c r="Q53" s="52">
        <f t="shared" si="15"/>
        <v>1990</v>
      </c>
      <c r="R53" s="52">
        <f t="shared" si="16"/>
        <v>427.5949311715786</v>
      </c>
      <c r="S53" s="52">
        <f t="shared" si="17"/>
        <v>514.4050688284215</v>
      </c>
      <c r="T53" s="52">
        <f t="shared" si="19"/>
        <v>491</v>
      </c>
      <c r="U53" s="5" t="str">
        <f t="shared" si="20"/>
        <v>-</v>
      </c>
      <c r="V53" s="5" t="str">
        <f t="shared" si="21"/>
        <v>-</v>
      </c>
      <c r="W53" s="58"/>
      <c r="X53" s="52">
        <f t="shared" si="22"/>
        <v>521.4</v>
      </c>
      <c r="Y53" s="53">
        <f t="shared" si="3"/>
        <v>22.834184898962345</v>
      </c>
      <c r="Z53" s="52">
        <f t="shared" si="4"/>
        <v>1990</v>
      </c>
      <c r="AA53" s="52">
        <f t="shared" si="5"/>
        <v>475.7316302020753</v>
      </c>
      <c r="AB53" s="52">
        <f t="shared" si="6"/>
        <v>567.0683697979247</v>
      </c>
      <c r="AC53" s="52">
        <f t="shared" si="7"/>
        <v>546</v>
      </c>
      <c r="AD53" s="5" t="str">
        <f t="shared" si="8"/>
        <v>-</v>
      </c>
      <c r="AE53" s="5" t="str">
        <f t="shared" si="9"/>
        <v>-</v>
      </c>
    </row>
    <row r="54" spans="1:31" ht="15.75">
      <c r="A54" s="47">
        <v>1991</v>
      </c>
      <c r="B54" s="35"/>
      <c r="C54" s="35">
        <v>443</v>
      </c>
      <c r="D54" s="49">
        <v>4724</v>
      </c>
      <c r="E54" s="49">
        <v>13837</v>
      </c>
      <c r="F54" s="50">
        <f t="shared" si="12"/>
        <v>5167</v>
      </c>
      <c r="G54" s="49">
        <v>19004</v>
      </c>
      <c r="H54" s="49"/>
      <c r="I54" s="35">
        <v>491</v>
      </c>
      <c r="J54" s="49">
        <v>5638</v>
      </c>
      <c r="K54" s="49">
        <v>19217</v>
      </c>
      <c r="L54" s="50">
        <f t="shared" si="10"/>
        <v>6129</v>
      </c>
      <c r="M54" s="49">
        <v>25346</v>
      </c>
      <c r="N54" s="6"/>
      <c r="O54" s="52">
        <f t="shared" si="18"/>
        <v>443</v>
      </c>
      <c r="P54" s="53">
        <f t="shared" si="14"/>
        <v>21.047565179849187</v>
      </c>
      <c r="Q54" s="52">
        <f t="shared" si="15"/>
        <v>1991</v>
      </c>
      <c r="R54" s="52">
        <f t="shared" si="16"/>
        <v>400.9048696403016</v>
      </c>
      <c r="S54" s="52">
        <f t="shared" si="17"/>
        <v>485.0951303596984</v>
      </c>
      <c r="T54" s="52">
        <f t="shared" si="19"/>
        <v>443</v>
      </c>
      <c r="U54" s="5" t="str">
        <f t="shared" si="20"/>
        <v>-</v>
      </c>
      <c r="V54" s="5" t="str">
        <f t="shared" si="21"/>
        <v>-</v>
      </c>
      <c r="W54" s="6"/>
      <c r="X54" s="52">
        <f t="shared" si="22"/>
        <v>490.4</v>
      </c>
      <c r="Y54" s="53">
        <f t="shared" si="3"/>
        <v>22.144976857066254</v>
      </c>
      <c r="Z54" s="52">
        <f t="shared" si="4"/>
        <v>1991</v>
      </c>
      <c r="AA54" s="52">
        <f t="shared" si="5"/>
        <v>446.1100462858675</v>
      </c>
      <c r="AB54" s="52">
        <f t="shared" si="6"/>
        <v>534.6899537141325</v>
      </c>
      <c r="AC54" s="52">
        <f t="shared" si="7"/>
        <v>491</v>
      </c>
      <c r="AD54" s="5" t="str">
        <f t="shared" si="8"/>
        <v>-</v>
      </c>
      <c r="AE54" s="5" t="str">
        <f t="shared" si="9"/>
        <v>-</v>
      </c>
    </row>
    <row r="55" spans="1:31" ht="15.75">
      <c r="A55" s="47">
        <v>1992</v>
      </c>
      <c r="B55" s="35"/>
      <c r="C55" s="35">
        <v>426</v>
      </c>
      <c r="D55" s="49">
        <v>4268</v>
      </c>
      <c r="E55" s="49">
        <v>13314</v>
      </c>
      <c r="F55" s="50">
        <f aca="true" t="shared" si="23" ref="F55:F65">SUM(C55:D55)</f>
        <v>4694</v>
      </c>
      <c r="G55" s="49">
        <v>18008</v>
      </c>
      <c r="H55" s="49"/>
      <c r="I55" s="35">
        <v>463</v>
      </c>
      <c r="J55" s="49">
        <v>5176</v>
      </c>
      <c r="K55" s="49">
        <v>18534</v>
      </c>
      <c r="L55" s="50">
        <f t="shared" si="10"/>
        <v>5639</v>
      </c>
      <c r="M55" s="49">
        <v>24173</v>
      </c>
      <c r="N55" s="6"/>
      <c r="O55" s="52">
        <f t="shared" si="18"/>
        <v>407.6</v>
      </c>
      <c r="P55" s="53">
        <f t="shared" si="14"/>
        <v>20.189105973271822</v>
      </c>
      <c r="Q55" s="52">
        <f t="shared" si="15"/>
        <v>1992</v>
      </c>
      <c r="R55" s="52">
        <f t="shared" si="16"/>
        <v>367.2217880534564</v>
      </c>
      <c r="S55" s="52">
        <f t="shared" si="17"/>
        <v>447.97821194654364</v>
      </c>
      <c r="T55" s="52">
        <f t="shared" si="19"/>
        <v>426</v>
      </c>
      <c r="U55" s="5" t="str">
        <f t="shared" si="20"/>
        <v>-</v>
      </c>
      <c r="V55" s="5" t="str">
        <f t="shared" si="21"/>
        <v>-</v>
      </c>
      <c r="W55" s="6"/>
      <c r="X55" s="52">
        <f t="shared" si="22"/>
        <v>452.4</v>
      </c>
      <c r="Y55" s="53">
        <f t="shared" si="3"/>
        <v>21.26969675383267</v>
      </c>
      <c r="Z55" s="52">
        <f t="shared" si="4"/>
        <v>1992</v>
      </c>
      <c r="AA55" s="52">
        <f t="shared" si="5"/>
        <v>409.8606064923346</v>
      </c>
      <c r="AB55" s="52">
        <f t="shared" si="6"/>
        <v>494.93939350766533</v>
      </c>
      <c r="AC55" s="52">
        <f t="shared" si="7"/>
        <v>463</v>
      </c>
      <c r="AD55" s="5" t="str">
        <f t="shared" si="8"/>
        <v>-</v>
      </c>
      <c r="AE55" s="5" t="str">
        <f t="shared" si="9"/>
        <v>-</v>
      </c>
    </row>
    <row r="56" spans="1:31" ht="15.75">
      <c r="A56" s="47">
        <v>1993</v>
      </c>
      <c r="B56" s="35"/>
      <c r="C56" s="35">
        <v>359</v>
      </c>
      <c r="D56" s="49">
        <v>3651</v>
      </c>
      <c r="E56" s="49">
        <v>12676</v>
      </c>
      <c r="F56" s="50">
        <f t="shared" si="23"/>
        <v>4010</v>
      </c>
      <c r="G56" s="49">
        <v>16686</v>
      </c>
      <c r="H56" s="49"/>
      <c r="I56" s="35">
        <v>399</v>
      </c>
      <c r="J56" s="49">
        <v>4454</v>
      </c>
      <c r="K56" s="49">
        <v>17562</v>
      </c>
      <c r="L56" s="50">
        <f t="shared" si="10"/>
        <v>4853</v>
      </c>
      <c r="M56" s="49">
        <v>22415</v>
      </c>
      <c r="N56" s="6"/>
      <c r="O56" s="52">
        <f t="shared" si="18"/>
        <v>381.6</v>
      </c>
      <c r="P56" s="53">
        <f t="shared" si="14"/>
        <v>19.53458471531965</v>
      </c>
      <c r="Q56" s="52">
        <f t="shared" si="15"/>
        <v>1993</v>
      </c>
      <c r="R56" s="52">
        <f t="shared" si="16"/>
        <v>342.5308305693607</v>
      </c>
      <c r="S56" s="52">
        <f t="shared" si="17"/>
        <v>420.66916943063933</v>
      </c>
      <c r="T56" s="52">
        <f t="shared" si="19"/>
        <v>359</v>
      </c>
      <c r="U56" s="5" t="str">
        <f t="shared" si="20"/>
        <v>-</v>
      </c>
      <c r="V56" s="5" t="str">
        <f t="shared" si="21"/>
        <v>-</v>
      </c>
      <c r="W56" s="6"/>
      <c r="X56" s="52">
        <f t="shared" si="22"/>
        <v>425</v>
      </c>
      <c r="Y56" s="53">
        <f t="shared" si="3"/>
        <v>20.615528128088304</v>
      </c>
      <c r="Z56" s="52">
        <f t="shared" si="4"/>
        <v>1993</v>
      </c>
      <c r="AA56" s="52">
        <f t="shared" si="5"/>
        <v>383.7689437438234</v>
      </c>
      <c r="AB56" s="52">
        <f t="shared" si="6"/>
        <v>466.2310562561766</v>
      </c>
      <c r="AC56" s="52">
        <f t="shared" si="7"/>
        <v>399</v>
      </c>
      <c r="AD56" s="5" t="str">
        <f t="shared" si="8"/>
        <v>-</v>
      </c>
      <c r="AE56" s="5" t="str">
        <f t="shared" si="9"/>
        <v>-</v>
      </c>
    </row>
    <row r="57" spans="1:31" ht="15.75">
      <c r="A57" s="47">
        <v>1994</v>
      </c>
      <c r="B57" s="35"/>
      <c r="C57" s="35">
        <v>319</v>
      </c>
      <c r="D57" s="49">
        <v>4324</v>
      </c>
      <c r="E57" s="49">
        <v>12125</v>
      </c>
      <c r="F57" s="50">
        <f t="shared" si="23"/>
        <v>4643</v>
      </c>
      <c r="G57" s="49">
        <v>16768</v>
      </c>
      <c r="H57" s="49"/>
      <c r="I57" s="35">
        <v>363</v>
      </c>
      <c r="J57" s="49">
        <v>5208</v>
      </c>
      <c r="K57" s="49">
        <v>17002</v>
      </c>
      <c r="L57" s="50">
        <f t="shared" si="10"/>
        <v>5571</v>
      </c>
      <c r="M57" s="49">
        <v>22573</v>
      </c>
      <c r="N57" s="6"/>
      <c r="O57" s="52">
        <f t="shared" si="18"/>
        <v>356.2</v>
      </c>
      <c r="P57" s="53">
        <f t="shared" si="14"/>
        <v>18.873261509341727</v>
      </c>
      <c r="Q57" s="52">
        <f t="shared" si="15"/>
        <v>1994</v>
      </c>
      <c r="R57" s="52">
        <f t="shared" si="16"/>
        <v>318.45347698131656</v>
      </c>
      <c r="S57" s="52">
        <f t="shared" si="17"/>
        <v>393.9465230186834</v>
      </c>
      <c r="T57" s="52">
        <f t="shared" si="19"/>
        <v>319</v>
      </c>
      <c r="U57" s="5" t="str">
        <f t="shared" si="20"/>
        <v>-</v>
      </c>
      <c r="V57" s="5" t="str">
        <f t="shared" si="21"/>
        <v>-</v>
      </c>
      <c r="W57" s="6"/>
      <c r="X57" s="52">
        <f t="shared" si="22"/>
        <v>398.2</v>
      </c>
      <c r="Y57" s="53">
        <f t="shared" si="3"/>
        <v>19.954949260772377</v>
      </c>
      <c r="Z57" s="52">
        <f t="shared" si="4"/>
        <v>1994</v>
      </c>
      <c r="AA57" s="52">
        <f t="shared" si="5"/>
        <v>358.29010147845526</v>
      </c>
      <c r="AB57" s="52">
        <f t="shared" si="6"/>
        <v>438.1098985215447</v>
      </c>
      <c r="AC57" s="52">
        <f t="shared" si="7"/>
        <v>363</v>
      </c>
      <c r="AD57" s="5" t="str">
        <f t="shared" si="8"/>
        <v>-</v>
      </c>
      <c r="AE57" s="5" t="str">
        <f t="shared" si="9"/>
        <v>-</v>
      </c>
    </row>
    <row r="58" spans="1:31" s="4" customFormat="1" ht="15.75">
      <c r="A58" s="54">
        <v>1995</v>
      </c>
      <c r="B58" s="31"/>
      <c r="C58" s="31">
        <v>361</v>
      </c>
      <c r="D58" s="56">
        <v>4071</v>
      </c>
      <c r="E58" s="56">
        <v>12102</v>
      </c>
      <c r="F58" s="57">
        <f t="shared" si="23"/>
        <v>4432</v>
      </c>
      <c r="G58" s="56">
        <v>16534</v>
      </c>
      <c r="H58" s="56"/>
      <c r="I58" s="31">
        <v>409</v>
      </c>
      <c r="J58" s="56">
        <v>4930</v>
      </c>
      <c r="K58" s="56">
        <v>16855</v>
      </c>
      <c r="L58" s="57">
        <f t="shared" si="10"/>
        <v>5339</v>
      </c>
      <c r="M58" s="56">
        <v>22194</v>
      </c>
      <c r="N58" s="58"/>
      <c r="O58" s="52">
        <f t="shared" si="18"/>
        <v>339</v>
      </c>
      <c r="P58" s="53">
        <f t="shared" si="14"/>
        <v>18.411952639521967</v>
      </c>
      <c r="Q58" s="52">
        <f t="shared" si="15"/>
        <v>1995</v>
      </c>
      <c r="R58" s="52">
        <f t="shared" si="16"/>
        <v>302.1760947209561</v>
      </c>
      <c r="S58" s="52">
        <f t="shared" si="17"/>
        <v>375.8239052790439</v>
      </c>
      <c r="T58" s="52">
        <f t="shared" si="19"/>
        <v>361</v>
      </c>
      <c r="U58" s="5" t="str">
        <f t="shared" si="20"/>
        <v>-</v>
      </c>
      <c r="V58" s="5" t="str">
        <f t="shared" si="21"/>
        <v>-</v>
      </c>
      <c r="W58" s="58"/>
      <c r="X58" s="52">
        <f t="shared" si="22"/>
        <v>381</v>
      </c>
      <c r="Y58" s="53">
        <f t="shared" si="3"/>
        <v>19.519221295943137</v>
      </c>
      <c r="Z58" s="52">
        <f t="shared" si="4"/>
        <v>1995</v>
      </c>
      <c r="AA58" s="52">
        <f t="shared" si="5"/>
        <v>341.9615574081137</v>
      </c>
      <c r="AB58" s="52">
        <f t="shared" si="6"/>
        <v>420.0384425918863</v>
      </c>
      <c r="AC58" s="52">
        <f t="shared" si="7"/>
        <v>409</v>
      </c>
      <c r="AD58" s="5" t="str">
        <f t="shared" si="8"/>
        <v>-</v>
      </c>
      <c r="AE58" s="5" t="str">
        <f t="shared" si="9"/>
        <v>-</v>
      </c>
    </row>
    <row r="59" spans="1:31" ht="15.75">
      <c r="A59" s="47">
        <v>1996</v>
      </c>
      <c r="B59" s="35"/>
      <c r="C59" s="35">
        <v>316</v>
      </c>
      <c r="D59" s="49">
        <v>3315</v>
      </c>
      <c r="E59" s="49">
        <v>12442</v>
      </c>
      <c r="F59" s="50">
        <f t="shared" si="23"/>
        <v>3631</v>
      </c>
      <c r="G59" s="49">
        <v>16073</v>
      </c>
      <c r="H59" s="49"/>
      <c r="I59" s="35">
        <v>357</v>
      </c>
      <c r="J59" s="49">
        <v>4041</v>
      </c>
      <c r="K59" s="49">
        <v>17318</v>
      </c>
      <c r="L59" s="50">
        <f t="shared" si="10"/>
        <v>4398</v>
      </c>
      <c r="M59" s="49">
        <v>21716</v>
      </c>
      <c r="O59" s="52">
        <f t="shared" si="18"/>
        <v>335</v>
      </c>
      <c r="P59" s="53">
        <f t="shared" si="14"/>
        <v>18.303005217723125</v>
      </c>
      <c r="Q59" s="52">
        <f t="shared" si="15"/>
        <v>1996</v>
      </c>
      <c r="R59" s="52">
        <f t="shared" si="16"/>
        <v>298.39398956455375</v>
      </c>
      <c r="S59" s="52">
        <f t="shared" si="17"/>
        <v>371.60601043544625</v>
      </c>
      <c r="T59" s="52">
        <f t="shared" si="19"/>
        <v>316</v>
      </c>
      <c r="U59" s="5" t="str">
        <f t="shared" si="20"/>
        <v>-</v>
      </c>
      <c r="V59" s="5" t="str">
        <f t="shared" si="21"/>
        <v>-</v>
      </c>
      <c r="X59" s="52">
        <f t="shared" si="22"/>
        <v>378.2</v>
      </c>
      <c r="Y59" s="53">
        <f t="shared" si="3"/>
        <v>19.447364860052378</v>
      </c>
      <c r="Z59" s="52">
        <f t="shared" si="4"/>
        <v>1996</v>
      </c>
      <c r="AA59" s="52">
        <f t="shared" si="5"/>
        <v>339.30527027989524</v>
      </c>
      <c r="AB59" s="52">
        <f t="shared" si="6"/>
        <v>417.09472972010474</v>
      </c>
      <c r="AC59" s="52">
        <f t="shared" si="7"/>
        <v>357</v>
      </c>
      <c r="AD59" s="5" t="str">
        <f t="shared" si="8"/>
        <v>-</v>
      </c>
      <c r="AE59" s="5" t="str">
        <f t="shared" si="9"/>
        <v>-</v>
      </c>
    </row>
    <row r="60" spans="1:31" ht="15.75">
      <c r="A60" s="47">
        <v>1997</v>
      </c>
      <c r="B60" s="35"/>
      <c r="C60" s="35">
        <v>340</v>
      </c>
      <c r="D60" s="49">
        <v>3312</v>
      </c>
      <c r="E60" s="49">
        <v>12994</v>
      </c>
      <c r="F60" s="50">
        <f t="shared" si="23"/>
        <v>3652</v>
      </c>
      <c r="G60" s="49">
        <v>16646</v>
      </c>
      <c r="H60" s="49"/>
      <c r="I60" s="35">
        <v>377</v>
      </c>
      <c r="J60" s="49">
        <v>4047</v>
      </c>
      <c r="K60" s="49">
        <v>18205</v>
      </c>
      <c r="L60" s="50">
        <f t="shared" si="10"/>
        <v>4424</v>
      </c>
      <c r="M60" s="49">
        <v>22629</v>
      </c>
      <c r="O60" s="52">
        <f t="shared" si="18"/>
        <v>328.2</v>
      </c>
      <c r="P60" s="53">
        <f t="shared" si="14"/>
        <v>18.11629101113139</v>
      </c>
      <c r="Q60" s="52">
        <f t="shared" si="15"/>
        <v>1997</v>
      </c>
      <c r="R60" s="52">
        <f t="shared" si="16"/>
        <v>291.9674179777372</v>
      </c>
      <c r="S60" s="52">
        <f t="shared" si="17"/>
        <v>364.43258202226275</v>
      </c>
      <c r="T60" s="52">
        <f t="shared" si="19"/>
        <v>340</v>
      </c>
      <c r="U60" s="5" t="str">
        <f t="shared" si="20"/>
        <v>-</v>
      </c>
      <c r="V60" s="5" t="str">
        <f t="shared" si="21"/>
        <v>-</v>
      </c>
      <c r="X60" s="52">
        <f t="shared" si="22"/>
        <v>367.6</v>
      </c>
      <c r="Y60" s="53">
        <f t="shared" si="3"/>
        <v>19.172897537930986</v>
      </c>
      <c r="Z60" s="52">
        <f t="shared" si="4"/>
        <v>1997</v>
      </c>
      <c r="AA60" s="52">
        <f t="shared" si="5"/>
        <v>329.25420492413804</v>
      </c>
      <c r="AB60" s="52">
        <f t="shared" si="6"/>
        <v>405.945795075862</v>
      </c>
      <c r="AC60" s="52">
        <f t="shared" si="7"/>
        <v>377</v>
      </c>
      <c r="AD60" s="5" t="str">
        <f t="shared" si="8"/>
        <v>-</v>
      </c>
      <c r="AE60" s="5" t="str">
        <f t="shared" si="9"/>
        <v>-</v>
      </c>
    </row>
    <row r="61" spans="1:31" ht="15.75">
      <c r="A61" s="59">
        <v>1998</v>
      </c>
      <c r="B61" s="38"/>
      <c r="C61" s="35">
        <v>339</v>
      </c>
      <c r="D61" s="49">
        <v>3318</v>
      </c>
      <c r="E61" s="49">
        <v>12862</v>
      </c>
      <c r="F61" s="60">
        <f t="shared" si="23"/>
        <v>3657</v>
      </c>
      <c r="G61" s="49">
        <v>16519</v>
      </c>
      <c r="H61" s="61"/>
      <c r="I61" s="35">
        <v>385</v>
      </c>
      <c r="J61" s="49">
        <v>4072</v>
      </c>
      <c r="K61" s="49">
        <v>18010</v>
      </c>
      <c r="L61" s="60">
        <f>SUM(I61:J61)</f>
        <v>4457</v>
      </c>
      <c r="M61" s="49">
        <v>22467</v>
      </c>
      <c r="O61" s="52">
        <f t="shared" si="18"/>
        <v>315.4</v>
      </c>
      <c r="P61" s="53">
        <f t="shared" si="14"/>
        <v>17.759504497592268</v>
      </c>
      <c r="Q61" s="52">
        <f t="shared" si="15"/>
        <v>1998</v>
      </c>
      <c r="R61" s="52">
        <f t="shared" si="16"/>
        <v>279.8809910048154</v>
      </c>
      <c r="S61" s="52">
        <f t="shared" si="17"/>
        <v>350.9190089951845</v>
      </c>
      <c r="T61" s="52">
        <f t="shared" si="19"/>
        <v>339</v>
      </c>
      <c r="U61" s="5" t="str">
        <f t="shared" si="20"/>
        <v>-</v>
      </c>
      <c r="V61" s="5" t="str">
        <f t="shared" si="21"/>
        <v>-</v>
      </c>
      <c r="X61" s="52">
        <f t="shared" si="22"/>
        <v>351</v>
      </c>
      <c r="Y61" s="53">
        <f t="shared" si="3"/>
        <v>18.734993995195193</v>
      </c>
      <c r="Z61" s="52">
        <f t="shared" si="4"/>
        <v>1998</v>
      </c>
      <c r="AA61" s="52">
        <f t="shared" si="5"/>
        <v>313.5300120096096</v>
      </c>
      <c r="AB61" s="52">
        <f t="shared" si="6"/>
        <v>388.4699879903904</v>
      </c>
      <c r="AC61" s="52">
        <f t="shared" si="7"/>
        <v>385</v>
      </c>
      <c r="AD61" s="5" t="str">
        <f t="shared" si="8"/>
        <v>-</v>
      </c>
      <c r="AE61" s="5" t="str">
        <f t="shared" si="9"/>
        <v>-</v>
      </c>
    </row>
    <row r="62" spans="1:31" s="62" customFormat="1" ht="15.75">
      <c r="A62" s="59">
        <v>1999</v>
      </c>
      <c r="C62" s="35">
        <v>285</v>
      </c>
      <c r="D62" s="49">
        <v>3209</v>
      </c>
      <c r="E62" s="49">
        <v>11922</v>
      </c>
      <c r="F62" s="60">
        <f t="shared" si="23"/>
        <v>3494</v>
      </c>
      <c r="G62" s="49">
        <v>15416</v>
      </c>
      <c r="H62" s="38"/>
      <c r="I62" s="35">
        <v>310</v>
      </c>
      <c r="J62" s="49">
        <v>3765</v>
      </c>
      <c r="K62" s="49">
        <v>16928</v>
      </c>
      <c r="L62" s="60">
        <f>SUM(I62:J62)</f>
        <v>4075</v>
      </c>
      <c r="M62" s="49">
        <v>21003</v>
      </c>
      <c r="O62" s="52">
        <f t="shared" si="18"/>
        <v>314</v>
      </c>
      <c r="P62" s="53">
        <f t="shared" si="14"/>
        <v>17.72004514666935</v>
      </c>
      <c r="Q62" s="52">
        <f t="shared" si="15"/>
        <v>1999</v>
      </c>
      <c r="R62" s="52">
        <f t="shared" si="16"/>
        <v>278.5599097066613</v>
      </c>
      <c r="S62" s="52">
        <f t="shared" si="17"/>
        <v>349.4400902933387</v>
      </c>
      <c r="T62" s="52">
        <f t="shared" si="19"/>
        <v>285</v>
      </c>
      <c r="U62" s="5" t="str">
        <f t="shared" si="20"/>
        <v>-</v>
      </c>
      <c r="V62" s="5" t="str">
        <f t="shared" si="21"/>
        <v>-</v>
      </c>
      <c r="X62" s="52">
        <f t="shared" si="22"/>
        <v>349.2</v>
      </c>
      <c r="Y62" s="53">
        <f t="shared" si="3"/>
        <v>18.686893802876924</v>
      </c>
      <c r="Z62" s="52">
        <f t="shared" si="4"/>
        <v>1999</v>
      </c>
      <c r="AA62" s="52">
        <f t="shared" si="5"/>
        <v>311.8262123942461</v>
      </c>
      <c r="AB62" s="52">
        <f t="shared" si="6"/>
        <v>386.57378760575386</v>
      </c>
      <c r="AC62" s="52">
        <f t="shared" si="7"/>
        <v>310</v>
      </c>
      <c r="AD62" s="5" t="str">
        <f t="shared" si="8"/>
        <v>LOW</v>
      </c>
      <c r="AE62" s="5" t="str">
        <f t="shared" si="9"/>
        <v>-</v>
      </c>
    </row>
    <row r="63" spans="1:31" s="63" customFormat="1" ht="15.75">
      <c r="A63" s="44">
        <v>2000</v>
      </c>
      <c r="C63" s="64">
        <v>297</v>
      </c>
      <c r="D63" s="65">
        <v>3006</v>
      </c>
      <c r="E63" s="65">
        <v>11817</v>
      </c>
      <c r="F63" s="66">
        <f t="shared" si="23"/>
        <v>3303</v>
      </c>
      <c r="G63" s="65">
        <v>15120</v>
      </c>
      <c r="H63" s="64"/>
      <c r="I63" s="64">
        <v>326</v>
      </c>
      <c r="J63" s="65">
        <v>3567</v>
      </c>
      <c r="K63" s="65">
        <v>16615</v>
      </c>
      <c r="L63" s="66">
        <f>SUM(I63:J63)</f>
        <v>3893</v>
      </c>
      <c r="M63" s="65">
        <v>20508</v>
      </c>
      <c r="O63" s="52">
        <f t="shared" si="18"/>
        <v>300.8</v>
      </c>
      <c r="P63" s="53">
        <f t="shared" si="14"/>
        <v>17.34358671094304</v>
      </c>
      <c r="Q63" s="52">
        <f t="shared" si="15"/>
        <v>2000</v>
      </c>
      <c r="R63" s="52">
        <f t="shared" si="16"/>
        <v>266.1128265781139</v>
      </c>
      <c r="S63" s="52">
        <f t="shared" si="17"/>
        <v>335.4871734218861</v>
      </c>
      <c r="T63" s="52">
        <f t="shared" si="19"/>
        <v>297</v>
      </c>
      <c r="U63" s="5" t="str">
        <f t="shared" si="20"/>
        <v>-</v>
      </c>
      <c r="V63" s="5" t="str">
        <f t="shared" si="21"/>
        <v>-</v>
      </c>
      <c r="X63" s="52">
        <f>AVERAGE(I61:I65)</f>
        <v>334.6</v>
      </c>
      <c r="Y63" s="53">
        <f t="shared" si="3"/>
        <v>18.29207478663916</v>
      </c>
      <c r="Z63" s="52">
        <f>A63</f>
        <v>2000</v>
      </c>
      <c r="AA63" s="52">
        <f>X63-2*Y63</f>
        <v>298.0158504267217</v>
      </c>
      <c r="AB63" s="52">
        <f>X63+2*Y63</f>
        <v>371.1841495732783</v>
      </c>
      <c r="AC63" s="52">
        <f>I63</f>
        <v>326</v>
      </c>
      <c r="AD63" s="5" t="str">
        <f t="shared" si="8"/>
        <v>-</v>
      </c>
      <c r="AE63" s="5" t="str">
        <f t="shared" si="9"/>
        <v>-</v>
      </c>
    </row>
    <row r="64" spans="1:31" s="4" customFormat="1" ht="15.75">
      <c r="A64" s="59">
        <v>2001</v>
      </c>
      <c r="B64" s="63"/>
      <c r="C64" s="38">
        <v>309</v>
      </c>
      <c r="D64" s="61">
        <v>2837</v>
      </c>
      <c r="E64" s="61">
        <v>11576</v>
      </c>
      <c r="F64" s="60">
        <f t="shared" si="23"/>
        <v>3146</v>
      </c>
      <c r="G64" s="61">
        <v>14722</v>
      </c>
      <c r="H64" s="64"/>
      <c r="I64" s="38">
        <v>348</v>
      </c>
      <c r="J64" s="61">
        <v>3407</v>
      </c>
      <c r="K64" s="61">
        <v>16151</v>
      </c>
      <c r="L64" s="60">
        <f>SUM(I64:J64)</f>
        <v>3755</v>
      </c>
      <c r="M64" s="61">
        <v>19906</v>
      </c>
      <c r="N64" s="63"/>
      <c r="O64" s="52">
        <f>AVERAGE(C62:C66)</f>
        <v>292.6</v>
      </c>
      <c r="P64" s="53">
        <f t="shared" si="14"/>
        <v>17.10555465338672</v>
      </c>
      <c r="Q64" s="52">
        <f t="shared" si="15"/>
        <v>2001</v>
      </c>
      <c r="R64" s="52">
        <f>O64-2*P64</f>
        <v>258.3888906932266</v>
      </c>
      <c r="S64" s="52">
        <f>O64+2*P64</f>
        <v>326.81110930677346</v>
      </c>
      <c r="T64" s="52">
        <f>C64</f>
        <v>309</v>
      </c>
      <c r="U64" s="5" t="str">
        <f t="shared" si="20"/>
        <v>-</v>
      </c>
      <c r="V64" s="5" t="str">
        <f t="shared" si="21"/>
        <v>-</v>
      </c>
      <c r="W64" s="63"/>
      <c r="X64" s="52">
        <f>AVERAGE(I62:I66)</f>
        <v>323.8</v>
      </c>
      <c r="Y64" s="53">
        <f t="shared" si="3"/>
        <v>17.994443586840912</v>
      </c>
      <c r="Z64" s="52">
        <f>A64</f>
        <v>2001</v>
      </c>
      <c r="AA64" s="52">
        <f>X64-2*Y64</f>
        <v>287.8111128263182</v>
      </c>
      <c r="AB64" s="52">
        <f>X64+2*Y64</f>
        <v>359.7888871736818</v>
      </c>
      <c r="AC64" s="52">
        <f>I64</f>
        <v>348</v>
      </c>
      <c r="AD64" s="5" t="str">
        <f t="shared" si="8"/>
        <v>-</v>
      </c>
      <c r="AE64" s="5" t="str">
        <f t="shared" si="9"/>
        <v>-</v>
      </c>
    </row>
    <row r="65" spans="1:31" s="4" customFormat="1" ht="15.75">
      <c r="A65" s="59">
        <v>2002</v>
      </c>
      <c r="B65" s="63"/>
      <c r="C65" s="67">
        <v>274</v>
      </c>
      <c r="D65" s="68">
        <v>2669</v>
      </c>
      <c r="E65" s="68">
        <v>11373</v>
      </c>
      <c r="F65" s="69">
        <f t="shared" si="23"/>
        <v>2943</v>
      </c>
      <c r="G65" s="68">
        <v>14317</v>
      </c>
      <c r="H65" s="70"/>
      <c r="I65" s="67">
        <v>304</v>
      </c>
      <c r="J65" s="61">
        <v>3213</v>
      </c>
      <c r="K65" s="61">
        <v>15730</v>
      </c>
      <c r="L65" s="60">
        <f>SUM(I65:J65)</f>
        <v>3517</v>
      </c>
      <c r="M65" s="61">
        <v>19248</v>
      </c>
      <c r="N65" s="63"/>
      <c r="O65" s="52">
        <f>AVERAGE(C63:C67)</f>
        <v>291.8</v>
      </c>
      <c r="P65" s="53">
        <f>SQRT(O65)</f>
        <v>17.08215443086732</v>
      </c>
      <c r="Q65" s="52">
        <f t="shared" si="15"/>
        <v>2002</v>
      </c>
      <c r="R65" s="52">
        <f>O65-2*P65</f>
        <v>257.6356911382654</v>
      </c>
      <c r="S65" s="52">
        <f>O65+2*P65</f>
        <v>325.96430886173465</v>
      </c>
      <c r="T65" s="52">
        <f>C65</f>
        <v>274</v>
      </c>
      <c r="U65" s="5" t="str">
        <f>IF(T65&lt;R65,"LOW","-")</f>
        <v>-</v>
      </c>
      <c r="V65" s="5" t="str">
        <f>IF(T65&gt;S65,"HIGH","-")</f>
        <v>-</v>
      </c>
      <c r="W65" s="63"/>
      <c r="X65" s="52">
        <f>AVERAGE(I63:I67)</f>
        <v>323</v>
      </c>
      <c r="Y65" s="53">
        <f t="shared" si="3"/>
        <v>17.97220075561143</v>
      </c>
      <c r="Z65" s="52">
        <f>A65</f>
        <v>2002</v>
      </c>
      <c r="AA65" s="52">
        <f>X65-2*Y65</f>
        <v>287.05559848877715</v>
      </c>
      <c r="AB65" s="52">
        <f>X65+2*Y65</f>
        <v>358.94440151122285</v>
      </c>
      <c r="AC65" s="52">
        <f>I65</f>
        <v>304</v>
      </c>
      <c r="AD65" s="5" t="str">
        <f>IF(AC65&lt;AA65,"LOW","-")</f>
        <v>-</v>
      </c>
      <c r="AE65" s="5" t="str">
        <f>IF(AC65&gt;AB65,"HIGH","-")</f>
        <v>-</v>
      </c>
    </row>
    <row r="66" spans="1:31" s="4" customFormat="1" ht="15.75">
      <c r="A66" s="59">
        <v>2003</v>
      </c>
      <c r="B66" s="63"/>
      <c r="C66" s="67">
        <v>298</v>
      </c>
      <c r="D66" s="68"/>
      <c r="E66" s="68"/>
      <c r="F66" s="69"/>
      <c r="G66" s="68"/>
      <c r="H66" s="70"/>
      <c r="I66" s="67">
        <v>331</v>
      </c>
      <c r="J66" s="61"/>
      <c r="K66" s="61"/>
      <c r="L66" s="60"/>
      <c r="M66" s="61"/>
      <c r="N66" s="63"/>
      <c r="O66" s="52">
        <f>AVERAGE(C64:C68)</f>
        <v>285.2</v>
      </c>
      <c r="P66" s="53">
        <f>SQRT(O66)</f>
        <v>16.88786546606764</v>
      </c>
      <c r="Q66" s="52">
        <f t="shared" si="15"/>
        <v>2003</v>
      </c>
      <c r="R66" s="52">
        <f>O66-2*P66</f>
        <v>251.4242690678647</v>
      </c>
      <c r="S66" s="52">
        <f>O66+2*P66</f>
        <v>318.97573093213526</v>
      </c>
      <c r="T66" s="52">
        <f>C66</f>
        <v>298</v>
      </c>
      <c r="U66" s="5" t="str">
        <f>IF(T66&lt;R66,"LOW","-")</f>
        <v>-</v>
      </c>
      <c r="V66" s="5" t="str">
        <f>IF(T66&gt;S66,"HIGH","-")</f>
        <v>-</v>
      </c>
      <c r="W66" s="63"/>
      <c r="X66" s="52">
        <f>AVERAGE(I64:I68)</f>
        <v>315</v>
      </c>
      <c r="Y66" s="53">
        <f t="shared" si="3"/>
        <v>17.74823934929885</v>
      </c>
      <c r="Z66" s="52">
        <f t="shared" si="4"/>
        <v>2003</v>
      </c>
      <c r="AA66" s="52">
        <f>X66-2*Y66</f>
        <v>279.5035213014023</v>
      </c>
      <c r="AB66" s="52">
        <f>X66+2*Y66</f>
        <v>350.4964786985977</v>
      </c>
      <c r="AC66" s="52">
        <f t="shared" si="7"/>
        <v>331</v>
      </c>
      <c r="AD66" s="5" t="str">
        <f>IF(AC66&lt;AA66,"LOW","-")</f>
        <v>-</v>
      </c>
      <c r="AE66" s="5" t="str">
        <f>IF(AC66&gt;AB66,"HIGH","-")</f>
        <v>-</v>
      </c>
    </row>
    <row r="67" spans="1:29" s="4" customFormat="1" ht="15.75">
      <c r="A67" s="59">
        <v>2004</v>
      </c>
      <c r="B67" s="63"/>
      <c r="C67" s="67">
        <v>281</v>
      </c>
      <c r="D67" s="68"/>
      <c r="E67" s="68"/>
      <c r="F67" s="69"/>
      <c r="G67" s="68"/>
      <c r="H67" s="70"/>
      <c r="I67" s="67">
        <v>306</v>
      </c>
      <c r="J67" s="61"/>
      <c r="K67" s="61"/>
      <c r="L67" s="60"/>
      <c r="M67" s="61"/>
      <c r="N67" s="63"/>
      <c r="O67" s="52"/>
      <c r="P67" s="52"/>
      <c r="Q67" s="52">
        <f t="shared" si="15"/>
        <v>2004</v>
      </c>
      <c r="R67" s="52"/>
      <c r="S67" s="52"/>
      <c r="T67" s="52">
        <f>C67</f>
        <v>281</v>
      </c>
      <c r="U67" s="1" t="str">
        <f>IF(T67&lt;R67,"LOW"," ")</f>
        <v> </v>
      </c>
      <c r="V67" s="1"/>
      <c r="W67" s="63"/>
      <c r="X67" s="52"/>
      <c r="Y67" s="53"/>
      <c r="Z67" s="52">
        <f t="shared" si="4"/>
        <v>2004</v>
      </c>
      <c r="AA67" s="52"/>
      <c r="AB67" s="52"/>
      <c r="AC67" s="52">
        <f t="shared" si="7"/>
        <v>306</v>
      </c>
    </row>
    <row r="68" spans="1:29" s="4" customFormat="1" ht="15.75">
      <c r="A68" s="59">
        <v>2005</v>
      </c>
      <c r="B68" s="63"/>
      <c r="C68" s="67">
        <v>264</v>
      </c>
      <c r="D68" s="68"/>
      <c r="E68" s="68"/>
      <c r="F68" s="69"/>
      <c r="G68" s="68"/>
      <c r="H68" s="70"/>
      <c r="I68" s="67">
        <v>286</v>
      </c>
      <c r="J68" s="61"/>
      <c r="K68" s="61"/>
      <c r="L68" s="60"/>
      <c r="M68" s="61"/>
      <c r="N68" s="63"/>
      <c r="O68" s="52"/>
      <c r="P68" s="52"/>
      <c r="Q68" s="52">
        <f t="shared" si="15"/>
        <v>2005</v>
      </c>
      <c r="R68" s="52"/>
      <c r="S68" s="52"/>
      <c r="T68" s="52">
        <f>C68</f>
        <v>264</v>
      </c>
      <c r="U68" s="1"/>
      <c r="V68" s="1"/>
      <c r="W68" s="63"/>
      <c r="X68" s="52"/>
      <c r="Y68" s="53"/>
      <c r="Z68" s="52">
        <f t="shared" si="4"/>
        <v>2005</v>
      </c>
      <c r="AA68" s="52"/>
      <c r="AB68" s="52"/>
      <c r="AC68" s="52">
        <f t="shared" si="7"/>
        <v>286</v>
      </c>
    </row>
    <row r="69" spans="1:28" s="4" customFormat="1" ht="15.75">
      <c r="A69" s="59"/>
      <c r="B69" s="63"/>
      <c r="C69" s="38"/>
      <c r="D69" s="61"/>
      <c r="E69" s="61"/>
      <c r="F69" s="60"/>
      <c r="G69" s="61"/>
      <c r="H69" s="64"/>
      <c r="I69" s="38"/>
      <c r="J69" s="61"/>
      <c r="K69" s="61"/>
      <c r="L69" s="60"/>
      <c r="M69" s="61"/>
      <c r="N69" s="63"/>
      <c r="O69" s="52"/>
      <c r="P69" s="52"/>
      <c r="Q69" s="53"/>
      <c r="R69" s="52"/>
      <c r="S69" s="52"/>
      <c r="T69" s="52"/>
      <c r="U69" s="52"/>
      <c r="V69" s="52"/>
      <c r="W69" s="63"/>
      <c r="X69" s="52"/>
      <c r="Y69" s="53"/>
      <c r="Z69" s="53"/>
      <c r="AA69" s="52"/>
      <c r="AB69" s="52"/>
    </row>
    <row r="70" spans="1:13" ht="6.75" customHeight="1">
      <c r="A70" s="4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77.75" customHeight="1">
      <c r="A71" s="4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5.75">
      <c r="A72" s="4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5.75">
      <c r="A73" s="4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5.75">
      <c r="A74" s="4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ht="12.75">
      <c r="A75" s="71"/>
    </row>
    <row r="76" ht="12.75">
      <c r="A76" s="71"/>
    </row>
    <row r="77" ht="12.75">
      <c r="A77" s="71"/>
    </row>
    <row r="78" ht="12.75">
      <c r="A78" s="71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2006-11-24T10:06:58Z</cp:lastPrinted>
  <dcterms:created xsi:type="dcterms:W3CDTF">2006-11-21T13:00:49Z</dcterms:created>
  <dcterms:modified xsi:type="dcterms:W3CDTF">2006-11-24T10:07:55Z</dcterms:modified>
  <cp:category/>
  <cp:version/>
  <cp:contentType/>
  <cp:contentStatus/>
</cp:coreProperties>
</file>