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335" windowWidth="10380" windowHeight="5745" tabRatio="952" firstSheet="1" activeTab="1"/>
  </bookViews>
  <sheets>
    <sheet name="NB" sheetId="1" r:id="rId1"/>
    <sheet name="Tab X - Overall figures" sheetId="2" r:id="rId2"/>
    <sheet name="Tab Y - Mode of transport" sheetId="3" r:id="rId3"/>
    <sheet name="Tab Z - percent population" sheetId="4" r:id="rId4"/>
    <sheet name="Fig 9 - police GROS figs" sheetId="5" r:id="rId5"/>
    <sheet name="Fig 10 - police hospitals figs" sheetId="6" r:id="rId6"/>
    <sheet name="need not update rest" sheetId="7" r:id="rId7"/>
    <sheet name="Graph Hospital prop" sheetId="8" r:id="rId8"/>
    <sheet name="Graph Length of stay" sheetId="9" r:id="rId9"/>
  </sheets>
  <definedNames>
    <definedName name="_xlnm.Print_Area" localSheetId="1">'Tab X - Overall figures'!$A$1:$U$65</definedName>
    <definedName name="_xlnm.Print_Area" localSheetId="2">'Tab Y - Mode of transport'!$A$1:$Q$64</definedName>
    <definedName name="_xlnm.Print_Area" localSheetId="3">'Tab Z - percent population'!$A$1:$L$47</definedName>
  </definedNames>
  <calcPr fullCalcOnLoad="1"/>
</workbook>
</file>

<file path=xl/sharedStrings.xml><?xml version="1.0" encoding="utf-8"?>
<sst xmlns="http://schemas.openxmlformats.org/spreadsheetml/2006/main" count="240" uniqueCount="163">
  <si>
    <t>Serious</t>
  </si>
  <si>
    <t>Killed</t>
  </si>
  <si>
    <t>Year</t>
  </si>
  <si>
    <t>injury</t>
  </si>
  <si>
    <t>Killed and Serious</t>
  </si>
  <si>
    <t>Hospital Admissions</t>
  </si>
  <si>
    <t>Total</t>
  </si>
  <si>
    <t>16-22</t>
  </si>
  <si>
    <t>23-29</t>
  </si>
  <si>
    <t>30-39</t>
  </si>
  <si>
    <t>40-49</t>
  </si>
  <si>
    <t>50-59</t>
  </si>
  <si>
    <t>60-69</t>
  </si>
  <si>
    <t>70+</t>
  </si>
  <si>
    <t>Age</t>
  </si>
  <si>
    <t>Police "Stats 19" Killed</t>
  </si>
  <si>
    <t>All External Cause Admissions</t>
  </si>
  <si>
    <t>Proportion</t>
  </si>
  <si>
    <t>Road traffic accident</t>
  </si>
  <si>
    <t>Other external cause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</si>
  <si>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</si>
  <si>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</si>
  <si>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</si>
  <si>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</si>
  <si>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</si>
  <si>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</si>
  <si>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</si>
  <si>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</si>
  <si>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</si>
  <si>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</si>
  <si>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0</t>
  </si>
  <si>
    <t>1</t>
  </si>
  <si>
    <t>2+</t>
  </si>
  <si>
    <r>
      <t>All unintentional injuries</t>
    </r>
    <r>
      <rPr>
        <b/>
        <vertAlign val="superscript"/>
        <sz val="8"/>
        <rFont val="Arial"/>
        <family val="2"/>
      </rPr>
      <t>4</t>
    </r>
  </si>
  <si>
    <t>1996 - 2005</t>
  </si>
  <si>
    <t>1980 - 1995</t>
  </si>
  <si>
    <t>1980 - 2005</t>
  </si>
  <si>
    <t>All ages</t>
  </si>
  <si>
    <t>Pedal cyclists</t>
  </si>
  <si>
    <t>Car</t>
  </si>
  <si>
    <t>Motor-cyclists</t>
  </si>
  <si>
    <t>Pedest-rians</t>
  </si>
  <si>
    <t>THIS DOES NOT NEED TO BE UPDATED</t>
  </si>
  <si>
    <t>RTAs</t>
  </si>
  <si>
    <t>Hospital figures show an increase in the number of Road Traffic Accident admissions which result in a stay of length "0 days"</t>
  </si>
  <si>
    <t>Hospital figures show that admissions as a result of a Road Traffic Accident form a declining percentage of all admissions</t>
  </si>
  <si>
    <t>The remaining sheets show some "ad-hoc" figures, which need not be updated on a regular basis</t>
  </si>
  <si>
    <t>$</t>
  </si>
  <si>
    <t>#</t>
  </si>
  <si>
    <t>on the same basis as the figures which are published elsewhere in "Road Accidents Scotland"</t>
  </si>
  <si>
    <t>emergency</t>
  </si>
  <si>
    <t>admissions</t>
  </si>
  <si>
    <t>as the result</t>
  </si>
  <si>
    <t>Hospital</t>
  </si>
  <si>
    <t>Taffic</t>
  </si>
  <si>
    <t>of a Road</t>
  </si>
  <si>
    <t>Children  *</t>
  </si>
  <si>
    <r>
      <t xml:space="preserve">Accident </t>
    </r>
    <r>
      <rPr>
        <b/>
        <vertAlign val="superscript"/>
        <sz val="12"/>
        <rFont val="Times New Roman"/>
        <family val="1"/>
      </rPr>
      <t>#</t>
    </r>
    <r>
      <rPr>
        <b/>
        <sz val="12"/>
        <rFont val="Times New Roman"/>
        <family val="1"/>
      </rPr>
      <t xml:space="preserve">    </t>
    </r>
  </si>
  <si>
    <r>
      <t xml:space="preserve">Accident </t>
    </r>
    <r>
      <rPr>
        <b/>
        <vertAlign val="superscript"/>
        <sz val="12"/>
        <rFont val="Times New Roman"/>
        <family val="1"/>
      </rPr>
      <t>#</t>
    </r>
    <r>
      <rPr>
        <b/>
        <sz val="12"/>
        <rFont val="Times New Roman"/>
        <family val="1"/>
      </rPr>
      <t xml:space="preserve">   </t>
    </r>
  </si>
  <si>
    <t>*</t>
  </si>
  <si>
    <t>% of</t>
  </si>
  <si>
    <t>hospitals</t>
  </si>
  <si>
    <t>figure</t>
  </si>
  <si>
    <t>GROS</t>
  </si>
  <si>
    <t>deaths</t>
  </si>
  <si>
    <t>from</t>
  </si>
  <si>
    <t>road</t>
  </si>
  <si>
    <t>transport</t>
  </si>
  <si>
    <t>X</t>
  </si>
  <si>
    <t>for the years up to 1995, these figures are taken from Table 1 of TRL report 420 "Linkage of STATS19 and Scottish hospital in-patient data"</t>
  </si>
  <si>
    <t>deaths caused by road transport accidents - on the same basis as GROS Web site Table 6.10 "Deaths from road transport accidents"</t>
  </si>
  <si>
    <t>road deaths</t>
  </si>
  <si>
    <t>GROS road deaths</t>
  </si>
  <si>
    <t>*****     THE UNDERLYING NUMBERS (BELOW) ARE LINKED TO "OVERALL FIGURES"</t>
  </si>
  <si>
    <t>&amp;</t>
  </si>
  <si>
    <t>emerg.</t>
  </si>
  <si>
    <t>admiss.</t>
  </si>
  <si>
    <r>
      <t>accidents</t>
    </r>
    <r>
      <rPr>
        <b/>
        <sz val="12"/>
        <rFont val="Times New Roman"/>
        <family val="1"/>
      </rPr>
      <t xml:space="preserve">   </t>
    </r>
  </si>
  <si>
    <t>( X )</t>
  </si>
  <si>
    <t>Table X        GROS road deaths, hospitals emergency admissions as the result of a Road Traffic Accident,</t>
  </si>
  <si>
    <t>road casualties</t>
  </si>
  <si>
    <t>diff.</t>
  </si>
  <si>
    <t xml:space="preserve">for 1996-97 onwards, the figures are from ISD, and identified using the SMR admission type code 32 "Patient injury, Road Traffic Accident".  </t>
  </si>
  <si>
    <t>Other (e.g. bus)</t>
  </si>
  <si>
    <t>Other (e.g. m-cycle, bus)</t>
  </si>
  <si>
    <t>Children   (0-14)</t>
  </si>
  <si>
    <t>From ISD, identified using SMR admission type code 32 "Patient injury, Road Traffic Accident"</t>
  </si>
  <si>
    <t>V01-V09 = "Pedestrian injured in transport accident"</t>
  </si>
  <si>
    <t>V10-V19 = "Pedal cyclist injured in transport accident"</t>
  </si>
  <si>
    <t>V20-V29 = "Motorcycle rider injured in transport accident"</t>
  </si>
  <si>
    <t>V40-V49 = "Car occupant injured in transport accident"</t>
  </si>
  <si>
    <t>Children   (0-15)</t>
  </si>
  <si>
    <t>"Number of emergency hospital admissions as a result of a RTA …"</t>
  </si>
  <si>
    <t xml:space="preserve">They are on the same basis as the figures which appear in ISD Web site "Unintentional Injuries" Table 9b </t>
  </si>
  <si>
    <t>but may differ slightly due to subsequent late returns and amendments</t>
  </si>
  <si>
    <t>May differ slightly from the overall total in Table X, due to late returns and amendments</t>
  </si>
  <si>
    <t>These are on the same basis as the figures published elsewhere in "Road Accidents Scotland"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</si>
  <si>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</si>
  <si>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</si>
  <si>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</si>
  <si>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</si>
  <si>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</si>
  <si>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</si>
  <si>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</si>
  <si>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</si>
  <si>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</si>
  <si>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</si>
  <si>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Percentages of the hospital admissions figures for the relevant (financial) year</t>
  </si>
  <si>
    <r>
      <t xml:space="preserve">Hospital emergency admissions  </t>
    </r>
    <r>
      <rPr>
        <b/>
        <vertAlign val="superscript"/>
        <sz val="12"/>
        <rFont val="Times New Roman"/>
        <family val="1"/>
      </rPr>
      <t>#</t>
    </r>
    <r>
      <rPr>
        <b/>
        <sz val="12"/>
        <rFont val="Times New Roman"/>
        <family val="1"/>
      </rPr>
      <t xml:space="preserve">    </t>
    </r>
  </si>
  <si>
    <t xml:space="preserve">NB: the spreadsheets containing the graphs which compare the police, hospitals and GROS figures </t>
  </si>
  <si>
    <t>use numbers which will have to be linked to the "Tab X - overall figures" spreadsheet if/when extra years are added to the graphs</t>
  </si>
  <si>
    <t>2002-2006 average</t>
  </si>
  <si>
    <t xml:space="preserve">Scottish Household Survey </t>
  </si>
  <si>
    <t>All adults</t>
  </si>
  <si>
    <t>percentages of adults</t>
  </si>
  <si>
    <t>All types of road user</t>
  </si>
  <si>
    <t>Pedestrians</t>
  </si>
  <si>
    <t>%</t>
  </si>
  <si>
    <t xml:space="preserve">                    as estimated using Scottish Household Survey data </t>
  </si>
  <si>
    <t xml:space="preserve">Table Z        Adults who were injured in a road accident in a year: </t>
  </si>
  <si>
    <t xml:space="preserve">                    pecentages of the adult population in the same age-group</t>
  </si>
  <si>
    <t>Others - drivers/riders and passengers</t>
  </si>
  <si>
    <t>Note that the SHS and Police "Stats 19" figures are not on the same basis - for example:</t>
  </si>
  <si>
    <t>Road casualties - all severities (Police "Stats 19" figures) *</t>
  </si>
  <si>
    <t xml:space="preserve">                    and Police "Stats 19" road casualty statistics</t>
  </si>
  <si>
    <t>Police "Stats 19" as a % of SHS</t>
  </si>
  <si>
    <t xml:space="preserve">they relate to different periods - the "Stats 19" figures are calculated from the data for the </t>
  </si>
  <si>
    <t>years from 2002 to 2006 inclusive, whereas the SHS figures are based on the combined data from</t>
  </si>
  <si>
    <t>( a )</t>
  </si>
  <si>
    <t>( b)</t>
  </si>
  <si>
    <t>the SHS respondent is asked whether he/she was injured in a road accident in the past year.</t>
  </si>
  <si>
    <t xml:space="preserve">An injury obtained (say) 13-14 months ago might be counted, if the respondent couldn't </t>
  </si>
  <si>
    <t>remember exactly when, which could have inflated the SHS figures slightly</t>
  </si>
  <si>
    <t>( c )</t>
  </si>
  <si>
    <t>the word "injury" is subjective - what an SHS respondent regards as an injury may differ from</t>
  </si>
  <si>
    <t>what the Police would count as an injury, which could also affect the comparison</t>
  </si>
  <si>
    <t>( d )</t>
  </si>
  <si>
    <t>the SHS data relate only to adult members of Scottish households; the "Stats 19" data will</t>
  </si>
  <si>
    <t>include non-Scots who were injured in Scotland, and exclude Scots injured elsewhere</t>
  </si>
  <si>
    <t>derived from the figures in Table 32, where they are shown as rates per thousand population</t>
  </si>
  <si>
    <t>which are due to suicide or natural causes (which should not be counted in the "Police" figures)</t>
  </si>
  <si>
    <t xml:space="preserve">the "Other" category includes users of (e.g.) buses, goods vehicles, etc - and any "road accident" deaths </t>
  </si>
  <si>
    <t xml:space="preserve">Having selected those cases, ISD distinguishes between the types of road user on the basis of their ICD10 diagnosis codes </t>
  </si>
  <si>
    <t>All types of road user *</t>
  </si>
  <si>
    <t>Table Y        Hospitals emergency admissions as the result of a Road Traffic Accident, and Police</t>
  </si>
  <si>
    <r>
      <t xml:space="preserve">Killed and seriously injured    (Police "Stats 19" figures </t>
    </r>
    <r>
      <rPr>
        <b/>
        <vertAlign val="superscript"/>
        <sz val="12"/>
        <rFont val="Times New Roman"/>
        <family val="1"/>
      </rPr>
      <t>$</t>
    </r>
    <r>
      <rPr>
        <b/>
        <sz val="12"/>
        <rFont val="Times New Roman"/>
        <family val="1"/>
      </rPr>
      <t xml:space="preserve"> )</t>
    </r>
  </si>
  <si>
    <t xml:space="preserve">                     and Police "Stats 19" road casualty statistics</t>
  </si>
  <si>
    <t xml:space="preserve">                    "Stats 19" numbers of killed and seriously injured road casualties, by road user type</t>
  </si>
  <si>
    <r>
      <t xml:space="preserve">Police "Stats 19" statistics  </t>
    </r>
    <r>
      <rPr>
        <b/>
        <vertAlign val="superscript"/>
        <sz val="12"/>
        <rFont val="Times New Roman"/>
        <family val="1"/>
      </rPr>
      <t>$</t>
    </r>
    <r>
      <rPr>
        <b/>
        <sz val="12"/>
        <rFont val="Times New Roman"/>
        <family val="1"/>
      </rPr>
      <t xml:space="preserve">      </t>
    </r>
  </si>
  <si>
    <t xml:space="preserve">Police "Stats 19"     </t>
  </si>
  <si>
    <r>
      <t xml:space="preserve">statistics  </t>
    </r>
    <r>
      <rPr>
        <b/>
        <vertAlign val="superscript"/>
        <sz val="12"/>
        <rFont val="Times New Roman"/>
        <family val="1"/>
      </rPr>
      <t>$</t>
    </r>
    <r>
      <rPr>
        <b/>
        <sz val="12"/>
        <rFont val="Times New Roman"/>
        <family val="1"/>
      </rPr>
      <t xml:space="preserve">     </t>
    </r>
  </si>
  <si>
    <t>"children" covers ages 0-15 inclusive in the Police ("Stats 19") statistics, and ages 0-14 inclusive in the hospitals emergency admissions figures</t>
  </si>
  <si>
    <t>all the samples for which the question was asked (1999-April 2003 and 2005-2006)</t>
  </si>
  <si>
    <t xml:space="preserve">1999- Apr 2002 and 2005 - 2006 </t>
  </si>
  <si>
    <t>(KSI)</t>
  </si>
  <si>
    <t>KSI</t>
  </si>
  <si>
    <t>Overall averages</t>
  </si>
  <si>
    <t xml:space="preserve">"Emergency hospital admissions in Scotland as a result of an unintentional injury"), because they take account of subsequent late returns </t>
  </si>
  <si>
    <t xml:space="preserve">and amendments.  The ISD tables are available via   www.isdscotland.org/unintentional_injuries       </t>
  </si>
  <si>
    <t xml:space="preserve">They may differ slightly from figures available from the ISD web site (e.g. in "Unintentional Injuries" Tables 2, E1 and E5, which cover </t>
  </si>
  <si>
    <t>for 1996 onwards, these are for the financial years which start in the relevant calendar years (e.g. "1996" is the 1996-97 financial year)</t>
  </si>
  <si>
    <t>Change from 1996(-97) to 2005(-06)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</si>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</sst>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\-#,##0;&quot;-&quot;"/>
    <numFmt numFmtId="166" formatCode="_-* #,##0_-;\-* #,##0_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%"/>
  </numFmts>
  <fonts count="49">
    <font>
      <sz val="10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b/>
      <sz val="10"/>
      <color indexed="20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0"/>
      <name val="Times New Roman"/>
      <family val="1"/>
    </font>
    <font>
      <sz val="8"/>
      <name val="Times New Roman"/>
      <family val="1"/>
    </font>
    <font>
      <sz val="15.75"/>
      <name val="Arial"/>
      <family val="0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9"/>
      <name val="Arial"/>
      <family val="2"/>
    </font>
    <font>
      <sz val="20"/>
      <name val="Arial"/>
      <family val="0"/>
    </font>
    <font>
      <sz val="9.5"/>
      <name val="Arial"/>
      <family val="2"/>
    </font>
    <font>
      <sz val="14.25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22"/>
      <name val="Arial"/>
      <family val="0"/>
    </font>
    <font>
      <sz val="8.75"/>
      <name val="Arial"/>
      <family val="2"/>
    </font>
    <font>
      <b/>
      <sz val="14"/>
      <name val="Arial"/>
      <family val="2"/>
    </font>
    <font>
      <sz val="22.25"/>
      <name val="Arial"/>
      <family val="0"/>
    </font>
    <font>
      <b/>
      <sz val="10"/>
      <name val="Arial"/>
      <family val="2"/>
    </font>
    <font>
      <sz val="17.5"/>
      <name val="Arial"/>
      <family val="0"/>
    </font>
    <font>
      <sz val="11"/>
      <name val="Arial"/>
      <family val="2"/>
    </font>
    <font>
      <b/>
      <vertAlign val="superscript"/>
      <sz val="8"/>
      <name val="Arial"/>
      <family val="2"/>
    </font>
    <font>
      <sz val="12"/>
      <color indexed="48"/>
      <name val="Times New Roman"/>
      <family val="1"/>
    </font>
    <font>
      <sz val="10"/>
      <color indexed="48"/>
      <name val="Arial"/>
      <family val="0"/>
    </font>
    <font>
      <b/>
      <i/>
      <sz val="12"/>
      <name val="Times New Roman"/>
      <family val="1"/>
    </font>
    <font>
      <sz val="12"/>
      <color indexed="48"/>
      <name val="Arial"/>
      <family val="0"/>
    </font>
    <font>
      <b/>
      <vertAlign val="superscript"/>
      <sz val="12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0"/>
      <color indexed="20"/>
      <name val="Times New Roman"/>
      <family val="1"/>
    </font>
    <font>
      <sz val="10.25"/>
      <name val="Arial"/>
      <family val="2"/>
    </font>
    <font>
      <sz val="14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sz val="14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37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wrapText="1"/>
    </xf>
    <xf numFmtId="9" fontId="0" fillId="0" borderId="0" xfId="22" applyAlignment="1">
      <alignment/>
    </xf>
    <xf numFmtId="0" fontId="4" fillId="0" borderId="0" xfId="0" applyFont="1" applyFill="1" applyBorder="1" applyAlignment="1">
      <alignment horizontal="left" vertical="top"/>
    </xf>
    <xf numFmtId="3" fontId="20" fillId="0" borderId="2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 applyProtection="1">
      <alignment horizontal="right"/>
      <protection locked="0"/>
    </xf>
    <xf numFmtId="3" fontId="20" fillId="0" borderId="0" xfId="0" applyNumberFormat="1" applyFont="1" applyAlignment="1" applyProtection="1">
      <alignment horizontal="right"/>
      <protection locked="0"/>
    </xf>
    <xf numFmtId="3" fontId="20" fillId="0" borderId="0" xfId="0" applyNumberFormat="1" applyFont="1" applyAlignment="1">
      <alignment/>
    </xf>
    <xf numFmtId="0" fontId="20" fillId="0" borderId="3" xfId="0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177" fontId="0" fillId="0" borderId="0" xfId="22" applyNumberFormat="1" applyAlignment="1">
      <alignment/>
    </xf>
    <xf numFmtId="0" fontId="9" fillId="0" borderId="0" xfId="0" applyFont="1" applyAlignment="1">
      <alignment/>
    </xf>
    <xf numFmtId="3" fontId="9" fillId="0" borderId="2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 applyProtection="1">
      <alignment horizontal="right"/>
      <protection locked="0"/>
    </xf>
    <xf numFmtId="0" fontId="20" fillId="0" borderId="4" xfId="0" applyFont="1" applyBorder="1" applyAlignment="1">
      <alignment/>
    </xf>
    <xf numFmtId="0" fontId="20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35" fillId="0" borderId="0" xfId="0" applyNumberFormat="1" applyFont="1" applyAlignment="1">
      <alignment/>
    </xf>
    <xf numFmtId="9" fontId="35" fillId="0" borderId="0" xfId="22" applyFont="1" applyAlignment="1">
      <alignment/>
    </xf>
    <xf numFmtId="3" fontId="36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37" fontId="0" fillId="0" borderId="1" xfId="0" applyNumberFormat="1" applyBorder="1" applyAlignment="1">
      <alignment/>
    </xf>
    <xf numFmtId="3" fontId="7" fillId="0" borderId="1" xfId="0" applyNumberFormat="1" applyFont="1" applyBorder="1" applyAlignment="1">
      <alignment/>
    </xf>
    <xf numFmtId="9" fontId="8" fillId="0" borderId="1" xfId="0" applyNumberFormat="1" applyFont="1" applyBorder="1" applyAlignment="1">
      <alignment/>
    </xf>
    <xf numFmtId="0" fontId="35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9" fontId="35" fillId="0" borderId="0" xfId="22" applyFont="1" applyAlignment="1">
      <alignment horizontal="right"/>
    </xf>
    <xf numFmtId="9" fontId="5" fillId="0" borderId="0" xfId="22" applyFont="1" applyAlignment="1">
      <alignment horizontal="right"/>
    </xf>
    <xf numFmtId="9" fontId="4" fillId="0" borderId="0" xfId="22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1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9" fontId="35" fillId="0" borderId="0" xfId="0" applyNumberFormat="1" applyFont="1" applyAlignment="1">
      <alignment horizontal="right"/>
    </xf>
    <xf numFmtId="9" fontId="12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9" fontId="35" fillId="0" borderId="0" xfId="0" applyNumberFormat="1" applyFont="1" applyBorder="1" applyAlignment="1">
      <alignment horizontal="right"/>
    </xf>
    <xf numFmtId="9" fontId="12" fillId="0" borderId="0" xfId="0" applyNumberFormat="1" applyFont="1" applyBorder="1" applyAlignment="1">
      <alignment horizontal="right"/>
    </xf>
    <xf numFmtId="9" fontId="1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9" fontId="42" fillId="0" borderId="0" xfId="0" applyNumberFormat="1" applyFont="1" applyAlignment="1">
      <alignment horizontal="right"/>
    </xf>
    <xf numFmtId="9" fontId="8" fillId="0" borderId="0" xfId="0" applyNumberFormat="1" applyFont="1" applyAlignment="1">
      <alignment horizontal="right"/>
    </xf>
    <xf numFmtId="37" fontId="0" fillId="0" borderId="0" xfId="0" applyNumberFormat="1" applyBorder="1" applyAlignment="1">
      <alignment horizontal="righ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5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4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9" fontId="35" fillId="0" borderId="1" xfId="22" applyFont="1" applyBorder="1" applyAlignment="1">
      <alignment/>
    </xf>
    <xf numFmtId="0" fontId="45" fillId="0" borderId="0" xfId="0" applyFont="1" applyAlignment="1">
      <alignment/>
    </xf>
    <xf numFmtId="0" fontId="4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175" fontId="4" fillId="0" borderId="0" xfId="21" applyNumberFormat="1" applyFont="1" applyBorder="1" applyAlignment="1">
      <alignment horizontal="right" wrapText="1"/>
      <protection/>
    </xf>
    <xf numFmtId="0" fontId="46" fillId="0" borderId="0" xfId="0" applyFont="1" applyBorder="1" applyAlignment="1">
      <alignment horizontal="right" vertical="top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/>
    </xf>
    <xf numFmtId="9" fontId="35" fillId="0" borderId="0" xfId="22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174" fontId="35" fillId="0" borderId="0" xfId="0" applyNumberFormat="1" applyFont="1" applyFill="1" applyBorder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37" fillId="0" borderId="1" xfId="0" applyFont="1" applyBorder="1" applyAlignment="1">
      <alignment/>
    </xf>
    <xf numFmtId="174" fontId="4" fillId="0" borderId="0" xfId="21" applyNumberFormat="1" applyFont="1" applyFill="1" applyBorder="1" applyAlignment="1">
      <alignment horizontal="right" wrapText="1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74" fontId="4" fillId="0" borderId="0" xfId="0" applyNumberFormat="1" applyFont="1" applyFill="1" applyBorder="1" applyAlignment="1">
      <alignment/>
    </xf>
    <xf numFmtId="174" fontId="35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S stuf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Figure 9: Comparison of Police "Stats 19" and GROS figures for numbers of road deaths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35"/>
          <c:w val="0.9207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'Fig 9 - police GROS figs'!$D$49</c:f>
              <c:strCache>
                <c:ptCount val="1"/>
                <c:pt idx="0">
                  <c:v>Police "Stats 19" Killed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 9 - police GROS figs'!$C$50:$C$76</c:f>
              <c:numCache/>
            </c:numRef>
          </c:cat>
          <c:val>
            <c:numRef>
              <c:f>'Fig 9 - police GROS figs'!$D$50:$D$76</c:f>
              <c:numCache/>
            </c:numRef>
          </c:val>
          <c:smooth val="0"/>
        </c:ser>
        <c:ser>
          <c:idx val="1"/>
          <c:order val="1"/>
          <c:tx>
            <c:strRef>
              <c:f>'Fig 9 - police GROS figs'!$E$49</c:f>
              <c:strCache>
                <c:ptCount val="1"/>
                <c:pt idx="0">
                  <c:v>GROS road deaths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9 - police GROS figs'!$C$50:$C$76</c:f>
              <c:numCache/>
            </c:numRef>
          </c:cat>
          <c:val>
            <c:numRef>
              <c:f>'Fig 9 - police GROS figs'!$E$50:$E$76</c:f>
              <c:numCache/>
            </c:numRef>
          </c:val>
          <c:smooth val="0"/>
        </c:ser>
        <c:marker val="1"/>
        <c:axId val="23494922"/>
        <c:axId val="10127707"/>
      </c:lineChart>
      <c:catAx>
        <c:axId val="234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0127707"/>
        <c:crosses val="autoZero"/>
        <c:auto val="1"/>
        <c:lblOffset val="100"/>
        <c:noMultiLvlLbl val="0"/>
      </c:catAx>
      <c:valAx>
        <c:axId val="101277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23494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47"/>
          <c:w val="0.68225"/>
          <c:h val="0.02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10:    Comparison of Police "Stats 19" and  Hospital "admissions as a result of a road traffic accident" figures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425"/>
          <c:w val="0.941"/>
          <c:h val="0.76625"/>
        </c:manualLayout>
      </c:layout>
      <c:lineChart>
        <c:grouping val="standard"/>
        <c:varyColors val="0"/>
        <c:ser>
          <c:idx val="0"/>
          <c:order val="0"/>
          <c:tx>
            <c:v>Police "Stats 19" Seriously injured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10 - police hospitals figs'!$D$55:$D$80</c:f>
              <c:numCache/>
            </c:numRef>
          </c:cat>
          <c:val>
            <c:numRef>
              <c:f>'Fig 10 - police hospitals figs'!$E$55:$E$80</c:f>
              <c:numCache/>
            </c:numRef>
          </c:val>
          <c:smooth val="0"/>
        </c:ser>
        <c:ser>
          <c:idx val="1"/>
          <c:order val="1"/>
          <c:tx>
            <c:v>Police "Stats 19" Killed and Seriously injured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10 - police hospitals figs'!$D$55:$D$80</c:f>
              <c:numCache/>
            </c:numRef>
          </c:cat>
          <c:val>
            <c:numRef>
              <c:f>'Fig 10 - police hospitals figs'!$F$55:$F$80</c:f>
              <c:numCache/>
            </c:numRef>
          </c:val>
          <c:smooth val="0"/>
        </c:ser>
        <c:ser>
          <c:idx val="2"/>
          <c:order val="2"/>
          <c:tx>
            <c:v>Hospital Admissions 1980-1995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10 - police hospitals figs'!$D$55:$D$80</c:f>
              <c:numCache/>
            </c:numRef>
          </c:cat>
          <c:val>
            <c:numRef>
              <c:f>'Fig 10 - police hospitals figs'!$G$55:$G$70</c:f>
              <c:numCache/>
            </c:numRef>
          </c:val>
          <c:smooth val="0"/>
        </c:ser>
        <c:ser>
          <c:idx val="3"/>
          <c:order val="3"/>
          <c:tx>
            <c:v>Hospital Admissions 1996-2005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10 - police hospitals figs'!$D$55:$D$80</c:f>
              <c:numCache/>
            </c:numRef>
          </c:cat>
          <c:val>
            <c:numRef>
              <c:f>'Fig 10 - police hospitals figs'!$H$55:$H$80</c:f>
              <c:numCache/>
            </c:numRef>
          </c:val>
          <c:smooth val="0"/>
        </c:ser>
        <c:marker val="1"/>
        <c:axId val="24040500"/>
        <c:axId val="15037909"/>
      </c:lineChart>
      <c:catAx>
        <c:axId val="2404050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037909"/>
        <c:crosses val="autoZero"/>
        <c:auto val="1"/>
        <c:lblOffset val="100"/>
        <c:tickLblSkip val="2"/>
        <c:noMultiLvlLbl val="0"/>
      </c:catAx>
      <c:valAx>
        <c:axId val="15037909"/>
        <c:scaling>
          <c:orientation val="minMax"/>
          <c:max val="1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040500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75"/>
          <c:y val="0.91875"/>
          <c:w val="0.88925"/>
          <c:h val="0.064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Figure 12 (a) Number of admissions with external causes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Hospital prop'!$A$6</c:f>
              <c:strCache>
                <c:ptCount val="1"/>
                <c:pt idx="0">
                  <c:v>Road traffic accident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Hospital prop'!$B$5:$K$5</c:f>
              <c:strCache/>
            </c:strRef>
          </c:cat>
          <c:val>
            <c:numRef>
              <c:f>'Graph Hospital prop'!$B$6:$K$6</c:f>
              <c:numCache/>
            </c:numRef>
          </c:val>
        </c:ser>
        <c:ser>
          <c:idx val="1"/>
          <c:order val="1"/>
          <c:tx>
            <c:strRef>
              <c:f>'Graph Hospital prop'!$A$8</c:f>
              <c:strCache>
                <c:ptCount val="1"/>
                <c:pt idx="0">
                  <c:v>Other external cause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 Hospital prop'!$B$8:$K$8</c:f>
              <c:numCache/>
            </c:numRef>
          </c:val>
        </c:ser>
        <c:overlap val="100"/>
        <c:axId val="1123454"/>
        <c:axId val="10111087"/>
      </c:barChart>
      <c:cat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0111087"/>
        <c:crosses val="autoZero"/>
        <c:auto val="1"/>
        <c:lblOffset val="100"/>
        <c:noMultiLvlLbl val="0"/>
      </c:catAx>
      <c:valAx>
        <c:axId val="10111087"/>
        <c:scaling>
          <c:orientation val="minMax"/>
          <c:max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123454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12 (b) Percentage of all external cause admissions from road traffic accidents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'Graph Hospital prop'!$A$9</c:f>
              <c:strCache>
                <c:ptCount val="1"/>
                <c:pt idx="0">
                  <c:v>Proportion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Hospital prop'!$B$5:$K$5</c:f>
              <c:strCache/>
            </c:strRef>
          </c:cat>
          <c:val>
            <c:numRef>
              <c:f>'Graph Hospital prop'!$B$9:$K$9</c:f>
              <c:numCache/>
            </c:numRef>
          </c:val>
          <c:smooth val="0"/>
        </c:ser>
        <c:axId val="23890920"/>
        <c:axId val="13691689"/>
      </c:lineChart>
      <c:catAx>
        <c:axId val="238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691689"/>
        <c:crosses val="autoZero"/>
        <c:auto val="1"/>
        <c:lblOffset val="100"/>
        <c:noMultiLvlLbl val="0"/>
      </c:catAx>
      <c:valAx>
        <c:axId val="13691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90920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Chart 12 (a) Number of road traffic accident admissions by length of stay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Length of stay'!$B$6</c:f>
              <c:strCache>
                <c:ptCount val="1"/>
                <c:pt idx="0">
                  <c:v>2+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Length of stay'!$C$5:$L$5</c:f>
              <c:strCache>
                <c:ptCount val="10"/>
                <c:pt idx="0">
                  <c:v>1996/97</c:v>
                </c:pt>
                <c:pt idx="1">
                  <c:v>1997/98</c:v>
                </c:pt>
                <c:pt idx="2">
                  <c:v>1998/99</c:v>
                </c:pt>
                <c:pt idx="3">
                  <c:v>1999/00</c:v>
                </c:pt>
                <c:pt idx="4">
                  <c:v>2000/01</c:v>
                </c:pt>
                <c:pt idx="5">
                  <c:v>2001/02</c:v>
                </c:pt>
                <c:pt idx="6">
                  <c:v>2002/03</c:v>
                </c:pt>
                <c:pt idx="7">
                  <c:v>2003/04</c:v>
                </c:pt>
                <c:pt idx="8">
                  <c:v>2004/05</c:v>
                </c:pt>
                <c:pt idx="9">
                  <c:v>2005/06</c:v>
                </c:pt>
              </c:strCache>
            </c:strRef>
          </c:cat>
          <c:val>
            <c:numRef>
              <c:f>'Graph Length of stay'!$C$6:$L$6</c:f>
              <c:numCache>
                <c:ptCount val="10"/>
                <c:pt idx="0">
                  <c:v>2523</c:v>
                </c:pt>
                <c:pt idx="1">
                  <c:v>2614</c:v>
                </c:pt>
                <c:pt idx="2">
                  <c:v>2513</c:v>
                </c:pt>
                <c:pt idx="3">
                  <c:v>2335</c:v>
                </c:pt>
                <c:pt idx="4">
                  <c:v>2230</c:v>
                </c:pt>
                <c:pt idx="5">
                  <c:v>2275</c:v>
                </c:pt>
                <c:pt idx="6">
                  <c:v>2205</c:v>
                </c:pt>
                <c:pt idx="7">
                  <c:v>1970</c:v>
                </c:pt>
                <c:pt idx="8">
                  <c:v>2014</c:v>
                </c:pt>
                <c:pt idx="9">
                  <c:v>2039</c:v>
                </c:pt>
              </c:numCache>
            </c:numRef>
          </c:val>
        </c:ser>
        <c:ser>
          <c:idx val="1"/>
          <c:order val="1"/>
          <c:tx>
            <c:strRef>
              <c:f>'Graph Length of stay'!$B$7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Length of stay'!$C$5:$L$5</c:f>
              <c:strCache>
                <c:ptCount val="10"/>
                <c:pt idx="0">
                  <c:v>1996/97</c:v>
                </c:pt>
                <c:pt idx="1">
                  <c:v>1997/98</c:v>
                </c:pt>
                <c:pt idx="2">
                  <c:v>1998/99</c:v>
                </c:pt>
                <c:pt idx="3">
                  <c:v>1999/00</c:v>
                </c:pt>
                <c:pt idx="4">
                  <c:v>2000/01</c:v>
                </c:pt>
                <c:pt idx="5">
                  <c:v>2001/02</c:v>
                </c:pt>
                <c:pt idx="6">
                  <c:v>2002/03</c:v>
                </c:pt>
                <c:pt idx="7">
                  <c:v>2003/04</c:v>
                </c:pt>
                <c:pt idx="8">
                  <c:v>2004/05</c:v>
                </c:pt>
                <c:pt idx="9">
                  <c:v>2005/06</c:v>
                </c:pt>
              </c:strCache>
            </c:strRef>
          </c:cat>
          <c:val>
            <c:numRef>
              <c:f>'Graph Length of stay'!$C$7:$L$7</c:f>
              <c:numCache>
                <c:ptCount val="10"/>
                <c:pt idx="0">
                  <c:v>1905</c:v>
                </c:pt>
                <c:pt idx="1">
                  <c:v>1980</c:v>
                </c:pt>
                <c:pt idx="2">
                  <c:v>2050</c:v>
                </c:pt>
                <c:pt idx="3">
                  <c:v>1894</c:v>
                </c:pt>
                <c:pt idx="4">
                  <c:v>1921</c:v>
                </c:pt>
                <c:pt idx="5">
                  <c:v>1879</c:v>
                </c:pt>
                <c:pt idx="6">
                  <c:v>1733</c:v>
                </c:pt>
                <c:pt idx="7">
                  <c:v>1677</c:v>
                </c:pt>
                <c:pt idx="8">
                  <c:v>1610</c:v>
                </c:pt>
                <c:pt idx="9">
                  <c:v>1530</c:v>
                </c:pt>
              </c:numCache>
            </c:numRef>
          </c:val>
        </c:ser>
        <c:ser>
          <c:idx val="2"/>
          <c:order val="2"/>
          <c:tx>
            <c:strRef>
              <c:f>'Graph Length of stay'!$B$8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Length of stay'!$C$5:$L$5</c:f>
              <c:strCache>
                <c:ptCount val="10"/>
                <c:pt idx="0">
                  <c:v>1996/97</c:v>
                </c:pt>
                <c:pt idx="1">
                  <c:v>1997/98</c:v>
                </c:pt>
                <c:pt idx="2">
                  <c:v>1998/99</c:v>
                </c:pt>
                <c:pt idx="3">
                  <c:v>1999/00</c:v>
                </c:pt>
                <c:pt idx="4">
                  <c:v>2000/01</c:v>
                </c:pt>
                <c:pt idx="5">
                  <c:v>2001/02</c:v>
                </c:pt>
                <c:pt idx="6">
                  <c:v>2002/03</c:v>
                </c:pt>
                <c:pt idx="7">
                  <c:v>2003/04</c:v>
                </c:pt>
                <c:pt idx="8">
                  <c:v>2004/05</c:v>
                </c:pt>
                <c:pt idx="9">
                  <c:v>2005/06</c:v>
                </c:pt>
              </c:strCache>
            </c:strRef>
          </c:cat>
          <c:val>
            <c:numRef>
              <c:f>'Graph Length of stay'!$C$8:$L$8</c:f>
              <c:numCache>
                <c:ptCount val="10"/>
                <c:pt idx="0">
                  <c:v>678</c:v>
                </c:pt>
                <c:pt idx="1">
                  <c:v>722</c:v>
                </c:pt>
                <c:pt idx="2">
                  <c:v>726</c:v>
                </c:pt>
                <c:pt idx="3">
                  <c:v>712</c:v>
                </c:pt>
                <c:pt idx="4">
                  <c:v>753</c:v>
                </c:pt>
                <c:pt idx="5">
                  <c:v>727</c:v>
                </c:pt>
                <c:pt idx="6">
                  <c:v>762</c:v>
                </c:pt>
                <c:pt idx="7">
                  <c:v>774</c:v>
                </c:pt>
                <c:pt idx="8">
                  <c:v>740</c:v>
                </c:pt>
                <c:pt idx="9">
                  <c:v>783</c:v>
                </c:pt>
              </c:numCache>
            </c:numRef>
          </c:val>
        </c:ser>
        <c:overlap val="100"/>
        <c:axId val="56116338"/>
        <c:axId val="35284995"/>
      </c:barChart>
      <c:catAx>
        <c:axId val="56116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84995"/>
        <c:crosses val="autoZero"/>
        <c:auto val="1"/>
        <c:lblOffset val="100"/>
        <c:noMultiLvlLbl val="0"/>
      </c:catAx>
      <c:valAx>
        <c:axId val="35284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16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9</xdr:row>
      <xdr:rowOff>38100</xdr:rowOff>
    </xdr:from>
    <xdr:ext cx="142875" cy="247650"/>
    <xdr:sp>
      <xdr:nvSpPr>
        <xdr:cNvPr id="1" name="TextBox 1"/>
        <xdr:cNvSpPr txBox="1">
          <a:spLocks noChangeArrowheads="1"/>
        </xdr:cNvSpPr>
      </xdr:nvSpPr>
      <xdr:spPr>
        <a:xfrm>
          <a:off x="533400" y="2305050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419100</xdr:colOff>
      <xdr:row>9</xdr:row>
      <xdr:rowOff>38100</xdr:rowOff>
    </xdr:from>
    <xdr:ext cx="142875" cy="247650"/>
    <xdr:sp>
      <xdr:nvSpPr>
        <xdr:cNvPr id="2" name="TextBox 2"/>
        <xdr:cNvSpPr txBox="1">
          <a:spLocks noChangeArrowheads="1"/>
        </xdr:cNvSpPr>
      </xdr:nvSpPr>
      <xdr:spPr>
        <a:xfrm>
          <a:off x="533400" y="2305050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419100</xdr:colOff>
      <xdr:row>24</xdr:row>
      <xdr:rowOff>38100</xdr:rowOff>
    </xdr:from>
    <xdr:ext cx="142875" cy="247650"/>
    <xdr:sp>
      <xdr:nvSpPr>
        <xdr:cNvPr id="3" name="TextBox 3"/>
        <xdr:cNvSpPr txBox="1">
          <a:spLocks noChangeArrowheads="1"/>
        </xdr:cNvSpPr>
      </xdr:nvSpPr>
      <xdr:spPr>
        <a:xfrm>
          <a:off x="533400" y="583882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419100</xdr:colOff>
      <xdr:row>24</xdr:row>
      <xdr:rowOff>38100</xdr:rowOff>
    </xdr:from>
    <xdr:ext cx="142875" cy="247650"/>
    <xdr:sp>
      <xdr:nvSpPr>
        <xdr:cNvPr id="4" name="TextBox 4"/>
        <xdr:cNvSpPr txBox="1">
          <a:spLocks noChangeArrowheads="1"/>
        </xdr:cNvSpPr>
      </xdr:nvSpPr>
      <xdr:spPr>
        <a:xfrm>
          <a:off x="533400" y="583882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419100</xdr:colOff>
      <xdr:row>38</xdr:row>
      <xdr:rowOff>38100</xdr:rowOff>
    </xdr:from>
    <xdr:ext cx="142875" cy="247650"/>
    <xdr:sp>
      <xdr:nvSpPr>
        <xdr:cNvPr id="5" name="TextBox 5"/>
        <xdr:cNvSpPr txBox="1">
          <a:spLocks noChangeArrowheads="1"/>
        </xdr:cNvSpPr>
      </xdr:nvSpPr>
      <xdr:spPr>
        <a:xfrm>
          <a:off x="533400" y="846772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419100</xdr:colOff>
      <xdr:row>38</xdr:row>
      <xdr:rowOff>38100</xdr:rowOff>
    </xdr:from>
    <xdr:ext cx="142875" cy="247650"/>
    <xdr:sp>
      <xdr:nvSpPr>
        <xdr:cNvPr id="6" name="TextBox 6"/>
        <xdr:cNvSpPr txBox="1">
          <a:spLocks noChangeArrowheads="1"/>
        </xdr:cNvSpPr>
      </xdr:nvSpPr>
      <xdr:spPr>
        <a:xfrm>
          <a:off x="533400" y="846772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11</xdr:col>
      <xdr:colOff>180975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571500" y="504825"/>
        <a:ext cx="7439025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0</xdr:rowOff>
    </xdr:from>
    <xdr:to>
      <xdr:col>11</xdr:col>
      <xdr:colOff>57150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285750" y="485775"/>
        <a:ext cx="7305675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9525</xdr:rowOff>
    </xdr:from>
    <xdr:to>
      <xdr:col>13</xdr:col>
      <xdr:colOff>447675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552450" y="1838325"/>
        <a:ext cx="78200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49</xdr:row>
      <xdr:rowOff>19050</xdr:rowOff>
    </xdr:from>
    <xdr:to>
      <xdr:col>13</xdr:col>
      <xdr:colOff>533400</xdr:colOff>
      <xdr:row>82</xdr:row>
      <xdr:rowOff>38100</xdr:rowOff>
    </xdr:to>
    <xdr:graphicFrame>
      <xdr:nvGraphicFramePr>
        <xdr:cNvPr id="2" name="Chart 2"/>
        <xdr:cNvGraphicFramePr/>
      </xdr:nvGraphicFramePr>
      <xdr:xfrm>
        <a:off x="590550" y="8001000"/>
        <a:ext cx="7867650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16</xdr:row>
      <xdr:rowOff>85725</xdr:rowOff>
    </xdr:from>
    <xdr:to>
      <xdr:col>11</xdr:col>
      <xdr:colOff>390525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904875" y="2686050"/>
        <a:ext cx="61912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4"/>
  <sheetViews>
    <sheetView workbookViewId="0" topLeftCell="A1">
      <selection activeCell="B5" sqref="B5"/>
    </sheetView>
  </sheetViews>
  <sheetFormatPr defaultColWidth="9.140625" defaultRowHeight="12.75"/>
  <sheetData>
    <row r="3" ht="12.75">
      <c r="B3" t="s">
        <v>109</v>
      </c>
    </row>
    <row r="4" ht="12.75">
      <c r="B4" t="s">
        <v>110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5.57421875" style="2" customWidth="1"/>
    <col min="3" max="3" width="1.8515625" style="2" customWidth="1"/>
    <col min="4" max="4" width="9.7109375" style="2" customWidth="1"/>
    <col min="5" max="5" width="1.7109375" style="2" customWidth="1"/>
    <col min="6" max="6" width="13.421875" style="2" customWidth="1"/>
    <col min="7" max="7" width="1.7109375" style="2" customWidth="1"/>
    <col min="8" max="8" width="8.7109375" style="2" customWidth="1"/>
    <col min="9" max="10" width="9.7109375" style="2" customWidth="1"/>
    <col min="11" max="11" width="1.7109375" style="2" customWidth="1"/>
    <col min="12" max="13" width="8.7109375" style="2" customWidth="1"/>
    <col min="14" max="14" width="1.7109375" style="2" customWidth="1"/>
    <col min="15" max="15" width="8.7109375" style="2" customWidth="1"/>
    <col min="16" max="16" width="1.7109375" style="2" customWidth="1"/>
    <col min="17" max="17" width="13.7109375" style="2" customWidth="1"/>
    <col min="18" max="18" width="1.7109375" style="2" customWidth="1"/>
    <col min="19" max="20" width="8.7109375" style="2" customWidth="1"/>
    <col min="21" max="21" width="1.7109375" style="2" customWidth="1"/>
    <col min="22" max="22" width="34.421875" style="2" customWidth="1"/>
    <col min="23" max="16384" width="9.140625" style="2" customWidth="1"/>
  </cols>
  <sheetData>
    <row r="1" ht="12.75">
      <c r="A1" s="2" t="s">
        <v>162</v>
      </c>
    </row>
    <row r="2" spans="2:7" ht="20.25">
      <c r="B2" s="67" t="s">
        <v>79</v>
      </c>
      <c r="C2" s="67"/>
      <c r="D2" s="64"/>
      <c r="E2" s="64"/>
      <c r="F2" s="64"/>
      <c r="G2" s="64"/>
    </row>
    <row r="3" spans="2:7" ht="20.25">
      <c r="B3" s="67" t="s">
        <v>146</v>
      </c>
      <c r="C3" s="67"/>
      <c r="D3" s="64"/>
      <c r="E3" s="64"/>
      <c r="F3" s="64"/>
      <c r="G3" s="64"/>
    </row>
    <row r="4" spans="2:20" ht="13.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6" spans="4:20" ht="16.5" thickBot="1">
      <c r="D6" s="31" t="s">
        <v>37</v>
      </c>
      <c r="E6" s="31"/>
      <c r="F6" s="31"/>
      <c r="G6" s="3"/>
      <c r="H6" s="3"/>
      <c r="I6" s="3"/>
      <c r="J6" s="3"/>
      <c r="K6" s="3"/>
      <c r="L6" s="3"/>
      <c r="M6" s="3"/>
      <c r="N6" s="3"/>
      <c r="O6" s="3"/>
      <c r="Q6" s="31" t="s">
        <v>56</v>
      </c>
      <c r="R6" s="31"/>
      <c r="S6" s="3"/>
      <c r="T6" s="3"/>
    </row>
    <row r="7" ht="15.75">
      <c r="D7" s="13"/>
    </row>
    <row r="8" spans="4:20" ht="19.5" thickBot="1">
      <c r="D8" s="6" t="s">
        <v>63</v>
      </c>
      <c r="E8" s="13"/>
      <c r="F8" s="6" t="s">
        <v>53</v>
      </c>
      <c r="H8" s="31" t="s">
        <v>148</v>
      </c>
      <c r="I8" s="3"/>
      <c r="J8" s="3"/>
      <c r="K8" s="3"/>
      <c r="L8" s="3"/>
      <c r="M8" s="3"/>
      <c r="N8" s="3"/>
      <c r="O8" s="3"/>
      <c r="Q8" s="11" t="s">
        <v>53</v>
      </c>
      <c r="R8" s="13"/>
      <c r="S8" s="53" t="s">
        <v>149</v>
      </c>
      <c r="T8" s="19"/>
    </row>
    <row r="9" spans="2:20" ht="21" thickBot="1">
      <c r="B9" s="1"/>
      <c r="C9" s="1"/>
      <c r="D9" s="6" t="s">
        <v>64</v>
      </c>
      <c r="E9" s="13"/>
      <c r="F9" s="6" t="s">
        <v>50</v>
      </c>
      <c r="G9" s="1"/>
      <c r="Q9" s="11" t="s">
        <v>50</v>
      </c>
      <c r="R9" s="13"/>
      <c r="S9" s="31" t="s">
        <v>150</v>
      </c>
      <c r="T9" s="137"/>
    </row>
    <row r="10" spans="2:19" ht="19.5" thickBot="1">
      <c r="B10" s="65"/>
      <c r="C10" s="65"/>
      <c r="D10" s="6" t="s">
        <v>65</v>
      </c>
      <c r="E10" s="13"/>
      <c r="F10" s="6" t="s">
        <v>51</v>
      </c>
      <c r="G10" s="65"/>
      <c r="H10" s="31" t="s">
        <v>80</v>
      </c>
      <c r="I10" s="31"/>
      <c r="J10" s="31"/>
      <c r="K10" s="19"/>
      <c r="L10" s="31" t="s">
        <v>71</v>
      </c>
      <c r="M10" s="3"/>
      <c r="O10" s="9" t="s">
        <v>155</v>
      </c>
      <c r="P10" s="20"/>
      <c r="Q10" s="11" t="s">
        <v>51</v>
      </c>
      <c r="R10" s="13"/>
      <c r="S10" s="11" t="s">
        <v>1</v>
      </c>
    </row>
    <row r="11" spans="2:20" ht="17.25" customHeight="1">
      <c r="B11" s="66"/>
      <c r="C11" s="66"/>
      <c r="D11" s="6" t="s">
        <v>66</v>
      </c>
      <c r="E11" s="13"/>
      <c r="F11" s="6" t="s">
        <v>52</v>
      </c>
      <c r="G11" s="66"/>
      <c r="H11" s="5"/>
      <c r="I11" s="5"/>
      <c r="J11" s="11" t="s">
        <v>1</v>
      </c>
      <c r="K11" s="66"/>
      <c r="L11" s="66"/>
      <c r="M11" s="66"/>
      <c r="O11" s="11" t="s">
        <v>60</v>
      </c>
      <c r="P11" s="53"/>
      <c r="Q11" s="11" t="s">
        <v>52</v>
      </c>
      <c r="R11" s="13"/>
      <c r="S11" s="11" t="s">
        <v>74</v>
      </c>
      <c r="T11" s="11" t="s">
        <v>60</v>
      </c>
    </row>
    <row r="12" spans="2:20" ht="17.25" customHeight="1">
      <c r="B12" s="66"/>
      <c r="C12" s="66"/>
      <c r="D12" s="6" t="s">
        <v>67</v>
      </c>
      <c r="E12" s="13"/>
      <c r="F12" s="6" t="s">
        <v>55</v>
      </c>
      <c r="G12" s="66"/>
      <c r="H12" s="5"/>
      <c r="I12" s="5"/>
      <c r="J12" s="11" t="s">
        <v>74</v>
      </c>
      <c r="K12" s="66"/>
      <c r="L12" s="11" t="s">
        <v>81</v>
      </c>
      <c r="M12" s="11" t="s">
        <v>60</v>
      </c>
      <c r="O12" s="11" t="s">
        <v>61</v>
      </c>
      <c r="P12" s="53"/>
      <c r="Q12" s="11" t="s">
        <v>55</v>
      </c>
      <c r="R12" s="13"/>
      <c r="S12" s="11" t="s">
        <v>0</v>
      </c>
      <c r="T12" s="11" t="s">
        <v>61</v>
      </c>
    </row>
    <row r="13" spans="2:20" ht="15.75">
      <c r="B13" s="66"/>
      <c r="C13" s="66"/>
      <c r="D13" s="6" t="s">
        <v>77</v>
      </c>
      <c r="E13" s="13"/>
      <c r="F13" s="6" t="s">
        <v>54</v>
      </c>
      <c r="G13" s="66"/>
      <c r="H13" s="11"/>
      <c r="I13" s="11" t="s">
        <v>0</v>
      </c>
      <c r="J13" s="11" t="s">
        <v>0</v>
      </c>
      <c r="K13" s="11"/>
      <c r="L13" s="11" t="s">
        <v>65</v>
      </c>
      <c r="M13" s="11" t="s">
        <v>63</v>
      </c>
      <c r="O13" s="11" t="s">
        <v>75</v>
      </c>
      <c r="P13" s="5"/>
      <c r="Q13" s="11" t="s">
        <v>54</v>
      </c>
      <c r="R13" s="13"/>
      <c r="S13" s="11" t="s">
        <v>3</v>
      </c>
      <c r="T13" s="11" t="s">
        <v>75</v>
      </c>
    </row>
    <row r="14" spans="2:20" ht="18" customHeight="1">
      <c r="B14" s="10"/>
      <c r="C14" s="10"/>
      <c r="D14" s="6" t="s">
        <v>78</v>
      </c>
      <c r="E14" s="13"/>
      <c r="F14" s="6" t="s">
        <v>57</v>
      </c>
      <c r="G14" s="10"/>
      <c r="H14" s="11" t="s">
        <v>1</v>
      </c>
      <c r="I14" s="11" t="s">
        <v>3</v>
      </c>
      <c r="J14" s="6" t="s">
        <v>154</v>
      </c>
      <c r="K14" s="11"/>
      <c r="L14" s="11" t="s">
        <v>63</v>
      </c>
      <c r="M14" s="11" t="s">
        <v>62</v>
      </c>
      <c r="O14" s="11" t="s">
        <v>76</v>
      </c>
      <c r="P14" s="5"/>
      <c r="Q14" s="11" t="s">
        <v>58</v>
      </c>
      <c r="R14" s="13"/>
      <c r="S14" s="6" t="s">
        <v>154</v>
      </c>
      <c r="T14" s="11" t="s">
        <v>76</v>
      </c>
    </row>
    <row r="15" spans="2:20" ht="12" customHeight="1" thickBot="1">
      <c r="B15" s="7"/>
      <c r="C15" s="7"/>
      <c r="D15" s="9"/>
      <c r="E15" s="9"/>
      <c r="F15" s="9"/>
      <c r="G15" s="7"/>
      <c r="H15" s="8"/>
      <c r="I15" s="8"/>
      <c r="J15" s="9"/>
      <c r="K15" s="9"/>
      <c r="L15" s="9"/>
      <c r="M15" s="9"/>
      <c r="N15" s="3"/>
      <c r="O15" s="8"/>
      <c r="P15" s="8"/>
      <c r="Q15" s="31"/>
      <c r="R15" s="31"/>
      <c r="S15" s="3"/>
      <c r="T15" s="3"/>
    </row>
    <row r="16" spans="2:13" ht="13.5" customHeight="1">
      <c r="B16" s="10"/>
      <c r="C16" s="10"/>
      <c r="G16" s="10"/>
      <c r="H16" s="5"/>
      <c r="I16" s="5"/>
      <c r="J16" s="11"/>
      <c r="K16" s="11"/>
      <c r="L16" s="11"/>
      <c r="M16" s="11"/>
    </row>
    <row r="17" spans="2:20" s="14" customFormat="1" ht="15.75">
      <c r="B17" s="12">
        <v>1980</v>
      </c>
      <c r="C17" s="12"/>
      <c r="D17" s="83">
        <v>753</v>
      </c>
      <c r="E17" s="76"/>
      <c r="F17" s="77">
        <v>8744</v>
      </c>
      <c r="G17" s="78"/>
      <c r="H17" s="78">
        <v>700</v>
      </c>
      <c r="I17" s="77">
        <v>8839</v>
      </c>
      <c r="J17" s="79">
        <f aca="true" t="shared" si="0" ref="J17:J34">SUM(H17:I17)</f>
        <v>9539</v>
      </c>
      <c r="K17" s="79"/>
      <c r="L17" s="79">
        <f aca="true" t="shared" si="1" ref="L17:L22">H17-D17</f>
        <v>-53</v>
      </c>
      <c r="M17" s="80">
        <f aca="true" t="shared" si="2" ref="M17:M22">H17/D17</f>
        <v>0.9296148738379814</v>
      </c>
      <c r="N17" s="25"/>
      <c r="O17" s="80">
        <f aca="true" t="shared" si="3" ref="O17:O34">J17/F17</f>
        <v>1.0909194876486734</v>
      </c>
      <c r="P17" s="81"/>
      <c r="Q17" s="75"/>
      <c r="R17" s="75"/>
      <c r="S17" s="75"/>
      <c r="T17" s="75"/>
    </row>
    <row r="18" spans="2:20" ht="15.75">
      <c r="B18" s="15">
        <v>1981</v>
      </c>
      <c r="C18" s="15"/>
      <c r="D18" s="83">
        <v>732</v>
      </c>
      <c r="E18" s="77"/>
      <c r="F18" s="77">
        <v>9080</v>
      </c>
      <c r="G18" s="78"/>
      <c r="H18" s="78">
        <v>677</v>
      </c>
      <c r="I18" s="77">
        <v>8840</v>
      </c>
      <c r="J18" s="79">
        <f t="shared" si="0"/>
        <v>9517</v>
      </c>
      <c r="K18" s="79"/>
      <c r="L18" s="79">
        <f t="shared" si="1"/>
        <v>-55</v>
      </c>
      <c r="M18" s="80">
        <f t="shared" si="2"/>
        <v>0.924863387978142</v>
      </c>
      <c r="N18" s="25"/>
      <c r="O18" s="80">
        <f t="shared" si="3"/>
        <v>1.0481277533039648</v>
      </c>
      <c r="P18" s="82"/>
      <c r="Q18" s="60"/>
      <c r="R18" s="60"/>
      <c r="S18" s="60"/>
      <c r="T18" s="60"/>
    </row>
    <row r="19" spans="2:20" ht="15.75">
      <c r="B19" s="15">
        <v>1982</v>
      </c>
      <c r="C19" s="15"/>
      <c r="D19" s="83">
        <v>749</v>
      </c>
      <c r="E19" s="77"/>
      <c r="F19" s="77">
        <v>8664</v>
      </c>
      <c r="G19" s="78"/>
      <c r="H19" s="78">
        <v>701</v>
      </c>
      <c r="I19" s="77">
        <v>9260</v>
      </c>
      <c r="J19" s="79">
        <f t="shared" si="0"/>
        <v>9961</v>
      </c>
      <c r="K19" s="79"/>
      <c r="L19" s="79">
        <f t="shared" si="1"/>
        <v>-48</v>
      </c>
      <c r="M19" s="80">
        <f t="shared" si="2"/>
        <v>0.9359145527369827</v>
      </c>
      <c r="N19" s="25"/>
      <c r="O19" s="80">
        <f t="shared" si="3"/>
        <v>1.1496999076638965</v>
      </c>
      <c r="P19" s="82"/>
      <c r="Q19" s="60"/>
      <c r="R19" s="60"/>
      <c r="S19" s="60"/>
      <c r="T19" s="60"/>
    </row>
    <row r="20" spans="2:20" ht="15.75">
      <c r="B20" s="15">
        <v>1983</v>
      </c>
      <c r="C20" s="15"/>
      <c r="D20" s="83">
        <v>656</v>
      </c>
      <c r="E20" s="77"/>
      <c r="F20" s="77">
        <v>7512</v>
      </c>
      <c r="G20" s="78"/>
      <c r="H20" s="78">
        <v>624</v>
      </c>
      <c r="I20" s="77">
        <v>7633</v>
      </c>
      <c r="J20" s="79">
        <f t="shared" si="0"/>
        <v>8257</v>
      </c>
      <c r="K20" s="79"/>
      <c r="L20" s="79">
        <f t="shared" si="1"/>
        <v>-32</v>
      </c>
      <c r="M20" s="80">
        <f t="shared" si="2"/>
        <v>0.9512195121951219</v>
      </c>
      <c r="N20" s="25"/>
      <c r="O20" s="80">
        <f t="shared" si="3"/>
        <v>1.0991746538871139</v>
      </c>
      <c r="P20" s="82"/>
      <c r="Q20" s="60"/>
      <c r="R20" s="60"/>
      <c r="S20" s="60"/>
      <c r="T20" s="60"/>
    </row>
    <row r="21" spans="2:20" ht="15.75">
      <c r="B21" s="15">
        <v>1984</v>
      </c>
      <c r="C21" s="15"/>
      <c r="D21" s="83">
        <v>621</v>
      </c>
      <c r="E21" s="77"/>
      <c r="F21" s="77">
        <v>7650</v>
      </c>
      <c r="G21" s="78"/>
      <c r="H21" s="78">
        <v>599</v>
      </c>
      <c r="I21" s="77">
        <v>7727</v>
      </c>
      <c r="J21" s="79">
        <f t="shared" si="0"/>
        <v>8326</v>
      </c>
      <c r="K21" s="79"/>
      <c r="L21" s="79">
        <f t="shared" si="1"/>
        <v>-22</v>
      </c>
      <c r="M21" s="80">
        <f t="shared" si="2"/>
        <v>0.964573268921095</v>
      </c>
      <c r="N21" s="25"/>
      <c r="O21" s="80">
        <f t="shared" si="3"/>
        <v>1.0883660130718955</v>
      </c>
      <c r="P21" s="82"/>
      <c r="Q21" s="60"/>
      <c r="R21" s="60"/>
      <c r="S21" s="60"/>
      <c r="T21" s="60"/>
    </row>
    <row r="22" spans="2:20" s="14" customFormat="1" ht="15.75">
      <c r="B22" s="12">
        <v>1985</v>
      </c>
      <c r="C22" s="12"/>
      <c r="D22" s="83">
        <v>614</v>
      </c>
      <c r="E22" s="76"/>
      <c r="F22" s="77">
        <v>7521</v>
      </c>
      <c r="G22" s="78"/>
      <c r="H22" s="77">
        <v>602</v>
      </c>
      <c r="I22" s="77">
        <v>7786</v>
      </c>
      <c r="J22" s="79">
        <f t="shared" si="0"/>
        <v>8388</v>
      </c>
      <c r="K22" s="79"/>
      <c r="L22" s="79">
        <f t="shared" si="1"/>
        <v>-12</v>
      </c>
      <c r="M22" s="80">
        <f t="shared" si="2"/>
        <v>0.9804560260586319</v>
      </c>
      <c r="N22" s="25"/>
      <c r="O22" s="80">
        <f t="shared" si="3"/>
        <v>1.1152772237734343</v>
      </c>
      <c r="P22" s="81"/>
      <c r="Q22" s="75"/>
      <c r="R22" s="75"/>
      <c r="S22" s="75"/>
      <c r="T22" s="75"/>
    </row>
    <row r="23" spans="2:20" ht="15.75">
      <c r="B23" s="15">
        <v>1986</v>
      </c>
      <c r="C23" s="15"/>
      <c r="D23" s="83">
        <v>615</v>
      </c>
      <c r="E23" s="77"/>
      <c r="F23" s="77">
        <v>7065</v>
      </c>
      <c r="G23" s="78"/>
      <c r="H23" s="77">
        <v>601</v>
      </c>
      <c r="I23" s="77">
        <v>7422</v>
      </c>
      <c r="J23" s="79">
        <f t="shared" si="0"/>
        <v>8023</v>
      </c>
      <c r="K23" s="79"/>
      <c r="L23" s="79">
        <f aca="true" t="shared" si="4" ref="L23:L43">H23-D23</f>
        <v>-14</v>
      </c>
      <c r="M23" s="80">
        <f aca="true" t="shared" si="5" ref="M23:M43">H23/D23</f>
        <v>0.9772357723577236</v>
      </c>
      <c r="N23" s="25"/>
      <c r="O23" s="80">
        <f t="shared" si="3"/>
        <v>1.135598018400566</v>
      </c>
      <c r="P23" s="82"/>
      <c r="Q23" s="60"/>
      <c r="R23" s="60"/>
      <c r="S23" s="84"/>
      <c r="T23" s="60"/>
    </row>
    <row r="24" spans="2:20" ht="15.75">
      <c r="B24" s="15">
        <v>1987</v>
      </c>
      <c r="C24" s="15"/>
      <c r="D24" s="83">
        <v>586</v>
      </c>
      <c r="E24" s="77"/>
      <c r="F24" s="77">
        <v>6349</v>
      </c>
      <c r="G24" s="78"/>
      <c r="H24" s="77">
        <v>556</v>
      </c>
      <c r="I24" s="77">
        <v>6707</v>
      </c>
      <c r="J24" s="79">
        <f t="shared" si="0"/>
        <v>7263</v>
      </c>
      <c r="K24" s="79"/>
      <c r="L24" s="79">
        <f t="shared" si="4"/>
        <v>-30</v>
      </c>
      <c r="M24" s="80">
        <f t="shared" si="5"/>
        <v>0.9488054607508533</v>
      </c>
      <c r="N24" s="25"/>
      <c r="O24" s="80">
        <f t="shared" si="3"/>
        <v>1.1439596786895574</v>
      </c>
      <c r="P24" s="82"/>
      <c r="Q24" s="60"/>
      <c r="R24" s="60"/>
      <c r="S24" s="60"/>
      <c r="T24" s="60"/>
    </row>
    <row r="25" spans="2:20" ht="15.75">
      <c r="B25" s="15">
        <v>1988</v>
      </c>
      <c r="C25" s="15"/>
      <c r="D25" s="83">
        <v>564</v>
      </c>
      <c r="E25" s="77"/>
      <c r="F25" s="77">
        <v>6546</v>
      </c>
      <c r="G25" s="78"/>
      <c r="H25" s="77">
        <v>554</v>
      </c>
      <c r="I25" s="77">
        <v>6732</v>
      </c>
      <c r="J25" s="79">
        <f t="shared" si="0"/>
        <v>7286</v>
      </c>
      <c r="K25" s="79"/>
      <c r="L25" s="79">
        <f t="shared" si="4"/>
        <v>-10</v>
      </c>
      <c r="M25" s="80">
        <f t="shared" si="5"/>
        <v>0.9822695035460993</v>
      </c>
      <c r="N25" s="25"/>
      <c r="O25" s="80">
        <f t="shared" si="3"/>
        <v>1.113046135044302</v>
      </c>
      <c r="P25" s="82"/>
      <c r="Q25" s="60"/>
      <c r="R25" s="60"/>
      <c r="S25" s="60"/>
      <c r="T25" s="60"/>
    </row>
    <row r="26" spans="2:20" ht="15.75">
      <c r="B26" s="15">
        <v>1989</v>
      </c>
      <c r="C26" s="15"/>
      <c r="D26" s="83">
        <v>564</v>
      </c>
      <c r="E26" s="77"/>
      <c r="F26" s="77">
        <v>6665</v>
      </c>
      <c r="G26" s="78"/>
      <c r="H26" s="77">
        <v>553</v>
      </c>
      <c r="I26" s="77">
        <v>6998</v>
      </c>
      <c r="J26" s="79">
        <f t="shared" si="0"/>
        <v>7551</v>
      </c>
      <c r="K26" s="79"/>
      <c r="L26" s="79">
        <f t="shared" si="4"/>
        <v>-11</v>
      </c>
      <c r="M26" s="80">
        <f t="shared" si="5"/>
        <v>0.9804964539007093</v>
      </c>
      <c r="N26" s="25"/>
      <c r="O26" s="80">
        <f t="shared" si="3"/>
        <v>1.132933233308327</v>
      </c>
      <c r="P26" s="82"/>
      <c r="Q26" s="60"/>
      <c r="R26" s="60"/>
      <c r="S26" s="60"/>
      <c r="T26" s="60"/>
    </row>
    <row r="27" spans="2:20" s="14" customFormat="1" ht="15.75">
      <c r="B27" s="12">
        <v>1990</v>
      </c>
      <c r="C27" s="12"/>
      <c r="D27" s="83">
        <v>555</v>
      </c>
      <c r="E27" s="76"/>
      <c r="F27" s="77">
        <v>6461</v>
      </c>
      <c r="G27" s="78"/>
      <c r="H27" s="77">
        <v>546</v>
      </c>
      <c r="I27" s="77">
        <v>6252</v>
      </c>
      <c r="J27" s="79">
        <f t="shared" si="0"/>
        <v>6798</v>
      </c>
      <c r="K27" s="79"/>
      <c r="L27" s="79">
        <f t="shared" si="4"/>
        <v>-9</v>
      </c>
      <c r="M27" s="80">
        <f t="shared" si="5"/>
        <v>0.9837837837837838</v>
      </c>
      <c r="N27" s="25"/>
      <c r="O27" s="80">
        <f t="shared" si="3"/>
        <v>1.0521591084971367</v>
      </c>
      <c r="P27" s="81"/>
      <c r="Q27" s="75"/>
      <c r="R27" s="75"/>
      <c r="S27" s="75"/>
      <c r="T27" s="75"/>
    </row>
    <row r="28" spans="2:20" ht="15.75">
      <c r="B28" s="15">
        <v>1991</v>
      </c>
      <c r="C28" s="15"/>
      <c r="D28" s="83">
        <v>521</v>
      </c>
      <c r="E28" s="77"/>
      <c r="F28" s="77">
        <v>6148</v>
      </c>
      <c r="G28" s="78"/>
      <c r="H28" s="77">
        <v>491</v>
      </c>
      <c r="I28" s="77">
        <v>5638</v>
      </c>
      <c r="J28" s="79">
        <f t="shared" si="0"/>
        <v>6129</v>
      </c>
      <c r="K28" s="79"/>
      <c r="L28" s="79">
        <f t="shared" si="4"/>
        <v>-30</v>
      </c>
      <c r="M28" s="80">
        <f t="shared" si="5"/>
        <v>0.9424184261036468</v>
      </c>
      <c r="N28" s="25"/>
      <c r="O28" s="80">
        <f t="shared" si="3"/>
        <v>0.9969095640858816</v>
      </c>
      <c r="P28" s="82"/>
      <c r="Q28" s="60"/>
      <c r="R28" s="60"/>
      <c r="S28" s="60"/>
      <c r="T28" s="60"/>
    </row>
    <row r="29" spans="2:20" ht="15.75">
      <c r="B29" s="15">
        <v>1992</v>
      </c>
      <c r="C29" s="15"/>
      <c r="D29" s="83">
        <v>472</v>
      </c>
      <c r="E29" s="77"/>
      <c r="F29" s="77">
        <v>5890</v>
      </c>
      <c r="G29" s="78"/>
      <c r="H29" s="77">
        <v>463</v>
      </c>
      <c r="I29" s="77">
        <v>5176</v>
      </c>
      <c r="J29" s="79">
        <f t="shared" si="0"/>
        <v>5639</v>
      </c>
      <c r="K29" s="79"/>
      <c r="L29" s="79">
        <f t="shared" si="4"/>
        <v>-9</v>
      </c>
      <c r="M29" s="80">
        <f t="shared" si="5"/>
        <v>0.9809322033898306</v>
      </c>
      <c r="N29" s="25"/>
      <c r="O29" s="80">
        <f t="shared" si="3"/>
        <v>0.9573853989813242</v>
      </c>
      <c r="P29" s="82"/>
      <c r="Q29" s="60"/>
      <c r="R29" s="60"/>
      <c r="S29" s="60"/>
      <c r="T29" s="60"/>
    </row>
    <row r="30" spans="2:20" ht="15.75">
      <c r="B30" s="15">
        <v>1993</v>
      </c>
      <c r="C30" s="15"/>
      <c r="D30" s="83">
        <v>410</v>
      </c>
      <c r="E30" s="77"/>
      <c r="F30" s="77">
        <v>5399</v>
      </c>
      <c r="G30" s="78"/>
      <c r="H30" s="77">
        <v>399</v>
      </c>
      <c r="I30" s="77">
        <v>4454</v>
      </c>
      <c r="J30" s="79">
        <f t="shared" si="0"/>
        <v>4853</v>
      </c>
      <c r="K30" s="79"/>
      <c r="L30" s="79">
        <f t="shared" si="4"/>
        <v>-11</v>
      </c>
      <c r="M30" s="80">
        <f t="shared" si="5"/>
        <v>0.973170731707317</v>
      </c>
      <c r="N30" s="25"/>
      <c r="O30" s="80">
        <f t="shared" si="3"/>
        <v>0.898870161140952</v>
      </c>
      <c r="P30" s="82"/>
      <c r="Q30" s="60"/>
      <c r="R30" s="60"/>
      <c r="S30" s="60"/>
      <c r="T30" s="60"/>
    </row>
    <row r="31" spans="2:20" ht="15.75">
      <c r="B31" s="15">
        <v>1994</v>
      </c>
      <c r="C31" s="15"/>
      <c r="D31" s="83">
        <v>359</v>
      </c>
      <c r="E31" s="77"/>
      <c r="F31" s="77">
        <v>5411</v>
      </c>
      <c r="G31" s="78"/>
      <c r="H31" s="77">
        <v>363</v>
      </c>
      <c r="I31" s="77">
        <v>5208</v>
      </c>
      <c r="J31" s="79">
        <f t="shared" si="0"/>
        <v>5571</v>
      </c>
      <c r="K31" s="79"/>
      <c r="L31" s="79">
        <f t="shared" si="4"/>
        <v>4</v>
      </c>
      <c r="M31" s="80">
        <f t="shared" si="5"/>
        <v>1.011142061281337</v>
      </c>
      <c r="N31" s="25"/>
      <c r="O31" s="80">
        <f t="shared" si="3"/>
        <v>1.029569395675476</v>
      </c>
      <c r="P31" s="82"/>
      <c r="Q31" s="60"/>
      <c r="R31" s="60"/>
      <c r="S31" s="60"/>
      <c r="T31" s="60"/>
    </row>
    <row r="32" spans="2:20" s="14" customFormat="1" ht="15.75">
      <c r="B32" s="12">
        <v>1995</v>
      </c>
      <c r="C32" s="12"/>
      <c r="D32" s="83">
        <v>427</v>
      </c>
      <c r="E32" s="85"/>
      <c r="F32" s="88">
        <v>5321</v>
      </c>
      <c r="G32" s="78"/>
      <c r="H32" s="77">
        <v>409</v>
      </c>
      <c r="I32" s="77">
        <v>4930</v>
      </c>
      <c r="J32" s="79">
        <f t="shared" si="0"/>
        <v>5339</v>
      </c>
      <c r="K32" s="79"/>
      <c r="L32" s="79">
        <f t="shared" si="4"/>
        <v>-18</v>
      </c>
      <c r="M32" s="80">
        <f t="shared" si="5"/>
        <v>0.9578454332552693</v>
      </c>
      <c r="N32" s="25"/>
      <c r="O32" s="80">
        <f t="shared" si="3"/>
        <v>1.0033828227776733</v>
      </c>
      <c r="P32" s="81"/>
      <c r="Q32" s="75"/>
      <c r="R32" s="75"/>
      <c r="S32" s="75"/>
      <c r="T32" s="75"/>
    </row>
    <row r="33" spans="2:20" ht="15.75">
      <c r="B33" s="15">
        <v>1996</v>
      </c>
      <c r="C33" s="15"/>
      <c r="D33" s="83">
        <v>367</v>
      </c>
      <c r="E33" s="77"/>
      <c r="F33" s="88">
        <v>5106</v>
      </c>
      <c r="G33" s="78"/>
      <c r="H33" s="77">
        <v>357</v>
      </c>
      <c r="I33" s="77">
        <v>4041</v>
      </c>
      <c r="J33" s="79">
        <f t="shared" si="0"/>
        <v>4398</v>
      </c>
      <c r="K33" s="79"/>
      <c r="L33" s="79">
        <f t="shared" si="4"/>
        <v>-10</v>
      </c>
      <c r="M33" s="80">
        <f t="shared" si="5"/>
        <v>0.9727520435967303</v>
      </c>
      <c r="N33" s="60"/>
      <c r="O33" s="86">
        <f t="shared" si="3"/>
        <v>0.8613396004700352</v>
      </c>
      <c r="P33" s="87"/>
      <c r="Q33" s="77">
        <v>996</v>
      </c>
      <c r="R33" s="88"/>
      <c r="S33" s="77">
        <v>790</v>
      </c>
      <c r="T33" s="86">
        <f>S33/Q33</f>
        <v>0.7931726907630522</v>
      </c>
    </row>
    <row r="34" spans="2:20" ht="15.75">
      <c r="B34" s="15">
        <v>1997</v>
      </c>
      <c r="C34" s="15"/>
      <c r="D34" s="83">
        <v>389</v>
      </c>
      <c r="E34" s="77"/>
      <c r="F34" s="88">
        <v>5316</v>
      </c>
      <c r="G34" s="78"/>
      <c r="H34" s="77">
        <v>377</v>
      </c>
      <c r="I34" s="77">
        <v>4047</v>
      </c>
      <c r="J34" s="79">
        <f t="shared" si="0"/>
        <v>4424</v>
      </c>
      <c r="K34" s="79"/>
      <c r="L34" s="79">
        <f t="shared" si="4"/>
        <v>-12</v>
      </c>
      <c r="M34" s="80">
        <f t="shared" si="5"/>
        <v>0.9691516709511568</v>
      </c>
      <c r="N34" s="60"/>
      <c r="O34" s="86">
        <f t="shared" si="3"/>
        <v>0.8322046651617758</v>
      </c>
      <c r="P34" s="87"/>
      <c r="Q34" s="77">
        <v>1116</v>
      </c>
      <c r="R34" s="88"/>
      <c r="S34" s="77">
        <v>745</v>
      </c>
      <c r="T34" s="86">
        <f aca="true" t="shared" si="6" ref="T34:T42">S34/Q34</f>
        <v>0.6675627240143369</v>
      </c>
    </row>
    <row r="35" spans="2:20" ht="15.75">
      <c r="B35" s="17">
        <v>1998</v>
      </c>
      <c r="C35" s="17"/>
      <c r="D35" s="83">
        <v>390</v>
      </c>
      <c r="E35" s="77"/>
      <c r="F35" s="88">
        <v>5289</v>
      </c>
      <c r="G35" s="89"/>
      <c r="H35" s="77">
        <v>385</v>
      </c>
      <c r="I35" s="77">
        <v>4072</v>
      </c>
      <c r="J35" s="90">
        <f aca="true" t="shared" si="7" ref="J35:J43">SUM(H35:I35)</f>
        <v>4457</v>
      </c>
      <c r="K35" s="90"/>
      <c r="L35" s="79">
        <f t="shared" si="4"/>
        <v>-5</v>
      </c>
      <c r="M35" s="80">
        <f t="shared" si="5"/>
        <v>0.9871794871794872</v>
      </c>
      <c r="N35" s="60"/>
      <c r="O35" s="86">
        <f>+J35/F35</f>
        <v>0.8426923804121762</v>
      </c>
      <c r="P35" s="87"/>
      <c r="Q35" s="77">
        <v>1079</v>
      </c>
      <c r="R35" s="88"/>
      <c r="S35" s="88">
        <v>698</v>
      </c>
      <c r="T35" s="86">
        <f t="shared" si="6"/>
        <v>0.6468952734012975</v>
      </c>
    </row>
    <row r="36" spans="2:20" s="19" customFormat="1" ht="15.75">
      <c r="B36" s="17">
        <v>1999</v>
      </c>
      <c r="C36" s="17"/>
      <c r="D36" s="83">
        <v>324</v>
      </c>
      <c r="E36" s="88"/>
      <c r="F36" s="88">
        <v>4941</v>
      </c>
      <c r="G36" s="89"/>
      <c r="H36" s="77">
        <v>310</v>
      </c>
      <c r="I36" s="77">
        <v>3765</v>
      </c>
      <c r="J36" s="90">
        <f t="shared" si="7"/>
        <v>4075</v>
      </c>
      <c r="K36" s="90"/>
      <c r="L36" s="79">
        <f t="shared" si="4"/>
        <v>-14</v>
      </c>
      <c r="M36" s="80">
        <f t="shared" si="5"/>
        <v>0.9567901234567902</v>
      </c>
      <c r="N36" s="61"/>
      <c r="O36" s="91">
        <f>+J36/F36</f>
        <v>0.8247318356607974</v>
      </c>
      <c r="P36" s="92"/>
      <c r="Q36" s="77">
        <v>1012</v>
      </c>
      <c r="R36" s="88"/>
      <c r="S36" s="88">
        <v>625</v>
      </c>
      <c r="T36" s="86">
        <f t="shared" si="6"/>
        <v>0.6175889328063241</v>
      </c>
    </row>
    <row r="37" spans="2:20" s="20" customFormat="1" ht="15.75">
      <c r="B37" s="10">
        <v>2000</v>
      </c>
      <c r="C37" s="10"/>
      <c r="D37" s="83">
        <v>343</v>
      </c>
      <c r="E37" s="85"/>
      <c r="F37" s="88">
        <v>4904</v>
      </c>
      <c r="G37" s="89"/>
      <c r="H37" s="77">
        <v>326</v>
      </c>
      <c r="I37" s="77">
        <v>3568</v>
      </c>
      <c r="J37" s="90">
        <f t="shared" si="7"/>
        <v>3894</v>
      </c>
      <c r="K37" s="90"/>
      <c r="L37" s="79">
        <f t="shared" si="4"/>
        <v>-17</v>
      </c>
      <c r="M37" s="80">
        <f t="shared" si="5"/>
        <v>0.9504373177842566</v>
      </c>
      <c r="N37" s="61"/>
      <c r="O37" s="91">
        <f aca="true" t="shared" si="8" ref="O37:O42">J37/F37</f>
        <v>0.7940456769983687</v>
      </c>
      <c r="P37" s="93"/>
      <c r="Q37" s="77">
        <v>978</v>
      </c>
      <c r="R37" s="88"/>
      <c r="S37" s="88">
        <v>561</v>
      </c>
      <c r="T37" s="86">
        <f t="shared" si="6"/>
        <v>0.5736196319018405</v>
      </c>
    </row>
    <row r="38" spans="2:20" s="14" customFormat="1" ht="15.75">
      <c r="B38" s="17">
        <v>2001</v>
      </c>
      <c r="C38" s="17"/>
      <c r="D38" s="83">
        <v>369</v>
      </c>
      <c r="E38" s="77"/>
      <c r="F38" s="88">
        <v>4881</v>
      </c>
      <c r="G38" s="89"/>
      <c r="H38" s="77">
        <v>348</v>
      </c>
      <c r="I38" s="77">
        <v>3410</v>
      </c>
      <c r="J38" s="90">
        <f t="shared" si="7"/>
        <v>3758</v>
      </c>
      <c r="K38" s="90"/>
      <c r="L38" s="79">
        <f t="shared" si="4"/>
        <v>-21</v>
      </c>
      <c r="M38" s="80">
        <f t="shared" si="5"/>
        <v>0.943089430894309</v>
      </c>
      <c r="N38" s="61"/>
      <c r="O38" s="91">
        <f t="shared" si="8"/>
        <v>0.7699241958615037</v>
      </c>
      <c r="P38" s="92"/>
      <c r="Q38" s="77">
        <v>893</v>
      </c>
      <c r="R38" s="88"/>
      <c r="S38" s="88">
        <v>544</v>
      </c>
      <c r="T38" s="86">
        <f t="shared" si="6"/>
        <v>0.6091825307950728</v>
      </c>
    </row>
    <row r="39" spans="2:20" s="14" customFormat="1" ht="15.75">
      <c r="B39" s="17">
        <v>2002</v>
      </c>
      <c r="C39" s="17"/>
      <c r="D39" s="83">
        <v>321</v>
      </c>
      <c r="E39" s="77"/>
      <c r="F39" s="88">
        <v>4700</v>
      </c>
      <c r="G39" s="89"/>
      <c r="H39" s="77">
        <v>304</v>
      </c>
      <c r="I39" s="77">
        <v>3229</v>
      </c>
      <c r="J39" s="90">
        <f t="shared" si="7"/>
        <v>3533</v>
      </c>
      <c r="K39" s="90"/>
      <c r="L39" s="79">
        <f t="shared" si="4"/>
        <v>-17</v>
      </c>
      <c r="M39" s="80">
        <f t="shared" si="5"/>
        <v>0.9470404984423676</v>
      </c>
      <c r="N39" s="61"/>
      <c r="O39" s="91">
        <f t="shared" si="8"/>
        <v>0.7517021276595744</v>
      </c>
      <c r="P39" s="92"/>
      <c r="Q39" s="77">
        <v>865</v>
      </c>
      <c r="R39" s="88"/>
      <c r="S39" s="88">
        <v>527</v>
      </c>
      <c r="T39" s="86">
        <f t="shared" si="6"/>
        <v>0.6092485549132948</v>
      </c>
    </row>
    <row r="40" spans="2:20" ht="15.75">
      <c r="B40" s="15">
        <v>2003</v>
      </c>
      <c r="C40" s="15"/>
      <c r="D40" s="83">
        <v>351</v>
      </c>
      <c r="E40" s="77"/>
      <c r="F40" s="88">
        <v>4422</v>
      </c>
      <c r="G40" s="78"/>
      <c r="H40" s="77">
        <v>336</v>
      </c>
      <c r="I40" s="77">
        <v>2957</v>
      </c>
      <c r="J40" s="90">
        <f t="shared" si="7"/>
        <v>3293</v>
      </c>
      <c r="K40" s="90"/>
      <c r="L40" s="79">
        <f t="shared" si="4"/>
        <v>-15</v>
      </c>
      <c r="M40" s="80">
        <f t="shared" si="5"/>
        <v>0.9572649572649573</v>
      </c>
      <c r="N40" s="60"/>
      <c r="O40" s="91">
        <f t="shared" si="8"/>
        <v>0.7446856625961104</v>
      </c>
      <c r="P40" s="92"/>
      <c r="Q40" s="77">
        <v>776</v>
      </c>
      <c r="R40" s="88"/>
      <c r="S40" s="77">
        <v>432</v>
      </c>
      <c r="T40" s="86">
        <f t="shared" si="6"/>
        <v>0.5567010309278351</v>
      </c>
    </row>
    <row r="41" spans="2:20" ht="15.75">
      <c r="B41" s="15">
        <v>2004</v>
      </c>
      <c r="C41" s="15"/>
      <c r="D41" s="83">
        <v>326</v>
      </c>
      <c r="E41" s="77"/>
      <c r="F41" s="88">
        <v>4364</v>
      </c>
      <c r="G41" s="78"/>
      <c r="H41" s="77">
        <v>308</v>
      </c>
      <c r="I41" s="77">
        <v>2766</v>
      </c>
      <c r="J41" s="90">
        <f t="shared" si="7"/>
        <v>3074</v>
      </c>
      <c r="K41" s="90"/>
      <c r="L41" s="79">
        <f t="shared" si="4"/>
        <v>-18</v>
      </c>
      <c r="M41" s="80">
        <f t="shared" si="5"/>
        <v>0.9447852760736196</v>
      </c>
      <c r="N41" s="60"/>
      <c r="O41" s="91">
        <f t="shared" si="8"/>
        <v>0.7043996333638863</v>
      </c>
      <c r="P41" s="92"/>
      <c r="Q41" s="77">
        <v>691</v>
      </c>
      <c r="R41" s="88"/>
      <c r="S41" s="77">
        <v>384</v>
      </c>
      <c r="T41" s="86">
        <f t="shared" si="6"/>
        <v>0.5557163531114327</v>
      </c>
    </row>
    <row r="42" spans="2:20" ht="15.75">
      <c r="B42" s="12">
        <v>2005</v>
      </c>
      <c r="C42" s="12"/>
      <c r="D42" s="94">
        <v>294</v>
      </c>
      <c r="E42" s="76"/>
      <c r="F42" s="88">
        <v>4362</v>
      </c>
      <c r="G42" s="78"/>
      <c r="H42" s="77">
        <v>286</v>
      </c>
      <c r="I42" s="77">
        <v>2663</v>
      </c>
      <c r="J42" s="90">
        <f t="shared" si="7"/>
        <v>2949</v>
      </c>
      <c r="K42" s="90"/>
      <c r="L42" s="79">
        <f t="shared" si="4"/>
        <v>-8</v>
      </c>
      <c r="M42" s="80">
        <f t="shared" si="5"/>
        <v>0.9727891156462585</v>
      </c>
      <c r="N42" s="60"/>
      <c r="O42" s="91">
        <f t="shared" si="8"/>
        <v>0.6760660247592847</v>
      </c>
      <c r="P42" s="92"/>
      <c r="Q42" s="77">
        <v>692</v>
      </c>
      <c r="R42" s="88"/>
      <c r="S42" s="77">
        <v>368</v>
      </c>
      <c r="T42" s="86">
        <f t="shared" si="6"/>
        <v>0.5317919075144508</v>
      </c>
    </row>
    <row r="43" spans="2:20" ht="15.75">
      <c r="B43" s="15">
        <v>2006</v>
      </c>
      <c r="C43" s="15"/>
      <c r="D43" s="94">
        <v>327</v>
      </c>
      <c r="E43" s="78"/>
      <c r="F43" s="88"/>
      <c r="G43" s="78"/>
      <c r="H43" s="77">
        <v>314</v>
      </c>
      <c r="I43" s="77">
        <v>2625</v>
      </c>
      <c r="J43" s="90">
        <f t="shared" si="7"/>
        <v>2939</v>
      </c>
      <c r="K43" s="90"/>
      <c r="L43" s="79">
        <f t="shared" si="4"/>
        <v>-13</v>
      </c>
      <c r="M43" s="80">
        <f t="shared" si="5"/>
        <v>0.9602446483180428</v>
      </c>
      <c r="N43" s="60"/>
      <c r="O43" s="95"/>
      <c r="P43" s="96"/>
      <c r="Q43" s="60"/>
      <c r="R43" s="60"/>
      <c r="S43" s="77">
        <v>373</v>
      </c>
      <c r="T43" s="60"/>
    </row>
    <row r="44" spans="2:20" ht="15.75">
      <c r="B44" s="15"/>
      <c r="C44" s="15"/>
      <c r="D44" s="78"/>
      <c r="E44" s="78"/>
      <c r="F44" s="78"/>
      <c r="G44" s="78"/>
      <c r="H44" s="97"/>
      <c r="I44" s="97"/>
      <c r="J44" s="90"/>
      <c r="K44" s="90"/>
      <c r="L44" s="90"/>
      <c r="M44" s="90"/>
      <c r="N44" s="60"/>
      <c r="O44" s="96"/>
      <c r="P44" s="96"/>
      <c r="Q44" s="60"/>
      <c r="R44" s="60"/>
      <c r="S44" s="60"/>
      <c r="T44" s="60"/>
    </row>
    <row r="45" spans="2:20" ht="15.75">
      <c r="B45" s="69" t="s">
        <v>161</v>
      </c>
      <c r="C45" s="69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60"/>
      <c r="O45" s="60"/>
      <c r="P45" s="60"/>
      <c r="Q45" s="60"/>
      <c r="R45" s="60"/>
      <c r="S45" s="60"/>
      <c r="T45" s="60"/>
    </row>
    <row r="46" spans="2:20" ht="6" customHeight="1">
      <c r="B46" s="69"/>
      <c r="C46" s="69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60"/>
      <c r="O46" s="60"/>
      <c r="P46" s="60"/>
      <c r="Q46" s="60"/>
      <c r="R46" s="60"/>
      <c r="S46" s="60"/>
      <c r="T46" s="60"/>
    </row>
    <row r="47" spans="2:20" ht="15.75">
      <c r="B47" s="15"/>
      <c r="C47" s="15"/>
      <c r="D47" s="80">
        <f>(D42-D33)/D33</f>
        <v>-0.1989100817438692</v>
      </c>
      <c r="E47" s="80"/>
      <c r="F47" s="80">
        <f>(F42-F33)/F33</f>
        <v>-0.14571092831962398</v>
      </c>
      <c r="G47" s="60"/>
      <c r="H47" s="80">
        <f>(H42-H33)/H33</f>
        <v>-0.19887955182072828</v>
      </c>
      <c r="I47" s="78"/>
      <c r="J47" s="80">
        <f>(J42-J33)/J33</f>
        <v>-0.3294679399727149</v>
      </c>
      <c r="K47" s="80"/>
      <c r="L47" s="80"/>
      <c r="M47" s="80"/>
      <c r="N47" s="60"/>
      <c r="O47" s="60"/>
      <c r="P47" s="60"/>
      <c r="Q47" s="80">
        <f>(Q42-Q33)/Q33</f>
        <v>-0.30522088353413657</v>
      </c>
      <c r="R47" s="80"/>
      <c r="S47" s="80">
        <f>(S42-S33)/S33</f>
        <v>-0.5341772151898734</v>
      </c>
      <c r="T47" s="60"/>
    </row>
    <row r="48" spans="2:20" ht="15.75">
      <c r="B48" s="15"/>
      <c r="C48" s="15"/>
      <c r="D48" s="80"/>
      <c r="E48" s="80"/>
      <c r="F48" s="80"/>
      <c r="G48" s="60"/>
      <c r="H48" s="60"/>
      <c r="I48" s="78"/>
      <c r="J48" s="80"/>
      <c r="K48" s="80"/>
      <c r="L48" s="80"/>
      <c r="M48" s="80"/>
      <c r="N48" s="60"/>
      <c r="O48" s="60"/>
      <c r="P48" s="60"/>
      <c r="Q48" s="80"/>
      <c r="R48" s="80"/>
      <c r="S48" s="80"/>
      <c r="T48" s="60"/>
    </row>
    <row r="49" spans="2:20" ht="15.75">
      <c r="B49" s="68" t="s">
        <v>156</v>
      </c>
      <c r="C49" s="68"/>
      <c r="D49" s="78"/>
      <c r="E49" s="78"/>
      <c r="F49" s="78"/>
      <c r="G49" s="78"/>
      <c r="H49" s="97"/>
      <c r="I49" s="97"/>
      <c r="J49" s="90"/>
      <c r="K49" s="90"/>
      <c r="L49" s="90"/>
      <c r="M49" s="90"/>
      <c r="N49" s="60"/>
      <c r="O49" s="96"/>
      <c r="P49" s="96"/>
      <c r="Q49" s="60"/>
      <c r="R49" s="60"/>
      <c r="S49" s="60"/>
      <c r="T49" s="60"/>
    </row>
    <row r="50" spans="2:20" ht="6" customHeight="1">
      <c r="B50" s="68"/>
      <c r="C50" s="68"/>
      <c r="D50" s="78"/>
      <c r="E50" s="78"/>
      <c r="F50" s="78"/>
      <c r="G50" s="78"/>
      <c r="H50" s="97"/>
      <c r="I50" s="97"/>
      <c r="J50" s="90"/>
      <c r="K50" s="90"/>
      <c r="L50" s="90"/>
      <c r="M50" s="90"/>
      <c r="N50" s="60"/>
      <c r="O50" s="96"/>
      <c r="P50" s="96"/>
      <c r="Q50" s="60"/>
      <c r="R50" s="60"/>
      <c r="S50" s="60"/>
      <c r="T50" s="60"/>
    </row>
    <row r="51" spans="2:20" ht="15.75">
      <c r="B51" s="16" t="s">
        <v>36</v>
      </c>
      <c r="C51" s="16"/>
      <c r="D51" s="78"/>
      <c r="E51" s="78"/>
      <c r="F51" s="78"/>
      <c r="G51" s="78"/>
      <c r="H51" s="60"/>
      <c r="I51" s="97"/>
      <c r="J51" s="90"/>
      <c r="K51" s="90"/>
      <c r="L51" s="90"/>
      <c r="M51" s="91">
        <f>AVERAGE(M17:M42)</f>
        <v>0.9625392835805558</v>
      </c>
      <c r="N51" s="60"/>
      <c r="O51" s="91">
        <f>AVERAGE(O17:O42)</f>
        <v>0.9560450138036034</v>
      </c>
      <c r="P51" s="98"/>
      <c r="Q51" s="60"/>
      <c r="R51" s="60"/>
      <c r="S51" s="60"/>
      <c r="T51" s="60"/>
    </row>
    <row r="52" spans="2:20" ht="15.75">
      <c r="B52" s="16" t="s">
        <v>35</v>
      </c>
      <c r="C52" s="16"/>
      <c r="D52" s="78"/>
      <c r="E52" s="78"/>
      <c r="F52" s="78"/>
      <c r="G52" s="78"/>
      <c r="H52" s="60"/>
      <c r="I52" s="97"/>
      <c r="J52" s="90"/>
      <c r="K52" s="90"/>
      <c r="L52" s="90"/>
      <c r="M52" s="91">
        <f>AVERAGE(M17:M32)</f>
        <v>0.9640463407377827</v>
      </c>
      <c r="N52" s="60"/>
      <c r="O52" s="91">
        <f>AVERAGE(O17:O32)</f>
        <v>1.0659611597468859</v>
      </c>
      <c r="P52" s="98"/>
      <c r="Q52" s="60"/>
      <c r="R52" s="60"/>
      <c r="S52" s="60"/>
      <c r="T52" s="60"/>
    </row>
    <row r="53" spans="2:20" ht="15.75">
      <c r="B53" s="16" t="s">
        <v>34</v>
      </c>
      <c r="C53" s="16"/>
      <c r="D53" s="78"/>
      <c r="E53" s="78"/>
      <c r="F53" s="78"/>
      <c r="G53" s="78"/>
      <c r="H53" s="60"/>
      <c r="I53" s="97"/>
      <c r="J53" s="90"/>
      <c r="K53" s="90"/>
      <c r="L53" s="90"/>
      <c r="M53" s="91">
        <f>AVERAGE(M33:M42)</f>
        <v>0.9601279921289934</v>
      </c>
      <c r="N53" s="60"/>
      <c r="O53" s="91">
        <f>AVERAGE(O33:O42)</f>
        <v>0.7801791802943512</v>
      </c>
      <c r="P53" s="99"/>
      <c r="Q53" s="60"/>
      <c r="R53" s="60"/>
      <c r="S53" s="60"/>
      <c r="T53" s="91">
        <f>AVERAGE(T33:T42)</f>
        <v>0.6161479630148937</v>
      </c>
    </row>
    <row r="54" spans="2:20" ht="16.5" thickBot="1">
      <c r="B54" s="70"/>
      <c r="C54" s="70"/>
      <c r="D54" s="70"/>
      <c r="E54" s="70"/>
      <c r="F54" s="70"/>
      <c r="G54" s="70"/>
      <c r="H54" s="71"/>
      <c r="I54" s="71"/>
      <c r="J54" s="72"/>
      <c r="K54" s="72"/>
      <c r="L54" s="72"/>
      <c r="M54" s="72"/>
      <c r="N54" s="3"/>
      <c r="O54" s="73"/>
      <c r="P54" s="73"/>
      <c r="Q54" s="3"/>
      <c r="R54" s="3"/>
      <c r="S54" s="3"/>
      <c r="T54" s="3"/>
    </row>
    <row r="55" spans="2:16" ht="15.75">
      <c r="B55" s="15"/>
      <c r="C55" s="15"/>
      <c r="D55" s="15"/>
      <c r="E55" s="15"/>
      <c r="F55" s="15"/>
      <c r="G55" s="15"/>
      <c r="H55" s="32"/>
      <c r="I55" s="32"/>
      <c r="J55" s="18"/>
      <c r="K55" s="18"/>
      <c r="L55" s="18"/>
      <c r="M55" s="18"/>
      <c r="O55" s="21"/>
      <c r="P55" s="21"/>
    </row>
    <row r="56" spans="2:4" ht="15">
      <c r="B56" s="135" t="s">
        <v>68</v>
      </c>
      <c r="C56" s="135"/>
      <c r="D56" s="136" t="s">
        <v>70</v>
      </c>
    </row>
    <row r="57" spans="2:7" ht="15">
      <c r="B57" s="135" t="s">
        <v>48</v>
      </c>
      <c r="C57" s="135"/>
      <c r="D57" s="136" t="s">
        <v>160</v>
      </c>
      <c r="G57" s="22"/>
    </row>
    <row r="58" spans="2:4" ht="15">
      <c r="B58" s="135"/>
      <c r="C58" s="135"/>
      <c r="D58" s="136" t="s">
        <v>69</v>
      </c>
    </row>
    <row r="59" spans="2:4" ht="15">
      <c r="B59" s="135"/>
      <c r="C59" s="135"/>
      <c r="D59" s="136" t="s">
        <v>82</v>
      </c>
    </row>
    <row r="60" spans="2:4" ht="15">
      <c r="B60" s="135"/>
      <c r="C60" s="135"/>
      <c r="D60" s="136" t="s">
        <v>159</v>
      </c>
    </row>
    <row r="61" spans="2:4" ht="15">
      <c r="B61" s="135"/>
      <c r="C61" s="135"/>
      <c r="D61" s="136" t="s">
        <v>157</v>
      </c>
    </row>
    <row r="62" spans="2:4" ht="15">
      <c r="B62" s="135"/>
      <c r="C62" s="135"/>
      <c r="D62" s="136" t="s">
        <v>158</v>
      </c>
    </row>
    <row r="63" spans="2:7" ht="15">
      <c r="B63" s="135" t="s">
        <v>47</v>
      </c>
      <c r="C63" s="135"/>
      <c r="D63" s="136" t="s">
        <v>49</v>
      </c>
      <c r="G63" s="22"/>
    </row>
    <row r="64" spans="2:4" ht="15">
      <c r="B64" s="135" t="s">
        <v>59</v>
      </c>
      <c r="C64" s="135"/>
      <c r="D64" s="136" t="s">
        <v>151</v>
      </c>
    </row>
    <row r="66" ht="147" customHeight="1"/>
  </sheetData>
  <printOptions/>
  <pageMargins left="0.53" right="0.57" top="1" bottom="1" header="0.5" footer="0.5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9.140625" style="4" customWidth="1"/>
    <col min="3" max="3" width="1.7109375" style="4" customWidth="1"/>
    <col min="4" max="9" width="9.140625" style="4" customWidth="1"/>
    <col min="10" max="10" width="1.7109375" style="4" customWidth="1"/>
    <col min="11" max="15" width="9.140625" style="4" customWidth="1"/>
    <col min="16" max="16" width="1.7109375" style="4" customWidth="1"/>
    <col min="17" max="17" width="3.00390625" style="4" customWidth="1"/>
    <col min="18" max="18" width="45.140625" style="4" customWidth="1"/>
    <col min="19" max="16384" width="9.140625" style="4" customWidth="1"/>
  </cols>
  <sheetData>
    <row r="1" ht="15.75">
      <c r="A1" s="4" t="s">
        <v>162</v>
      </c>
    </row>
    <row r="2" spans="2:7" ht="18.75">
      <c r="B2" s="64" t="s">
        <v>144</v>
      </c>
      <c r="C2" s="64"/>
      <c r="D2" s="64"/>
      <c r="E2" s="13"/>
      <c r="F2" s="13"/>
      <c r="G2" s="13"/>
    </row>
    <row r="3" spans="2:4" ht="18.75">
      <c r="B3" s="64" t="s">
        <v>147</v>
      </c>
      <c r="C3" s="103"/>
      <c r="D3" s="103"/>
    </row>
    <row r="4" spans="2:15" ht="8.25" customHeight="1" thickBot="1">
      <c r="B4" s="107"/>
      <c r="C4" s="108"/>
      <c r="D4" s="108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ht="9" customHeight="1"/>
    <row r="6" spans="4:15" ht="19.5" thickBot="1">
      <c r="D6" s="31" t="s">
        <v>108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ht="9" customHeight="1">
      <c r="D7" s="53"/>
    </row>
    <row r="8" spans="2:15" ht="16.5" thickBot="1">
      <c r="B8" s="101"/>
      <c r="D8" s="31" t="s">
        <v>37</v>
      </c>
      <c r="E8" s="104"/>
      <c r="F8" s="104"/>
      <c r="G8" s="104"/>
      <c r="H8" s="104"/>
      <c r="I8" s="104"/>
      <c r="K8" s="31" t="s">
        <v>85</v>
      </c>
      <c r="L8" s="104"/>
      <c r="M8" s="104"/>
      <c r="N8" s="104"/>
      <c r="O8" s="104"/>
    </row>
    <row r="9" spans="2:15" ht="63">
      <c r="B9" s="105"/>
      <c r="D9" s="112" t="s">
        <v>41</v>
      </c>
      <c r="E9" s="112" t="s">
        <v>38</v>
      </c>
      <c r="F9" s="112" t="s">
        <v>40</v>
      </c>
      <c r="G9" s="112" t="s">
        <v>39</v>
      </c>
      <c r="H9" s="112" t="s">
        <v>83</v>
      </c>
      <c r="I9" s="112" t="s">
        <v>143</v>
      </c>
      <c r="J9" s="101"/>
      <c r="K9" s="112" t="s">
        <v>41</v>
      </c>
      <c r="L9" s="112" t="s">
        <v>38</v>
      </c>
      <c r="M9" s="112" t="s">
        <v>39</v>
      </c>
      <c r="N9" s="112" t="s">
        <v>84</v>
      </c>
      <c r="O9" s="112" t="s">
        <v>143</v>
      </c>
    </row>
    <row r="10" spans="2:16" ht="15.75">
      <c r="B10" s="101" t="s">
        <v>97</v>
      </c>
      <c r="D10" s="77">
        <v>1370</v>
      </c>
      <c r="E10" s="77">
        <v>435</v>
      </c>
      <c r="F10" s="77">
        <v>352</v>
      </c>
      <c r="G10" s="77">
        <v>2382</v>
      </c>
      <c r="H10" s="77">
        <v>567</v>
      </c>
      <c r="I10" s="54">
        <f>SUM(D10:H10)</f>
        <v>5106</v>
      </c>
      <c r="J10" s="102" t="str">
        <f>IF(ABS(I10-'Tab X - Overall figures'!F33)&gt;0.5,"***** DIFF"," ")</f>
        <v> </v>
      </c>
      <c r="K10" s="77">
        <v>590</v>
      </c>
      <c r="L10" s="77">
        <v>198</v>
      </c>
      <c r="M10" s="77">
        <v>139</v>
      </c>
      <c r="N10" s="77">
        <v>69</v>
      </c>
      <c r="O10" s="54">
        <f>SUM(K10:N10)</f>
        <v>996</v>
      </c>
      <c r="P10" s="102" t="str">
        <f>IF(ABS(O10-'Tab X - Overall figures'!Q33)&gt;0.5,"***** DIFF"," ")</f>
        <v> </v>
      </c>
    </row>
    <row r="11" spans="2:16" ht="15.75">
      <c r="B11" s="101" t="s">
        <v>98</v>
      </c>
      <c r="D11" s="77">
        <v>1264</v>
      </c>
      <c r="E11" s="77">
        <v>643</v>
      </c>
      <c r="F11" s="77">
        <v>481</v>
      </c>
      <c r="G11" s="77">
        <v>2308</v>
      </c>
      <c r="H11" s="77">
        <v>620</v>
      </c>
      <c r="I11" s="54">
        <f aca="true" t="shared" si="0" ref="I11:I19">SUM(D11:H11)</f>
        <v>5316</v>
      </c>
      <c r="J11" s="102" t="str">
        <f>IF(ABS(I11-'Tab X - Overall figures'!F34)&gt;0.5,"***** DIFF"," ")</f>
        <v> </v>
      </c>
      <c r="K11" s="77">
        <v>552</v>
      </c>
      <c r="L11" s="77">
        <v>357</v>
      </c>
      <c r="M11" s="77">
        <v>136</v>
      </c>
      <c r="N11" s="77">
        <v>71</v>
      </c>
      <c r="O11" s="54">
        <f aca="true" t="shared" si="1" ref="O11:O19">SUM(K11:N11)</f>
        <v>1116</v>
      </c>
      <c r="P11" s="102" t="str">
        <f>IF(ABS(O11-'Tab X - Overall figures'!Q34)&gt;0.5,"***** DIFF"," ")</f>
        <v> </v>
      </c>
    </row>
    <row r="12" spans="2:16" ht="15.75">
      <c r="B12" s="101" t="s">
        <v>99</v>
      </c>
      <c r="D12" s="77">
        <v>1168</v>
      </c>
      <c r="E12" s="77">
        <v>681</v>
      </c>
      <c r="F12" s="77">
        <v>421</v>
      </c>
      <c r="G12" s="77">
        <v>2426</v>
      </c>
      <c r="H12" s="77">
        <v>593</v>
      </c>
      <c r="I12" s="54">
        <f t="shared" si="0"/>
        <v>5289</v>
      </c>
      <c r="J12" s="102" t="str">
        <f>IF(ABS(I12-'Tab X - Overall figures'!F35)&gt;0.5,"***** DIFF"," ")</f>
        <v> </v>
      </c>
      <c r="K12" s="77">
        <v>470</v>
      </c>
      <c r="L12" s="77">
        <v>390</v>
      </c>
      <c r="M12" s="77">
        <v>145</v>
      </c>
      <c r="N12" s="77">
        <v>74</v>
      </c>
      <c r="O12" s="54">
        <f t="shared" si="1"/>
        <v>1079</v>
      </c>
      <c r="P12" s="102" t="str">
        <f>IF(ABS(O12-'Tab X - Overall figures'!Q35)&gt;0.5,"***** DIFF"," ")</f>
        <v> </v>
      </c>
    </row>
    <row r="13" spans="2:16" ht="15.75">
      <c r="B13" s="101" t="s">
        <v>100</v>
      </c>
      <c r="D13" s="77">
        <v>1126</v>
      </c>
      <c r="E13" s="77">
        <v>663</v>
      </c>
      <c r="F13" s="77">
        <v>518</v>
      </c>
      <c r="G13" s="77">
        <v>2027</v>
      </c>
      <c r="H13" s="77">
        <v>607</v>
      </c>
      <c r="I13" s="54">
        <f t="shared" si="0"/>
        <v>4941</v>
      </c>
      <c r="J13" s="102" t="str">
        <f>IF(ABS(I13-'Tab X - Overall figures'!F36)&gt;0.5,"***** DIFF"," ")</f>
        <v> </v>
      </c>
      <c r="K13" s="77">
        <v>473</v>
      </c>
      <c r="L13" s="77">
        <v>379</v>
      </c>
      <c r="M13" s="77">
        <v>108</v>
      </c>
      <c r="N13" s="77">
        <v>52</v>
      </c>
      <c r="O13" s="54">
        <f t="shared" si="1"/>
        <v>1012</v>
      </c>
      <c r="P13" s="102" t="str">
        <f>IF(ABS(O13-'Tab X - Overall figures'!Q36)&gt;0.5,"***** DIFF"," ")</f>
        <v> </v>
      </c>
    </row>
    <row r="14" spans="2:16" ht="15.75">
      <c r="B14" s="101" t="s">
        <v>101</v>
      </c>
      <c r="D14" s="77">
        <v>987</v>
      </c>
      <c r="E14" s="77">
        <v>623</v>
      </c>
      <c r="F14" s="77">
        <v>522</v>
      </c>
      <c r="G14" s="77">
        <v>2180</v>
      </c>
      <c r="H14" s="77">
        <v>592</v>
      </c>
      <c r="I14" s="54">
        <f t="shared" si="0"/>
        <v>4904</v>
      </c>
      <c r="J14" s="102" t="str">
        <f>IF(ABS(I14-'Tab X - Overall figures'!F37)&gt;0.5,"***** DIFF"," ")</f>
        <v> </v>
      </c>
      <c r="K14" s="77">
        <v>419</v>
      </c>
      <c r="L14" s="77">
        <v>349</v>
      </c>
      <c r="M14" s="77">
        <v>133</v>
      </c>
      <c r="N14" s="77">
        <v>77</v>
      </c>
      <c r="O14" s="54">
        <f t="shared" si="1"/>
        <v>978</v>
      </c>
      <c r="P14" s="102" t="str">
        <f>IF(ABS(O14-'Tab X - Overall figures'!Q37)&gt;0.5,"***** DIFF"," ")</f>
        <v> </v>
      </c>
    </row>
    <row r="15" spans="2:16" ht="15.75">
      <c r="B15" s="101" t="s">
        <v>102</v>
      </c>
      <c r="D15" s="77">
        <v>999</v>
      </c>
      <c r="E15" s="77">
        <v>544</v>
      </c>
      <c r="F15" s="77">
        <v>591</v>
      </c>
      <c r="G15" s="77">
        <v>2198</v>
      </c>
      <c r="H15" s="77">
        <v>549</v>
      </c>
      <c r="I15" s="54">
        <f t="shared" si="0"/>
        <v>4881</v>
      </c>
      <c r="J15" s="102" t="str">
        <f>IF(ABS(I15-'Tab X - Overall figures'!F38)&gt;0.5,"***** DIFF"," ")</f>
        <v> </v>
      </c>
      <c r="K15" s="77">
        <v>424</v>
      </c>
      <c r="L15" s="77">
        <v>286</v>
      </c>
      <c r="M15" s="77">
        <v>129</v>
      </c>
      <c r="N15" s="77">
        <v>54</v>
      </c>
      <c r="O15" s="54">
        <f t="shared" si="1"/>
        <v>893</v>
      </c>
      <c r="P15" s="102" t="str">
        <f>IF(ABS(O15-'Tab X - Overall figures'!Q38)&gt;0.5,"***** DIFF"," ")</f>
        <v> </v>
      </c>
    </row>
    <row r="16" spans="2:16" ht="15.75">
      <c r="B16" s="101" t="s">
        <v>103</v>
      </c>
      <c r="D16" s="77">
        <v>937</v>
      </c>
      <c r="E16" s="77">
        <v>502</v>
      </c>
      <c r="F16" s="77">
        <v>569</v>
      </c>
      <c r="G16" s="77">
        <v>2121</v>
      </c>
      <c r="H16" s="77">
        <v>571</v>
      </c>
      <c r="I16" s="54">
        <f t="shared" si="0"/>
        <v>4700</v>
      </c>
      <c r="J16" s="102" t="str">
        <f>IF(ABS(I16-'Tab X - Overall figures'!F39)&gt;0.5,"***** DIFF"," ")</f>
        <v> </v>
      </c>
      <c r="K16" s="77">
        <v>390</v>
      </c>
      <c r="L16" s="77">
        <v>269</v>
      </c>
      <c r="M16" s="77">
        <v>139</v>
      </c>
      <c r="N16" s="77">
        <v>67</v>
      </c>
      <c r="O16" s="54">
        <f t="shared" si="1"/>
        <v>865</v>
      </c>
      <c r="P16" s="102" t="str">
        <f>IF(ABS(O16-'Tab X - Overall figures'!Q39)&gt;0.5,"***** DIFF"," ")</f>
        <v> </v>
      </c>
    </row>
    <row r="17" spans="2:16" ht="15.75">
      <c r="B17" s="101" t="s">
        <v>104</v>
      </c>
      <c r="D17" s="77">
        <v>804</v>
      </c>
      <c r="E17" s="77">
        <v>507</v>
      </c>
      <c r="F17" s="77">
        <v>528</v>
      </c>
      <c r="G17" s="77">
        <v>2032</v>
      </c>
      <c r="H17" s="77">
        <v>551</v>
      </c>
      <c r="I17" s="54">
        <f t="shared" si="0"/>
        <v>4422</v>
      </c>
      <c r="J17" s="102" t="str">
        <f>IF(ABS(I17-'Tab X - Overall figures'!F40)&gt;0.5,"***** DIFF"," ")</f>
        <v> </v>
      </c>
      <c r="K17" s="77">
        <v>322</v>
      </c>
      <c r="L17" s="77">
        <v>273</v>
      </c>
      <c r="M17" s="77">
        <v>129</v>
      </c>
      <c r="N17" s="77">
        <v>52</v>
      </c>
      <c r="O17" s="54">
        <f t="shared" si="1"/>
        <v>776</v>
      </c>
      <c r="P17" s="102" t="str">
        <f>IF(ABS(O17-'Tab X - Overall figures'!Q40)&gt;0.5,"***** DIFF"," ")</f>
        <v> </v>
      </c>
    </row>
    <row r="18" spans="2:16" ht="15.75">
      <c r="B18" s="101" t="s">
        <v>105</v>
      </c>
      <c r="D18" s="77">
        <v>855</v>
      </c>
      <c r="E18" s="77">
        <v>451</v>
      </c>
      <c r="F18" s="77">
        <v>524</v>
      </c>
      <c r="G18" s="77">
        <v>1934</v>
      </c>
      <c r="H18" s="77">
        <v>600</v>
      </c>
      <c r="I18" s="54">
        <f t="shared" si="0"/>
        <v>4364</v>
      </c>
      <c r="J18" s="102" t="str">
        <f>IF(ABS(I18-'Tab X - Overall figures'!F41)&gt;0.5,"***** DIFF"," ")</f>
        <v> </v>
      </c>
      <c r="K18" s="77">
        <v>331</v>
      </c>
      <c r="L18" s="77">
        <v>203</v>
      </c>
      <c r="M18" s="77">
        <v>82</v>
      </c>
      <c r="N18" s="77">
        <v>75</v>
      </c>
      <c r="O18" s="54">
        <f t="shared" si="1"/>
        <v>691</v>
      </c>
      <c r="P18" s="102" t="str">
        <f>IF(ABS(O18-'Tab X - Overall figures'!Q41)&gt;0.5,"***** DIFF"," ")</f>
        <v> </v>
      </c>
    </row>
    <row r="19" spans="2:16" ht="15.75">
      <c r="B19" s="101" t="s">
        <v>106</v>
      </c>
      <c r="D19" s="77">
        <v>894</v>
      </c>
      <c r="E19" s="77">
        <v>420</v>
      </c>
      <c r="F19" s="77">
        <v>526</v>
      </c>
      <c r="G19" s="77">
        <v>1937</v>
      </c>
      <c r="H19" s="77">
        <v>585</v>
      </c>
      <c r="I19" s="54">
        <f t="shared" si="0"/>
        <v>4362</v>
      </c>
      <c r="J19" s="102" t="str">
        <f>IF(ABS(I19-'Tab X - Overall figures'!F42)&gt;0.5,"***** DIFF"," ")</f>
        <v> </v>
      </c>
      <c r="K19" s="77">
        <v>336</v>
      </c>
      <c r="L19" s="77">
        <v>190</v>
      </c>
      <c r="M19" s="77">
        <v>105</v>
      </c>
      <c r="N19" s="77">
        <v>61</v>
      </c>
      <c r="O19" s="54">
        <f t="shared" si="1"/>
        <v>692</v>
      </c>
      <c r="P19" s="102" t="str">
        <f>IF(ABS(O19-'Tab X - Overall figures'!Q42)&gt;0.5,"***** DIFF"," ")</f>
        <v> </v>
      </c>
    </row>
    <row r="21" spans="4:15" ht="19.5" thickBot="1">
      <c r="D21" s="31" t="s">
        <v>145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4:15" ht="9" customHeight="1">
      <c r="D22" s="53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2:15" ht="16.5" thickBot="1">
      <c r="B23" s="101"/>
      <c r="D23" s="31" t="s">
        <v>37</v>
      </c>
      <c r="E23" s="104"/>
      <c r="F23" s="104"/>
      <c r="G23" s="104"/>
      <c r="H23" s="104"/>
      <c r="I23" s="104"/>
      <c r="K23" s="31" t="s">
        <v>91</v>
      </c>
      <c r="L23" s="104"/>
      <c r="M23" s="104"/>
      <c r="N23" s="104"/>
      <c r="O23" s="104"/>
    </row>
    <row r="24" spans="2:15" ht="63">
      <c r="B24" s="105"/>
      <c r="D24" s="112" t="s">
        <v>41</v>
      </c>
      <c r="E24" s="112" t="s">
        <v>38</v>
      </c>
      <c r="F24" s="112" t="s">
        <v>40</v>
      </c>
      <c r="G24" s="112" t="s">
        <v>39</v>
      </c>
      <c r="H24" s="112" t="s">
        <v>83</v>
      </c>
      <c r="I24" s="112" t="s">
        <v>115</v>
      </c>
      <c r="J24" s="101"/>
      <c r="K24" s="112" t="s">
        <v>41</v>
      </c>
      <c r="L24" s="112" t="s">
        <v>38</v>
      </c>
      <c r="M24" s="112" t="s">
        <v>39</v>
      </c>
      <c r="N24" s="112" t="s">
        <v>84</v>
      </c>
      <c r="O24" s="112" t="s">
        <v>115</v>
      </c>
    </row>
    <row r="25" spans="2:16" ht="15.75">
      <c r="B25" s="101">
        <v>1996</v>
      </c>
      <c r="D25" s="77">
        <v>1279</v>
      </c>
      <c r="E25" s="77">
        <v>216</v>
      </c>
      <c r="F25" s="77">
        <v>300</v>
      </c>
      <c r="G25" s="77">
        <v>2293</v>
      </c>
      <c r="H25" s="77">
        <v>310</v>
      </c>
      <c r="I25" s="54">
        <f>SUM(D25:H25)</f>
        <v>4398</v>
      </c>
      <c r="J25" s="102" t="str">
        <f>IF(ABS(I25-'Tab X - Overall figures'!J33)&gt;0.5,"***** DIFF"," ")</f>
        <v> </v>
      </c>
      <c r="K25" s="100">
        <v>540</v>
      </c>
      <c r="L25" s="100">
        <v>100</v>
      </c>
      <c r="M25" s="100">
        <v>118</v>
      </c>
      <c r="N25" s="100">
        <v>32</v>
      </c>
      <c r="O25" s="106">
        <f aca="true" t="shared" si="2" ref="O25:O35">SUM(K25:N25)</f>
        <v>790</v>
      </c>
      <c r="P25" s="102" t="str">
        <f>IF(ABS(O25-'Tab X - Overall figures'!S33)&gt;0.5,"***** DIFF"," ")</f>
        <v> </v>
      </c>
    </row>
    <row r="26" spans="2:16" ht="15.75">
      <c r="B26" s="101">
        <v>1997</v>
      </c>
      <c r="D26" s="77">
        <v>1211</v>
      </c>
      <c r="E26" s="77">
        <v>210</v>
      </c>
      <c r="F26" s="77">
        <v>358</v>
      </c>
      <c r="G26" s="77">
        <v>2365</v>
      </c>
      <c r="H26" s="77">
        <v>280</v>
      </c>
      <c r="I26" s="54">
        <f aca="true" t="shared" si="3" ref="I26:I35">SUM(D26:H26)</f>
        <v>4424</v>
      </c>
      <c r="J26" s="102" t="str">
        <f>IF(ABS(I26-'Tab X - Overall figures'!J34)&gt;0.5,"***** DIFF"," ")</f>
        <v> </v>
      </c>
      <c r="K26" s="100">
        <v>505</v>
      </c>
      <c r="L26" s="100">
        <v>78</v>
      </c>
      <c r="M26" s="100">
        <v>138</v>
      </c>
      <c r="N26" s="100">
        <v>24</v>
      </c>
      <c r="O26" s="106">
        <f t="shared" si="2"/>
        <v>745</v>
      </c>
      <c r="P26" s="102" t="str">
        <f>IF(ABS(O26-'Tab X - Overall figures'!S34)&gt;0.5,"***** DIFF"," ")</f>
        <v> </v>
      </c>
    </row>
    <row r="27" spans="2:16" ht="15.75">
      <c r="B27" s="101">
        <v>1998</v>
      </c>
      <c r="D27" s="77">
        <v>1156</v>
      </c>
      <c r="E27" s="77">
        <v>210</v>
      </c>
      <c r="F27" s="77">
        <v>371</v>
      </c>
      <c r="G27" s="77">
        <v>2390</v>
      </c>
      <c r="H27" s="77">
        <v>330</v>
      </c>
      <c r="I27" s="54">
        <f t="shared" si="3"/>
        <v>4457</v>
      </c>
      <c r="J27" s="102" t="str">
        <f>IF(ABS(I27-'Tab X - Overall figures'!J35)&gt;0.5,"***** DIFF"," ")</f>
        <v> </v>
      </c>
      <c r="K27" s="100">
        <v>455</v>
      </c>
      <c r="L27" s="100">
        <v>64</v>
      </c>
      <c r="M27" s="100">
        <v>153</v>
      </c>
      <c r="N27" s="100">
        <v>26</v>
      </c>
      <c r="O27" s="106">
        <f t="shared" si="2"/>
        <v>698</v>
      </c>
      <c r="P27" s="102" t="str">
        <f>IF(ABS(O27-'Tab X - Overall figures'!S35)&gt;0.5,"***** DIFF"," ")</f>
        <v> </v>
      </c>
    </row>
    <row r="28" spans="2:16" ht="15.75">
      <c r="B28" s="101">
        <v>1999</v>
      </c>
      <c r="D28" s="77">
        <v>1143</v>
      </c>
      <c r="E28" s="77">
        <v>189</v>
      </c>
      <c r="F28" s="77">
        <v>431</v>
      </c>
      <c r="G28" s="77">
        <v>2004</v>
      </c>
      <c r="H28" s="77">
        <v>308</v>
      </c>
      <c r="I28" s="54">
        <f t="shared" si="3"/>
        <v>4075</v>
      </c>
      <c r="J28" s="102" t="str">
        <f>IF(ABS(I28-'Tab X - Overall figures'!J36)&gt;0.5,"***** DIFF"," ")</f>
        <v> </v>
      </c>
      <c r="K28" s="100">
        <v>430</v>
      </c>
      <c r="L28" s="100">
        <v>69</v>
      </c>
      <c r="M28" s="100">
        <v>108</v>
      </c>
      <c r="N28" s="100">
        <v>18</v>
      </c>
      <c r="O28" s="106">
        <f t="shared" si="2"/>
        <v>625</v>
      </c>
      <c r="P28" s="102" t="str">
        <f>IF(ABS(O28-'Tab X - Overall figures'!S36)&gt;0.5,"***** DIFF"," ")</f>
        <v> </v>
      </c>
    </row>
    <row r="29" spans="2:16" ht="15.75">
      <c r="B29" s="101">
        <v>2000</v>
      </c>
      <c r="D29" s="77">
        <v>997</v>
      </c>
      <c r="E29" s="77">
        <v>176</v>
      </c>
      <c r="F29" s="77">
        <v>475</v>
      </c>
      <c r="G29" s="77">
        <v>1978</v>
      </c>
      <c r="H29" s="77">
        <v>268</v>
      </c>
      <c r="I29" s="54">
        <f t="shared" si="3"/>
        <v>3894</v>
      </c>
      <c r="J29" s="102" t="str">
        <f>IF(ABS(I29-'Tab X - Overall figures'!J37)&gt;0.5,"***** DIFF"," ")</f>
        <v> </v>
      </c>
      <c r="K29" s="100">
        <v>378</v>
      </c>
      <c r="L29" s="100">
        <v>65</v>
      </c>
      <c r="M29" s="100">
        <v>94</v>
      </c>
      <c r="N29" s="100">
        <v>24</v>
      </c>
      <c r="O29" s="106">
        <f t="shared" si="2"/>
        <v>561</v>
      </c>
      <c r="P29" s="102" t="str">
        <f>IF(ABS(O29-'Tab X - Overall figures'!S37)&gt;0.5,"***** DIFF"," ")</f>
        <v> </v>
      </c>
    </row>
    <row r="30" spans="2:16" ht="15.75">
      <c r="B30" s="101">
        <v>2001</v>
      </c>
      <c r="D30" s="77">
        <v>918</v>
      </c>
      <c r="E30" s="77">
        <v>171</v>
      </c>
      <c r="F30" s="77">
        <v>454</v>
      </c>
      <c r="G30" s="77">
        <v>1952</v>
      </c>
      <c r="H30" s="77">
        <v>263</v>
      </c>
      <c r="I30" s="54">
        <f t="shared" si="3"/>
        <v>3758</v>
      </c>
      <c r="J30" s="102" t="str">
        <f>IF(ABS(I30-'Tab X - Overall figures'!J38)&gt;0.5,"***** DIFF"," ")</f>
        <v> </v>
      </c>
      <c r="K30" s="100">
        <v>353</v>
      </c>
      <c r="L30" s="100">
        <v>56</v>
      </c>
      <c r="M30" s="100">
        <v>110</v>
      </c>
      <c r="N30" s="100">
        <v>25</v>
      </c>
      <c r="O30" s="106">
        <f t="shared" si="2"/>
        <v>544</v>
      </c>
      <c r="P30" s="102" t="str">
        <f>IF(ABS(O30-'Tab X - Overall figures'!S38)&gt;0.5,"***** DIFF"," ")</f>
        <v> </v>
      </c>
    </row>
    <row r="31" spans="2:16" ht="15.75">
      <c r="B31" s="101">
        <v>2002</v>
      </c>
      <c r="D31" s="77">
        <v>893</v>
      </c>
      <c r="E31" s="77">
        <v>152</v>
      </c>
      <c r="F31" s="77">
        <v>456</v>
      </c>
      <c r="G31" s="77">
        <v>1782</v>
      </c>
      <c r="H31" s="77">
        <v>250</v>
      </c>
      <c r="I31" s="54">
        <f t="shared" si="3"/>
        <v>3533</v>
      </c>
      <c r="J31" s="102" t="str">
        <f>IF(ABS(I31-'Tab X - Overall figures'!J39)&gt;0.5,"***** DIFF"," ")</f>
        <v> </v>
      </c>
      <c r="K31" s="100">
        <v>340</v>
      </c>
      <c r="L31" s="100">
        <v>46</v>
      </c>
      <c r="M31" s="100">
        <v>111</v>
      </c>
      <c r="N31" s="100">
        <v>30</v>
      </c>
      <c r="O31" s="106">
        <f t="shared" si="2"/>
        <v>527</v>
      </c>
      <c r="P31" s="102" t="str">
        <f>IF(ABS(O31-'Tab X - Overall figures'!S39)&gt;0.5,"***** DIFF"," ")</f>
        <v> </v>
      </c>
    </row>
    <row r="32" spans="2:16" ht="15.75">
      <c r="B32" s="101">
        <v>2003</v>
      </c>
      <c r="D32" s="77">
        <v>775</v>
      </c>
      <c r="E32" s="77">
        <v>139</v>
      </c>
      <c r="F32" s="77">
        <v>417</v>
      </c>
      <c r="G32" s="77">
        <v>1699</v>
      </c>
      <c r="H32" s="77">
        <v>263</v>
      </c>
      <c r="I32" s="54">
        <f t="shared" si="3"/>
        <v>3293</v>
      </c>
      <c r="J32" s="102" t="str">
        <f>IF(ABS(I32-'Tab X - Overall figures'!J40)&gt;0.5,"***** DIFF"," ")</f>
        <v> </v>
      </c>
      <c r="K32" s="100">
        <v>273</v>
      </c>
      <c r="L32" s="100">
        <v>48</v>
      </c>
      <c r="M32" s="100">
        <v>93</v>
      </c>
      <c r="N32" s="100">
        <v>18</v>
      </c>
      <c r="O32" s="106">
        <f t="shared" si="2"/>
        <v>432</v>
      </c>
      <c r="P32" s="102" t="str">
        <f>IF(ABS(O32-'Tab X - Overall figures'!S40)&gt;0.5,"***** DIFF"," ")</f>
        <v> </v>
      </c>
    </row>
    <row r="33" spans="2:16" ht="15.75">
      <c r="B33" s="101">
        <v>2004</v>
      </c>
      <c r="D33" s="77">
        <v>750</v>
      </c>
      <c r="E33" s="77">
        <v>128</v>
      </c>
      <c r="F33" s="77">
        <v>395</v>
      </c>
      <c r="G33" s="77">
        <v>1581</v>
      </c>
      <c r="H33" s="77">
        <v>220</v>
      </c>
      <c r="I33" s="54">
        <f t="shared" si="3"/>
        <v>3074</v>
      </c>
      <c r="J33" s="102" t="str">
        <f>IF(ABS(I33-'Tab X - Overall figures'!J41)&gt;0.5,"***** DIFF"," ")</f>
        <v> </v>
      </c>
      <c r="K33" s="100">
        <v>247</v>
      </c>
      <c r="L33" s="100">
        <v>40</v>
      </c>
      <c r="M33" s="100">
        <v>77</v>
      </c>
      <c r="N33" s="100">
        <v>20</v>
      </c>
      <c r="O33" s="106">
        <f t="shared" si="2"/>
        <v>384</v>
      </c>
      <c r="P33" s="102" t="str">
        <f>IF(ABS(O33-'Tab X - Overall figures'!S41)&gt;0.5,"***** DIFF"," ")</f>
        <v> </v>
      </c>
    </row>
    <row r="34" spans="2:16" ht="15.75">
      <c r="B34" s="101">
        <v>2005</v>
      </c>
      <c r="D34" s="77">
        <v>741</v>
      </c>
      <c r="E34" s="77">
        <v>132</v>
      </c>
      <c r="F34" s="77">
        <v>403</v>
      </c>
      <c r="G34" s="77">
        <v>1458</v>
      </c>
      <c r="H34" s="77">
        <v>215</v>
      </c>
      <c r="I34" s="54">
        <f t="shared" si="3"/>
        <v>2949</v>
      </c>
      <c r="J34" s="102" t="str">
        <f>IF(ABS(I34-'Tab X - Overall figures'!J42)&gt;0.5,"***** DIFF"," ")</f>
        <v> </v>
      </c>
      <c r="K34" s="100">
        <v>244</v>
      </c>
      <c r="L34" s="100">
        <v>30</v>
      </c>
      <c r="M34" s="100">
        <v>69</v>
      </c>
      <c r="N34" s="100">
        <v>25</v>
      </c>
      <c r="O34" s="106">
        <f t="shared" si="2"/>
        <v>368</v>
      </c>
      <c r="P34" s="102" t="str">
        <f>IF(ABS(O34-'Tab X - Overall figures'!S42)&gt;0.5,"***** DIFF"," ")</f>
        <v> </v>
      </c>
    </row>
    <row r="35" spans="2:16" ht="15.75">
      <c r="B35" s="101">
        <v>2006</v>
      </c>
      <c r="D35" s="77">
        <v>745</v>
      </c>
      <c r="E35" s="77">
        <v>141</v>
      </c>
      <c r="F35" s="77">
        <v>408</v>
      </c>
      <c r="G35" s="77">
        <v>1430</v>
      </c>
      <c r="H35" s="77">
        <v>215</v>
      </c>
      <c r="I35" s="54">
        <f t="shared" si="3"/>
        <v>2939</v>
      </c>
      <c r="J35" s="102" t="str">
        <f>IF(ABS(I35-'Tab X - Overall figures'!J43)&gt;0.5,"***** DIFF"," ")</f>
        <v> </v>
      </c>
      <c r="K35" s="100">
        <v>247</v>
      </c>
      <c r="L35" s="100">
        <v>40</v>
      </c>
      <c r="M35" s="100">
        <v>70</v>
      </c>
      <c r="N35" s="100">
        <v>16</v>
      </c>
      <c r="O35" s="106">
        <f t="shared" si="2"/>
        <v>373</v>
      </c>
      <c r="P35" s="102" t="str">
        <f>IF(ABS(O35-'Tab X - Overall figures'!S43)&gt;0.5,"***** DIFF"," ")</f>
        <v> </v>
      </c>
    </row>
    <row r="36" ht="9" customHeight="1"/>
    <row r="37" ht="15.75">
      <c r="D37" s="111" t="s">
        <v>107</v>
      </c>
    </row>
    <row r="38" ht="9" customHeight="1"/>
    <row r="39" spans="2:15" ht="15.75">
      <c r="B39" s="101">
        <v>1996</v>
      </c>
      <c r="D39" s="55">
        <f aca="true" t="shared" si="4" ref="D39:I48">D25/D10</f>
        <v>0.9335766423357664</v>
      </c>
      <c r="E39" s="55">
        <f t="shared" si="4"/>
        <v>0.496551724137931</v>
      </c>
      <c r="F39" s="55">
        <f t="shared" si="4"/>
        <v>0.8522727272727273</v>
      </c>
      <c r="G39" s="55">
        <f t="shared" si="4"/>
        <v>0.9626364399664148</v>
      </c>
      <c r="H39" s="55">
        <f t="shared" si="4"/>
        <v>0.54673721340388</v>
      </c>
      <c r="I39" s="55">
        <f t="shared" si="4"/>
        <v>0.8613396004700352</v>
      </c>
      <c r="J39" s="55"/>
      <c r="K39" s="55">
        <f aca="true" t="shared" si="5" ref="K39:O48">K25/K10</f>
        <v>0.9152542372881356</v>
      </c>
      <c r="L39" s="55">
        <f t="shared" si="5"/>
        <v>0.5050505050505051</v>
      </c>
      <c r="M39" s="55">
        <f t="shared" si="5"/>
        <v>0.8489208633093526</v>
      </c>
      <c r="N39" s="55">
        <f t="shared" si="5"/>
        <v>0.463768115942029</v>
      </c>
      <c r="O39" s="55">
        <f t="shared" si="5"/>
        <v>0.7931726907630522</v>
      </c>
    </row>
    <row r="40" spans="2:15" ht="15.75">
      <c r="B40" s="101">
        <v>1997</v>
      </c>
      <c r="D40" s="55">
        <f t="shared" si="4"/>
        <v>0.9580696202531646</v>
      </c>
      <c r="E40" s="55">
        <f t="shared" si="4"/>
        <v>0.3265940902021773</v>
      </c>
      <c r="F40" s="55">
        <f t="shared" si="4"/>
        <v>0.7442827442827443</v>
      </c>
      <c r="G40" s="55">
        <f t="shared" si="4"/>
        <v>1.0246967071057191</v>
      </c>
      <c r="H40" s="55">
        <f t="shared" si="4"/>
        <v>0.45161290322580644</v>
      </c>
      <c r="I40" s="55">
        <f t="shared" si="4"/>
        <v>0.8322046651617758</v>
      </c>
      <c r="J40" s="55"/>
      <c r="K40" s="55">
        <f t="shared" si="5"/>
        <v>0.9148550724637681</v>
      </c>
      <c r="L40" s="55">
        <f t="shared" si="5"/>
        <v>0.2184873949579832</v>
      </c>
      <c r="M40" s="55">
        <f t="shared" si="5"/>
        <v>1.0147058823529411</v>
      </c>
      <c r="N40" s="55">
        <f t="shared" si="5"/>
        <v>0.3380281690140845</v>
      </c>
      <c r="O40" s="55">
        <f t="shared" si="5"/>
        <v>0.6675627240143369</v>
      </c>
    </row>
    <row r="41" spans="2:15" ht="15.75">
      <c r="B41" s="101">
        <v>1998</v>
      </c>
      <c r="D41" s="55">
        <f t="shared" si="4"/>
        <v>0.9897260273972602</v>
      </c>
      <c r="E41" s="55">
        <f t="shared" si="4"/>
        <v>0.30837004405286345</v>
      </c>
      <c r="F41" s="55">
        <f t="shared" si="4"/>
        <v>0.8812351543942993</v>
      </c>
      <c r="G41" s="55">
        <f t="shared" si="4"/>
        <v>0.9851607584501236</v>
      </c>
      <c r="H41" s="55">
        <f t="shared" si="4"/>
        <v>0.5564924114671164</v>
      </c>
      <c r="I41" s="55">
        <f t="shared" si="4"/>
        <v>0.8426923804121762</v>
      </c>
      <c r="J41" s="55"/>
      <c r="K41" s="55">
        <f t="shared" si="5"/>
        <v>0.9680851063829787</v>
      </c>
      <c r="L41" s="55">
        <f t="shared" si="5"/>
        <v>0.1641025641025641</v>
      </c>
      <c r="M41" s="55">
        <f t="shared" si="5"/>
        <v>1.0551724137931036</v>
      </c>
      <c r="N41" s="55">
        <f t="shared" si="5"/>
        <v>0.35135135135135137</v>
      </c>
      <c r="O41" s="55">
        <f t="shared" si="5"/>
        <v>0.6468952734012975</v>
      </c>
    </row>
    <row r="42" spans="2:15" ht="15.75">
      <c r="B42" s="101">
        <v>1999</v>
      </c>
      <c r="D42" s="55">
        <f t="shared" si="4"/>
        <v>1.0150976909413854</v>
      </c>
      <c r="E42" s="55">
        <f t="shared" si="4"/>
        <v>0.2850678733031674</v>
      </c>
      <c r="F42" s="55">
        <f t="shared" si="4"/>
        <v>0.832046332046332</v>
      </c>
      <c r="G42" s="55">
        <f t="shared" si="4"/>
        <v>0.9886531820424272</v>
      </c>
      <c r="H42" s="55">
        <f t="shared" si="4"/>
        <v>0.5074135090609555</v>
      </c>
      <c r="I42" s="55">
        <f t="shared" si="4"/>
        <v>0.8247318356607974</v>
      </c>
      <c r="J42" s="55"/>
      <c r="K42" s="55">
        <f t="shared" si="5"/>
        <v>0.9090909090909091</v>
      </c>
      <c r="L42" s="55">
        <f t="shared" si="5"/>
        <v>0.1820580474934037</v>
      </c>
      <c r="M42" s="55">
        <f t="shared" si="5"/>
        <v>1</v>
      </c>
      <c r="N42" s="55">
        <f t="shared" si="5"/>
        <v>0.34615384615384615</v>
      </c>
      <c r="O42" s="55">
        <f t="shared" si="5"/>
        <v>0.6175889328063241</v>
      </c>
    </row>
    <row r="43" spans="2:15" ht="15.75">
      <c r="B43" s="101">
        <v>2000</v>
      </c>
      <c r="D43" s="55">
        <f t="shared" si="4"/>
        <v>1.0101317122593718</v>
      </c>
      <c r="E43" s="55">
        <f t="shared" si="4"/>
        <v>0.2825040128410915</v>
      </c>
      <c r="F43" s="55">
        <f t="shared" si="4"/>
        <v>0.9099616858237548</v>
      </c>
      <c r="G43" s="55">
        <f t="shared" si="4"/>
        <v>0.9073394495412844</v>
      </c>
      <c r="H43" s="55">
        <f t="shared" si="4"/>
        <v>0.4527027027027027</v>
      </c>
      <c r="I43" s="55">
        <f t="shared" si="4"/>
        <v>0.7940456769983687</v>
      </c>
      <c r="J43" s="55"/>
      <c r="K43" s="55">
        <f t="shared" si="5"/>
        <v>0.9021479713603818</v>
      </c>
      <c r="L43" s="55">
        <f t="shared" si="5"/>
        <v>0.18624641833810887</v>
      </c>
      <c r="M43" s="55">
        <f t="shared" si="5"/>
        <v>0.706766917293233</v>
      </c>
      <c r="N43" s="55">
        <f t="shared" si="5"/>
        <v>0.3116883116883117</v>
      </c>
      <c r="O43" s="55">
        <f t="shared" si="5"/>
        <v>0.5736196319018405</v>
      </c>
    </row>
    <row r="44" spans="2:15" ht="15.75">
      <c r="B44" s="101">
        <v>2001</v>
      </c>
      <c r="D44" s="55">
        <f t="shared" si="4"/>
        <v>0.918918918918919</v>
      </c>
      <c r="E44" s="55">
        <f t="shared" si="4"/>
        <v>0.31433823529411764</v>
      </c>
      <c r="F44" s="55">
        <f t="shared" si="4"/>
        <v>0.7681895093062606</v>
      </c>
      <c r="G44" s="55">
        <f t="shared" si="4"/>
        <v>0.8880800727934486</v>
      </c>
      <c r="H44" s="55">
        <f t="shared" si="4"/>
        <v>0.4790528233151184</v>
      </c>
      <c r="I44" s="55">
        <f t="shared" si="4"/>
        <v>0.7699241958615037</v>
      </c>
      <c r="J44" s="55"/>
      <c r="K44" s="55">
        <f t="shared" si="5"/>
        <v>0.8325471698113207</v>
      </c>
      <c r="L44" s="55">
        <f t="shared" si="5"/>
        <v>0.1958041958041958</v>
      </c>
      <c r="M44" s="55">
        <f t="shared" si="5"/>
        <v>0.8527131782945736</v>
      </c>
      <c r="N44" s="55">
        <f t="shared" si="5"/>
        <v>0.46296296296296297</v>
      </c>
      <c r="O44" s="55">
        <f t="shared" si="5"/>
        <v>0.6091825307950728</v>
      </c>
    </row>
    <row r="45" spans="2:15" ht="15.75">
      <c r="B45" s="101">
        <v>2002</v>
      </c>
      <c r="D45" s="55">
        <f t="shared" si="4"/>
        <v>0.9530416221985059</v>
      </c>
      <c r="E45" s="55">
        <f t="shared" si="4"/>
        <v>0.30278884462151395</v>
      </c>
      <c r="F45" s="55">
        <f t="shared" si="4"/>
        <v>0.8014059753954306</v>
      </c>
      <c r="G45" s="55">
        <f t="shared" si="4"/>
        <v>0.8401697312588402</v>
      </c>
      <c r="H45" s="55">
        <f t="shared" si="4"/>
        <v>0.43782837127845886</v>
      </c>
      <c r="I45" s="55">
        <f t="shared" si="4"/>
        <v>0.7517021276595744</v>
      </c>
      <c r="J45" s="55"/>
      <c r="K45" s="55">
        <f t="shared" si="5"/>
        <v>0.8717948717948718</v>
      </c>
      <c r="L45" s="55">
        <f t="shared" si="5"/>
        <v>0.17100371747211895</v>
      </c>
      <c r="M45" s="55">
        <f t="shared" si="5"/>
        <v>0.7985611510791367</v>
      </c>
      <c r="N45" s="55">
        <f t="shared" si="5"/>
        <v>0.44776119402985076</v>
      </c>
      <c r="O45" s="55">
        <f t="shared" si="5"/>
        <v>0.6092485549132948</v>
      </c>
    </row>
    <row r="46" spans="2:15" ht="15.75">
      <c r="B46" s="101">
        <v>2003</v>
      </c>
      <c r="D46" s="55">
        <f t="shared" si="4"/>
        <v>0.9639303482587065</v>
      </c>
      <c r="E46" s="55">
        <f t="shared" si="4"/>
        <v>0.27416173570019725</v>
      </c>
      <c r="F46" s="55">
        <f t="shared" si="4"/>
        <v>0.7897727272727273</v>
      </c>
      <c r="G46" s="55">
        <f t="shared" si="4"/>
        <v>0.8361220472440944</v>
      </c>
      <c r="H46" s="55">
        <f t="shared" si="4"/>
        <v>0.47731397459165154</v>
      </c>
      <c r="I46" s="55">
        <f t="shared" si="4"/>
        <v>0.7446856625961104</v>
      </c>
      <c r="J46" s="55"/>
      <c r="K46" s="55">
        <f t="shared" si="5"/>
        <v>0.8478260869565217</v>
      </c>
      <c r="L46" s="55">
        <f t="shared" si="5"/>
        <v>0.17582417582417584</v>
      </c>
      <c r="M46" s="55">
        <f t="shared" si="5"/>
        <v>0.7209302325581395</v>
      </c>
      <c r="N46" s="55">
        <f t="shared" si="5"/>
        <v>0.34615384615384615</v>
      </c>
      <c r="O46" s="55">
        <f t="shared" si="5"/>
        <v>0.5567010309278351</v>
      </c>
    </row>
    <row r="47" spans="2:15" ht="15.75">
      <c r="B47" s="101">
        <v>2004</v>
      </c>
      <c r="D47" s="55">
        <f t="shared" si="4"/>
        <v>0.8771929824561403</v>
      </c>
      <c r="E47" s="55">
        <f t="shared" si="4"/>
        <v>0.2838137472283814</v>
      </c>
      <c r="F47" s="55">
        <f t="shared" si="4"/>
        <v>0.7538167938931297</v>
      </c>
      <c r="G47" s="55">
        <f t="shared" si="4"/>
        <v>0.8174767321613237</v>
      </c>
      <c r="H47" s="55">
        <f t="shared" si="4"/>
        <v>0.36666666666666664</v>
      </c>
      <c r="I47" s="55">
        <f t="shared" si="4"/>
        <v>0.7043996333638863</v>
      </c>
      <c r="J47" s="55"/>
      <c r="K47" s="55">
        <f t="shared" si="5"/>
        <v>0.7462235649546828</v>
      </c>
      <c r="L47" s="55">
        <f t="shared" si="5"/>
        <v>0.19704433497536947</v>
      </c>
      <c r="M47" s="55">
        <f t="shared" si="5"/>
        <v>0.9390243902439024</v>
      </c>
      <c r="N47" s="55">
        <f t="shared" si="5"/>
        <v>0.26666666666666666</v>
      </c>
      <c r="O47" s="55">
        <f t="shared" si="5"/>
        <v>0.5557163531114327</v>
      </c>
    </row>
    <row r="48" spans="2:15" ht="15.75">
      <c r="B48" s="101">
        <v>2005</v>
      </c>
      <c r="D48" s="55">
        <f t="shared" si="4"/>
        <v>0.8288590604026845</v>
      </c>
      <c r="E48" s="55">
        <f t="shared" si="4"/>
        <v>0.3142857142857143</v>
      </c>
      <c r="F48" s="55">
        <f t="shared" si="4"/>
        <v>0.7661596958174905</v>
      </c>
      <c r="G48" s="55">
        <f t="shared" si="4"/>
        <v>0.7527103768714507</v>
      </c>
      <c r="H48" s="55">
        <f t="shared" si="4"/>
        <v>0.36752136752136755</v>
      </c>
      <c r="I48" s="55">
        <f t="shared" si="4"/>
        <v>0.6760660247592847</v>
      </c>
      <c r="J48" s="55"/>
      <c r="K48" s="55">
        <f t="shared" si="5"/>
        <v>0.7261904761904762</v>
      </c>
      <c r="L48" s="55">
        <f t="shared" si="5"/>
        <v>0.15789473684210525</v>
      </c>
      <c r="M48" s="55">
        <f t="shared" si="5"/>
        <v>0.6571428571428571</v>
      </c>
      <c r="N48" s="55">
        <f t="shared" si="5"/>
        <v>0.4098360655737705</v>
      </c>
      <c r="O48" s="55">
        <f t="shared" si="5"/>
        <v>0.5317919075144508</v>
      </c>
    </row>
    <row r="49" spans="2:15" ht="8.25" customHeight="1" thickBot="1">
      <c r="B49" s="109"/>
      <c r="C49" s="104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</row>
    <row r="50" ht="9" customHeight="1"/>
    <row r="51" spans="2:15" ht="13.5" customHeight="1">
      <c r="B51" s="135" t="s">
        <v>48</v>
      </c>
      <c r="C51" s="136"/>
      <c r="D51" s="136" t="s">
        <v>86</v>
      </c>
      <c r="E51" s="136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3.5" customHeight="1">
      <c r="B52" s="136"/>
      <c r="C52" s="136"/>
      <c r="D52" s="136" t="s">
        <v>142</v>
      </c>
      <c r="E52" s="136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3.5" customHeight="1">
      <c r="B53" s="136"/>
      <c r="C53" s="136"/>
      <c r="D53" s="136"/>
      <c r="E53" s="136" t="s">
        <v>87</v>
      </c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3.5" customHeight="1">
      <c r="B54" s="136"/>
      <c r="C54" s="136"/>
      <c r="D54" s="136"/>
      <c r="E54" s="136" t="s">
        <v>88</v>
      </c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ht="13.5" customHeight="1">
      <c r="B55" s="136"/>
      <c r="C55" s="136"/>
      <c r="D55" s="136"/>
      <c r="E55" s="136" t="s">
        <v>89</v>
      </c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3.5" customHeight="1">
      <c r="B56" s="136"/>
      <c r="C56" s="136"/>
      <c r="D56" s="136"/>
      <c r="E56" s="136" t="s">
        <v>90</v>
      </c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13.5" customHeight="1">
      <c r="B57" s="136"/>
      <c r="C57" s="136"/>
      <c r="D57" s="136"/>
      <c r="E57" s="136" t="s">
        <v>141</v>
      </c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ht="13.5" customHeight="1">
      <c r="B58" s="136"/>
      <c r="C58" s="136"/>
      <c r="D58" s="136"/>
      <c r="E58" s="136" t="s">
        <v>140</v>
      </c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ht="13.5" customHeight="1">
      <c r="B59" s="136"/>
      <c r="C59" s="136"/>
      <c r="D59" s="136" t="s">
        <v>93</v>
      </c>
      <c r="E59" s="136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3.5" customHeight="1">
      <c r="B60" s="136"/>
      <c r="C60" s="136"/>
      <c r="D60" s="136" t="s">
        <v>92</v>
      </c>
      <c r="E60" s="136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ht="13.5" customHeight="1">
      <c r="B61" s="136"/>
      <c r="C61" s="136"/>
      <c r="D61" s="136" t="s">
        <v>94</v>
      </c>
      <c r="E61" s="136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3.5" customHeight="1">
      <c r="B62" s="135" t="s">
        <v>59</v>
      </c>
      <c r="C62" s="136"/>
      <c r="D62" s="136" t="s">
        <v>95</v>
      </c>
      <c r="E62" s="136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ht="13.5" customHeight="1">
      <c r="B63" s="135" t="s">
        <v>47</v>
      </c>
      <c r="C63" s="136"/>
      <c r="D63" s="136" t="s">
        <v>96</v>
      </c>
      <c r="E63" s="136"/>
      <c r="F63" s="2"/>
      <c r="G63" s="2"/>
      <c r="H63" s="2"/>
      <c r="I63" s="2"/>
      <c r="J63" s="2"/>
      <c r="K63" s="2"/>
      <c r="L63" s="2"/>
      <c r="M63" s="2"/>
      <c r="N63" s="2"/>
      <c r="O63" s="2"/>
    </row>
    <row r="65" ht="201" customHeight="1"/>
  </sheetData>
  <printOptions/>
  <pageMargins left="0.75" right="0.75" top="0.73" bottom="0.8" header="0.5" footer="0.5"/>
  <pageSetup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140625" style="0" customWidth="1"/>
    <col min="3" max="4" width="14.7109375" style="0" customWidth="1"/>
    <col min="5" max="5" width="1.421875" style="0" customWidth="1"/>
    <col min="6" max="6" width="10.7109375" style="0" customWidth="1"/>
    <col min="7" max="7" width="5.28125" style="0" customWidth="1"/>
    <col min="8" max="9" width="14.7109375" style="0" customWidth="1"/>
    <col min="10" max="10" width="2.140625" style="0" customWidth="1"/>
    <col min="11" max="11" width="10.7109375" style="0" customWidth="1"/>
    <col min="12" max="12" width="2.421875" style="0" customWidth="1"/>
    <col min="13" max="13" width="55.8515625" style="0" customWidth="1"/>
  </cols>
  <sheetData>
    <row r="1" ht="12.75">
      <c r="A1" t="s">
        <v>162</v>
      </c>
    </row>
    <row r="2" spans="2:3" ht="18.75">
      <c r="B2" s="64" t="s">
        <v>119</v>
      </c>
      <c r="C2" s="133"/>
    </row>
    <row r="3" spans="2:3" ht="18.75">
      <c r="B3" s="64" t="s">
        <v>120</v>
      </c>
      <c r="C3" s="133"/>
    </row>
    <row r="4" spans="2:3" ht="18.75">
      <c r="B4" s="64" t="s">
        <v>118</v>
      </c>
      <c r="C4" s="133"/>
    </row>
    <row r="5" spans="2:3" ht="18.75">
      <c r="B5" s="64" t="s">
        <v>124</v>
      </c>
      <c r="C5" s="133"/>
    </row>
    <row r="7" spans="1:14" ht="16.5" thickBot="1">
      <c r="A7" s="66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66"/>
      <c r="M7" s="66"/>
      <c r="N7" s="66"/>
    </row>
    <row r="8" spans="2:14" ht="101.25" customHeight="1">
      <c r="B8" s="113"/>
      <c r="C8" s="128" t="s">
        <v>123</v>
      </c>
      <c r="D8" s="129" t="s">
        <v>112</v>
      </c>
      <c r="E8" s="113"/>
      <c r="F8" s="129" t="s">
        <v>125</v>
      </c>
      <c r="H8" s="129" t="s">
        <v>123</v>
      </c>
      <c r="I8" s="129" t="s">
        <v>112</v>
      </c>
      <c r="J8" s="113"/>
      <c r="K8" s="131" t="s">
        <v>125</v>
      </c>
      <c r="L8" s="66"/>
      <c r="M8" s="66"/>
      <c r="N8" s="66"/>
    </row>
    <row r="9" spans="2:14" ht="33.75" customHeight="1" thickBot="1">
      <c r="B9" s="125" t="s">
        <v>14</v>
      </c>
      <c r="C9" s="139" t="s">
        <v>111</v>
      </c>
      <c r="D9" s="140" t="s">
        <v>153</v>
      </c>
      <c r="E9" s="126"/>
      <c r="F9" s="130"/>
      <c r="G9" s="127"/>
      <c r="H9" s="140" t="s">
        <v>111</v>
      </c>
      <c r="I9" s="140" t="s">
        <v>153</v>
      </c>
      <c r="J9" s="126"/>
      <c r="K9" s="132"/>
      <c r="L9" s="66"/>
      <c r="M9" s="66"/>
      <c r="N9" s="66"/>
    </row>
    <row r="10" spans="2:14" ht="6" customHeight="1">
      <c r="B10" s="113"/>
      <c r="C10" s="118"/>
      <c r="D10" s="118"/>
      <c r="E10" s="118"/>
      <c r="F10" s="113"/>
      <c r="H10" s="118"/>
      <c r="I10" s="118"/>
      <c r="J10" s="118"/>
      <c r="K10" s="113"/>
      <c r="L10" s="66"/>
      <c r="M10" s="66"/>
      <c r="N10" s="66"/>
    </row>
    <row r="11" spans="2:14" ht="20.25" customHeight="1">
      <c r="B11" s="113"/>
      <c r="C11" s="119"/>
      <c r="D11" s="121" t="s">
        <v>114</v>
      </c>
      <c r="E11" s="119"/>
      <c r="F11" s="113" t="s">
        <v>117</v>
      </c>
      <c r="H11" s="119"/>
      <c r="I11" s="121" t="s">
        <v>114</v>
      </c>
      <c r="J11" s="121"/>
      <c r="K11" s="113" t="s">
        <v>117</v>
      </c>
      <c r="L11" s="66"/>
      <c r="M11" s="66"/>
      <c r="N11" s="66"/>
    </row>
    <row r="12" spans="2:14" ht="6" customHeight="1">
      <c r="B12" s="113"/>
      <c r="C12" s="119"/>
      <c r="D12" s="119"/>
      <c r="E12" s="119"/>
      <c r="F12" s="113"/>
      <c r="H12" s="66"/>
      <c r="I12" s="66"/>
      <c r="J12" s="66"/>
      <c r="K12" s="66"/>
      <c r="L12" s="66"/>
      <c r="M12" s="66"/>
      <c r="N12" s="66"/>
    </row>
    <row r="13" spans="2:14" ht="15.75">
      <c r="B13" s="122" t="s">
        <v>115</v>
      </c>
      <c r="C13" s="119"/>
      <c r="D13" s="119"/>
      <c r="E13" s="119"/>
      <c r="F13" s="113"/>
      <c r="H13" s="123" t="s">
        <v>116</v>
      </c>
      <c r="I13" s="66"/>
      <c r="J13" s="66"/>
      <c r="K13" s="66"/>
      <c r="L13" s="66"/>
      <c r="M13" s="66"/>
      <c r="N13" s="66"/>
    </row>
    <row r="14" spans="2:14" ht="15.75">
      <c r="B14" s="113"/>
      <c r="C14" s="119"/>
      <c r="D14" s="119"/>
      <c r="E14" s="119"/>
      <c r="F14" s="113"/>
      <c r="H14" s="66"/>
      <c r="I14" s="66"/>
      <c r="J14" s="66"/>
      <c r="K14" s="66"/>
      <c r="L14" s="66"/>
      <c r="M14" s="66"/>
      <c r="N14" s="66"/>
    </row>
    <row r="15" spans="2:14" ht="15.75">
      <c r="B15" s="114" t="s">
        <v>7</v>
      </c>
      <c r="C15" s="141">
        <v>0.766</v>
      </c>
      <c r="D15" s="138">
        <v>2.698</v>
      </c>
      <c r="E15" s="120"/>
      <c r="F15" s="124">
        <f aca="true" t="shared" si="0" ref="F15:F22">C15/D15</f>
        <v>0.28391401037805786</v>
      </c>
      <c r="H15" s="141">
        <v>0.095</v>
      </c>
      <c r="I15" s="138">
        <v>0.22</v>
      </c>
      <c r="J15" s="83"/>
      <c r="K15" s="124">
        <f aca="true" t="shared" si="1" ref="K15:K22">H15/I15</f>
        <v>0.4318181818181818</v>
      </c>
      <c r="L15" s="66"/>
      <c r="M15" s="66"/>
      <c r="N15" s="66"/>
    </row>
    <row r="16" spans="2:14" ht="15.75">
      <c r="B16" s="114" t="s">
        <v>8</v>
      </c>
      <c r="C16" s="141">
        <v>0.5519999999999999</v>
      </c>
      <c r="D16" s="138">
        <v>2.338</v>
      </c>
      <c r="E16" s="120"/>
      <c r="F16" s="124">
        <f t="shared" si="0"/>
        <v>0.23609923011120612</v>
      </c>
      <c r="H16" s="141">
        <v>0.058</v>
      </c>
      <c r="I16" s="138">
        <v>0.103</v>
      </c>
      <c r="J16" s="83"/>
      <c r="K16" s="124">
        <f t="shared" si="1"/>
        <v>0.5631067961165049</v>
      </c>
      <c r="L16" s="66"/>
      <c r="M16" s="66"/>
      <c r="N16" s="66"/>
    </row>
    <row r="17" spans="2:14" ht="15.75">
      <c r="B17" s="114" t="s">
        <v>9</v>
      </c>
      <c r="C17" s="141">
        <v>0.45899999999999996</v>
      </c>
      <c r="D17" s="138">
        <v>1.86</v>
      </c>
      <c r="E17" s="120"/>
      <c r="F17" s="124">
        <f t="shared" si="0"/>
        <v>0.24677419354838706</v>
      </c>
      <c r="H17" s="141">
        <v>0.044</v>
      </c>
      <c r="I17" s="138">
        <v>0.079</v>
      </c>
      <c r="J17" s="83"/>
      <c r="K17" s="124">
        <f t="shared" si="1"/>
        <v>0.5569620253164557</v>
      </c>
      <c r="L17" s="66"/>
      <c r="M17" s="66"/>
      <c r="N17" s="66"/>
    </row>
    <row r="18" spans="2:14" ht="15.75">
      <c r="B18" s="114" t="s">
        <v>10</v>
      </c>
      <c r="C18" s="141">
        <v>0.34900000000000003</v>
      </c>
      <c r="D18" s="138">
        <v>1.305</v>
      </c>
      <c r="E18" s="120"/>
      <c r="F18" s="124">
        <f t="shared" si="0"/>
        <v>0.26743295019157093</v>
      </c>
      <c r="H18" s="141">
        <v>0.033</v>
      </c>
      <c r="I18" s="138">
        <v>0.084</v>
      </c>
      <c r="J18" s="83"/>
      <c r="K18" s="124">
        <f t="shared" si="1"/>
        <v>0.39285714285714285</v>
      </c>
      <c r="L18" s="66"/>
      <c r="M18" s="66"/>
      <c r="N18" s="66"/>
    </row>
    <row r="19" spans="2:14" ht="15.75">
      <c r="B19" s="114" t="s">
        <v>11</v>
      </c>
      <c r="C19" s="141">
        <v>0.269</v>
      </c>
      <c r="D19" s="138">
        <v>1.138</v>
      </c>
      <c r="E19" s="120"/>
      <c r="F19" s="124">
        <f t="shared" si="0"/>
        <v>0.2363796133567663</v>
      </c>
      <c r="H19" s="141">
        <v>0.03</v>
      </c>
      <c r="I19" s="138">
        <v>0.067</v>
      </c>
      <c r="J19" s="83"/>
      <c r="K19" s="124">
        <f t="shared" si="1"/>
        <v>0.4477611940298507</v>
      </c>
      <c r="L19" s="66"/>
      <c r="M19" s="66"/>
      <c r="N19" s="66"/>
    </row>
    <row r="20" spans="2:14" ht="15.75">
      <c r="B20" s="114" t="s">
        <v>12</v>
      </c>
      <c r="C20" s="141">
        <v>0.21</v>
      </c>
      <c r="D20" s="138">
        <v>0.71</v>
      </c>
      <c r="E20" s="120"/>
      <c r="F20" s="124">
        <f t="shared" si="0"/>
        <v>0.29577464788732394</v>
      </c>
      <c r="H20" s="141">
        <v>0.032</v>
      </c>
      <c r="I20" s="138">
        <v>0.071</v>
      </c>
      <c r="J20" s="83"/>
      <c r="K20" s="124">
        <f t="shared" si="1"/>
        <v>0.45070422535211274</v>
      </c>
      <c r="L20" s="66"/>
      <c r="M20" s="66"/>
      <c r="N20" s="66"/>
    </row>
    <row r="21" spans="2:14" ht="15.75">
      <c r="B21" s="114" t="s">
        <v>13</v>
      </c>
      <c r="C21" s="141">
        <v>0.197</v>
      </c>
      <c r="D21" s="138">
        <v>0.584</v>
      </c>
      <c r="E21" s="120"/>
      <c r="F21" s="124">
        <f t="shared" si="0"/>
        <v>0.3373287671232877</v>
      </c>
      <c r="H21" s="141">
        <v>0.047</v>
      </c>
      <c r="I21" s="138">
        <v>0.172</v>
      </c>
      <c r="J21" s="83"/>
      <c r="K21" s="124">
        <f t="shared" si="1"/>
        <v>0.2732558139534884</v>
      </c>
      <c r="L21" s="66"/>
      <c r="M21" s="66"/>
      <c r="N21" s="66"/>
    </row>
    <row r="22" spans="2:14" ht="15.75">
      <c r="B22" s="115" t="s">
        <v>113</v>
      </c>
      <c r="C22" s="141">
        <v>0.384</v>
      </c>
      <c r="D22" s="138">
        <v>1.394</v>
      </c>
      <c r="E22" s="120"/>
      <c r="F22" s="124">
        <f t="shared" si="0"/>
        <v>0.2754662840746055</v>
      </c>
      <c r="H22" s="141">
        <v>0.046</v>
      </c>
      <c r="I22" s="138">
        <v>0.105</v>
      </c>
      <c r="J22" s="83"/>
      <c r="K22" s="124">
        <f t="shared" si="1"/>
        <v>0.4380952380952381</v>
      </c>
      <c r="L22" s="66"/>
      <c r="M22" s="66"/>
      <c r="N22" s="66"/>
    </row>
    <row r="23" spans="1:14" ht="15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4" ht="15.75">
      <c r="A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ht="15.75">
      <c r="A25" s="66"/>
      <c r="B25" s="123" t="s">
        <v>38</v>
      </c>
      <c r="C25" s="66"/>
      <c r="D25" s="66"/>
      <c r="E25" s="66"/>
      <c r="F25" s="66"/>
      <c r="G25" s="66"/>
      <c r="H25" s="123" t="s">
        <v>121</v>
      </c>
      <c r="I25" s="66"/>
      <c r="J25" s="66"/>
      <c r="K25" s="66"/>
      <c r="L25" s="66"/>
      <c r="M25" s="66"/>
      <c r="N25" s="66"/>
    </row>
    <row r="26" spans="1:14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2:14" ht="15.75">
      <c r="B27" s="114" t="s">
        <v>7</v>
      </c>
      <c r="C27" s="141">
        <v>0.017</v>
      </c>
      <c r="D27" s="138">
        <v>0.171</v>
      </c>
      <c r="E27" s="83"/>
      <c r="F27" s="124">
        <f aca="true" t="shared" si="2" ref="F27:F34">C27/D27</f>
        <v>0.09941520467836257</v>
      </c>
      <c r="H27" s="134">
        <f>C15-H15-C27</f>
        <v>0.654</v>
      </c>
      <c r="I27" s="142">
        <f>D15-I15-D27</f>
        <v>2.307</v>
      </c>
      <c r="J27" s="117"/>
      <c r="K27" s="124">
        <f aca="true" t="shared" si="3" ref="K27:K34">H27/I27</f>
        <v>0.2834850455136541</v>
      </c>
      <c r="M27" s="66"/>
      <c r="N27" s="66"/>
    </row>
    <row r="28" spans="2:14" ht="15.75">
      <c r="B28" s="114" t="s">
        <v>8</v>
      </c>
      <c r="C28" s="141">
        <v>0.022</v>
      </c>
      <c r="D28" s="138">
        <v>0.177</v>
      </c>
      <c r="E28" s="83"/>
      <c r="F28" s="124">
        <f t="shared" si="2"/>
        <v>0.12429378531073446</v>
      </c>
      <c r="H28" s="134">
        <f aca="true" t="shared" si="4" ref="H28:H34">C16-H16-C28</f>
        <v>0.4719999999999999</v>
      </c>
      <c r="I28" s="142">
        <f aca="true" t="shared" si="5" ref="I28:I34">D16-I16-D28</f>
        <v>2.058</v>
      </c>
      <c r="J28" s="117"/>
      <c r="K28" s="124">
        <f t="shared" si="3"/>
        <v>0.22934888241010687</v>
      </c>
      <c r="M28" s="66"/>
      <c r="N28" s="66"/>
    </row>
    <row r="29" spans="2:14" ht="15.75">
      <c r="B29" s="114" t="s">
        <v>9</v>
      </c>
      <c r="C29" s="141">
        <v>0.022</v>
      </c>
      <c r="D29" s="138">
        <v>0.127</v>
      </c>
      <c r="E29" s="83"/>
      <c r="F29" s="124">
        <f t="shared" si="2"/>
        <v>0.1732283464566929</v>
      </c>
      <c r="H29" s="134">
        <f t="shared" si="4"/>
        <v>0.39299999999999996</v>
      </c>
      <c r="I29" s="142">
        <f t="shared" si="5"/>
        <v>1.6540000000000001</v>
      </c>
      <c r="J29" s="117"/>
      <c r="K29" s="124">
        <f t="shared" si="3"/>
        <v>0.23760580411124543</v>
      </c>
      <c r="M29" s="66"/>
      <c r="N29" s="66"/>
    </row>
    <row r="30" spans="2:14" ht="15.75">
      <c r="B30" s="114" t="s">
        <v>10</v>
      </c>
      <c r="C30" s="141">
        <v>0.015</v>
      </c>
      <c r="D30" s="138">
        <v>0.099</v>
      </c>
      <c r="E30" s="83"/>
      <c r="F30" s="124">
        <f t="shared" si="2"/>
        <v>0.1515151515151515</v>
      </c>
      <c r="H30" s="134">
        <f t="shared" si="4"/>
        <v>0.30100000000000005</v>
      </c>
      <c r="I30" s="142">
        <f t="shared" si="5"/>
        <v>1.1219999999999999</v>
      </c>
      <c r="J30" s="117"/>
      <c r="K30" s="124">
        <f t="shared" si="3"/>
        <v>0.26827094474153307</v>
      </c>
      <c r="M30" s="66"/>
      <c r="N30" s="66"/>
    </row>
    <row r="31" spans="2:14" ht="15.75">
      <c r="B31" s="114" t="s">
        <v>11</v>
      </c>
      <c r="C31" s="141">
        <v>0.008</v>
      </c>
      <c r="D31" s="138">
        <v>0.053</v>
      </c>
      <c r="E31" s="83"/>
      <c r="F31" s="124">
        <f t="shared" si="2"/>
        <v>0.1509433962264151</v>
      </c>
      <c r="H31" s="134">
        <f t="shared" si="4"/>
        <v>0.231</v>
      </c>
      <c r="I31" s="142">
        <f t="shared" si="5"/>
        <v>1.018</v>
      </c>
      <c r="J31" s="117"/>
      <c r="K31" s="124">
        <f t="shared" si="3"/>
        <v>0.2269155206286837</v>
      </c>
      <c r="M31" s="66"/>
      <c r="N31" s="66"/>
    </row>
    <row r="32" spans="2:14" ht="15.75">
      <c r="B32" s="114" t="s">
        <v>12</v>
      </c>
      <c r="C32" s="141">
        <v>0.005</v>
      </c>
      <c r="D32" s="138">
        <v>0.047</v>
      </c>
      <c r="E32" s="83"/>
      <c r="F32" s="124">
        <f t="shared" si="2"/>
        <v>0.10638297872340426</v>
      </c>
      <c r="H32" s="134">
        <f t="shared" si="4"/>
        <v>0.173</v>
      </c>
      <c r="I32" s="142">
        <f t="shared" si="5"/>
        <v>0.592</v>
      </c>
      <c r="J32" s="117"/>
      <c r="K32" s="124">
        <f t="shared" si="3"/>
        <v>0.2922297297297297</v>
      </c>
      <c r="M32" s="66"/>
      <c r="N32" s="66"/>
    </row>
    <row r="33" spans="2:14" ht="15.75">
      <c r="B33" s="114" t="s">
        <v>13</v>
      </c>
      <c r="C33" s="141">
        <v>0.003</v>
      </c>
      <c r="D33" s="138">
        <v>0.024</v>
      </c>
      <c r="E33" s="83"/>
      <c r="F33" s="124">
        <f t="shared" si="2"/>
        <v>0.125</v>
      </c>
      <c r="H33" s="134">
        <f t="shared" si="4"/>
        <v>0.14700000000000002</v>
      </c>
      <c r="I33" s="142">
        <f t="shared" si="5"/>
        <v>0.38799999999999996</v>
      </c>
      <c r="J33" s="117"/>
      <c r="K33" s="124">
        <f t="shared" si="3"/>
        <v>0.3788659793814434</v>
      </c>
      <c r="M33" s="66"/>
      <c r="N33" s="66"/>
    </row>
    <row r="34" spans="2:14" ht="15.75">
      <c r="B34" s="115" t="s">
        <v>113</v>
      </c>
      <c r="C34" s="141">
        <v>0.013</v>
      </c>
      <c r="D34" s="138">
        <v>0.091</v>
      </c>
      <c r="E34" s="83"/>
      <c r="F34" s="124">
        <f t="shared" si="2"/>
        <v>0.14285714285714285</v>
      </c>
      <c r="H34" s="134">
        <f t="shared" si="4"/>
        <v>0.325</v>
      </c>
      <c r="I34" s="142">
        <f t="shared" si="5"/>
        <v>1.198</v>
      </c>
      <c r="J34" s="117"/>
      <c r="K34" s="124">
        <f t="shared" si="3"/>
        <v>0.27128547579298834</v>
      </c>
      <c r="M34" s="66"/>
      <c r="N34" s="66"/>
    </row>
    <row r="35" spans="2:14" ht="16.5" thickBot="1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66"/>
      <c r="M35" s="66"/>
      <c r="N35" s="66"/>
    </row>
    <row r="36" spans="2:14" ht="15.75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4" ht="15.75">
      <c r="A37" s="36"/>
      <c r="B37" s="116" t="s">
        <v>59</v>
      </c>
      <c r="C37" s="66" t="s">
        <v>139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15.75">
      <c r="A38" s="36"/>
      <c r="B38" s="11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4" ht="15.75">
      <c r="A39" s="36"/>
      <c r="B39" s="17" t="s">
        <v>122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1:14" ht="15.75">
      <c r="A40" s="36"/>
      <c r="B40" s="116" t="s">
        <v>128</v>
      </c>
      <c r="C40" s="66" t="s">
        <v>126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1:14" ht="15.75">
      <c r="A41" s="36"/>
      <c r="B41" s="116"/>
      <c r="C41" s="66" t="s">
        <v>127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1:14" ht="15.75">
      <c r="A42" s="36"/>
      <c r="B42" s="116"/>
      <c r="C42" s="66" t="s">
        <v>152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1:14" ht="15.75">
      <c r="A43" s="36"/>
      <c r="B43" s="116" t="s">
        <v>129</v>
      </c>
      <c r="C43" s="66" t="s">
        <v>130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4" ht="15.75">
      <c r="A44" s="36"/>
      <c r="B44" s="116"/>
      <c r="C44" s="66" t="s">
        <v>131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14" ht="15.75">
      <c r="A45" s="36"/>
      <c r="B45" s="116"/>
      <c r="C45" s="66" t="s">
        <v>132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</row>
    <row r="46" spans="1:14" ht="15.75">
      <c r="A46" s="36"/>
      <c r="B46" s="116" t="s">
        <v>133</v>
      </c>
      <c r="C46" s="66" t="s">
        <v>134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ht="15.75">
      <c r="A47" s="36"/>
      <c r="B47" s="66"/>
      <c r="C47" s="66" t="s">
        <v>135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1:14" ht="15.75">
      <c r="A48" s="36"/>
      <c r="B48" s="116" t="s">
        <v>136</v>
      </c>
      <c r="C48" s="66" t="s">
        <v>137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1:14" ht="15.75">
      <c r="A49" s="36"/>
      <c r="B49" s="116"/>
      <c r="C49" s="66" t="s">
        <v>138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</row>
    <row r="50" ht="159" customHeight="1"/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0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7.140625" style="0" customWidth="1"/>
    <col min="4" max="4" width="12.57421875" style="0" customWidth="1"/>
    <col min="5" max="5" width="12.140625" style="0" customWidth="1"/>
  </cols>
  <sheetData>
    <row r="2" ht="12.75">
      <c r="B2" s="62" t="s">
        <v>73</v>
      </c>
    </row>
    <row r="49" spans="3:5" ht="54" customHeight="1">
      <c r="C49" s="58" t="s">
        <v>2</v>
      </c>
      <c r="D49" s="59" t="s">
        <v>15</v>
      </c>
      <c r="E49" s="59" t="s">
        <v>72</v>
      </c>
    </row>
    <row r="50" spans="3:5" ht="15.75">
      <c r="C50" s="58">
        <v>1980</v>
      </c>
      <c r="D50" s="57">
        <f>'Tab X - Overall figures'!H17</f>
        <v>700</v>
      </c>
      <c r="E50" s="74">
        <f>'Tab X - Overall figures'!D17</f>
        <v>753</v>
      </c>
    </row>
    <row r="51" spans="3:5" ht="15.75">
      <c r="C51" s="58">
        <v>1981</v>
      </c>
      <c r="D51" s="57">
        <f>'Tab X - Overall figures'!H18</f>
        <v>677</v>
      </c>
      <c r="E51" s="74">
        <f>'Tab X - Overall figures'!D18</f>
        <v>732</v>
      </c>
    </row>
    <row r="52" spans="3:5" ht="15.75">
      <c r="C52" s="58">
        <v>1982</v>
      </c>
      <c r="D52" s="57">
        <f>'Tab X - Overall figures'!H19</f>
        <v>701</v>
      </c>
      <c r="E52" s="74">
        <f>'Tab X - Overall figures'!D19</f>
        <v>749</v>
      </c>
    </row>
    <row r="53" spans="3:5" ht="15.75">
      <c r="C53" s="58">
        <v>1983</v>
      </c>
      <c r="D53" s="57">
        <f>'Tab X - Overall figures'!H20</f>
        <v>624</v>
      </c>
      <c r="E53" s="74">
        <f>'Tab X - Overall figures'!D20</f>
        <v>656</v>
      </c>
    </row>
    <row r="54" spans="3:5" ht="15.75">
      <c r="C54" s="58">
        <v>1984</v>
      </c>
      <c r="D54" s="57">
        <f>'Tab X - Overall figures'!H21</f>
        <v>599</v>
      </c>
      <c r="E54" s="74">
        <f>'Tab X - Overall figures'!D21</f>
        <v>621</v>
      </c>
    </row>
    <row r="55" spans="3:5" ht="15.75">
      <c r="C55" s="58">
        <v>1985</v>
      </c>
      <c r="D55" s="57">
        <f>'Tab X - Overall figures'!H22</f>
        <v>602</v>
      </c>
      <c r="E55" s="74">
        <f>'Tab X - Overall figures'!D22</f>
        <v>614</v>
      </c>
    </row>
    <row r="56" spans="3:5" ht="15.75">
      <c r="C56" s="58">
        <v>1986</v>
      </c>
      <c r="D56" s="57">
        <f>'Tab X - Overall figures'!H23</f>
        <v>601</v>
      </c>
      <c r="E56" s="74">
        <f>'Tab X - Overall figures'!D23</f>
        <v>615</v>
      </c>
    </row>
    <row r="57" spans="3:5" ht="15.75">
      <c r="C57" s="58">
        <v>1987</v>
      </c>
      <c r="D57" s="57">
        <f>'Tab X - Overall figures'!H24</f>
        <v>556</v>
      </c>
      <c r="E57" s="74">
        <f>'Tab X - Overall figures'!D24</f>
        <v>586</v>
      </c>
    </row>
    <row r="58" spans="3:5" ht="15.75">
      <c r="C58" s="58">
        <v>1988</v>
      </c>
      <c r="D58" s="57">
        <f>'Tab X - Overall figures'!H25</f>
        <v>554</v>
      </c>
      <c r="E58" s="74">
        <f>'Tab X - Overall figures'!D25</f>
        <v>564</v>
      </c>
    </row>
    <row r="59" spans="3:5" ht="15.75">
      <c r="C59" s="58">
        <v>1989</v>
      </c>
      <c r="D59" s="57">
        <f>'Tab X - Overall figures'!H26</f>
        <v>553</v>
      </c>
      <c r="E59" s="74">
        <f>'Tab X - Overall figures'!D26</f>
        <v>564</v>
      </c>
    </row>
    <row r="60" spans="3:5" ht="15.75">
      <c r="C60" s="58">
        <v>1990</v>
      </c>
      <c r="D60" s="57">
        <f>'Tab X - Overall figures'!H27</f>
        <v>546</v>
      </c>
      <c r="E60" s="74">
        <f>'Tab X - Overall figures'!D27</f>
        <v>555</v>
      </c>
    </row>
    <row r="61" spans="3:5" ht="15.75">
      <c r="C61" s="58">
        <v>1991</v>
      </c>
      <c r="D61" s="57">
        <f>'Tab X - Overall figures'!H28</f>
        <v>491</v>
      </c>
      <c r="E61" s="74">
        <f>'Tab X - Overall figures'!D28</f>
        <v>521</v>
      </c>
    </row>
    <row r="62" spans="3:5" ht="15.75">
      <c r="C62" s="58">
        <v>1992</v>
      </c>
      <c r="D62" s="57">
        <f>'Tab X - Overall figures'!H29</f>
        <v>463</v>
      </c>
      <c r="E62" s="74">
        <f>'Tab X - Overall figures'!D29</f>
        <v>472</v>
      </c>
    </row>
    <row r="63" spans="3:5" ht="15.75">
      <c r="C63" s="58">
        <v>1993</v>
      </c>
      <c r="D63" s="57">
        <f>'Tab X - Overall figures'!H30</f>
        <v>399</v>
      </c>
      <c r="E63" s="74">
        <f>'Tab X - Overall figures'!D30</f>
        <v>410</v>
      </c>
    </row>
    <row r="64" spans="3:5" ht="15.75">
      <c r="C64" s="58">
        <v>1994</v>
      </c>
      <c r="D64" s="57">
        <f>'Tab X - Overall figures'!H31</f>
        <v>363</v>
      </c>
      <c r="E64" s="74">
        <f>'Tab X - Overall figures'!D31</f>
        <v>359</v>
      </c>
    </row>
    <row r="65" spans="3:5" ht="15.75">
      <c r="C65" s="58">
        <v>1995</v>
      </c>
      <c r="D65" s="57">
        <f>'Tab X - Overall figures'!H32</f>
        <v>409</v>
      </c>
      <c r="E65" s="74">
        <f>'Tab X - Overall figures'!D32</f>
        <v>427</v>
      </c>
    </row>
    <row r="66" spans="3:5" ht="15.75">
      <c r="C66" s="58">
        <v>1996</v>
      </c>
      <c r="D66" s="57">
        <f>'Tab X - Overall figures'!H33</f>
        <v>357</v>
      </c>
      <c r="E66" s="74">
        <f>'Tab X - Overall figures'!D33</f>
        <v>367</v>
      </c>
    </row>
    <row r="67" spans="3:5" ht="15.75">
      <c r="C67" s="58">
        <v>1997</v>
      </c>
      <c r="D67" s="57">
        <f>'Tab X - Overall figures'!H34</f>
        <v>377</v>
      </c>
      <c r="E67" s="74">
        <f>'Tab X - Overall figures'!D34</f>
        <v>389</v>
      </c>
    </row>
    <row r="68" spans="3:5" ht="15.75">
      <c r="C68" s="58">
        <v>1998</v>
      </c>
      <c r="D68" s="57">
        <f>'Tab X - Overall figures'!H35</f>
        <v>385</v>
      </c>
      <c r="E68" s="74">
        <f>'Tab X - Overall figures'!D35</f>
        <v>390</v>
      </c>
    </row>
    <row r="69" spans="3:5" ht="15.75">
      <c r="C69" s="58">
        <v>1999</v>
      </c>
      <c r="D69" s="57">
        <f>'Tab X - Overall figures'!H36</f>
        <v>310</v>
      </c>
      <c r="E69" s="74">
        <f>'Tab X - Overall figures'!D36</f>
        <v>324</v>
      </c>
    </row>
    <row r="70" spans="3:5" ht="15.75">
      <c r="C70" s="58">
        <v>2000</v>
      </c>
      <c r="D70" s="57">
        <f>'Tab X - Overall figures'!H37</f>
        <v>326</v>
      </c>
      <c r="E70" s="74">
        <f>'Tab X - Overall figures'!D37</f>
        <v>343</v>
      </c>
    </row>
    <row r="71" spans="3:5" ht="15.75">
      <c r="C71" s="58">
        <v>2001</v>
      </c>
      <c r="D71" s="57">
        <f>'Tab X - Overall figures'!H38</f>
        <v>348</v>
      </c>
      <c r="E71" s="74">
        <f>'Tab X - Overall figures'!D38</f>
        <v>369</v>
      </c>
    </row>
    <row r="72" spans="3:7" ht="15.75">
      <c r="C72" s="58">
        <v>2002</v>
      </c>
      <c r="D72" s="57">
        <f>'Tab X - Overall figures'!H39</f>
        <v>304</v>
      </c>
      <c r="E72" s="74">
        <f>'Tab X - Overall figures'!D39</f>
        <v>321</v>
      </c>
      <c r="G72" s="35"/>
    </row>
    <row r="73" spans="3:7" ht="15.75">
      <c r="C73" s="58">
        <v>2003</v>
      </c>
      <c r="D73" s="57">
        <f>'Tab X - Overall figures'!H40</f>
        <v>336</v>
      </c>
      <c r="E73" s="74">
        <f>'Tab X - Overall figures'!D40</f>
        <v>351</v>
      </c>
      <c r="G73" s="35"/>
    </row>
    <row r="74" spans="3:7" ht="15.75">
      <c r="C74" s="58">
        <v>2004</v>
      </c>
      <c r="D74" s="57">
        <f>'Tab X - Overall figures'!H41</f>
        <v>308</v>
      </c>
      <c r="E74" s="74">
        <f>'Tab X - Overall figures'!D41</f>
        <v>326</v>
      </c>
      <c r="G74" s="35"/>
    </row>
    <row r="75" spans="3:7" ht="15.75">
      <c r="C75" s="58">
        <v>2005</v>
      </c>
      <c r="D75" s="57">
        <f>'Tab X - Overall figures'!H42</f>
        <v>286</v>
      </c>
      <c r="E75" s="74">
        <f>'Tab X - Overall figures'!D42</f>
        <v>294</v>
      </c>
      <c r="G75" s="35"/>
    </row>
    <row r="76" spans="3:5" ht="15.75">
      <c r="C76" s="58">
        <v>2006</v>
      </c>
      <c r="D76" s="57">
        <f>'Tab X - Overall figures'!H43</f>
        <v>314</v>
      </c>
      <c r="E76" s="74">
        <f>'Tab X - Overall figures'!D43</f>
        <v>327</v>
      </c>
    </row>
    <row r="77" spans="2:5" ht="12.75">
      <c r="B77" s="56"/>
      <c r="C77" s="34"/>
      <c r="E77" s="33"/>
    </row>
    <row r="78" spans="2:5" ht="12.75">
      <c r="B78" s="56"/>
      <c r="C78" s="34"/>
      <c r="E78" s="33"/>
    </row>
    <row r="79" spans="2:5" ht="12.75">
      <c r="B79" s="56"/>
      <c r="C79" s="34"/>
      <c r="E79" s="33"/>
    </row>
    <row r="80" spans="3:5" ht="12.75">
      <c r="C80" s="34"/>
      <c r="E80" s="33"/>
    </row>
  </sheetData>
  <printOptions/>
  <pageMargins left="0.75" right="0.75" top="0.72" bottom="0.87" header="0.5" footer="0.5"/>
  <pageSetup fitToHeight="1" fitToWidth="1" horizontalDpi="600" verticalDpi="600" orientation="portrait" paperSize="9" scale="68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3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3" max="3" width="11.00390625" style="0" customWidth="1"/>
    <col min="4" max="4" width="11.57421875" style="0" customWidth="1"/>
    <col min="5" max="5" width="13.7109375" style="0" customWidth="1"/>
    <col min="6" max="6" width="13.140625" style="0" customWidth="1"/>
    <col min="7" max="7" width="14.00390625" style="0" customWidth="1"/>
  </cols>
  <sheetData>
    <row r="2" ht="12.75">
      <c r="B2" s="62" t="s">
        <v>73</v>
      </c>
    </row>
    <row r="53" ht="0.75" customHeight="1"/>
    <row r="54" spans="4:7" ht="36.75" customHeight="1">
      <c r="D54" s="58" t="s">
        <v>2</v>
      </c>
      <c r="E54" s="59" t="s">
        <v>0</v>
      </c>
      <c r="F54" s="59" t="s">
        <v>4</v>
      </c>
      <c r="G54" s="59" t="s">
        <v>5</v>
      </c>
    </row>
    <row r="55" spans="4:7" ht="15.75">
      <c r="D55" s="58">
        <v>1980</v>
      </c>
      <c r="E55" s="54">
        <f>'Tab X - Overall figures'!I17</f>
        <v>8839</v>
      </c>
      <c r="F55" s="57">
        <f>'Tab X - Overall figures'!J17</f>
        <v>9539</v>
      </c>
      <c r="G55" s="57">
        <f>'Tab X - Overall figures'!F17</f>
        <v>8744</v>
      </c>
    </row>
    <row r="56" spans="4:7" ht="15.75">
      <c r="D56" s="58">
        <v>1981</v>
      </c>
      <c r="E56" s="54">
        <f>'Tab X - Overall figures'!I18</f>
        <v>8840</v>
      </c>
      <c r="F56" s="57">
        <f>'Tab X - Overall figures'!J18</f>
        <v>9517</v>
      </c>
      <c r="G56" s="57">
        <f>'Tab X - Overall figures'!F18</f>
        <v>9080</v>
      </c>
    </row>
    <row r="57" spans="4:7" ht="15.75">
      <c r="D57" s="58">
        <v>1982</v>
      </c>
      <c r="E57" s="54">
        <f>'Tab X - Overall figures'!I19</f>
        <v>9260</v>
      </c>
      <c r="F57" s="57">
        <f>'Tab X - Overall figures'!J19</f>
        <v>9961</v>
      </c>
      <c r="G57" s="57">
        <f>'Tab X - Overall figures'!F19</f>
        <v>8664</v>
      </c>
    </row>
    <row r="58" spans="4:7" ht="15.75">
      <c r="D58" s="58">
        <v>1983</v>
      </c>
      <c r="E58" s="54">
        <f>'Tab X - Overall figures'!I20</f>
        <v>7633</v>
      </c>
      <c r="F58" s="57">
        <f>'Tab X - Overall figures'!J20</f>
        <v>8257</v>
      </c>
      <c r="G58" s="57">
        <f>'Tab X - Overall figures'!F20</f>
        <v>7512</v>
      </c>
    </row>
    <row r="59" spans="4:7" ht="15.75">
      <c r="D59" s="58">
        <v>1984</v>
      </c>
      <c r="E59" s="54">
        <f>'Tab X - Overall figures'!I21</f>
        <v>7727</v>
      </c>
      <c r="F59" s="57">
        <f>'Tab X - Overall figures'!J21</f>
        <v>8326</v>
      </c>
      <c r="G59" s="57">
        <f>'Tab X - Overall figures'!F21</f>
        <v>7650</v>
      </c>
    </row>
    <row r="60" spans="4:7" ht="15.75">
      <c r="D60" s="58">
        <v>1985</v>
      </c>
      <c r="E60" s="54">
        <f>'Tab X - Overall figures'!I22</f>
        <v>7786</v>
      </c>
      <c r="F60" s="57">
        <f>'Tab X - Overall figures'!J22</f>
        <v>8388</v>
      </c>
      <c r="G60" s="57">
        <f>'Tab X - Overall figures'!F22</f>
        <v>7521</v>
      </c>
    </row>
    <row r="61" spans="4:7" ht="15.75">
      <c r="D61" s="58">
        <v>1986</v>
      </c>
      <c r="E61" s="54">
        <f>'Tab X - Overall figures'!I23</f>
        <v>7422</v>
      </c>
      <c r="F61" s="57">
        <f>'Tab X - Overall figures'!J23</f>
        <v>8023</v>
      </c>
      <c r="G61" s="57">
        <f>'Tab X - Overall figures'!F23</f>
        <v>7065</v>
      </c>
    </row>
    <row r="62" spans="4:7" ht="15.75">
      <c r="D62" s="58">
        <v>1987</v>
      </c>
      <c r="E62" s="54">
        <f>'Tab X - Overall figures'!I24</f>
        <v>6707</v>
      </c>
      <c r="F62" s="57">
        <f>'Tab X - Overall figures'!J24</f>
        <v>7263</v>
      </c>
      <c r="G62" s="57">
        <f>'Tab X - Overall figures'!F24</f>
        <v>6349</v>
      </c>
    </row>
    <row r="63" spans="4:7" ht="15.75">
      <c r="D63" s="58">
        <v>1988</v>
      </c>
      <c r="E63" s="54">
        <f>'Tab X - Overall figures'!I25</f>
        <v>6732</v>
      </c>
      <c r="F63" s="57">
        <f>'Tab X - Overall figures'!J25</f>
        <v>7286</v>
      </c>
      <c r="G63" s="57">
        <f>'Tab X - Overall figures'!F25</f>
        <v>6546</v>
      </c>
    </row>
    <row r="64" spans="4:7" ht="15.75">
      <c r="D64" s="58">
        <v>1989</v>
      </c>
      <c r="E64" s="54">
        <f>'Tab X - Overall figures'!I26</f>
        <v>6998</v>
      </c>
      <c r="F64" s="57">
        <f>'Tab X - Overall figures'!J26</f>
        <v>7551</v>
      </c>
      <c r="G64" s="57">
        <f>'Tab X - Overall figures'!F26</f>
        <v>6665</v>
      </c>
    </row>
    <row r="65" spans="4:7" ht="15.75">
      <c r="D65" s="58">
        <v>1990</v>
      </c>
      <c r="E65" s="54">
        <f>'Tab X - Overall figures'!I27</f>
        <v>6252</v>
      </c>
      <c r="F65" s="57">
        <f>'Tab X - Overall figures'!J27</f>
        <v>6798</v>
      </c>
      <c r="G65" s="57">
        <f>'Tab X - Overall figures'!F27</f>
        <v>6461</v>
      </c>
    </row>
    <row r="66" spans="4:7" ht="15.75">
      <c r="D66" s="58">
        <v>1991</v>
      </c>
      <c r="E66" s="54">
        <f>'Tab X - Overall figures'!I28</f>
        <v>5638</v>
      </c>
      <c r="F66" s="57">
        <f>'Tab X - Overall figures'!J28</f>
        <v>6129</v>
      </c>
      <c r="G66" s="57">
        <f>'Tab X - Overall figures'!F28</f>
        <v>6148</v>
      </c>
    </row>
    <row r="67" spans="4:7" ht="15.75">
      <c r="D67" s="58">
        <v>1992</v>
      </c>
      <c r="E67" s="54">
        <f>'Tab X - Overall figures'!I29</f>
        <v>5176</v>
      </c>
      <c r="F67" s="57">
        <f>'Tab X - Overall figures'!J29</f>
        <v>5639</v>
      </c>
      <c r="G67" s="57">
        <f>'Tab X - Overall figures'!F29</f>
        <v>5890</v>
      </c>
    </row>
    <row r="68" spans="4:7" ht="15.75">
      <c r="D68" s="58">
        <v>1993</v>
      </c>
      <c r="E68" s="54">
        <f>'Tab X - Overall figures'!I30</f>
        <v>4454</v>
      </c>
      <c r="F68" s="57">
        <f>'Tab X - Overall figures'!J30</f>
        <v>4853</v>
      </c>
      <c r="G68" s="57">
        <f>'Tab X - Overall figures'!F30</f>
        <v>5399</v>
      </c>
    </row>
    <row r="69" spans="4:7" ht="15.75">
      <c r="D69" s="58">
        <v>1994</v>
      </c>
      <c r="E69" s="54">
        <f>'Tab X - Overall figures'!I31</f>
        <v>5208</v>
      </c>
      <c r="F69" s="57">
        <f>'Tab X - Overall figures'!J31</f>
        <v>5571</v>
      </c>
      <c r="G69" s="57">
        <f>'Tab X - Overall figures'!F31</f>
        <v>5411</v>
      </c>
    </row>
    <row r="70" spans="4:7" ht="15.75">
      <c r="D70" s="58">
        <v>1995</v>
      </c>
      <c r="E70" s="54">
        <f>'Tab X - Overall figures'!I32</f>
        <v>4930</v>
      </c>
      <c r="F70" s="57">
        <f>'Tab X - Overall figures'!J32</f>
        <v>5339</v>
      </c>
      <c r="G70" s="57">
        <f>'Tab X - Overall figures'!F32</f>
        <v>5321</v>
      </c>
    </row>
    <row r="71" spans="4:8" ht="15.75">
      <c r="D71" s="58">
        <v>1996</v>
      </c>
      <c r="E71" s="54">
        <f>'Tab X - Overall figures'!I33</f>
        <v>4041</v>
      </c>
      <c r="F71" s="57">
        <f>'Tab X - Overall figures'!J33</f>
        <v>4398</v>
      </c>
      <c r="G71" s="23"/>
      <c r="H71" s="57">
        <f>'Tab X - Overall figures'!F33</f>
        <v>5106</v>
      </c>
    </row>
    <row r="72" spans="4:8" ht="15.75">
      <c r="D72" s="58">
        <v>1997</v>
      </c>
      <c r="E72" s="54">
        <f>'Tab X - Overall figures'!I34</f>
        <v>4047</v>
      </c>
      <c r="F72" s="57">
        <f>'Tab X - Overall figures'!J34</f>
        <v>4424</v>
      </c>
      <c r="G72" s="23"/>
      <c r="H72" s="57">
        <f>'Tab X - Overall figures'!F34</f>
        <v>5316</v>
      </c>
    </row>
    <row r="73" spans="4:8" ht="15.75">
      <c r="D73" s="58">
        <v>1998</v>
      </c>
      <c r="E73" s="54">
        <f>'Tab X - Overall figures'!I35</f>
        <v>4072</v>
      </c>
      <c r="F73" s="57">
        <f>'Tab X - Overall figures'!J35</f>
        <v>4457</v>
      </c>
      <c r="G73" s="23"/>
      <c r="H73" s="57">
        <f>'Tab X - Overall figures'!F35</f>
        <v>5289</v>
      </c>
    </row>
    <row r="74" spans="4:8" ht="15.75">
      <c r="D74" s="58">
        <v>1999</v>
      </c>
      <c r="E74" s="54">
        <f>'Tab X - Overall figures'!I36</f>
        <v>3765</v>
      </c>
      <c r="F74" s="57">
        <f>'Tab X - Overall figures'!J36</f>
        <v>4075</v>
      </c>
      <c r="G74" s="23"/>
      <c r="H74" s="57">
        <f>'Tab X - Overall figures'!F36</f>
        <v>4941</v>
      </c>
    </row>
    <row r="75" spans="4:8" ht="15.75">
      <c r="D75" s="58">
        <v>2000</v>
      </c>
      <c r="E75" s="54">
        <f>'Tab X - Overall figures'!I37</f>
        <v>3568</v>
      </c>
      <c r="F75" s="57">
        <f>'Tab X - Overall figures'!J37</f>
        <v>3894</v>
      </c>
      <c r="G75" s="23"/>
      <c r="H75" s="57">
        <f>'Tab X - Overall figures'!F37</f>
        <v>4904</v>
      </c>
    </row>
    <row r="76" spans="4:8" ht="15.75">
      <c r="D76" s="58">
        <v>2001</v>
      </c>
      <c r="E76" s="54">
        <f>'Tab X - Overall figures'!I38</f>
        <v>3410</v>
      </c>
      <c r="F76" s="57">
        <f>'Tab X - Overall figures'!J38</f>
        <v>3758</v>
      </c>
      <c r="G76" s="23"/>
      <c r="H76" s="57">
        <f>'Tab X - Overall figures'!F38</f>
        <v>4881</v>
      </c>
    </row>
    <row r="77" spans="4:8" ht="15.75">
      <c r="D77" s="58">
        <v>2002</v>
      </c>
      <c r="E77" s="54">
        <f>'Tab X - Overall figures'!I39</f>
        <v>3229</v>
      </c>
      <c r="F77" s="57">
        <f>'Tab X - Overall figures'!J39</f>
        <v>3533</v>
      </c>
      <c r="G77" s="23"/>
      <c r="H77" s="57">
        <f>'Tab X - Overall figures'!F39</f>
        <v>4700</v>
      </c>
    </row>
    <row r="78" spans="4:8" ht="15.75">
      <c r="D78" s="58">
        <v>2003</v>
      </c>
      <c r="E78" s="54">
        <f>'Tab X - Overall figures'!I40</f>
        <v>2957</v>
      </c>
      <c r="F78" s="57">
        <f>'Tab X - Overall figures'!J40</f>
        <v>3293</v>
      </c>
      <c r="H78" s="57">
        <f>'Tab X - Overall figures'!F40</f>
        <v>4422</v>
      </c>
    </row>
    <row r="79" spans="4:8" ht="15.75">
      <c r="D79" s="58">
        <v>2004</v>
      </c>
      <c r="E79" s="54">
        <f>'Tab X - Overall figures'!I41</f>
        <v>2766</v>
      </c>
      <c r="F79" s="57">
        <f>'Tab X - Overall figures'!J41</f>
        <v>3074</v>
      </c>
      <c r="H79" s="57">
        <f>'Tab X - Overall figures'!F41</f>
        <v>4364</v>
      </c>
    </row>
    <row r="80" spans="4:8" ht="15.75">
      <c r="D80" s="58">
        <v>2005</v>
      </c>
      <c r="E80" s="54">
        <f>'Tab X - Overall figures'!I42</f>
        <v>2663</v>
      </c>
      <c r="F80" s="57">
        <f>'Tab X - Overall figures'!J42</f>
        <v>2949</v>
      </c>
      <c r="H80" s="57">
        <f>'Tab X - Overall figures'!F42</f>
        <v>4362</v>
      </c>
    </row>
    <row r="81" spans="4:8" ht="15.75">
      <c r="D81" s="58">
        <v>2006</v>
      </c>
      <c r="E81" s="54">
        <f>'Tab X - Overall figures'!I43</f>
        <v>2625</v>
      </c>
      <c r="F81" s="57">
        <f>'Tab X - Overall figures'!J43</f>
        <v>2939</v>
      </c>
      <c r="H81" s="26"/>
    </row>
    <row r="82" spans="3:6" ht="15.75">
      <c r="C82" s="54"/>
      <c r="D82" s="24"/>
      <c r="F82" s="26"/>
    </row>
    <row r="83" spans="3:6" ht="15.75">
      <c r="C83" s="54"/>
      <c r="D83" s="24"/>
      <c r="F83" s="26"/>
    </row>
  </sheetData>
  <printOptions/>
  <pageMargins left="0.75" right="0.75" top="0.72" bottom="0.69" header="0.5" footer="0.5"/>
  <pageSetup fitToHeight="1" fitToWidth="1" horizontalDpi="600" verticalDpi="600" orientation="portrait" paperSize="9" scale="67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B3"/>
  <sheetViews>
    <sheetView workbookViewId="0" topLeftCell="A1">
      <selection activeCell="B3" sqref="B3"/>
    </sheetView>
  </sheetViews>
  <sheetFormatPr defaultColWidth="9.140625" defaultRowHeight="12.75"/>
  <sheetData>
    <row r="3" ht="12.75">
      <c r="B3" s="62" t="s">
        <v>46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="55" zoomScaleNormal="55" workbookViewId="0" topLeftCell="A1">
      <selection activeCell="P10" sqref="P10"/>
    </sheetView>
  </sheetViews>
  <sheetFormatPr defaultColWidth="9.140625" defaultRowHeight="12.75"/>
  <sheetData>
    <row r="1" ht="12.75">
      <c r="B1" s="62" t="s">
        <v>42</v>
      </c>
    </row>
    <row r="2" ht="12.75">
      <c r="B2" s="62"/>
    </row>
    <row r="3" ht="12.75">
      <c r="B3" s="63" t="s">
        <v>45</v>
      </c>
    </row>
    <row r="5" spans="2:11" ht="13.5" thickBot="1">
      <c r="B5" s="42" t="s">
        <v>20</v>
      </c>
      <c r="C5" s="43" t="s">
        <v>21</v>
      </c>
      <c r="D5" s="43" t="s">
        <v>22</v>
      </c>
      <c r="E5" s="43" t="s">
        <v>23</v>
      </c>
      <c r="F5" s="43" t="s">
        <v>24</v>
      </c>
      <c r="G5" s="43" t="s">
        <v>25</v>
      </c>
      <c r="H5" s="43" t="s">
        <v>26</v>
      </c>
      <c r="I5" s="43" t="s">
        <v>27</v>
      </c>
      <c r="J5" s="43" t="s">
        <v>28</v>
      </c>
      <c r="K5" s="43" t="s">
        <v>29</v>
      </c>
    </row>
    <row r="6" spans="1:11" ht="15.75">
      <c r="A6" t="s">
        <v>18</v>
      </c>
      <c r="B6" s="27">
        <v>5106</v>
      </c>
      <c r="C6" s="27">
        <v>5319</v>
      </c>
      <c r="D6" s="27">
        <v>5292</v>
      </c>
      <c r="E6" s="28">
        <v>4944</v>
      </c>
      <c r="F6" s="29">
        <v>4908</v>
      </c>
      <c r="G6" s="30">
        <v>4885</v>
      </c>
      <c r="H6" s="30">
        <v>4693</v>
      </c>
      <c r="I6" s="27">
        <v>4410</v>
      </c>
      <c r="J6" s="27">
        <v>4266</v>
      </c>
      <c r="K6" s="27">
        <v>4253</v>
      </c>
    </row>
    <row r="7" spans="1:11" ht="12.75">
      <c r="A7" t="s">
        <v>16</v>
      </c>
      <c r="B7" s="37">
        <v>124183</v>
      </c>
      <c r="C7" s="38">
        <v>125718</v>
      </c>
      <c r="D7" s="39">
        <v>126549</v>
      </c>
      <c r="E7" s="40">
        <v>129085</v>
      </c>
      <c r="F7" s="41">
        <v>128660</v>
      </c>
      <c r="G7" s="41">
        <v>132339</v>
      </c>
      <c r="H7" s="41">
        <v>130820</v>
      </c>
      <c r="I7" s="41">
        <v>132672</v>
      </c>
      <c r="J7" s="41">
        <v>131681</v>
      </c>
      <c r="K7" s="41">
        <v>131989</v>
      </c>
    </row>
    <row r="8" spans="1:11" ht="12.75">
      <c r="A8" t="s">
        <v>19</v>
      </c>
      <c r="B8" s="38">
        <f>B7-B6</f>
        <v>119077</v>
      </c>
      <c r="C8" s="38">
        <f aca="true" t="shared" si="0" ref="C8:K8">C7-C6</f>
        <v>120399</v>
      </c>
      <c r="D8" s="38">
        <f t="shared" si="0"/>
        <v>121257</v>
      </c>
      <c r="E8" s="38">
        <f t="shared" si="0"/>
        <v>124141</v>
      </c>
      <c r="F8" s="38">
        <f t="shared" si="0"/>
        <v>123752</v>
      </c>
      <c r="G8" s="38">
        <f t="shared" si="0"/>
        <v>127454</v>
      </c>
      <c r="H8" s="38">
        <f t="shared" si="0"/>
        <v>126127</v>
      </c>
      <c r="I8" s="38">
        <f t="shared" si="0"/>
        <v>128262</v>
      </c>
      <c r="J8" s="38">
        <f t="shared" si="0"/>
        <v>127415</v>
      </c>
      <c r="K8" s="38">
        <f t="shared" si="0"/>
        <v>127736</v>
      </c>
    </row>
    <row r="9" spans="1:11" ht="12.75">
      <c r="A9" t="s">
        <v>17</v>
      </c>
      <c r="B9" s="44">
        <f>B6/B7</f>
        <v>0.04111673900614416</v>
      </c>
      <c r="C9" s="44">
        <f aca="true" t="shared" si="1" ref="C9:K9">C6/C7</f>
        <v>0.04230897723476352</v>
      </c>
      <c r="D9" s="44">
        <f t="shared" si="1"/>
        <v>0.041817793898015786</v>
      </c>
      <c r="E9" s="44">
        <f t="shared" si="1"/>
        <v>0.03830034473408994</v>
      </c>
      <c r="F9" s="44">
        <f t="shared" si="1"/>
        <v>0.03814705425151562</v>
      </c>
      <c r="G9" s="44">
        <f t="shared" si="1"/>
        <v>0.03691277703473655</v>
      </c>
      <c r="H9" s="44">
        <f t="shared" si="1"/>
        <v>0.03587371961473781</v>
      </c>
      <c r="I9" s="44">
        <f t="shared" si="1"/>
        <v>0.03323986975397974</v>
      </c>
      <c r="J9" s="44">
        <f t="shared" si="1"/>
        <v>0.03239647329531216</v>
      </c>
      <c r="K9" s="44">
        <f t="shared" si="1"/>
        <v>0.03222238216821099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ht="12.75">
      <c r="B1" s="62" t="s">
        <v>42</v>
      </c>
    </row>
    <row r="2" ht="12.75">
      <c r="B2" s="62"/>
    </row>
    <row r="3" ht="12.75">
      <c r="B3" s="63" t="s">
        <v>44</v>
      </c>
    </row>
    <row r="5" spans="3:12" ht="13.5" thickBot="1">
      <c r="C5" s="42" t="s">
        <v>20</v>
      </c>
      <c r="D5" s="43" t="s">
        <v>21</v>
      </c>
      <c r="E5" s="43" t="s">
        <v>22</v>
      </c>
      <c r="F5" s="43" t="s">
        <v>23</v>
      </c>
      <c r="G5" s="43" t="s">
        <v>24</v>
      </c>
      <c r="H5" s="43" t="s">
        <v>25</v>
      </c>
      <c r="I5" s="43" t="s">
        <v>26</v>
      </c>
      <c r="J5" s="43" t="s">
        <v>27</v>
      </c>
      <c r="K5" s="43" t="s">
        <v>28</v>
      </c>
      <c r="L5" s="43" t="s">
        <v>29</v>
      </c>
    </row>
    <row r="6" spans="1:12" ht="12.75">
      <c r="A6" t="s">
        <v>43</v>
      </c>
      <c r="B6" s="45" t="s">
        <v>32</v>
      </c>
      <c r="C6" s="46">
        <v>2523</v>
      </c>
      <c r="D6" s="49">
        <v>2614</v>
      </c>
      <c r="E6" s="48">
        <v>2513</v>
      </c>
      <c r="F6" s="48">
        <v>2335</v>
      </c>
      <c r="G6" s="48">
        <v>2230</v>
      </c>
      <c r="H6" s="48">
        <v>2275</v>
      </c>
      <c r="I6" s="48">
        <v>2205</v>
      </c>
      <c r="J6" s="48">
        <v>1970</v>
      </c>
      <c r="K6" s="48">
        <v>2014</v>
      </c>
      <c r="L6" s="48">
        <v>2039</v>
      </c>
    </row>
    <row r="7" spans="2:12" ht="12.75">
      <c r="B7" s="45" t="s">
        <v>31</v>
      </c>
      <c r="C7" s="46">
        <v>1905</v>
      </c>
      <c r="D7" s="47">
        <v>1980</v>
      </c>
      <c r="E7" s="48">
        <v>2050</v>
      </c>
      <c r="F7" s="48">
        <v>1894</v>
      </c>
      <c r="G7" s="48">
        <v>1921</v>
      </c>
      <c r="H7" s="48">
        <v>1879</v>
      </c>
      <c r="I7" s="48">
        <v>1733</v>
      </c>
      <c r="J7" s="48">
        <v>1677</v>
      </c>
      <c r="K7" s="48">
        <v>1610</v>
      </c>
      <c r="L7" s="48">
        <v>1530</v>
      </c>
    </row>
    <row r="8" spans="2:12" ht="12.75">
      <c r="B8" s="45" t="s">
        <v>30</v>
      </c>
      <c r="C8" s="46">
        <v>678</v>
      </c>
      <c r="D8" s="47">
        <v>722</v>
      </c>
      <c r="E8" s="48">
        <v>726</v>
      </c>
      <c r="F8" s="48">
        <v>712</v>
      </c>
      <c r="G8" s="48">
        <v>753</v>
      </c>
      <c r="H8" s="48">
        <v>727</v>
      </c>
      <c r="I8" s="48">
        <v>762</v>
      </c>
      <c r="J8" s="48">
        <v>774</v>
      </c>
      <c r="K8" s="48">
        <v>740</v>
      </c>
      <c r="L8" s="48">
        <v>783</v>
      </c>
    </row>
    <row r="9" spans="3:12" ht="12.75">
      <c r="C9" s="35">
        <f>C8/SUM(C6:C8)</f>
        <v>0.13278495887191538</v>
      </c>
      <c r="D9" s="35">
        <f aca="true" t="shared" si="0" ref="D9:L9">D8/SUM(D6:D8)</f>
        <v>0.13581640331075998</v>
      </c>
      <c r="E9" s="35">
        <f t="shared" si="0"/>
        <v>0.13726602382302894</v>
      </c>
      <c r="F9" s="35">
        <f t="shared" si="0"/>
        <v>0.144100384537543</v>
      </c>
      <c r="G9" s="35">
        <f t="shared" si="0"/>
        <v>0.15354812398042414</v>
      </c>
      <c r="H9" s="35">
        <f t="shared" si="0"/>
        <v>0.14894488834255276</v>
      </c>
      <c r="I9" s="35">
        <f t="shared" si="0"/>
        <v>0.1621276595744681</v>
      </c>
      <c r="J9" s="35">
        <f t="shared" si="0"/>
        <v>0.17507351277991404</v>
      </c>
      <c r="K9" s="35">
        <f t="shared" si="0"/>
        <v>0.1695692025664528</v>
      </c>
      <c r="L9" s="35">
        <f t="shared" si="0"/>
        <v>0.17991727941176472</v>
      </c>
    </row>
    <row r="11" spans="1:12" ht="12.75">
      <c r="A11" s="50" t="s">
        <v>33</v>
      </c>
      <c r="B11" s="51" t="s">
        <v>6</v>
      </c>
      <c r="C11" s="37">
        <v>65625</v>
      </c>
      <c r="D11" s="38">
        <v>65434</v>
      </c>
      <c r="E11" s="39">
        <v>64161</v>
      </c>
      <c r="F11" s="40">
        <v>66089</v>
      </c>
      <c r="G11" s="41">
        <v>66250</v>
      </c>
      <c r="H11" s="41">
        <v>67194</v>
      </c>
      <c r="I11" s="41">
        <v>64670</v>
      </c>
      <c r="J11" s="41">
        <v>60986</v>
      </c>
      <c r="K11" s="41">
        <v>59562</v>
      </c>
      <c r="L11" s="41">
        <v>58440</v>
      </c>
    </row>
    <row r="12" spans="1:12" ht="12.75">
      <c r="A12" s="45"/>
      <c r="B12" s="45" t="s">
        <v>30</v>
      </c>
      <c r="C12" s="46">
        <v>11595</v>
      </c>
      <c r="D12" s="47">
        <v>12052</v>
      </c>
      <c r="E12" s="48">
        <v>12008</v>
      </c>
      <c r="F12" s="52">
        <v>13269</v>
      </c>
      <c r="G12" s="52">
        <v>14171</v>
      </c>
      <c r="H12" s="52">
        <v>14768</v>
      </c>
      <c r="I12" s="52">
        <v>14156</v>
      </c>
      <c r="J12" s="52">
        <v>13036</v>
      </c>
      <c r="K12" s="52">
        <v>12949</v>
      </c>
      <c r="L12" s="52">
        <v>13324</v>
      </c>
    </row>
    <row r="13" spans="1:12" ht="12.75">
      <c r="A13" s="45"/>
      <c r="B13" s="45" t="s">
        <v>31</v>
      </c>
      <c r="C13" s="46">
        <v>24163</v>
      </c>
      <c r="D13" s="47">
        <v>24155</v>
      </c>
      <c r="E13" s="48">
        <v>23217</v>
      </c>
      <c r="F13" s="52">
        <v>23824</v>
      </c>
      <c r="G13" s="52">
        <v>23876</v>
      </c>
      <c r="H13" s="52">
        <v>23961</v>
      </c>
      <c r="I13" s="52">
        <v>22235</v>
      </c>
      <c r="J13" s="52">
        <v>20370</v>
      </c>
      <c r="K13" s="52">
        <v>18766</v>
      </c>
      <c r="L13" s="52">
        <v>18077</v>
      </c>
    </row>
    <row r="14" spans="1:12" ht="12.75">
      <c r="A14" s="45"/>
      <c r="B14" s="45" t="s">
        <v>32</v>
      </c>
      <c r="C14" s="46">
        <v>29867</v>
      </c>
      <c r="D14" s="47">
        <v>29227</v>
      </c>
      <c r="E14" s="48">
        <v>28936</v>
      </c>
      <c r="F14" s="52">
        <v>28996</v>
      </c>
      <c r="G14" s="52">
        <v>28203</v>
      </c>
      <c r="H14" s="52">
        <v>28465</v>
      </c>
      <c r="I14" s="52">
        <v>28279</v>
      </c>
      <c r="J14" s="52">
        <v>27580</v>
      </c>
      <c r="K14" s="52">
        <v>27847</v>
      </c>
      <c r="L14" s="52">
        <v>27039</v>
      </c>
    </row>
    <row r="15" spans="3:12" ht="12.75">
      <c r="C15" s="35">
        <f>C12/SUM(C12:C14)</f>
        <v>0.17668571428571428</v>
      </c>
      <c r="D15" s="35">
        <f aca="true" t="shared" si="1" ref="D15:L15">D12/SUM(D12:D14)</f>
        <v>0.18418559158847084</v>
      </c>
      <c r="E15" s="35">
        <f t="shared" si="1"/>
        <v>0.18715419024017704</v>
      </c>
      <c r="F15" s="35">
        <f t="shared" si="1"/>
        <v>0.2007747128871673</v>
      </c>
      <c r="G15" s="35">
        <f t="shared" si="1"/>
        <v>0.21390188679245284</v>
      </c>
      <c r="H15" s="35">
        <f t="shared" si="1"/>
        <v>0.2197815281126291</v>
      </c>
      <c r="I15" s="35">
        <f t="shared" si="1"/>
        <v>0.21889593319931963</v>
      </c>
      <c r="J15" s="35">
        <f t="shared" si="1"/>
        <v>0.21375397632243465</v>
      </c>
      <c r="K15" s="35">
        <f t="shared" si="1"/>
        <v>0.21740371377724052</v>
      </c>
      <c r="L15" s="35">
        <f t="shared" si="1"/>
        <v>0.22799452429842573</v>
      </c>
    </row>
  </sheetData>
  <printOptions/>
  <pageMargins left="0.75" right="0.75" top="1" bottom="1" header="0.5" footer="0.5"/>
  <pageSetup fitToHeight="1" fitToWidth="1" horizontalDpi="600" verticalDpi="600" orientation="landscape" paperSize="9" scale="88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McClements</dc:creator>
  <cp:keywords/>
  <dc:description/>
  <cp:lastModifiedBy>u031953</cp:lastModifiedBy>
  <cp:lastPrinted>2007-10-24T12:09:01Z</cp:lastPrinted>
  <dcterms:created xsi:type="dcterms:W3CDTF">2004-11-04T10:50:17Z</dcterms:created>
  <dcterms:modified xsi:type="dcterms:W3CDTF">2007-11-06T15:58:12Z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2007-10-09T11:51:45Z</vt:filetime>
  </property>
  <property fmtid="{D5CDD505-2E9C-101B-9397-08002B2CF9AE}" pid="4" name="Objective-Id">
    <vt:lpwstr>B1604217</vt:lpwstr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2007-10-09T11:51:47Z</vt:filetime>
  </property>
  <property fmtid="{D5CDD505-2E9C-101B-9397-08002B2CF9AE}" pid="9" name="Objective-Owner">
    <vt:lpwstr>Dixon, Frank FJ (U064165)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safety:Road accident and casualty statistics: Road Accidents Scotland 2006: Research and Ana</vt:lpwstr>
  </property>
  <property fmtid="{D5CDD505-2E9C-101B-9397-08002B2CF9AE}" pid="11" name="Objective-Parent">
    <vt:lpwstr>Road accident and casualty statistics: Road Accidents Scotland 2006: Research and Analysis: Roads and road transport - Road safety: 2006-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Comparisons of Police Stats 19 Road Casualty Statistics with figures available from other sources - workbook used to produce material for Road Accidents Scotland 2006</vt:lpwstr>
  </property>
  <property fmtid="{D5CDD505-2E9C-101B-9397-08002B2CF9AE}" pid="14" name="Objective-Version">
    <vt:lpwstr>0.2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2</vt:i4>
  </property>
  <property fmtid="{D5CDD505-2E9C-101B-9397-08002B2CF9AE}" pid="17" name="Objective-FileNumber">
    <vt:lpwstr>PUBRES/1141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>&lt;not set&gt;</vt:lpwstr>
  </property>
  <property fmtid="{D5CDD505-2E9C-101B-9397-08002B2CF9AE}" pid="21" name="Objective-Date Received [system]">
    <vt:lpwstr>&lt;not set&gt;</vt:lpwstr>
  </property>
</Properties>
</file>