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20" windowHeight="8955" tabRatio="848" firstSheet="1" activeTab="3"/>
  </bookViews>
  <sheets>
    <sheet name="comments" sheetId="1" state="hidden" r:id="rId1"/>
    <sheet name="Fig1.1" sheetId="2" r:id="rId2"/>
    <sheet name="fig 1.2- 1.3" sheetId="3" r:id="rId3"/>
    <sheet name="T1.1-T1.2" sheetId="4" r:id="rId4"/>
    <sheet name="T1.3" sheetId="5" r:id="rId5"/>
    <sheet name="T1.4" sheetId="6" r:id="rId6"/>
    <sheet name="T1.5-T1.6" sheetId="7" r:id="rId7"/>
    <sheet name="T1.7-T1.9" sheetId="8" r:id="rId8"/>
    <sheet name="T1.10-T1.11" sheetId="9" r:id="rId9"/>
    <sheet name="T1.12-1.13" sheetId="10" r:id="rId10"/>
    <sheet name="T1.14" sheetId="11" r:id="rId11"/>
    <sheet name="T1.15-1.16" sheetId="12" r:id="rId12"/>
    <sheet name="T1.17-T1.18" sheetId="13" r:id="rId13"/>
    <sheet name="T1.19-T1.20" sheetId="14" r:id="rId14"/>
    <sheet name="T1.21" sheetId="15" r:id="rId15"/>
    <sheet name="sheet3" sheetId="16" state="hidden" r:id="rId16"/>
    <sheet name="T1.22" sheetId="17" r:id="rId17"/>
    <sheet name="Sheet2" sheetId="18" state="hidden" r:id="rId18"/>
    <sheet name="deleted tables" sheetId="19" state="hidden" r:id="rId19"/>
  </sheets>
  <definedNames>
    <definedName name="_xlnm.Print_Area" localSheetId="2">'fig 1.2- 1.3'!$A$38:$U$134</definedName>
    <definedName name="_xlnm.Print_Area" localSheetId="1">'Fig1.1'!$A$1:$L$69</definedName>
    <definedName name="_xlnm.Print_Area" localSheetId="15">'sheet3'!$A$1:$J$47</definedName>
    <definedName name="_xlnm.Print_Area" localSheetId="8">'T1.10-T1.11'!$A$1:$E$53</definedName>
    <definedName name="_xlnm.Print_Area" localSheetId="11">'T1.15-1.16'!$A$1:$R$61</definedName>
    <definedName name="_xlnm.Print_Area" localSheetId="12">'T1.17-T1.18'!$A$1:$O$72</definedName>
    <definedName name="_xlnm.Print_Area" localSheetId="13">'T1.19-T1.20'!$A$1:$O$62</definedName>
    <definedName name="_xlnm.Print_Area" localSheetId="3">'T1.1-T1.2'!$A$1:$W$75</definedName>
    <definedName name="_xlnm.Print_Area" localSheetId="14">'T1.21'!$A$1:$L$55</definedName>
    <definedName name="_xlnm.Print_Area" localSheetId="16">'T1.22'!$A$1:$R$46</definedName>
    <definedName name="_xlnm.Print_Area" localSheetId="4">'T1.3'!$A$1:$P$44</definedName>
    <definedName name="_xlnm.Print_Area" localSheetId="5">'T1.4'!$A$1:$K$42</definedName>
    <definedName name="_xlnm.Print_Area" localSheetId="6">'T1.5-T1.6'!$A$1:$V$48</definedName>
    <definedName name="_xlnm.Print_Area" localSheetId="7">'T1.7-T1.9'!$A$1:$V$52</definedName>
    <definedName name="_xlnm.Print_Titles" localSheetId="10">'T1.14'!$1:$3</definedName>
  </definedNames>
  <calcPr fullCalcOnLoad="1"/>
</workbook>
</file>

<file path=xl/sharedStrings.xml><?xml version="1.0" encoding="utf-8"?>
<sst xmlns="http://schemas.openxmlformats.org/spreadsheetml/2006/main" count="1283" uniqueCount="703">
  <si>
    <t>thousand</t>
  </si>
  <si>
    <t>Motorcycles</t>
  </si>
  <si>
    <t>Goods</t>
  </si>
  <si>
    <t>Crown and exempt</t>
  </si>
  <si>
    <t>Other vehicles</t>
  </si>
  <si>
    <t>Total</t>
  </si>
  <si>
    <t>All vehicles</t>
  </si>
  <si>
    <t>Private and light goods</t>
  </si>
  <si>
    <t>Body type cars</t>
  </si>
  <si>
    <t>of which body type cars</t>
  </si>
  <si>
    <t>thousands</t>
  </si>
  <si>
    <t>Aberdeen City</t>
  </si>
  <si>
    <t>Aberdeenshire</t>
  </si>
  <si>
    <t>Angus</t>
  </si>
  <si>
    <t>Argyll &amp; Bute</t>
  </si>
  <si>
    <t xml:space="preserve">Clackmannanshire </t>
  </si>
  <si>
    <t>Dumfries &amp; Galloway</t>
  </si>
  <si>
    <t>Dundee City</t>
  </si>
  <si>
    <t>East Ayrshire</t>
  </si>
  <si>
    <t>East Dunbartonshire</t>
  </si>
  <si>
    <t>East Lothian</t>
  </si>
  <si>
    <t>East Renfrewshire</t>
  </si>
  <si>
    <t>Edinburgh, City of</t>
  </si>
  <si>
    <t>Eilean Siar *</t>
  </si>
  <si>
    <t>Falkirk</t>
  </si>
  <si>
    <t>Fife</t>
  </si>
  <si>
    <t>Glasgow, City of</t>
  </si>
  <si>
    <t>Highland</t>
  </si>
  <si>
    <t>Inverclyde</t>
  </si>
  <si>
    <t>Midlothian</t>
  </si>
  <si>
    <t>Moray</t>
  </si>
  <si>
    <t>North Ayrshire</t>
  </si>
  <si>
    <t>North Lanarkshire</t>
  </si>
  <si>
    <t>Orkney Islands</t>
  </si>
  <si>
    <t>Perth &amp; Kinross</t>
  </si>
  <si>
    <t>Renfrewshire</t>
  </si>
  <si>
    <t>Scottish Borders</t>
  </si>
  <si>
    <t>Shetland Islands</t>
  </si>
  <si>
    <t>South Ayrshire</t>
  </si>
  <si>
    <t>South Lanarkshire</t>
  </si>
  <si>
    <t>Stirling</t>
  </si>
  <si>
    <t>West Dunbartonshire</t>
  </si>
  <si>
    <t>West Lothian</t>
  </si>
  <si>
    <t>Scotland</t>
  </si>
  <si>
    <t>* formerly "Western Isles"</t>
  </si>
  <si>
    <t>Taxation group</t>
  </si>
  <si>
    <t xml:space="preserve">Total </t>
  </si>
  <si>
    <t>stock</t>
  </si>
  <si>
    <t>percentage of total</t>
  </si>
  <si>
    <t>years</t>
  </si>
  <si>
    <t>Type of vehicle</t>
  </si>
  <si>
    <t xml:space="preserve">(a) Scotland </t>
  </si>
  <si>
    <t>Public transport</t>
  </si>
  <si>
    <t>..</t>
  </si>
  <si>
    <t>(b) Great Britain</t>
  </si>
  <si>
    <t>Cylinder size</t>
  </si>
  <si>
    <t>up to 700 cc</t>
  </si>
  <si>
    <t>701 to 1,000 cc</t>
  </si>
  <si>
    <t>1,001 to 1,200 cc</t>
  </si>
  <si>
    <t>1,201 to 1,500 cc</t>
  </si>
  <si>
    <t>1,501 to 1,800 cc</t>
  </si>
  <si>
    <t>1,801 to 2,000 cc</t>
  </si>
  <si>
    <t>2,001 to 2,500 cc</t>
  </si>
  <si>
    <t>2,501 to 3,000 cc</t>
  </si>
  <si>
    <t>3,000 cc and over</t>
  </si>
  <si>
    <t>cc not known</t>
  </si>
  <si>
    <t>Gross weight (tonnes)</t>
  </si>
  <si>
    <t>percentage of year total</t>
  </si>
  <si>
    <t>3.5 to 7.5</t>
  </si>
  <si>
    <t>7.51 to 12</t>
  </si>
  <si>
    <t>12.1 to 16</t>
  </si>
  <si>
    <t>16.1 to 20</t>
  </si>
  <si>
    <t>20.1 to 24</t>
  </si>
  <si>
    <t>24.1 to 28</t>
  </si>
  <si>
    <t>28.1 to 32</t>
  </si>
  <si>
    <t>9-15</t>
  </si>
  <si>
    <t>16-32</t>
  </si>
  <si>
    <t>33-40</t>
  </si>
  <si>
    <t>41-48</t>
  </si>
  <si>
    <t>49-56</t>
  </si>
  <si>
    <t>57-64</t>
  </si>
  <si>
    <t>65-72</t>
  </si>
  <si>
    <t>73 and over</t>
  </si>
  <si>
    <t>Rest of GB</t>
  </si>
  <si>
    <t>Numbers</t>
  </si>
  <si>
    <t>% change</t>
  </si>
  <si>
    <t>(Thousands)</t>
  </si>
  <si>
    <t>on previous year</t>
  </si>
  <si>
    <t>1987</t>
  </si>
  <si>
    <r>
      <t>1992</t>
    </r>
    <r>
      <rPr>
        <vertAlign val="superscript"/>
        <sz val="10"/>
        <rFont val="Arial"/>
        <family val="2"/>
      </rPr>
      <t>(1)</t>
    </r>
  </si>
  <si>
    <r>
      <t>-2.4</t>
    </r>
    <r>
      <rPr>
        <vertAlign val="superscript"/>
        <sz val="10"/>
        <rFont val="Arial"/>
        <family val="2"/>
      </rPr>
      <t>(2)</t>
    </r>
  </si>
  <si>
    <r>
      <t>-3.1</t>
    </r>
    <r>
      <rPr>
        <vertAlign val="superscript"/>
        <sz val="10"/>
        <rFont val="Arial"/>
        <family val="2"/>
      </rPr>
      <t>(2)</t>
    </r>
  </si>
  <si>
    <t>1998</t>
  </si>
  <si>
    <t>Ave. change p.a.</t>
  </si>
  <si>
    <t>1988 to 1998 (adjusted)</t>
  </si>
  <si>
    <t>of Great Britain.</t>
  </si>
  <si>
    <t>(2) Per cent change in the two sources of 1992 data, used to adjust longer term growth estimates eg 1988 to 1998.</t>
  </si>
  <si>
    <t>England and Wales</t>
  </si>
  <si>
    <t>Ratio</t>
  </si>
  <si>
    <t>Scot/E&amp;W</t>
  </si>
  <si>
    <t>(per 100 population)</t>
  </si>
  <si>
    <t>Vehicles per</t>
  </si>
  <si>
    <t>100 population</t>
  </si>
  <si>
    <r>
      <t>-3.0</t>
    </r>
    <r>
      <rPr>
        <vertAlign val="superscript"/>
        <sz val="10"/>
        <rFont val="Arial"/>
        <family val="2"/>
      </rPr>
      <t>(2)</t>
    </r>
  </si>
  <si>
    <t>(1) From new DETR Vehicle information database vehicles with county/region unknown are excluded from figures for Scotland and E&amp;W.</t>
  </si>
  <si>
    <t>(2) Per cent change in the two sources of data for 1992.</t>
  </si>
  <si>
    <t>Applications received</t>
  </si>
  <si>
    <t>Driving tests concluded</t>
  </si>
  <si>
    <t>Passes</t>
  </si>
  <si>
    <t>Pass rate</t>
  </si>
  <si>
    <t>DVLA receipts</t>
  </si>
  <si>
    <t>£ million</t>
  </si>
  <si>
    <t>Driving licences</t>
  </si>
  <si>
    <t>Age of Driving Licence Holder</t>
  </si>
  <si>
    <t>17-20</t>
  </si>
  <si>
    <t>21-29</t>
  </si>
  <si>
    <t>30-39</t>
  </si>
  <si>
    <t>40-49</t>
  </si>
  <si>
    <t>50-59</t>
  </si>
  <si>
    <t>60-69</t>
  </si>
  <si>
    <t>70+</t>
  </si>
  <si>
    <t>All ages</t>
  </si>
  <si>
    <t>percent</t>
  </si>
  <si>
    <t>1985-86</t>
  </si>
  <si>
    <r>
      <t>Table 1.11</t>
    </r>
    <r>
      <rPr>
        <b/>
        <sz val="10"/>
        <rFont val="Arial"/>
        <family val="2"/>
      </rPr>
      <t xml:space="preserve"> Full car driving licence holders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in Scotland by age</t>
    </r>
  </si>
  <si>
    <t>1.  Sample size varies between ages and years.  Table therefore, shows the percentage of</t>
  </si>
  <si>
    <t>those sampled</t>
  </si>
  <si>
    <t xml:space="preserve">As you can see from the table above, the variable sample sizes mean that the figures between years </t>
  </si>
  <si>
    <t xml:space="preserve">are not very reliable.  However, if, as is the case in "Transport Statistics Great Britain", the NTS survey </t>
  </si>
  <si>
    <t xml:space="preserve">years are shown, a trend can be identified.  If we are going to include such a table in STS, I suggest </t>
  </si>
  <si>
    <t>that the following should be used.</t>
  </si>
  <si>
    <r>
      <t>(1) From DETR Vehicle information database. At the end of 1998 there were</t>
    </r>
    <r>
      <rPr>
        <sz val="10"/>
        <color indexed="10"/>
        <rFont val="Arial"/>
        <family val="2"/>
      </rPr>
      <t xml:space="preserve"> ???</t>
    </r>
    <r>
      <rPr>
        <sz val="10"/>
        <rFont val="Arial"/>
        <family val="0"/>
      </rPr>
      <t xml:space="preserve"> thousand vehicles with county/region unknown and</t>
    </r>
  </si>
  <si>
    <r>
      <t>???</t>
    </r>
    <r>
      <rPr>
        <sz val="10"/>
        <rFont val="Arial"/>
        <family val="0"/>
      </rPr>
      <t xml:space="preserve"> thousand vehicles recorded as "no current keeper" or "vehicle under disposal" in Great Britain. These are recorded in data for rest</t>
    </r>
  </si>
  <si>
    <t>This is the 'threshold' for the difference between the TOTALS and the sum of their parts</t>
  </si>
  <si>
    <t>formulae are written in BLUE</t>
  </si>
  <si>
    <t>All Text and figures are formatted to 'ARIEL' - font size 10 (Headers are BOLD and font size 14)</t>
  </si>
  <si>
    <t>Titles and headings should be in BOLD</t>
  </si>
  <si>
    <t>Due to the amalgamation of tables 1.1 and 1.2 all subsequent tables have been renumbered</t>
  </si>
  <si>
    <t xml:space="preserve"> i.e. Table 1.3 became 1.2, Table 1.4 became 1.3 etc.</t>
  </si>
  <si>
    <t>Men</t>
  </si>
  <si>
    <t>Women</t>
  </si>
  <si>
    <r>
      <t xml:space="preserve">Table 1.9   </t>
    </r>
    <r>
      <rPr>
        <b/>
        <sz val="12"/>
        <rFont val="Arial"/>
        <family val="2"/>
      </rPr>
      <t>Total vehicles licensed at addresses in Scotland, and in Rest of Great Britain</t>
    </r>
  </si>
  <si>
    <r>
      <t xml:space="preserve">Table 1.10   </t>
    </r>
    <r>
      <rPr>
        <b/>
        <sz val="12"/>
        <rFont val="Arial"/>
        <family val="2"/>
      </rPr>
      <t>Total vehicles licensed per 100 population in Scotland, and England and Wales</t>
    </r>
  </si>
  <si>
    <t xml:space="preserve">Pre- </t>
  </si>
  <si>
    <t>Number of seats</t>
  </si>
  <si>
    <t>percent of population</t>
  </si>
  <si>
    <t>of which company cars</t>
  </si>
  <si>
    <t>None</t>
  </si>
  <si>
    <t>size</t>
  </si>
  <si>
    <t>percent of households</t>
  </si>
  <si>
    <t>number</t>
  </si>
  <si>
    <t>Council</t>
  </si>
  <si>
    <t>Badges on issue</t>
  </si>
  <si>
    <t xml:space="preserve"> to Institutions</t>
  </si>
  <si>
    <t xml:space="preserve">Edinburgh, City of </t>
  </si>
  <si>
    <t>Eilean Siar</t>
  </si>
  <si>
    <t xml:space="preserve">Glasgow, City of </t>
  </si>
  <si>
    <t xml:space="preserve">   unable or nearly unable to walk.</t>
  </si>
  <si>
    <t>1. Badges issued in the automatic categories to recipients of mobility allowances, the higher rate of mobility</t>
  </si>
  <si>
    <t xml:space="preserve">   component of Disability Living Allowance, Government issued cars or grants towards their own cars, </t>
  </si>
  <si>
    <t xml:space="preserve">   War Pensioners' Mobility Supplement or to register blind people. </t>
  </si>
  <si>
    <t>3. Badges granted to drivers with a severe upper limb disability in both upper limbs who cannot turn a steering</t>
  </si>
  <si>
    <t>age of</t>
  </si>
  <si>
    <t>Average</t>
  </si>
  <si>
    <t>Badges on issue to individuals</t>
  </si>
  <si>
    <r>
      <t>Automatic</t>
    </r>
    <r>
      <rPr>
        <b/>
        <vertAlign val="superscript"/>
        <sz val="12"/>
        <rFont val="Arial"/>
        <family val="2"/>
      </rPr>
      <t>1</t>
    </r>
  </si>
  <si>
    <r>
      <t>Discretionary</t>
    </r>
    <r>
      <rPr>
        <b/>
        <vertAlign val="superscript"/>
        <sz val="12"/>
        <rFont val="Arial"/>
        <family val="2"/>
      </rPr>
      <t>2</t>
    </r>
  </si>
  <si>
    <r>
      <t>Other reasons</t>
    </r>
    <r>
      <rPr>
        <b/>
        <vertAlign val="superscript"/>
        <sz val="12"/>
        <rFont val="Arial"/>
        <family val="2"/>
      </rPr>
      <t>3</t>
    </r>
  </si>
  <si>
    <t xml:space="preserve">Aberdeen City </t>
  </si>
  <si>
    <t>Known</t>
  </si>
  <si>
    <t xml:space="preserve">Not </t>
  </si>
  <si>
    <t>Private and Light goods vehicles</t>
  </si>
  <si>
    <t>Other Vehicles</t>
  </si>
  <si>
    <t>Type of offence</t>
  </si>
  <si>
    <t>Serious Driving Offences</t>
  </si>
  <si>
    <t> </t>
  </si>
  <si>
    <t>Dangerous driving</t>
  </si>
  <si>
    <t>Careless driving</t>
  </si>
  <si>
    <t>Drunk Driving of which:</t>
  </si>
  <si>
    <t>Failing to stop after accident</t>
  </si>
  <si>
    <t>Driving while disqualified</t>
  </si>
  <si>
    <t>Speeding Offences</t>
  </si>
  <si>
    <t>Speeding in restricted areas</t>
  </si>
  <si>
    <t>Signal and Direction Offences</t>
  </si>
  <si>
    <t>Traffic direction offences</t>
  </si>
  <si>
    <t>Pedestrian crossing offences</t>
  </si>
  <si>
    <t>Lighting, Construction &amp; Use Offences</t>
  </si>
  <si>
    <t>Lighting offences</t>
  </si>
  <si>
    <t>Construction &amp; use regulations</t>
  </si>
  <si>
    <t>Documentation Offences</t>
  </si>
  <si>
    <t>Vehicle excise licence offences</t>
  </si>
  <si>
    <t>No test certificate</t>
  </si>
  <si>
    <t>Driving licence offences</t>
  </si>
  <si>
    <t>Third party insurance offences</t>
  </si>
  <si>
    <t>Registration/identification offences</t>
  </si>
  <si>
    <t>Other Offences</t>
  </si>
  <si>
    <t>Failure to provide information to identify driver</t>
  </si>
  <si>
    <t>Tachograph etc offences</t>
  </si>
  <si>
    <t>Seat belt offences</t>
  </si>
  <si>
    <t>Other offences</t>
  </si>
  <si>
    <t>(=100%)</t>
  </si>
  <si>
    <t xml:space="preserve">    wheel by hand (i.e. the vehicle will normally be specially adapted for steering by foot or joystick).</t>
  </si>
  <si>
    <t>Petrol</t>
  </si>
  <si>
    <t>Diesel</t>
  </si>
  <si>
    <t>Gas or petrol/gas</t>
  </si>
  <si>
    <t>Steam</t>
  </si>
  <si>
    <t>Brakes</t>
  </si>
  <si>
    <t>Steering</t>
  </si>
  <si>
    <t>Tyres</t>
  </si>
  <si>
    <t>Position</t>
  </si>
  <si>
    <t>Theory tests conducted</t>
  </si>
  <si>
    <t>Theory test pass rate</t>
  </si>
  <si>
    <t>local authority</t>
  </si>
  <si>
    <t>Population</t>
  </si>
  <si>
    <t>by type of vehicle (taxation group)</t>
  </si>
  <si>
    <t>Theory test passes</t>
  </si>
  <si>
    <t>Total cars sold</t>
  </si>
  <si>
    <t>Range</t>
  </si>
  <si>
    <t>Make</t>
  </si>
  <si>
    <t>cars sold</t>
  </si>
  <si>
    <t xml:space="preserve"> </t>
  </si>
  <si>
    <t xml:space="preserve">                  by year of first registration</t>
  </si>
  <si>
    <t>1. Includes all two wheeled motor vehicles.</t>
  </si>
  <si>
    <t>vehicles</t>
  </si>
  <si>
    <t>Motor cycles</t>
  </si>
  <si>
    <t>Age group</t>
  </si>
  <si>
    <t xml:space="preserve">Standard </t>
  </si>
  <si>
    <t>National</t>
  </si>
  <si>
    <t xml:space="preserve"> International</t>
  </si>
  <si>
    <t>licence holders</t>
  </si>
  <si>
    <t xml:space="preserve">Total number of </t>
  </si>
  <si>
    <t>Number of</t>
  </si>
  <si>
    <t>Total all other cars</t>
  </si>
  <si>
    <t>Total top 20 cars</t>
  </si>
  <si>
    <t>by urban / rural classification:</t>
  </si>
  <si>
    <t>Other urban areas</t>
  </si>
  <si>
    <t>by sex:</t>
  </si>
  <si>
    <t>Single adult</t>
  </si>
  <si>
    <t>Small adult</t>
  </si>
  <si>
    <t>Single parent</t>
  </si>
  <si>
    <t>Small family</t>
  </si>
  <si>
    <t>Large family</t>
  </si>
  <si>
    <t>Large adult</t>
  </si>
  <si>
    <t>Older smaller</t>
  </si>
  <si>
    <t>Single pensioner</t>
  </si>
  <si>
    <t>by household type:</t>
  </si>
  <si>
    <t>by annual net household income:</t>
  </si>
  <si>
    <t>over £ 10,000, up to £ 15,000</t>
  </si>
  <si>
    <t>over £ 15,000, up to £ 20,000</t>
  </si>
  <si>
    <t>over £ 20,000, up to £ 25,000</t>
  </si>
  <si>
    <t>over £ 25,000, up to £ 30,000</t>
  </si>
  <si>
    <r>
      <t xml:space="preserve">Table 1.16   </t>
    </r>
    <r>
      <rPr>
        <b/>
        <sz val="14"/>
        <rFont val="Arial"/>
        <family val="2"/>
      </rPr>
      <t>Number of Orange/Blue badges on issue at 31 March 2001</t>
    </r>
  </si>
  <si>
    <t xml:space="preserve">2. Badges granted in the discretionary category to people with a permanent and substantial disability who are </t>
  </si>
  <si>
    <t>Restricted:</t>
  </si>
  <si>
    <t xml:space="preserve">own business only  </t>
  </si>
  <si>
    <t>Private cars</t>
  </si>
  <si>
    <t>(body type cars less company cars)</t>
  </si>
  <si>
    <t xml:space="preserve">Private cars per </t>
  </si>
  <si>
    <r>
      <t>Motor- cycles</t>
    </r>
    <r>
      <rPr>
        <b/>
        <vertAlign val="superscript"/>
        <sz val="10"/>
        <rFont val="Arial"/>
        <family val="2"/>
      </rPr>
      <t>1</t>
    </r>
  </si>
  <si>
    <r>
      <t>Goods</t>
    </r>
    <r>
      <rPr>
        <b/>
        <vertAlign val="superscript"/>
        <sz val="10"/>
        <rFont val="Arial"/>
        <family val="2"/>
      </rPr>
      <t>2</t>
    </r>
  </si>
  <si>
    <t>1.  Includes all two wheeled motor vehicles</t>
  </si>
  <si>
    <t>2. Excludes heavy goods vehicles that are exempt from tax.</t>
  </si>
  <si>
    <t>1.  i.e. "body type cars" excluding "company cars".</t>
  </si>
  <si>
    <t>Sample size (age group)</t>
  </si>
  <si>
    <t>specified on licence</t>
  </si>
  <si>
    <t xml:space="preserve">Number of vehicles </t>
  </si>
  <si>
    <t>Type of licence held</t>
  </si>
  <si>
    <t>Market share</t>
  </si>
  <si>
    <t>Gas Bi-Fuel</t>
  </si>
  <si>
    <t>Large urban areas</t>
  </si>
  <si>
    <t>Others</t>
  </si>
  <si>
    <t xml:space="preserve">fig 1.3 raw data </t>
  </si>
  <si>
    <t>by body type</t>
  </si>
  <si>
    <t>Taxis</t>
  </si>
  <si>
    <t>Three wheelers</t>
  </si>
  <si>
    <t>Buses and coaches</t>
  </si>
  <si>
    <t>21 - 50</t>
  </si>
  <si>
    <t>51 - 100</t>
  </si>
  <si>
    <t>101 - 200</t>
  </si>
  <si>
    <t>201+</t>
  </si>
  <si>
    <t>3 - 5</t>
  </si>
  <si>
    <t>6 -10</t>
  </si>
  <si>
    <t>11 - 20</t>
  </si>
  <si>
    <t>All 17+</t>
  </si>
  <si>
    <t>Sample</t>
  </si>
  <si>
    <t>3 +</t>
  </si>
  <si>
    <t>2 +</t>
  </si>
  <si>
    <t>1+</t>
  </si>
  <si>
    <t>Conducted</t>
  </si>
  <si>
    <t>Cars</t>
  </si>
  <si>
    <t>Agricultural vehicles etc</t>
  </si>
  <si>
    <t>2 or more</t>
  </si>
  <si>
    <t>1 or more</t>
  </si>
  <si>
    <r>
      <t xml:space="preserve">Public transport </t>
    </r>
    <r>
      <rPr>
        <vertAlign val="superscript"/>
        <sz val="10"/>
        <rFont val="Arial"/>
        <family val="2"/>
      </rPr>
      <t>1</t>
    </r>
  </si>
  <si>
    <t>up to £10,000 p.a.</t>
  </si>
  <si>
    <t>up to £ 10,000 p.a.</t>
  </si>
  <si>
    <t xml:space="preserve">All </t>
  </si>
  <si>
    <t>17 +</t>
  </si>
  <si>
    <t>years must be combined to produce results, and even they may be subject to large sampling errors.</t>
  </si>
  <si>
    <r>
      <t xml:space="preserve">Crown and Exempt </t>
    </r>
    <r>
      <rPr>
        <b/>
        <vertAlign val="superscript"/>
        <sz val="10"/>
        <rFont val="Arial"/>
        <family val="2"/>
      </rPr>
      <t>3</t>
    </r>
  </si>
  <si>
    <t>All vehicles licensed</t>
  </si>
  <si>
    <t>2004</t>
  </si>
  <si>
    <t>2002/03</t>
  </si>
  <si>
    <t xml:space="preserve">1. Source: National Travel Survey.  Because of the small size of its Scottish sample, the samples for two or three </t>
  </si>
  <si>
    <t>2000</t>
  </si>
  <si>
    <t>2001</t>
  </si>
  <si>
    <t>2002</t>
  </si>
  <si>
    <t>2003</t>
  </si>
  <si>
    <t>1.  Figures relate to the financial year which commences in the specified calendar year.</t>
  </si>
  <si>
    <t xml:space="preserve">over £ 10,000, up to £ 15,000  </t>
  </si>
  <si>
    <t xml:space="preserve">1.  Source: Scottish Household Survey. The interviewer asks whether the person holds a full driving licence (car or motorcycle).   </t>
  </si>
  <si>
    <t xml:space="preserve">    The denominator includes people for whom it was not known, or not recorded, what type of driving licence (if any) was held.  </t>
  </si>
  <si>
    <t>2005</t>
  </si>
  <si>
    <t>Sample size</t>
  </si>
  <si>
    <t xml:space="preserve">All people </t>
  </si>
  <si>
    <t xml:space="preserve">Age group </t>
  </si>
  <si>
    <t xml:space="preserve">Sample size </t>
  </si>
  <si>
    <t xml:space="preserve">Men </t>
  </si>
  <si>
    <t xml:space="preserve">Women </t>
  </si>
  <si>
    <t>All households</t>
  </si>
  <si>
    <t>3+</t>
  </si>
  <si>
    <t>2+</t>
  </si>
  <si>
    <t xml:space="preserve">Cars available for private use:   </t>
  </si>
  <si>
    <t>0 - 2</t>
  </si>
  <si>
    <t>All people:</t>
  </si>
  <si>
    <t>All households:</t>
  </si>
  <si>
    <t>over £ 30,000, up to £ 40,000</t>
  </si>
  <si>
    <t>over £40,000</t>
  </si>
  <si>
    <t>All aged 17+</t>
  </si>
  <si>
    <t>2001/02</t>
  </si>
  <si>
    <t xml:space="preserve">2003/04 </t>
  </si>
  <si>
    <t>2004/05</t>
  </si>
  <si>
    <t>2005/06</t>
  </si>
  <si>
    <t>1985/1986</t>
  </si>
  <si>
    <t>1989/1991</t>
  </si>
  <si>
    <t>1992/1994</t>
  </si>
  <si>
    <t>1995/1997</t>
  </si>
  <si>
    <t>2002/2003</t>
  </si>
  <si>
    <t>2004/2005</t>
  </si>
  <si>
    <t xml:space="preserve">  </t>
  </si>
  <si>
    <t xml:space="preserve"> by type of vehicle (taxation group)</t>
  </si>
  <si>
    <t>1.  Estimates include only those vehicles with more than 8 seats.</t>
  </si>
  <si>
    <t>FORD</t>
  </si>
  <si>
    <t>FOCUS</t>
  </si>
  <si>
    <t>VAUXHALL</t>
  </si>
  <si>
    <t>ASTRA</t>
  </si>
  <si>
    <t>CLIO</t>
  </si>
  <si>
    <t>FIESTA</t>
  </si>
  <si>
    <t>CORSA</t>
  </si>
  <si>
    <t>GOLF</t>
  </si>
  <si>
    <t>POLO</t>
  </si>
  <si>
    <t>BMW</t>
  </si>
  <si>
    <t>3 SERIES</t>
  </si>
  <si>
    <t>JAZZ</t>
  </si>
  <si>
    <t>MINI</t>
  </si>
  <si>
    <t xml:space="preserve">1. Estimates include only those vehicles with more than 8 seats. </t>
  </si>
  <si>
    <r>
      <t xml:space="preserve">Other vehicles </t>
    </r>
    <r>
      <rPr>
        <vertAlign val="superscript"/>
        <sz val="10"/>
        <rFont val="Arial"/>
        <family val="2"/>
      </rPr>
      <t>2</t>
    </r>
  </si>
  <si>
    <r>
      <t xml:space="preserve">Light goods </t>
    </r>
    <r>
      <rPr>
        <vertAlign val="superscript"/>
        <sz val="10"/>
        <rFont val="Arial"/>
        <family val="2"/>
      </rPr>
      <t xml:space="preserve"> </t>
    </r>
  </si>
  <si>
    <r>
      <t xml:space="preserve">Goods </t>
    </r>
    <r>
      <rPr>
        <vertAlign val="superscript"/>
        <sz val="10"/>
        <rFont val="Arial"/>
        <family val="2"/>
      </rPr>
      <t xml:space="preserve"> </t>
    </r>
  </si>
  <si>
    <r>
      <t>by method of propulsion</t>
    </r>
    <r>
      <rPr>
        <b/>
        <vertAlign val="superscript"/>
        <sz val="11"/>
        <rFont val="Arial"/>
        <family val="2"/>
      </rPr>
      <t xml:space="preserve"> </t>
    </r>
  </si>
  <si>
    <r>
      <t xml:space="preserve">Crown and exempt </t>
    </r>
    <r>
      <rPr>
        <vertAlign val="superscript"/>
        <sz val="10"/>
        <rFont val="Arial"/>
        <family val="2"/>
      </rPr>
      <t>2</t>
    </r>
  </si>
  <si>
    <t xml:space="preserve">  2007/08 </t>
  </si>
  <si>
    <t>Source: Scottish Government - Not National Statistics</t>
  </si>
  <si>
    <t>Source: VOSA - Not National Statistics</t>
  </si>
  <si>
    <t>Source: SMMT - Not National Statistics</t>
  </si>
  <si>
    <t>Source: Driving Standards Agency - Not National Statistics</t>
  </si>
  <si>
    <t>Source:  Scottish Government - Not National Statistics</t>
  </si>
  <si>
    <t>RENAULT</t>
  </si>
  <si>
    <t>VOLKSWAGEN</t>
  </si>
  <si>
    <t>HONDA</t>
  </si>
  <si>
    <t>2006/2007</t>
  </si>
  <si>
    <t>Private Passenger (over 12 seats)</t>
  </si>
  <si>
    <t>Suspension</t>
  </si>
  <si>
    <t>1.  Vehicle numbers are for valid, and completed normal tests only. Retests are excluded.</t>
  </si>
  <si>
    <t>Accessible small towns</t>
  </si>
  <si>
    <t>Remote small towns</t>
  </si>
  <si>
    <t>Accessible rural areas</t>
  </si>
  <si>
    <t>Remote rural areas</t>
  </si>
  <si>
    <t xml:space="preserve">  2006/07</t>
  </si>
  <si>
    <r>
      <t xml:space="preserve">Table 1.1 </t>
    </r>
    <r>
      <rPr>
        <sz val="12"/>
        <rFont val="Arial"/>
        <family val="2"/>
      </rPr>
      <t xml:space="preserve"> New registrations by taxation group, body type and method of propulsion </t>
    </r>
  </si>
  <si>
    <r>
      <t>Table 1.2</t>
    </r>
    <r>
      <rPr>
        <sz val="12"/>
        <rFont val="Arial"/>
        <family val="2"/>
      </rPr>
      <t xml:space="preserve">   Vehicles licensed at 31 December, by taxation group, body type and method of propulsion</t>
    </r>
  </si>
  <si>
    <t xml:space="preserve">2. Vehicles in the Special Concessionary Group (part of other vehicles in 2002 and earlier years) are part of Crown and Exempt from 2003 onwards </t>
  </si>
  <si>
    <t xml:space="preserve">3. Vehicles in the Special Concessionary Group  are now part of Crown and Exempt taxation group. </t>
  </si>
  <si>
    <t>* formerly Western Isles</t>
  </si>
  <si>
    <r>
      <t xml:space="preserve">Table 1.7  </t>
    </r>
    <r>
      <rPr>
        <sz val="12"/>
        <rFont val="Arial"/>
        <family val="2"/>
      </rPr>
      <t xml:space="preserve"> Private and light goods vehicles licensed at 31 December, by cylinder size</t>
    </r>
  </si>
  <si>
    <r>
      <t>Table 1.8</t>
    </r>
    <r>
      <rPr>
        <sz val="12"/>
        <rFont val="Arial"/>
        <family val="2"/>
      </rPr>
      <t xml:space="preserve">   Heavy goods vehicles licensed at 31 December, by gross weight</t>
    </r>
  </si>
  <si>
    <r>
      <t xml:space="preserve">Table 1.9 </t>
    </r>
    <r>
      <rPr>
        <sz val="12"/>
        <rFont val="Arial"/>
        <family val="2"/>
      </rPr>
      <t xml:space="preserve">  Public transport vehicles licensed at 31 December: by seating capacity</t>
    </r>
  </si>
  <si>
    <r>
      <t>Table 1.13</t>
    </r>
    <r>
      <rPr>
        <sz val="12"/>
        <rFont val="Arial"/>
        <family val="2"/>
      </rPr>
      <t xml:space="preserve">    Driving licence tests, DVLA receipts</t>
    </r>
    <r>
      <rPr>
        <vertAlign val="superscript"/>
        <sz val="12"/>
        <rFont val="Arial"/>
        <family val="2"/>
      </rPr>
      <t>1</t>
    </r>
  </si>
  <si>
    <t>Number of cars available for private use</t>
  </si>
  <si>
    <t>1. Includes motorway and clearway offences, which previously appeared as a separate category under Other offences.</t>
  </si>
  <si>
    <r>
      <t xml:space="preserve">Other speeding offences </t>
    </r>
    <r>
      <rPr>
        <vertAlign val="superscript"/>
        <sz val="12"/>
        <rFont val="Arial"/>
        <family val="2"/>
      </rPr>
      <t>1</t>
    </r>
  </si>
  <si>
    <t>* Formerly Western Isles</t>
  </si>
  <si>
    <t>AUDI</t>
  </si>
  <si>
    <t>A3</t>
  </si>
  <si>
    <r>
      <t xml:space="preserve">Table 1.15    </t>
    </r>
    <r>
      <rPr>
        <sz val="12"/>
        <rFont val="Arial"/>
        <family val="2"/>
      </rPr>
      <t xml:space="preserve">People who hold a full car driving licence </t>
    </r>
    <r>
      <rPr>
        <vertAlign val="superscript"/>
        <sz val="12"/>
        <rFont val="Arial"/>
        <family val="2"/>
      </rPr>
      <t>1</t>
    </r>
    <r>
      <rPr>
        <sz val="12"/>
        <rFont val="Arial"/>
        <family val="2"/>
      </rPr>
      <t xml:space="preserve"> by age</t>
    </r>
  </si>
  <si>
    <t xml:space="preserve">  2008/09 </t>
  </si>
  <si>
    <t>Body and structure</t>
  </si>
  <si>
    <t>Drivers view of the road</t>
  </si>
  <si>
    <t>Fuel and exhaust</t>
  </si>
  <si>
    <t>Lighting and signalling</t>
  </si>
  <si>
    <t>Motor tricycles and quadricycles</t>
  </si>
  <si>
    <t>Reg plates and vin</t>
  </si>
  <si>
    <t>Road wheels</t>
  </si>
  <si>
    <t>Seat belts</t>
  </si>
  <si>
    <t>Items not tested</t>
  </si>
  <si>
    <t>Drive system</t>
  </si>
  <si>
    <t>Driving controls</t>
  </si>
  <si>
    <t>Registration plates and vin</t>
  </si>
  <si>
    <t>Sidecar</t>
  </si>
  <si>
    <t>Steering and suspension</t>
  </si>
  <si>
    <t>Tyres and wheels</t>
  </si>
  <si>
    <t>by method of propulsion</t>
  </si>
  <si>
    <r>
      <t>Table 1.6</t>
    </r>
    <r>
      <rPr>
        <sz val="12"/>
        <rFont val="Arial"/>
        <family val="2"/>
      </rPr>
      <t xml:space="preserve">   Average age of vehicles licensed at 31 December, by taxation group</t>
    </r>
    <r>
      <rPr>
        <vertAlign val="superscript"/>
        <sz val="12"/>
        <rFont val="Arial"/>
        <family val="2"/>
      </rPr>
      <t>1</t>
    </r>
  </si>
  <si>
    <t>2.  Includes all two wheeled motor vehicles.</t>
  </si>
  <si>
    <t xml:space="preserve">3. Estimates include only those vehicles with more than 8 seats. </t>
  </si>
  <si>
    <t xml:space="preserve">4. Vehicles in the Special Concessionary Group (part of other vehicles in 2002 and earlier years) are part of Crown and Exempt from 2003 onwards.  </t>
  </si>
  <si>
    <t>32.1 to 38</t>
  </si>
  <si>
    <t>over 38</t>
  </si>
  <si>
    <t>2008/2009</t>
  </si>
  <si>
    <t xml:space="preserve">  2009/10 </t>
  </si>
  <si>
    <t>NISSAN</t>
  </si>
  <si>
    <t>QASHQAI</t>
  </si>
  <si>
    <t>INSIGNIA</t>
  </si>
  <si>
    <t>FIAT</t>
  </si>
  <si>
    <t>1 SERIES</t>
  </si>
  <si>
    <t>Total Tests</t>
  </si>
  <si>
    <t>Fail</t>
  </si>
  <si>
    <t>Towbars</t>
  </si>
  <si>
    <t>Defect Items per Initial Test Failure</t>
  </si>
  <si>
    <t>2.  Cars, vans and passenger vehicles with up to 12 seats.</t>
  </si>
  <si>
    <t>3. PRS = Pass with Rectification at Station</t>
  </si>
  <si>
    <t>4. Initial Failure Rate = (PRS + Failures) / Total Tests</t>
  </si>
  <si>
    <t>5. Final Failure Rate = Failures / Total Tests</t>
  </si>
  <si>
    <t>6. Reason for Rejection</t>
  </si>
  <si>
    <t>7. Over 3,000kg and up to and including 3,500kg.</t>
  </si>
  <si>
    <r>
      <t xml:space="preserve">Cars </t>
    </r>
    <r>
      <rPr>
        <b/>
        <vertAlign val="superscript"/>
        <sz val="14"/>
        <rFont val="Arial"/>
        <family val="2"/>
      </rPr>
      <t>2</t>
    </r>
  </si>
  <si>
    <r>
      <t xml:space="preserve">Final Failure Rate </t>
    </r>
    <r>
      <rPr>
        <vertAlign val="superscript"/>
        <sz val="12"/>
        <rFont val="Arial"/>
        <family val="2"/>
      </rPr>
      <t>5</t>
    </r>
  </si>
  <si>
    <r>
      <t xml:space="preserve">Initial Failure Rate </t>
    </r>
    <r>
      <rPr>
        <vertAlign val="superscript"/>
        <sz val="12"/>
        <rFont val="Arial"/>
        <family val="2"/>
      </rPr>
      <t>4</t>
    </r>
  </si>
  <si>
    <t>Percentage of vehicles with one or more fail</t>
  </si>
  <si>
    <t>Pass with Rectification at Station</t>
  </si>
  <si>
    <r>
      <t xml:space="preserve">Table 1.12 </t>
    </r>
    <r>
      <rPr>
        <sz val="12"/>
        <rFont val="Arial"/>
        <family val="2"/>
      </rPr>
      <t xml:space="preserve">   Road vehicle testing scheme (MOT) </t>
    </r>
    <r>
      <rPr>
        <vertAlign val="superscript"/>
        <sz val="12"/>
        <rFont val="Arial"/>
        <family val="2"/>
      </rPr>
      <t>1</t>
    </r>
  </si>
  <si>
    <r>
      <t xml:space="preserve">or PRS </t>
    </r>
    <r>
      <rPr>
        <b/>
        <vertAlign val="superscript"/>
        <sz val="12"/>
        <rFont val="Arial"/>
        <family val="2"/>
      </rPr>
      <t>3</t>
    </r>
    <r>
      <rPr>
        <b/>
        <sz val="12"/>
        <rFont val="Arial"/>
        <family val="2"/>
      </rPr>
      <t xml:space="preserve"> type RfRs</t>
    </r>
    <r>
      <rPr>
        <b/>
        <vertAlign val="superscript"/>
        <sz val="12"/>
        <rFont val="Arial"/>
        <family val="2"/>
      </rPr>
      <t>6</t>
    </r>
    <r>
      <rPr>
        <b/>
        <sz val="12"/>
        <rFont val="Arial"/>
        <family val="2"/>
      </rPr>
      <t xml:space="preserve"> in defect category</t>
    </r>
  </si>
  <si>
    <r>
      <t xml:space="preserve">Light goods vehicles </t>
    </r>
    <r>
      <rPr>
        <b/>
        <vertAlign val="superscript"/>
        <sz val="14"/>
        <rFont val="Arial"/>
        <family val="2"/>
      </rPr>
      <t>7</t>
    </r>
  </si>
  <si>
    <t>1998/1999</t>
  </si>
  <si>
    <t>2000/2001</t>
  </si>
  <si>
    <t>1995/97</t>
  </si>
  <si>
    <t>1998/00</t>
  </si>
  <si>
    <t>No car/van</t>
  </si>
  <si>
    <t>One car/van</t>
  </si>
  <si>
    <t>Two  cars/vans</t>
  </si>
  <si>
    <t>Three or more cars/vans</t>
  </si>
  <si>
    <t>Unweighted sample size (households)</t>
  </si>
  <si>
    <t>Source: National Travel Survey</t>
  </si>
  <si>
    <r>
      <t>Table 1.18</t>
    </r>
    <r>
      <rPr>
        <sz val="12"/>
        <rFont val="Arial"/>
        <family val="2"/>
      </rPr>
      <t xml:space="preserve">     Households with the regular use of a car </t>
    </r>
  </si>
  <si>
    <r>
      <t xml:space="preserve">Goods </t>
    </r>
    <r>
      <rPr>
        <vertAlign val="superscript"/>
        <sz val="10"/>
        <rFont val="Arial"/>
        <family val="2"/>
      </rPr>
      <t>3</t>
    </r>
  </si>
  <si>
    <r>
      <t xml:space="preserve">Light goods </t>
    </r>
    <r>
      <rPr>
        <vertAlign val="superscript"/>
        <sz val="10"/>
        <rFont val="Arial"/>
        <family val="2"/>
      </rPr>
      <t>3</t>
    </r>
  </si>
  <si>
    <r>
      <t>Eilean Siar</t>
    </r>
    <r>
      <rPr>
        <vertAlign val="superscript"/>
        <sz val="10"/>
        <rFont val="Arial"/>
        <family val="2"/>
      </rPr>
      <t xml:space="preserve"> 4</t>
    </r>
  </si>
  <si>
    <t>4. formerly Western Isles</t>
  </si>
  <si>
    <r>
      <t xml:space="preserve">Table 1.4  </t>
    </r>
    <r>
      <rPr>
        <sz val="12"/>
        <rFont val="Arial"/>
        <family val="2"/>
      </rPr>
      <t xml:space="preserve">Taxi, private hire cars and drivers licensed </t>
    </r>
  </si>
  <si>
    <t>Taxi vehicles</t>
  </si>
  <si>
    <t>Private hire cars</t>
  </si>
  <si>
    <t>Taxi driver licenses</t>
  </si>
  <si>
    <t>Private hire licences</t>
  </si>
  <si>
    <r>
      <t>Motorcycles</t>
    </r>
    <r>
      <rPr>
        <vertAlign val="superscript"/>
        <sz val="12"/>
        <rFont val="Arial"/>
        <family val="2"/>
      </rPr>
      <t>1</t>
    </r>
  </si>
  <si>
    <r>
      <t xml:space="preserve">Motorcycles </t>
    </r>
    <r>
      <rPr>
        <vertAlign val="superscript"/>
        <sz val="12"/>
        <rFont val="Arial"/>
        <family val="2"/>
      </rPr>
      <t>2</t>
    </r>
  </si>
  <si>
    <r>
      <t xml:space="preserve">Public transport </t>
    </r>
    <r>
      <rPr>
        <vertAlign val="superscript"/>
        <sz val="12"/>
        <rFont val="Arial"/>
        <family val="2"/>
      </rPr>
      <t>3</t>
    </r>
  </si>
  <si>
    <r>
      <t xml:space="preserve">Crown and exempt </t>
    </r>
    <r>
      <rPr>
        <vertAlign val="superscript"/>
        <sz val="12"/>
        <rFont val="Arial"/>
        <family val="2"/>
      </rPr>
      <t>4</t>
    </r>
  </si>
  <si>
    <r>
      <t xml:space="preserve">Other vehicles </t>
    </r>
    <r>
      <rPr>
        <vertAlign val="superscript"/>
        <sz val="12"/>
        <rFont val="Arial"/>
        <family val="2"/>
      </rPr>
      <t>4</t>
    </r>
  </si>
  <si>
    <t>1.  Details of the DfT estimation methodology can be found in the Notes &amp; Definitions.</t>
  </si>
  <si>
    <r>
      <t xml:space="preserve">Total </t>
    </r>
    <r>
      <rPr>
        <b/>
        <vertAlign val="superscript"/>
        <sz val="12"/>
        <rFont val="Arial"/>
        <family val="2"/>
      </rPr>
      <t>1</t>
    </r>
  </si>
  <si>
    <t>1. Figures relate to cars sold by members of the Society of Motor Manufacturers and Traders Ltd to</t>
  </si>
  <si>
    <t xml:space="preserve">customers resident in Scotland. Figures differ from the numbers of new registrations of cars </t>
  </si>
  <si>
    <t>in Table 1.1, as the latter may include cars purchased elsewhere.</t>
  </si>
  <si>
    <t>Male</t>
  </si>
  <si>
    <t>Female</t>
  </si>
  <si>
    <t>Overall</t>
  </si>
  <si>
    <t>Pass</t>
  </si>
  <si>
    <t>Alness (R)</t>
  </si>
  <si>
    <t>Ballachulish (R)</t>
  </si>
  <si>
    <t>Ballater (R)</t>
  </si>
  <si>
    <t>Banff (R)</t>
  </si>
  <si>
    <t>Brodick (Isle of Arran) (R)</t>
  </si>
  <si>
    <t>Campbeltown (R)</t>
  </si>
  <si>
    <t>Crieff (R)</t>
  </si>
  <si>
    <t>Dunoon (R)</t>
  </si>
  <si>
    <t>Duns (R)</t>
  </si>
  <si>
    <t>Fort William (R)</t>
  </si>
  <si>
    <t>Gairloch (R)</t>
  </si>
  <si>
    <t>Grantown-On-Spey (R)</t>
  </si>
  <si>
    <t>Golspie (R)</t>
  </si>
  <si>
    <t>Hawick (R)</t>
  </si>
  <si>
    <t>Huntly (R)</t>
  </si>
  <si>
    <t>Kelso (R)</t>
  </si>
  <si>
    <t>Kingussie (R)</t>
  </si>
  <si>
    <t>Kyle of Lochalsh (R)</t>
  </si>
  <si>
    <t>Lairg (R)</t>
  </si>
  <si>
    <t>Lochgilphead (R)</t>
  </si>
  <si>
    <t>Mallaig (R)</t>
  </si>
  <si>
    <t>Newton Stewart (R)</t>
  </si>
  <si>
    <t>Oban (R)</t>
  </si>
  <si>
    <t>Peebles (R)</t>
  </si>
  <si>
    <t>Stranraer (R)</t>
  </si>
  <si>
    <t>Thurso (R)</t>
  </si>
  <si>
    <t>Ullapool (R)</t>
  </si>
  <si>
    <t>Wheelchair accessible taxis</t>
  </si>
  <si>
    <t>Wheelchair accessible private hire cars</t>
  </si>
  <si>
    <t>Benbecula Island (R)</t>
  </si>
  <si>
    <t>Buckie (R)</t>
  </si>
  <si>
    <t>Girvan (R)</t>
  </si>
  <si>
    <t>Islay Island (R)</t>
  </si>
  <si>
    <t>Isle of Skye (Broadford) (R)</t>
  </si>
  <si>
    <t>Isle of Skye (Portree) (R)</t>
  </si>
  <si>
    <r>
      <t xml:space="preserve">1.  Source : Scottish Household Survey. Vans are </t>
    </r>
    <r>
      <rPr>
        <i/>
        <sz val="10"/>
        <rFont val="Arial"/>
        <family val="2"/>
      </rPr>
      <t>not</t>
    </r>
    <r>
      <rPr>
        <sz val="10"/>
        <rFont val="Arial"/>
        <family val="2"/>
      </rPr>
      <t xml:space="preserve"> counted in this table.</t>
    </r>
  </si>
  <si>
    <t>Figure 1.1         New registrations by taxation group</t>
  </si>
  <si>
    <t>See footnote 3 of table 1.1</t>
  </si>
  <si>
    <t>Note:  In 2003 the definition of "Crown Exempt" and "Other" categories mean figures aren't strictly comparable.</t>
  </si>
  <si>
    <t>Source: Scottish Household Survey.</t>
  </si>
  <si>
    <t>In charge while unfit through drink/drugs</t>
  </si>
  <si>
    <t>Driving with excess blood alcohol</t>
  </si>
  <si>
    <t>In charge with excess blood alcohol</t>
  </si>
  <si>
    <t>Failing to provide breath specimen at the roadside</t>
  </si>
  <si>
    <t>Failing to provide breath, blood or urine specimen at a police station</t>
  </si>
  <si>
    <t>Driving while unfit through             drink/drugs</t>
  </si>
  <si>
    <t>Table 1.22   Motor vehicle offences recorded by the police by type of offence</t>
  </si>
  <si>
    <t>2010</t>
  </si>
  <si>
    <r>
      <t>Practical</t>
    </r>
    <r>
      <rPr>
        <b/>
        <vertAlign val="superscript"/>
        <sz val="12"/>
        <rFont val="Arial"/>
        <family val="2"/>
      </rPr>
      <t xml:space="preserve"> 2,4</t>
    </r>
  </si>
  <si>
    <r>
      <t xml:space="preserve">Theory </t>
    </r>
    <r>
      <rPr>
        <b/>
        <vertAlign val="superscript"/>
        <sz val="12"/>
        <rFont val="Arial"/>
        <family val="2"/>
      </rPr>
      <t>4</t>
    </r>
  </si>
  <si>
    <r>
      <t xml:space="preserve">Vehicle licences </t>
    </r>
    <r>
      <rPr>
        <vertAlign val="superscript"/>
        <sz val="12"/>
        <rFont val="Arial"/>
        <family val="2"/>
      </rPr>
      <t>3</t>
    </r>
  </si>
  <si>
    <t>2. The practical test figures are provisional.</t>
  </si>
  <si>
    <t>3. The vehicle licence figure does not include refunds issued.</t>
  </si>
  <si>
    <t>4. These figures are for car licence tests only.</t>
  </si>
  <si>
    <t>2009/2010</t>
  </si>
  <si>
    <t>2009/10</t>
  </si>
  <si>
    <t xml:space="preserve">  2010/11 </t>
  </si>
  <si>
    <r>
      <t>2006</t>
    </r>
    <r>
      <rPr>
        <b/>
        <vertAlign val="superscript"/>
        <sz val="12"/>
        <rFont val="Arial"/>
        <family val="2"/>
      </rPr>
      <t>5</t>
    </r>
  </si>
  <si>
    <r>
      <t>2007</t>
    </r>
    <r>
      <rPr>
        <b/>
        <vertAlign val="superscript"/>
        <sz val="12"/>
        <rFont val="Arial"/>
        <family val="2"/>
      </rPr>
      <t>5</t>
    </r>
  </si>
  <si>
    <r>
      <t>2008</t>
    </r>
    <r>
      <rPr>
        <b/>
        <vertAlign val="superscript"/>
        <sz val="12"/>
        <rFont val="Arial"/>
        <family val="2"/>
      </rPr>
      <t>5</t>
    </r>
  </si>
  <si>
    <r>
      <t>2009</t>
    </r>
    <r>
      <rPr>
        <b/>
        <vertAlign val="superscript"/>
        <sz val="12"/>
        <rFont val="Arial"/>
        <family val="2"/>
      </rPr>
      <t>5</t>
    </r>
  </si>
  <si>
    <r>
      <t>2006</t>
    </r>
    <r>
      <rPr>
        <b/>
        <vertAlign val="superscript"/>
        <sz val="12"/>
        <rFont val="Arial"/>
        <family val="2"/>
      </rPr>
      <t>1</t>
    </r>
  </si>
  <si>
    <r>
      <t>2007</t>
    </r>
    <r>
      <rPr>
        <b/>
        <vertAlign val="superscript"/>
        <sz val="12"/>
        <rFont val="Arial"/>
        <family val="2"/>
      </rPr>
      <t>1</t>
    </r>
  </si>
  <si>
    <r>
      <t>2008</t>
    </r>
    <r>
      <rPr>
        <b/>
        <vertAlign val="superscript"/>
        <sz val="12"/>
        <rFont val="Arial"/>
        <family val="2"/>
      </rPr>
      <t>1</t>
    </r>
  </si>
  <si>
    <r>
      <t>2009</t>
    </r>
    <r>
      <rPr>
        <b/>
        <vertAlign val="superscript"/>
        <sz val="12"/>
        <rFont val="Arial"/>
        <family val="2"/>
      </rPr>
      <t>1</t>
    </r>
  </si>
  <si>
    <r>
      <t>2006</t>
    </r>
    <r>
      <rPr>
        <b/>
        <vertAlign val="superscript"/>
        <sz val="12"/>
        <rFont val="Arial"/>
        <family val="2"/>
      </rPr>
      <t>2</t>
    </r>
  </si>
  <si>
    <r>
      <t>2007</t>
    </r>
    <r>
      <rPr>
        <b/>
        <vertAlign val="superscript"/>
        <sz val="12"/>
        <rFont val="Arial"/>
        <family val="2"/>
      </rPr>
      <t>2</t>
    </r>
  </si>
  <si>
    <r>
      <t>2008</t>
    </r>
    <r>
      <rPr>
        <b/>
        <vertAlign val="superscript"/>
        <sz val="12"/>
        <rFont val="Arial"/>
        <family val="2"/>
      </rPr>
      <t>2</t>
    </r>
  </si>
  <si>
    <r>
      <t>2009</t>
    </r>
    <r>
      <rPr>
        <b/>
        <vertAlign val="superscript"/>
        <sz val="12"/>
        <rFont val="Arial"/>
        <family val="2"/>
      </rPr>
      <t>2</t>
    </r>
  </si>
  <si>
    <t>Council Unknown</t>
  </si>
  <si>
    <t>Source: DVLA and DSA - Not National Statistics</t>
  </si>
  <si>
    <t>Pitlochry (R)</t>
  </si>
  <si>
    <t>2003/04</t>
  </si>
  <si>
    <t>2007/08</t>
  </si>
  <si>
    <t>500</t>
  </si>
  <si>
    <t>-</t>
  </si>
  <si>
    <t>1999</t>
  </si>
  <si>
    <t>1996/97</t>
  </si>
  <si>
    <t>1997/98</t>
  </si>
  <si>
    <t>1998/99</t>
  </si>
  <si>
    <t>1999/00</t>
  </si>
  <si>
    <t>2000/01</t>
  </si>
  <si>
    <r>
      <t>Aberdeenshire</t>
    </r>
    <r>
      <rPr>
        <vertAlign val="superscript"/>
        <sz val="12"/>
        <rFont val="Arial"/>
        <family val="2"/>
      </rPr>
      <t>5</t>
    </r>
  </si>
  <si>
    <t>…</t>
  </si>
  <si>
    <r>
      <t>Time series</t>
    </r>
    <r>
      <rPr>
        <b/>
        <vertAlign val="superscript"/>
        <sz val="12"/>
        <rFont val="Arial"/>
        <family val="2"/>
      </rPr>
      <t>2</t>
    </r>
    <r>
      <rPr>
        <b/>
        <sz val="12"/>
        <rFont val="Arial"/>
        <family val="2"/>
      </rPr>
      <t xml:space="preserve"> (Totals)</t>
    </r>
  </si>
  <si>
    <t>as at 31st March</t>
  </si>
  <si>
    <r>
      <t>Individuals - Automatic</t>
    </r>
    <r>
      <rPr>
        <b/>
        <vertAlign val="superscript"/>
        <sz val="12"/>
        <rFont val="Arial"/>
        <family val="2"/>
      </rPr>
      <t>3</t>
    </r>
  </si>
  <si>
    <r>
      <t>Individuals - Discretionary</t>
    </r>
    <r>
      <rPr>
        <b/>
        <vertAlign val="superscript"/>
        <sz val="12"/>
        <rFont val="Arial"/>
        <family val="2"/>
      </rPr>
      <t>4</t>
    </r>
  </si>
  <si>
    <t>6. Glasgow changed data capture process in 2011; therefore figures may not be comparable with previous years.</t>
  </si>
  <si>
    <t>Crown and exempt revised</t>
  </si>
  <si>
    <t>Other revised</t>
  </si>
  <si>
    <t>2011</t>
  </si>
  <si>
    <t>Organisat-ions</t>
  </si>
  <si>
    <r>
      <t>Table 1.21   Number of blue badges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 xml:space="preserve"> on issue, time series and 2012 breakdown</t>
    </r>
  </si>
  <si>
    <t xml:space="preserve">  2011/12</t>
  </si>
  <si>
    <t xml:space="preserve">1. Mainly heavy goods vehicles but includes vehicles which are licensed as HGVs but do not have a goods body type. </t>
  </si>
  <si>
    <t>3. DfT have revised stock figures from 2006 to 2009 - see http://assets.dft.gov.uk/statistics/series/vehicle-licensing/notesvls.pdf</t>
  </si>
  <si>
    <t>5. DfT have revised stock figures from 2006 to 2009 - see http://assets.dft.gov.uk/statistics/series/vehicle-licensing/notesvls.pdf</t>
  </si>
  <si>
    <r>
      <t>2006</t>
    </r>
    <r>
      <rPr>
        <b/>
        <vertAlign val="superscript"/>
        <sz val="12"/>
        <rFont val="Arial"/>
        <family val="2"/>
      </rPr>
      <t>3</t>
    </r>
  </si>
  <si>
    <r>
      <t>2007</t>
    </r>
    <r>
      <rPr>
        <b/>
        <vertAlign val="superscript"/>
        <sz val="12"/>
        <rFont val="Arial"/>
        <family val="2"/>
      </rPr>
      <t>3</t>
    </r>
  </si>
  <si>
    <r>
      <t>2008</t>
    </r>
    <r>
      <rPr>
        <b/>
        <vertAlign val="superscript"/>
        <sz val="12"/>
        <rFont val="Arial"/>
        <family val="2"/>
      </rPr>
      <t>3</t>
    </r>
  </si>
  <si>
    <r>
      <t>2009</t>
    </r>
    <r>
      <rPr>
        <b/>
        <vertAlign val="superscript"/>
        <sz val="12"/>
        <rFont val="Arial"/>
        <family val="2"/>
      </rPr>
      <t>3</t>
    </r>
  </si>
  <si>
    <t>JUKE</t>
  </si>
  <si>
    <t>SEAT</t>
  </si>
  <si>
    <t>IBIZA</t>
  </si>
  <si>
    <r>
      <t xml:space="preserve">Glasgow, City of </t>
    </r>
    <r>
      <rPr>
        <vertAlign val="superscript"/>
        <sz val="12"/>
        <rFont val="Arial"/>
        <family val="2"/>
      </rPr>
      <t>6</t>
    </r>
  </si>
  <si>
    <t>1. Blue Badges for display on motor vehicles used by disabled persons were introduced on 1 April 2000.</t>
  </si>
  <si>
    <r>
      <t xml:space="preserve">2. Totals relate to the number of badges </t>
    </r>
    <r>
      <rPr>
        <b/>
        <sz val="10"/>
        <rFont val="Arial"/>
        <family val="2"/>
      </rPr>
      <t xml:space="preserve">on issue </t>
    </r>
    <r>
      <rPr>
        <sz val="10"/>
        <rFont val="Arial"/>
        <family val="2"/>
      </rPr>
      <t xml:space="preserve">as at 31st March that year. Data prior to 2008 not available. </t>
    </r>
  </si>
  <si>
    <r>
      <t xml:space="preserve">5. Aberdeenshire introduced an electronic data capture system </t>
    </r>
    <r>
      <rPr>
        <sz val="10"/>
        <rFont val="Arial"/>
        <family val="2"/>
      </rPr>
      <t>in 2010; therefore figures may not be comparable with previous years.</t>
    </r>
  </si>
  <si>
    <t>7. Highland Council, in April 2010, introduced a fee for the first time which may have contributed to the decline in number of badges issued.</t>
  </si>
  <si>
    <r>
      <t>8. Orkney introduced an electronic system i</t>
    </r>
    <r>
      <rPr>
        <sz val="10"/>
        <rFont val="Arial"/>
        <family val="2"/>
      </rPr>
      <t>n 2009; therefore figures may not be comparable with previous years.</t>
    </r>
  </si>
  <si>
    <t xml:space="preserve">4. Badges issued in the discretionary category to people with a substantial permanent or temporary disability who are unable or virtually unable to walk </t>
  </si>
  <si>
    <t>(Disabled Persons (Badges for Motor Vehicles) (Scotland) Regulations 2000 as amended).(May be subject to further assessment.)</t>
  </si>
  <si>
    <t xml:space="preserve"> Mobility Supplement,  a lump sum (tariffs 1-8) of the Armed Forces Compensation Scheme, or to blind or registered blind people. (Not subject to further assessment.)</t>
  </si>
  <si>
    <t>3.  The automatic category includes badges issued to individuals in receipt of the higher rate mobility component of Disability Living Allowance, a War Pensioners'</t>
  </si>
  <si>
    <r>
      <t xml:space="preserve">Highland </t>
    </r>
    <r>
      <rPr>
        <vertAlign val="superscript"/>
        <sz val="12"/>
        <rFont val="Arial"/>
        <family val="2"/>
      </rPr>
      <t>7</t>
    </r>
  </si>
  <si>
    <r>
      <t xml:space="preserve">Orkney Islands </t>
    </r>
    <r>
      <rPr>
        <vertAlign val="superscript"/>
        <sz val="12"/>
        <rFont val="Arial"/>
        <family val="2"/>
      </rPr>
      <t>8</t>
    </r>
  </si>
  <si>
    <r>
      <t xml:space="preserve">Scottish Borders </t>
    </r>
    <r>
      <rPr>
        <vertAlign val="superscript"/>
        <sz val="12"/>
        <rFont val="Arial"/>
        <family val="2"/>
      </rPr>
      <t>9</t>
    </r>
  </si>
  <si>
    <r>
      <t xml:space="preserve">Total </t>
    </r>
    <r>
      <rPr>
        <vertAlign val="superscript"/>
        <sz val="12"/>
        <rFont val="Arial"/>
        <family val="2"/>
      </rPr>
      <t>9</t>
    </r>
  </si>
  <si>
    <t>1. In 2010 DfT revised stock figures from 2006 to 2009 - see http://assets.dft.gov.uk/statistics/series/vehicle-licensing/notesvls.pdf</t>
  </si>
  <si>
    <t>2. In 2010 DfT revised  stock figures from 2006 to 2009 - see http://assets.dft.gov.uk/statistics/series/vehicle-licensing/notesvls.pdf</t>
  </si>
  <si>
    <t>1. In 2010 DfT revised  stock figures from 2006 to 2009 - see http://assets.dft.gov.uk/statistics/series/vehicle-licensing/notesvls.pdf</t>
  </si>
  <si>
    <t>9. Scottish Borders data was reviewed in 2012.  Data is not available for previous years and is therefore excluded from the totals.  Scottish Borders is included in the 2012 totals</t>
  </si>
  <si>
    <t>Note:  Centres where only one examiner has conducted tests have been removed from the details, though they have been included in the national totals.</t>
  </si>
  <si>
    <r>
      <t xml:space="preserve">Table 1.3 </t>
    </r>
    <r>
      <rPr>
        <sz val="12"/>
        <rFont val="Arial"/>
        <family val="2"/>
      </rPr>
      <t xml:space="preserve"> Vehicles licensed at 31 December 2012 by Council and taxation group</t>
    </r>
  </si>
  <si>
    <t>by local authority area, 2013</t>
  </si>
  <si>
    <t>1998-</t>
  </si>
  <si>
    <t>2003-</t>
  </si>
  <si>
    <t>2008-</t>
  </si>
  <si>
    <t>2012</t>
  </si>
  <si>
    <r>
      <t xml:space="preserve">Table 1.5 </t>
    </r>
    <r>
      <rPr>
        <sz val="12"/>
        <rFont val="Arial"/>
        <family val="2"/>
      </rPr>
      <t xml:space="preserve">  Vehicles licensed at 31 December 2012, by taxation group, and</t>
    </r>
  </si>
  <si>
    <t>vehicles specified on the licence, 2012-13</t>
  </si>
  <si>
    <r>
      <t>Table 1.11</t>
    </r>
    <r>
      <rPr>
        <sz val="12"/>
        <rFont val="Arial"/>
        <family val="2"/>
      </rPr>
      <t xml:space="preserve">  The 20 most popular new cars sold in Scotland </t>
    </r>
    <r>
      <rPr>
        <vertAlign val="superscript"/>
        <sz val="12"/>
        <rFont val="Arial"/>
        <family val="2"/>
      </rPr>
      <t>1</t>
    </r>
    <r>
      <rPr>
        <sz val="12"/>
        <rFont val="Arial"/>
        <family val="2"/>
      </rPr>
      <t>, 2012</t>
    </r>
  </si>
  <si>
    <t>Table 1.14  Practical Driving Test - Pass Rate at Test Centres 2012-13</t>
  </si>
  <si>
    <r>
      <t>Table 1.16</t>
    </r>
    <r>
      <rPr>
        <sz val="12"/>
        <rFont val="Arial"/>
        <family val="2"/>
      </rPr>
      <t xml:space="preserve">    People who hold a full driving licence </t>
    </r>
    <r>
      <rPr>
        <vertAlign val="superscript"/>
        <sz val="12"/>
        <rFont val="Arial"/>
        <family val="2"/>
      </rPr>
      <t>1</t>
    </r>
    <r>
      <rPr>
        <sz val="12"/>
        <rFont val="Arial"/>
        <family val="2"/>
      </rPr>
      <t>, 2012</t>
    </r>
  </si>
  <si>
    <t>2011/2012</t>
  </si>
  <si>
    <r>
      <t>Table 1.17</t>
    </r>
    <r>
      <rPr>
        <sz val="12"/>
        <rFont val="Arial"/>
        <family val="2"/>
      </rPr>
      <t xml:space="preserve">    People who hold a full driving licence </t>
    </r>
    <r>
      <rPr>
        <vertAlign val="superscript"/>
        <sz val="12"/>
        <rFont val="Arial"/>
        <family val="2"/>
      </rPr>
      <t>1</t>
    </r>
    <r>
      <rPr>
        <sz val="12"/>
        <rFont val="Arial"/>
        <family val="2"/>
      </rPr>
      <t xml:space="preserve">, 2002-2012 </t>
    </r>
  </si>
  <si>
    <t>2011/12</t>
  </si>
  <si>
    <r>
      <t>Table 1.19   Households with a car available for private use</t>
    </r>
    <r>
      <rPr>
        <vertAlign val="superscript"/>
        <sz val="12"/>
        <rFont val="Arial"/>
        <family val="2"/>
      </rPr>
      <t>1</t>
    </r>
    <r>
      <rPr>
        <sz val="12"/>
        <rFont val="Arial"/>
        <family val="2"/>
      </rPr>
      <t>, 2002-2012</t>
    </r>
  </si>
  <si>
    <r>
      <t xml:space="preserve">Table 1.20  </t>
    </r>
    <r>
      <rPr>
        <sz val="12"/>
        <rFont val="Arial"/>
        <family val="2"/>
      </rPr>
      <t xml:space="preserve"> Households with a car available for private use</t>
    </r>
    <r>
      <rPr>
        <vertAlign val="superscript"/>
        <sz val="12"/>
        <rFont val="Arial"/>
        <family val="2"/>
      </rPr>
      <t>1</t>
    </r>
    <r>
      <rPr>
        <sz val="12"/>
        <rFont val="Arial"/>
        <family val="2"/>
      </rPr>
      <t>, 2012</t>
    </r>
  </si>
  <si>
    <t xml:space="preserve">  Badges on issue as at 31st March 2013:</t>
  </si>
  <si>
    <t xml:space="preserve">  2012/13</t>
  </si>
  <si>
    <r>
      <t xml:space="preserve">Figure 1.2  </t>
    </r>
    <r>
      <rPr>
        <sz val="14"/>
        <rFont val="Arial"/>
        <family val="2"/>
      </rPr>
      <t xml:space="preserve">      Vehicles licensed at 31 December 2012 by Council</t>
    </r>
  </si>
  <si>
    <t>Hybrid Electric</t>
  </si>
  <si>
    <t>Electricity</t>
  </si>
  <si>
    <t>Gas Or Petrol/Gas</t>
  </si>
  <si>
    <t>4. Gas Diesel and Steam.</t>
  </si>
  <si>
    <r>
      <t xml:space="preserve">Other </t>
    </r>
    <r>
      <rPr>
        <vertAlign val="superscript"/>
        <sz val="10"/>
        <rFont val="Arial"/>
        <family val="2"/>
      </rPr>
      <t>4</t>
    </r>
  </si>
  <si>
    <t>3. In 2004 DfT revised the figures for the light goods and goods body types back to 2001. DfT does not have the underlying data to revise earlier years' figures.</t>
  </si>
  <si>
    <t>Aberdeen North (Bridge of Don) (M)</t>
  </si>
  <si>
    <t>Aberdeen South (Cove)  (M)</t>
  </si>
  <si>
    <t>Aberfeldy (R)</t>
  </si>
  <si>
    <t>Airdrie  (M)</t>
  </si>
  <si>
    <t>Arbroath (R)</t>
  </si>
  <si>
    <t>Ayr  (M)</t>
  </si>
  <si>
    <t>Barra (R)</t>
  </si>
  <si>
    <t>Bathgate  (M)</t>
  </si>
  <si>
    <t>Callander  (O)</t>
  </si>
  <si>
    <t>Castle Douglas  (O)</t>
  </si>
  <si>
    <t>Cumnock  (O)</t>
  </si>
  <si>
    <t>Dumbarton  (M)</t>
  </si>
  <si>
    <t>Dumfries  (M)</t>
  </si>
  <si>
    <t>Dundee  (M)</t>
  </si>
  <si>
    <t>Dunfermline  (M)</t>
  </si>
  <si>
    <t>Edinburgh (Currie)  (M)</t>
  </si>
  <si>
    <t>Edinburgh (Musselburgh)  (M)</t>
  </si>
  <si>
    <t>Elgin  (M)</t>
  </si>
  <si>
    <t>Forfar (R)</t>
  </si>
  <si>
    <t>Fraserburgh  (O)</t>
  </si>
  <si>
    <t>Galashiels  (M)</t>
  </si>
  <si>
    <t>Glasgow (Anniesland)  (M)</t>
  </si>
  <si>
    <t>Glasgow (Baillieston)  (M)</t>
  </si>
  <si>
    <t>Glasgow (Shieldhall)  (M)</t>
  </si>
  <si>
    <t>Glasgow (Springburn Park)  (M)</t>
  </si>
  <si>
    <t>Grangemouth  (M)</t>
  </si>
  <si>
    <t>Greenock  (M)</t>
  </si>
  <si>
    <t>Haddington  (O)</t>
  </si>
  <si>
    <t>Hamilton  (M)</t>
  </si>
  <si>
    <t>Inveraray (R)</t>
  </si>
  <si>
    <t>Inverness (Cradlehall Business Park)  (M)</t>
  </si>
  <si>
    <t>Inverness LGV (R)</t>
  </si>
  <si>
    <t>Inverurie (R</t>
  </si>
  <si>
    <t>Irvine   (M)</t>
  </si>
  <si>
    <t>Isle of Mull (R)</t>
  </si>
  <si>
    <t>Kirkcaldy  (M)</t>
  </si>
  <si>
    <t>Lanark  (O)</t>
  </si>
  <si>
    <t>Lerwick (R)</t>
  </si>
  <si>
    <t>Montrose (R)</t>
  </si>
  <si>
    <t>Orkney (R)</t>
  </si>
  <si>
    <t>Paisley  (M)</t>
  </si>
  <si>
    <t>Perth  (M)</t>
  </si>
  <si>
    <t>Peterhead  (M)</t>
  </si>
  <si>
    <t>Rothesay (R)</t>
  </si>
  <si>
    <t>South Uist (R)</t>
  </si>
  <si>
    <t>Stirling  (M)</t>
  </si>
  <si>
    <t>Stornoway (R)</t>
  </si>
  <si>
    <t>Wick  (M)</t>
  </si>
  <si>
    <t>ZFalkirk(Closed)  (M)</t>
  </si>
  <si>
    <t>(M) - Main Test Centre</t>
  </si>
  <si>
    <t>(O) -  Outstation</t>
  </si>
  <si>
    <t>(R) - Remote Driving Test Centre</t>
  </si>
  <si>
    <t>2. The figures for parking offences, for each of the years 2003-04 to 2011-12, have been revised following the submission of amended data from Grampian Police</t>
  </si>
  <si>
    <r>
      <t xml:space="preserve">Total offences </t>
    </r>
    <r>
      <rPr>
        <b/>
        <vertAlign val="superscript"/>
        <sz val="12"/>
        <rFont val="Arial"/>
        <family val="2"/>
      </rPr>
      <t>2</t>
    </r>
  </si>
  <si>
    <r>
      <t xml:space="preserve">Parking offences </t>
    </r>
    <r>
      <rPr>
        <vertAlign val="superscript"/>
        <sz val="12"/>
        <rFont val="Arial"/>
        <family val="2"/>
      </rPr>
      <t>2</t>
    </r>
  </si>
  <si>
    <t>TOYOTA</t>
  </si>
  <si>
    <t>YARIS</t>
  </si>
  <si>
    <t>HYUNDAI</t>
  </si>
  <si>
    <t>I10</t>
  </si>
  <si>
    <t>CITROEN</t>
  </si>
  <si>
    <t>C3</t>
  </si>
  <si>
    <t>17-19</t>
  </si>
  <si>
    <t>20-29</t>
  </si>
  <si>
    <t>70-79</t>
  </si>
  <si>
    <t>80+</t>
  </si>
  <si>
    <t>percentage of the relevant sub-group</t>
  </si>
  <si>
    <t>by Scottish Index of Multiple Deprivation:</t>
  </si>
  <si>
    <t>1 - Most Deprived</t>
  </si>
  <si>
    <t>5 - Least Deprived</t>
  </si>
  <si>
    <t>Vehicles registered per 1,000 people aged 17+</t>
  </si>
  <si>
    <t>Cars registered per 1,000 people aged 17+</t>
  </si>
  <si>
    <r>
      <t xml:space="preserve">Figure 1.3 </t>
    </r>
    <r>
      <rPr>
        <sz val="14"/>
        <rFont val="Arial"/>
        <family val="2"/>
      </rPr>
      <t xml:space="preserve">     Private cars  licensed at 31 December 2012 per thousand population aged 17+</t>
    </r>
  </si>
  <si>
    <t>per 1,000 pop</t>
  </si>
  <si>
    <r>
      <t>Table 1.10</t>
    </r>
    <r>
      <rPr>
        <sz val="12"/>
        <rFont val="Arial"/>
        <family val="2"/>
      </rPr>
      <t xml:space="preserve">  Goods vehicle operators in Scotland by licence type and number of</t>
    </r>
  </si>
  <si>
    <t>Population aged 17+ (NRS Population estimates Mid 2012)</t>
  </si>
  <si>
    <t>Note: Table 13.10 in Chapter 13 shows vehicles licensed in 2012 by body type and method of propulsion.</t>
  </si>
  <si>
    <t>Note: Table 13.9 in Chapter 13 shows vehicles first registered in 2012 by body type and method of propulsion.</t>
  </si>
</sst>
</file>

<file path=xl/styles.xml><?xml version="1.0" encoding="utf-8"?>
<styleSheet xmlns="http://schemas.openxmlformats.org/spreadsheetml/2006/main">
  <numFmts count="5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#,##0.0"/>
    <numFmt numFmtId="166" formatCode="_-* #,##0_-;\-* #,##0_-;_-* &quot;-&quot;??_-;_-@_-"/>
    <numFmt numFmtId="167" formatCode="0.0%"/>
    <numFmt numFmtId="168" formatCode="#.#%;#.#"/>
    <numFmt numFmtId="169" formatCode="0.0000"/>
    <numFmt numFmtId="170" formatCode="0.000"/>
    <numFmt numFmtId="171" formatCode="_-* #,##0.0_-;\-* #,##0.0_-;_-* &quot;-&quot;??_-;_-@_-"/>
    <numFmt numFmtId="172" formatCode="0.000E+00;\ĝ"/>
    <numFmt numFmtId="173" formatCode="0.000E+00;\"/>
    <numFmt numFmtId="174" formatCode="0.00E+00;\"/>
    <numFmt numFmtId="175" formatCode="0.0000E+00;\"/>
    <numFmt numFmtId="176" formatCode="0.00000E+00;\"/>
    <numFmt numFmtId="177" formatCode="0.000000E+00;\"/>
    <numFmt numFmtId="178" formatCode="0.0000000E+00;\"/>
    <numFmt numFmtId="179" formatCode="0.00000000E+00;\"/>
    <numFmt numFmtId="180" formatCode="0.0E+00;\"/>
    <numFmt numFmtId="181" formatCode="0E+00;\"/>
    <numFmt numFmtId="182" formatCode="_-* #,##0.000_-;\-* #,##0.000_-;_-* &quot;-&quot;??_-;_-@_-"/>
    <numFmt numFmtId="183" formatCode="_-* #,##0.0000_-;\-* #,##0.0000_-;_-* &quot;-&quot;??_-;_-@_-"/>
    <numFmt numFmtId="184" formatCode="_-* #,##0.00000_-;\-* #,##0.00000_-;_-* &quot;-&quot;??_-;_-@_-"/>
    <numFmt numFmtId="185" formatCode="_(* #,##0_);_(* \(#,##0\);_(* &quot;-&quot;??_);_(@_)"/>
    <numFmt numFmtId="186" formatCode="[&gt;=100]#,##0.0,;[&lt;100]&quot;-&quot;;General"/>
    <numFmt numFmtId="187" formatCode="[&gt;=100]#,##0,;[&lt;100]&quot;-&quot;;General"/>
    <numFmt numFmtId="188" formatCode="General_)"/>
    <numFmt numFmtId="189" formatCode="#,##0_);\(#,##0\)"/>
    <numFmt numFmtId="190" formatCode="0.00000"/>
    <numFmt numFmtId="191" formatCode="#,##0_ ;\-#,##0\ "/>
    <numFmt numFmtId="192" formatCode="#,##0.0_);\(#,##0.0\)"/>
    <numFmt numFmtId="193" formatCode="[&gt;=100]#,##0.00,;[&lt;100]&quot;-&quot;;General"/>
    <numFmt numFmtId="194" formatCode="[&gt;=100]#,##0.000,;[&lt;100]&quot;-&quot;;General"/>
    <numFmt numFmtId="195" formatCode="[&gt;=100]#,##0,;[&lt;100]&quot;0&quot;;General"/>
    <numFmt numFmtId="196" formatCode="_-* #,##0.00_-;\-* #,##0.000_-;_-* &quot;0&quot;??_-;_-@_-"/>
    <numFmt numFmtId="197" formatCode="_-* #,##0.00_-;\-* #,##0.000_-;_-* &quot;0.00&quot;??_-;_-@_-"/>
    <numFmt numFmtId="198" formatCode="#,##0.000"/>
    <numFmt numFmtId="199" formatCode="0.000%"/>
    <numFmt numFmtId="200" formatCode="[&gt;=50]#,##0.0,;[=0]0.0,;&quot;-&quot;"/>
    <numFmt numFmtId="201" formatCode="[&gt;=50]#,##0,;[=0]0,;&quot;-&quot;"/>
    <numFmt numFmtId="202" formatCode="0.0[$%-809]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0.00000000"/>
    <numFmt numFmtId="208" formatCode="0.0000000"/>
    <numFmt numFmtId="209" formatCode="0.000000"/>
    <numFmt numFmtId="210" formatCode="[&gt;=0.5]#,##0;[=0]0;&quot;-&quot;"/>
    <numFmt numFmtId="211" formatCode="##0.0,"/>
    <numFmt numFmtId="212" formatCode="#,##0.0,"/>
    <numFmt numFmtId="213" formatCode="[&gt;0.5]#,##0;[&lt;-0.5]\-#,##0;\-"/>
    <numFmt numFmtId="214" formatCode="0[$%-809]"/>
  </numFmts>
  <fonts count="9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10"/>
      <color indexed="10"/>
      <name val="Arial"/>
      <family val="2"/>
    </font>
    <font>
      <sz val="10"/>
      <color indexed="50"/>
      <name val="Arial"/>
      <family val="2"/>
    </font>
    <font>
      <sz val="10"/>
      <color indexed="1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color indexed="62"/>
      <name val="Arial"/>
      <family val="2"/>
    </font>
    <font>
      <sz val="10"/>
      <color indexed="9"/>
      <name val="Arial"/>
      <family val="2"/>
    </font>
    <font>
      <sz val="12"/>
      <color indexed="56"/>
      <name val="Arial"/>
      <family val="2"/>
    </font>
    <font>
      <vertAlign val="superscript"/>
      <sz val="12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2"/>
      <color indexed="12"/>
      <name val="Arial"/>
      <family val="2"/>
    </font>
    <font>
      <b/>
      <vertAlign val="superscript"/>
      <sz val="12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vertAlign val="superscript"/>
      <sz val="11"/>
      <name val="Arial"/>
      <family val="2"/>
    </font>
    <font>
      <sz val="12"/>
      <color indexed="8"/>
      <name val="Arial"/>
      <family val="2"/>
    </font>
    <font>
      <sz val="14"/>
      <name val="Helv"/>
      <family val="0"/>
    </font>
    <font>
      <sz val="10"/>
      <name val="Helv"/>
      <family val="0"/>
    </font>
    <font>
      <b/>
      <sz val="12"/>
      <color indexed="12"/>
      <name val="Arial"/>
      <family val="2"/>
    </font>
    <font>
      <sz val="12"/>
      <color indexed="39"/>
      <name val="Arial"/>
      <family val="2"/>
    </font>
    <font>
      <sz val="10"/>
      <color indexed="12"/>
      <name val="Arial"/>
      <family val="2"/>
    </font>
    <font>
      <sz val="12"/>
      <name val="Helv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8"/>
      <name val="Arial"/>
      <family val="2"/>
    </font>
    <font>
      <b/>
      <sz val="12"/>
      <color indexed="56"/>
      <name val="Arial"/>
      <family val="2"/>
    </font>
    <font>
      <sz val="12"/>
      <name val="Arial Unicode MS"/>
      <family val="2"/>
    </font>
    <font>
      <b/>
      <sz val="12"/>
      <color indexed="8"/>
      <name val="Arial"/>
      <family val="2"/>
    </font>
    <font>
      <sz val="10"/>
      <name val="Times New Roman"/>
      <family val="1"/>
    </font>
    <font>
      <b/>
      <i/>
      <sz val="12"/>
      <name val="Arial"/>
      <family val="2"/>
    </font>
    <font>
      <b/>
      <sz val="16"/>
      <name val="Arial"/>
      <family val="2"/>
    </font>
    <font>
      <sz val="11.5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9"/>
      <name val="Arial"/>
      <family val="2"/>
    </font>
    <font>
      <sz val="15.5"/>
      <color indexed="8"/>
      <name val="Arial"/>
      <family val="0"/>
    </font>
    <font>
      <sz val="15.75"/>
      <color indexed="8"/>
      <name val="Arial"/>
      <family val="0"/>
    </font>
    <font>
      <sz val="28.5"/>
      <color indexed="8"/>
      <name val="Arial"/>
      <family val="0"/>
    </font>
    <font>
      <sz val="11.75"/>
      <color indexed="8"/>
      <name val="Arial"/>
      <family val="0"/>
    </font>
    <font>
      <sz val="16.5"/>
      <color indexed="8"/>
      <name val="Arial"/>
      <family val="0"/>
    </font>
    <font>
      <sz val="20.5"/>
      <color indexed="8"/>
      <name val="Arial"/>
      <family val="0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sz val="12"/>
      <color indexed="30"/>
      <name val="Arial"/>
      <family val="2"/>
    </font>
    <font>
      <b/>
      <sz val="12"/>
      <color indexed="30"/>
      <name val="Arial"/>
      <family val="2"/>
    </font>
    <font>
      <i/>
      <sz val="10"/>
      <color indexed="8"/>
      <name val="Arial"/>
      <family val="2"/>
    </font>
    <font>
      <i/>
      <sz val="12"/>
      <color indexed="8"/>
      <name val="Arial"/>
      <family val="2"/>
    </font>
    <font>
      <i/>
      <sz val="10"/>
      <color indexed="12"/>
      <name val="Arial"/>
      <family val="2"/>
    </font>
    <font>
      <b/>
      <sz val="18.75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2"/>
      <color rgb="FF0070C0"/>
      <name val="Arial"/>
      <family val="2"/>
    </font>
    <font>
      <b/>
      <sz val="12"/>
      <color rgb="FF0070C0"/>
      <name val="Arial"/>
      <family val="2"/>
    </font>
    <font>
      <b/>
      <sz val="12"/>
      <color rgb="FF0000FF"/>
      <name val="Arial"/>
      <family val="2"/>
    </font>
    <font>
      <i/>
      <sz val="10"/>
      <color theme="1"/>
      <name val="Arial"/>
      <family val="2"/>
    </font>
    <font>
      <i/>
      <sz val="12"/>
      <color rgb="FF000000"/>
      <name val="Arial"/>
      <family val="2"/>
    </font>
    <font>
      <i/>
      <sz val="10"/>
      <color rgb="FF0066FF"/>
      <name val="Arial"/>
      <family val="2"/>
    </font>
    <font>
      <i/>
      <sz val="10"/>
      <color rgb="FF0000F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76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72" fillId="26" borderId="0" applyNumberFormat="0" applyBorder="0" applyAlignment="0" applyProtection="0"/>
    <xf numFmtId="0" fontId="73" fillId="27" borderId="1" applyNumberFormat="0" applyAlignment="0" applyProtection="0"/>
    <xf numFmtId="0" fontId="7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7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76" fillId="29" borderId="0" applyNumberFormat="0" applyBorder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9" fillId="0" borderId="5" applyNumberFormat="0" applyFill="0" applyAlignment="0" applyProtection="0"/>
    <xf numFmtId="0" fontId="7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80" fillId="30" borderId="1" applyNumberFormat="0" applyAlignment="0" applyProtection="0"/>
    <xf numFmtId="0" fontId="81" fillId="0" borderId="6" applyNumberFormat="0" applyFill="0" applyAlignment="0" applyProtection="0"/>
    <xf numFmtId="0" fontId="82" fillId="31" borderId="0" applyNumberFormat="0" applyBorder="0" applyAlignment="0" applyProtection="0"/>
    <xf numFmtId="0" fontId="0" fillId="0" borderId="0">
      <alignment vertical="top"/>
      <protection/>
    </xf>
    <xf numFmtId="0" fontId="0" fillId="0" borderId="0">
      <alignment/>
      <protection/>
    </xf>
    <xf numFmtId="3" fontId="25" fillId="0" borderId="0">
      <alignment/>
      <protection/>
    </xf>
    <xf numFmtId="0" fontId="23" fillId="0" borderId="0">
      <alignment/>
      <protection/>
    </xf>
    <xf numFmtId="0" fontId="9" fillId="0" borderId="0">
      <alignment/>
      <protection/>
    </xf>
    <xf numFmtId="188" fontId="28" fillId="0" borderId="0">
      <alignment/>
      <protection/>
    </xf>
    <xf numFmtId="188" fontId="33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32" borderId="7" applyNumberFormat="0" applyFont="0" applyAlignment="0" applyProtection="0"/>
    <xf numFmtId="0" fontId="83" fillId="27" borderId="8" applyNumberFormat="0" applyAlignment="0" applyProtection="0"/>
    <xf numFmtId="9" fontId="0" fillId="0" borderId="0" applyFont="0" applyFill="0" applyBorder="0" applyAlignment="0" applyProtection="0"/>
    <xf numFmtId="213" fontId="40" fillId="0" borderId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9" applyNumberFormat="0" applyFill="0" applyAlignment="0" applyProtection="0"/>
    <xf numFmtId="0" fontId="86" fillId="0" borderId="0" applyNumberFormat="0" applyFill="0" applyBorder="0" applyAlignment="0" applyProtection="0"/>
  </cellStyleXfs>
  <cellXfs count="624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 horizontal="centerContinuous"/>
    </xf>
    <xf numFmtId="0" fontId="1" fillId="0" borderId="12" xfId="0" applyFont="1" applyBorder="1" applyAlignment="1">
      <alignment horizontal="centerContinuous"/>
    </xf>
    <xf numFmtId="0" fontId="0" fillId="0" borderId="13" xfId="0" applyBorder="1" applyAlignment="1">
      <alignment/>
    </xf>
    <xf numFmtId="0" fontId="0" fillId="0" borderId="13" xfId="0" applyBorder="1" applyAlignment="1">
      <alignment horizontal="right"/>
    </xf>
    <xf numFmtId="1" fontId="0" fillId="0" borderId="0" xfId="0" applyNumberFormat="1" applyBorder="1" applyAlignment="1">
      <alignment/>
    </xf>
    <xf numFmtId="0" fontId="0" fillId="0" borderId="14" xfId="0" applyBorder="1" applyAlignment="1">
      <alignment/>
    </xf>
    <xf numFmtId="1" fontId="0" fillId="0" borderId="15" xfId="0" applyNumberFormat="1" applyBorder="1" applyAlignment="1">
      <alignment/>
    </xf>
    <xf numFmtId="0" fontId="0" fillId="0" borderId="0" xfId="0" applyFont="1" applyAlignment="1">
      <alignment/>
    </xf>
    <xf numFmtId="0" fontId="0" fillId="0" borderId="15" xfId="0" applyBorder="1" applyAlignment="1">
      <alignment/>
    </xf>
    <xf numFmtId="0" fontId="0" fillId="0" borderId="11" xfId="0" applyBorder="1" applyAlignment="1">
      <alignment/>
    </xf>
    <xf numFmtId="0" fontId="1" fillId="0" borderId="15" xfId="0" applyFont="1" applyBorder="1" applyAlignment="1">
      <alignment horizontal="right"/>
    </xf>
    <xf numFmtId="0" fontId="1" fillId="0" borderId="16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1" fontId="0" fillId="0" borderId="17" xfId="0" applyNumberFormat="1" applyBorder="1" applyAlignment="1">
      <alignment/>
    </xf>
    <xf numFmtId="1" fontId="0" fillId="0" borderId="16" xfId="0" applyNumberFormat="1" applyBorder="1" applyAlignment="1">
      <alignment/>
    </xf>
    <xf numFmtId="0" fontId="1" fillId="0" borderId="11" xfId="0" applyFont="1" applyBorder="1" applyAlignment="1">
      <alignment horizontal="center" wrapText="1"/>
    </xf>
    <xf numFmtId="164" fontId="0" fillId="0" borderId="15" xfId="0" applyNumberFormat="1" applyBorder="1" applyAlignment="1">
      <alignment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center"/>
    </xf>
    <xf numFmtId="0" fontId="0" fillId="0" borderId="15" xfId="0" applyBorder="1" applyAlignment="1">
      <alignment horizontal="centerContinuous"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centerContinuous"/>
    </xf>
    <xf numFmtId="0" fontId="1" fillId="0" borderId="0" xfId="0" applyFont="1" applyBorder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49" fontId="0" fillId="0" borderId="0" xfId="0" applyNumberFormat="1" applyAlignment="1">
      <alignment horizontal="center"/>
    </xf>
    <xf numFmtId="0" fontId="1" fillId="0" borderId="0" xfId="0" applyFont="1" applyBorder="1" applyAlignment="1">
      <alignment horizontal="centerContinuous" vertical="top"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1" fontId="0" fillId="0" borderId="0" xfId="0" applyNumberFormat="1" applyBorder="1" applyAlignment="1">
      <alignment horizontal="center"/>
    </xf>
    <xf numFmtId="1" fontId="5" fillId="0" borderId="0" xfId="0" applyNumberFormat="1" applyFont="1" applyBorder="1" applyAlignment="1" quotePrefix="1">
      <alignment horizontal="center"/>
    </xf>
    <xf numFmtId="164" fontId="0" fillId="0" borderId="0" xfId="0" applyNumberFormat="1" applyAlignment="1">
      <alignment/>
    </xf>
    <xf numFmtId="164" fontId="0" fillId="0" borderId="0" xfId="0" applyNumberFormat="1" applyBorder="1" applyAlignment="1">
      <alignment horizontal="right"/>
    </xf>
    <xf numFmtId="164" fontId="0" fillId="0" borderId="0" xfId="0" applyNumberFormat="1" applyAlignment="1" quotePrefix="1">
      <alignment horizontal="center"/>
    </xf>
    <xf numFmtId="164" fontId="0" fillId="0" borderId="15" xfId="0" applyNumberFormat="1" applyFill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8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15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49" fontId="0" fillId="0" borderId="19" xfId="0" applyNumberFormat="1" applyBorder="1" applyAlignment="1">
      <alignment horizontal="center" vertical="top"/>
    </xf>
    <xf numFmtId="3" fontId="0" fillId="0" borderId="19" xfId="0" applyNumberFormat="1" applyBorder="1" applyAlignment="1">
      <alignment horizontal="center" vertical="top"/>
    </xf>
    <xf numFmtId="0" fontId="0" fillId="0" borderId="19" xfId="0" applyBorder="1" applyAlignment="1">
      <alignment horizontal="center" vertical="top"/>
    </xf>
    <xf numFmtId="164" fontId="0" fillId="0" borderId="19" xfId="0" applyNumberFormat="1" applyBorder="1" applyAlignment="1">
      <alignment horizontal="center" vertical="top"/>
    </xf>
    <xf numFmtId="0" fontId="0" fillId="0" borderId="19" xfId="0" applyBorder="1" applyAlignment="1">
      <alignment vertical="top"/>
    </xf>
    <xf numFmtId="0" fontId="0" fillId="0" borderId="19" xfId="0" applyBorder="1" applyAlignment="1">
      <alignment horizontal="centerContinuous" vertical="top"/>
    </xf>
    <xf numFmtId="0" fontId="2" fillId="0" borderId="0" xfId="0" applyFont="1" applyBorder="1" applyAlignment="1">
      <alignment horizontal="right"/>
    </xf>
    <xf numFmtId="164" fontId="0" fillId="0" borderId="0" xfId="0" applyNumberFormat="1" applyFill="1" applyAlignment="1">
      <alignment/>
    </xf>
    <xf numFmtId="0" fontId="2" fillId="0" borderId="0" xfId="0" applyFont="1" applyAlignment="1">
      <alignment horizontal="right"/>
    </xf>
    <xf numFmtId="164" fontId="2" fillId="0" borderId="0" xfId="0" applyNumberFormat="1" applyFont="1" applyFill="1" applyBorder="1" applyAlignment="1">
      <alignment horizontal="center"/>
    </xf>
    <xf numFmtId="164" fontId="0" fillId="0" borderId="0" xfId="0" applyNumberFormat="1" applyAlignment="1">
      <alignment horizontal="centerContinuous"/>
    </xf>
    <xf numFmtId="1" fontId="0" fillId="0" borderId="0" xfId="0" applyNumberFormat="1" applyFill="1" applyAlignment="1">
      <alignment horizontal="center"/>
    </xf>
    <xf numFmtId="164" fontId="0" fillId="0" borderId="0" xfId="0" applyNumberFormat="1" applyFill="1" applyAlignment="1">
      <alignment horizontal="center"/>
    </xf>
    <xf numFmtId="2" fontId="0" fillId="0" borderId="0" xfId="0" applyNumberFormat="1" applyFill="1" applyAlignment="1">
      <alignment horizontal="centerContinuous"/>
    </xf>
    <xf numFmtId="164" fontId="0" fillId="0" borderId="15" xfId="0" applyNumberForma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4" fontId="0" fillId="0" borderId="0" xfId="71" applyNumberFormat="1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164" fontId="0" fillId="0" borderId="15" xfId="71" applyNumberFormat="1" applyFont="1" applyFill="1" applyBorder="1" applyAlignment="1">
      <alignment horizontal="center"/>
    </xf>
    <xf numFmtId="164" fontId="11" fillId="0" borderId="15" xfId="71" applyNumberFormat="1" applyFont="1" applyFill="1" applyBorder="1" applyAlignment="1">
      <alignment horizontal="center"/>
    </xf>
    <xf numFmtId="164" fontId="12" fillId="0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164" fontId="9" fillId="0" borderId="0" xfId="0" applyNumberFormat="1" applyFont="1" applyBorder="1" applyAlignment="1">
      <alignment/>
    </xf>
    <xf numFmtId="164" fontId="9" fillId="0" borderId="0" xfId="0" applyNumberFormat="1" applyFont="1" applyFill="1" applyAlignment="1">
      <alignment/>
    </xf>
    <xf numFmtId="164" fontId="9" fillId="0" borderId="0" xfId="0" applyNumberFormat="1" applyFont="1" applyAlignment="1">
      <alignment/>
    </xf>
    <xf numFmtId="164" fontId="9" fillId="0" borderId="0" xfId="0" applyNumberFormat="1" applyFont="1" applyFill="1" applyBorder="1" applyAlignment="1">
      <alignment/>
    </xf>
    <xf numFmtId="3" fontId="9" fillId="0" borderId="0" xfId="0" applyNumberFormat="1" applyFont="1" applyBorder="1" applyAlignment="1">
      <alignment/>
    </xf>
    <xf numFmtId="164" fontId="14" fillId="0" borderId="0" xfId="0" applyNumberFormat="1" applyFont="1" applyBorder="1" applyAlignment="1" quotePrefix="1">
      <alignment horizontal="center"/>
    </xf>
    <xf numFmtId="164" fontId="9" fillId="0" borderId="0" xfId="0" applyNumberFormat="1" applyFont="1" applyBorder="1" applyAlignment="1">
      <alignment horizontal="center"/>
    </xf>
    <xf numFmtId="165" fontId="9" fillId="0" borderId="0" xfId="0" applyNumberFormat="1" applyFont="1" applyFill="1" applyBorder="1" applyAlignment="1">
      <alignment horizontal="right"/>
    </xf>
    <xf numFmtId="164" fontId="9" fillId="0" borderId="0" xfId="0" applyNumberFormat="1" applyFont="1" applyFill="1" applyBorder="1" applyAlignment="1">
      <alignment horizontal="right"/>
    </xf>
    <xf numFmtId="164" fontId="9" fillId="0" borderId="0" xfId="0" applyNumberFormat="1" applyFont="1" applyFill="1" applyAlignment="1">
      <alignment horizontal="right"/>
    </xf>
    <xf numFmtId="1" fontId="9" fillId="0" borderId="0" xfId="0" applyNumberFormat="1" applyFont="1" applyFill="1" applyBorder="1" applyAlignment="1">
      <alignment horizontal="right"/>
    </xf>
    <xf numFmtId="164" fontId="9" fillId="0" borderId="0" xfId="0" applyNumberFormat="1" applyFont="1" applyAlignment="1">
      <alignment horizontal="right"/>
    </xf>
    <xf numFmtId="3" fontId="9" fillId="0" borderId="0" xfId="0" applyNumberFormat="1" applyFont="1" applyAlignment="1">
      <alignment horizontal="right"/>
    </xf>
    <xf numFmtId="3" fontId="9" fillId="0" borderId="0" xfId="0" applyNumberFormat="1" applyFont="1" applyBorder="1" applyAlignment="1">
      <alignment horizontal="right"/>
    </xf>
    <xf numFmtId="3" fontId="9" fillId="0" borderId="0" xfId="0" applyNumberFormat="1" applyFont="1" applyFill="1" applyAlignment="1">
      <alignment horizontal="right"/>
    </xf>
    <xf numFmtId="1" fontId="9" fillId="0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5" fillId="0" borderId="0" xfId="0" applyFont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166" fontId="9" fillId="0" borderId="0" xfId="42" applyNumberFormat="1" applyFont="1" applyAlignment="1">
      <alignment/>
    </xf>
    <xf numFmtId="0" fontId="2" fillId="0" borderId="0" xfId="0" applyFont="1" applyFill="1" applyBorder="1" applyAlignment="1">
      <alignment horizontal="right"/>
    </xf>
    <xf numFmtId="0" fontId="10" fillId="0" borderId="15" xfId="0" applyFont="1" applyBorder="1" applyAlignment="1">
      <alignment/>
    </xf>
    <xf numFmtId="0" fontId="16" fillId="0" borderId="15" xfId="0" applyFont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Continuous"/>
    </xf>
    <xf numFmtId="0" fontId="2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 wrapText="1"/>
    </xf>
    <xf numFmtId="0" fontId="0" fillId="0" borderId="0" xfId="0" applyFill="1" applyAlignment="1">
      <alignment/>
    </xf>
    <xf numFmtId="0" fontId="10" fillId="0" borderId="0" xfId="0" applyFont="1" applyBorder="1" applyAlignment="1">
      <alignment horizontal="right"/>
    </xf>
    <xf numFmtId="0" fontId="10" fillId="0" borderId="0" xfId="0" applyFont="1" applyBorder="1" applyAlignment="1" quotePrefix="1">
      <alignment horizontal="right"/>
    </xf>
    <xf numFmtId="0" fontId="10" fillId="0" borderId="0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20" xfId="0" applyFont="1" applyBorder="1" applyAlignment="1">
      <alignment/>
    </xf>
    <xf numFmtId="0" fontId="5" fillId="0" borderId="0" xfId="0" applyFont="1" applyBorder="1" applyAlignment="1">
      <alignment horizontal="left"/>
    </xf>
    <xf numFmtId="164" fontId="0" fillId="0" borderId="0" xfId="0" applyNumberFormat="1" applyBorder="1" applyAlignment="1">
      <alignment/>
    </xf>
    <xf numFmtId="2" fontId="0" fillId="0" borderId="0" xfId="0" applyNumberFormat="1" applyAlignment="1">
      <alignment/>
    </xf>
    <xf numFmtId="41" fontId="9" fillId="0" borderId="0" xfId="0" applyNumberFormat="1" applyFont="1" applyBorder="1" applyAlignment="1">
      <alignment/>
    </xf>
    <xf numFmtId="41" fontId="9" fillId="0" borderId="0" xfId="0" applyNumberFormat="1" applyFont="1" applyAlignment="1">
      <alignment/>
    </xf>
    <xf numFmtId="41" fontId="9" fillId="0" borderId="0" xfId="0" applyNumberFormat="1" applyFont="1" applyAlignment="1" quotePrefix="1">
      <alignment horizontal="right"/>
    </xf>
    <xf numFmtId="0" fontId="1" fillId="0" borderId="21" xfId="0" applyFont="1" applyBorder="1" applyAlignment="1">
      <alignment horizontal="centerContinuous" wrapText="1"/>
    </xf>
    <xf numFmtId="0" fontId="9" fillId="0" borderId="0" xfId="71" applyNumberFormat="1" applyFont="1" applyFill="1" applyAlignment="1">
      <alignment/>
    </xf>
    <xf numFmtId="165" fontId="9" fillId="0" borderId="0" xfId="0" applyNumberFormat="1" applyFont="1" applyFill="1" applyAlignment="1">
      <alignment/>
    </xf>
    <xf numFmtId="3" fontId="9" fillId="0" borderId="0" xfId="0" applyNumberFormat="1" applyFont="1" applyAlignment="1">
      <alignment/>
    </xf>
    <xf numFmtId="0" fontId="17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0" fillId="0" borderId="0" xfId="0" applyFont="1" applyBorder="1" applyAlignment="1">
      <alignment horizontal="left"/>
    </xf>
    <xf numFmtId="2" fontId="0" fillId="0" borderId="15" xfId="0" applyNumberFormat="1" applyBorder="1" applyAlignment="1">
      <alignment/>
    </xf>
    <xf numFmtId="41" fontId="9" fillId="0" borderId="15" xfId="0" applyNumberFormat="1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 indent="1"/>
    </xf>
    <xf numFmtId="0" fontId="9" fillId="0" borderId="0" xfId="0" applyFont="1" applyAlignment="1">
      <alignment horizontal="right"/>
    </xf>
    <xf numFmtId="0" fontId="9" fillId="0" borderId="0" xfId="42" applyNumberFormat="1" applyFont="1" applyAlignment="1">
      <alignment horizontal="right"/>
    </xf>
    <xf numFmtId="3" fontId="15" fillId="0" borderId="0" xfId="0" applyNumberFormat="1" applyFont="1" applyBorder="1" applyAlignment="1">
      <alignment/>
    </xf>
    <xf numFmtId="0" fontId="10" fillId="0" borderId="19" xfId="0" applyFont="1" applyBorder="1" applyAlignment="1">
      <alignment/>
    </xf>
    <xf numFmtId="0" fontId="9" fillId="0" borderId="19" xfId="0" applyFont="1" applyBorder="1" applyAlignment="1">
      <alignment/>
    </xf>
    <xf numFmtId="0" fontId="16" fillId="0" borderId="21" xfId="0" applyFont="1" applyBorder="1" applyAlignment="1">
      <alignment horizontal="centerContinuous"/>
    </xf>
    <xf numFmtId="0" fontId="16" fillId="0" borderId="22" xfId="0" applyFont="1" applyBorder="1" applyAlignment="1">
      <alignment horizontal="centerContinuous"/>
    </xf>
    <xf numFmtId="0" fontId="10" fillId="0" borderId="23" xfId="0" applyFont="1" applyBorder="1" applyAlignment="1">
      <alignment horizontal="centerContinuous"/>
    </xf>
    <xf numFmtId="0" fontId="10" fillId="0" borderId="20" xfId="0" applyFont="1" applyBorder="1" applyAlignment="1">
      <alignment horizontal="centerContinuous"/>
    </xf>
    <xf numFmtId="0" fontId="10" fillId="0" borderId="15" xfId="0" applyFont="1" applyBorder="1" applyAlignment="1">
      <alignment horizontal="centerContinuous"/>
    </xf>
    <xf numFmtId="0" fontId="9" fillId="0" borderId="24" xfId="0" applyFont="1" applyBorder="1" applyAlignment="1">
      <alignment horizontal="centerContinuous"/>
    </xf>
    <xf numFmtId="0" fontId="10" fillId="0" borderId="25" xfId="0" applyFont="1" applyBorder="1" applyAlignment="1">
      <alignment horizontal="centerContinuous"/>
    </xf>
    <xf numFmtId="0" fontId="16" fillId="0" borderId="23" xfId="0" applyFont="1" applyBorder="1" applyAlignment="1">
      <alignment/>
    </xf>
    <xf numFmtId="0" fontId="1" fillId="0" borderId="0" xfId="0" applyFont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Alignment="1">
      <alignment/>
    </xf>
    <xf numFmtId="0" fontId="0" fillId="0" borderId="0" xfId="0" applyAlignment="1">
      <alignment horizontal="left" indent="1"/>
    </xf>
    <xf numFmtId="0" fontId="9" fillId="0" borderId="0" xfId="71" applyNumberFormat="1" applyFont="1" applyFill="1" applyBorder="1" applyAlignment="1">
      <alignment/>
    </xf>
    <xf numFmtId="165" fontId="9" fillId="0" borderId="0" xfId="0" applyNumberFormat="1" applyFont="1" applyFill="1" applyBorder="1" applyAlignment="1">
      <alignment/>
    </xf>
    <xf numFmtId="49" fontId="10" fillId="0" borderId="0" xfId="0" applyNumberFormat="1" applyFont="1" applyBorder="1" applyAlignment="1">
      <alignment horizontal="center"/>
    </xf>
    <xf numFmtId="164" fontId="0" fillId="0" borderId="0" xfId="0" applyNumberFormat="1" applyFill="1" applyBorder="1" applyAlignment="1">
      <alignment/>
    </xf>
    <xf numFmtId="0" fontId="1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wrapText="1"/>
    </xf>
    <xf numFmtId="0" fontId="21" fillId="0" borderId="0" xfId="0" applyFont="1" applyAlignment="1">
      <alignment horizontal="left"/>
    </xf>
    <xf numFmtId="164" fontId="1" fillId="0" borderId="0" xfId="0" applyNumberFormat="1" applyFont="1" applyBorder="1" applyAlignment="1">
      <alignment horizontal="left"/>
    </xf>
    <xf numFmtId="1" fontId="9" fillId="0" borderId="0" xfId="0" applyNumberFormat="1" applyFont="1" applyAlignment="1">
      <alignment/>
    </xf>
    <xf numFmtId="0" fontId="0" fillId="0" borderId="0" xfId="0" applyFont="1" applyBorder="1" applyAlignment="1">
      <alignment horizontal="center"/>
    </xf>
    <xf numFmtId="164" fontId="9" fillId="0" borderId="0" xfId="64" applyNumberFormat="1" applyFont="1" applyAlignment="1" applyProtection="1">
      <alignment horizontal="right" vertical="center"/>
      <protection/>
    </xf>
    <xf numFmtId="164" fontId="9" fillId="0" borderId="0" xfId="64" applyNumberFormat="1" applyFont="1" applyBorder="1" applyAlignment="1" applyProtection="1">
      <alignment horizontal="right" vertical="center"/>
      <protection/>
    </xf>
    <xf numFmtId="164" fontId="9" fillId="0" borderId="15" xfId="64" applyNumberFormat="1" applyFont="1" applyBorder="1" applyAlignment="1" applyProtection="1">
      <alignment horizontal="right" vertical="center"/>
      <protection/>
    </xf>
    <xf numFmtId="0" fontId="29" fillId="0" borderId="0" xfId="0" applyFont="1" applyBorder="1" applyAlignment="1" applyProtection="1">
      <alignment/>
      <protection/>
    </xf>
    <xf numFmtId="189" fontId="29" fillId="0" borderId="0" xfId="0" applyNumberFormat="1" applyFont="1" applyFill="1" applyBorder="1" applyAlignment="1" applyProtection="1">
      <alignment/>
      <protection/>
    </xf>
    <xf numFmtId="0" fontId="0" fillId="0" borderId="0" xfId="0" applyAlignment="1">
      <alignment horizontal="right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3" fontId="0" fillId="0" borderId="0" xfId="0" applyNumberFormat="1" applyAlignment="1">
      <alignment/>
    </xf>
    <xf numFmtId="3" fontId="9" fillId="0" borderId="0" xfId="0" applyNumberFormat="1" applyFont="1" applyAlignment="1">
      <alignment horizontal="center"/>
    </xf>
    <xf numFmtId="41" fontId="0" fillId="0" borderId="0" xfId="0" applyNumberFormat="1" applyAlignment="1">
      <alignment/>
    </xf>
    <xf numFmtId="189" fontId="0" fillId="0" borderId="0" xfId="0" applyNumberFormat="1" applyFont="1" applyAlignment="1" applyProtection="1">
      <alignment/>
      <protection/>
    </xf>
    <xf numFmtId="0" fontId="25" fillId="0" borderId="20" xfId="0" applyFont="1" applyBorder="1" applyAlignment="1" quotePrefix="1">
      <alignment horizontal="center" vertical="center" wrapText="1"/>
    </xf>
    <xf numFmtId="0" fontId="1" fillId="0" borderId="0" xfId="0" applyFont="1" applyBorder="1" applyAlignment="1">
      <alignment horizontal="left" indent="1"/>
    </xf>
    <xf numFmtId="164" fontId="10" fillId="0" borderId="0" xfId="0" applyNumberFormat="1" applyFont="1" applyFill="1" applyAlignment="1">
      <alignment/>
    </xf>
    <xf numFmtId="3" fontId="10" fillId="0" borderId="0" xfId="0" applyNumberFormat="1" applyFont="1" applyBorder="1" applyAlignment="1">
      <alignment/>
    </xf>
    <xf numFmtId="187" fontId="9" fillId="0" borderId="0" xfId="0" applyNumberFormat="1" applyFont="1" applyBorder="1" applyAlignment="1">
      <alignment/>
    </xf>
    <xf numFmtId="187" fontId="10" fillId="0" borderId="0" xfId="0" applyNumberFormat="1" applyFont="1" applyBorder="1" applyAlignment="1">
      <alignment/>
    </xf>
    <xf numFmtId="1" fontId="9" fillId="0" borderId="0" xfId="0" applyNumberFormat="1" applyFont="1" applyFill="1" applyAlignment="1">
      <alignment horizontal="right"/>
    </xf>
    <xf numFmtId="164" fontId="30" fillId="0" borderId="0" xfId="0" applyNumberFormat="1" applyFont="1" applyBorder="1" applyAlignment="1">
      <alignment/>
    </xf>
    <xf numFmtId="0" fontId="9" fillId="0" borderId="0" xfId="0" applyFont="1" applyFill="1" applyAlignment="1">
      <alignment/>
    </xf>
    <xf numFmtId="3" fontId="9" fillId="0" borderId="0" xfId="0" applyNumberFormat="1" applyFont="1" applyFill="1" applyAlignment="1">
      <alignment/>
    </xf>
    <xf numFmtId="0" fontId="16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3" fontId="10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10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166" fontId="9" fillId="0" borderId="0" xfId="42" applyNumberFormat="1" applyFont="1" applyFill="1" applyBorder="1" applyAlignment="1">
      <alignment/>
    </xf>
    <xf numFmtId="166" fontId="10" fillId="0" borderId="0" xfId="42" applyNumberFormat="1" applyFont="1" applyFill="1" applyBorder="1" applyAlignment="1">
      <alignment/>
    </xf>
    <xf numFmtId="165" fontId="9" fillId="0" borderId="0" xfId="64" applyNumberFormat="1" applyFont="1" applyFill="1" applyAlignment="1" applyProtection="1">
      <alignment horizontal="right" vertical="center"/>
      <protection/>
    </xf>
    <xf numFmtId="164" fontId="9" fillId="0" borderId="0" xfId="64" applyNumberFormat="1" applyFont="1" applyFill="1" applyAlignment="1" applyProtection="1">
      <alignment horizontal="right" vertical="center"/>
      <protection/>
    </xf>
    <xf numFmtId="164" fontId="9" fillId="0" borderId="15" xfId="64" applyNumberFormat="1" applyFont="1" applyFill="1" applyBorder="1" applyAlignment="1" applyProtection="1">
      <alignment horizontal="right" vertical="center"/>
      <protection/>
    </xf>
    <xf numFmtId="0" fontId="9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0" fillId="0" borderId="0" xfId="0" applyFont="1" applyBorder="1" applyAlignment="1">
      <alignment horizontal="left" wrapText="1" indent="1"/>
    </xf>
    <xf numFmtId="16" fontId="0" fillId="0" borderId="0" xfId="0" applyNumberFormat="1" applyAlignment="1">
      <alignment/>
    </xf>
    <xf numFmtId="1" fontId="9" fillId="0" borderId="0" xfId="0" applyNumberFormat="1" applyFont="1" applyFill="1" applyAlignment="1">
      <alignment/>
    </xf>
    <xf numFmtId="166" fontId="15" fillId="0" borderId="0" xfId="42" applyNumberFormat="1" applyFont="1" applyFill="1" applyBorder="1" applyAlignment="1">
      <alignment/>
    </xf>
    <xf numFmtId="189" fontId="0" fillId="0" borderId="0" xfId="0" applyNumberFormat="1" applyAlignment="1">
      <alignment/>
    </xf>
    <xf numFmtId="166" fontId="19" fillId="0" borderId="0" xfId="42" applyNumberFormat="1" applyFont="1" applyFill="1" applyAlignment="1">
      <alignment/>
    </xf>
    <xf numFmtId="0" fontId="1" fillId="0" borderId="0" xfId="0" applyFont="1" applyBorder="1" applyAlignment="1">
      <alignment horizontal="left" wrapText="1" indent="1"/>
    </xf>
    <xf numFmtId="166" fontId="9" fillId="0" borderId="0" xfId="42" applyNumberFormat="1" applyFont="1" applyFill="1" applyAlignment="1">
      <alignment/>
    </xf>
    <xf numFmtId="166" fontId="10" fillId="0" borderId="0" xfId="42" applyNumberFormat="1" applyFont="1" applyFill="1" applyAlignment="1">
      <alignment/>
    </xf>
    <xf numFmtId="3" fontId="9" fillId="0" borderId="0" xfId="42" applyNumberFormat="1" applyFont="1" applyFill="1" applyBorder="1" applyAlignment="1">
      <alignment/>
    </xf>
    <xf numFmtId="3" fontId="9" fillId="0" borderId="0" xfId="42" applyNumberFormat="1" applyFont="1" applyFill="1" applyAlignment="1">
      <alignment horizontal="right"/>
    </xf>
    <xf numFmtId="0" fontId="21" fillId="0" borderId="0" xfId="0" applyFont="1" applyBorder="1" applyAlignment="1">
      <alignment horizontal="left"/>
    </xf>
    <xf numFmtId="3" fontId="19" fillId="0" borderId="0" xfId="42" applyNumberFormat="1" applyFont="1" applyFill="1" applyAlignment="1">
      <alignment horizontal="right"/>
    </xf>
    <xf numFmtId="164" fontId="9" fillId="0" borderId="26" xfId="0" applyNumberFormat="1" applyFont="1" applyFill="1" applyBorder="1" applyAlignment="1">
      <alignment/>
    </xf>
    <xf numFmtId="166" fontId="9" fillId="0" borderId="26" xfId="42" applyNumberFormat="1" applyFont="1" applyFill="1" applyBorder="1" applyAlignment="1">
      <alignment/>
    </xf>
    <xf numFmtId="164" fontId="9" fillId="0" borderId="26" xfId="64" applyNumberFormat="1" applyFont="1" applyFill="1" applyBorder="1" applyAlignment="1" applyProtection="1">
      <alignment horizontal="right" vertical="center"/>
      <protection/>
    </xf>
    <xf numFmtId="2" fontId="19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3" fontId="36" fillId="0" borderId="0" xfId="67" applyNumberFormat="1" applyFont="1" applyFill="1">
      <alignment/>
      <protection/>
    </xf>
    <xf numFmtId="3" fontId="36" fillId="0" borderId="0" xfId="68" applyNumberFormat="1" applyFont="1" applyFill="1">
      <alignment/>
      <protection/>
    </xf>
    <xf numFmtId="3" fontId="30" fillId="0" borderId="0" xfId="0" applyNumberFormat="1" applyFont="1" applyFill="1" applyBorder="1" applyAlignment="1">
      <alignment/>
    </xf>
    <xf numFmtId="0" fontId="1" fillId="0" borderId="15" xfId="0" applyFont="1" applyBorder="1" applyAlignment="1">
      <alignment horizontal="center" vertical="top"/>
    </xf>
    <xf numFmtId="0" fontId="10" fillId="0" borderId="0" xfId="0" applyFont="1" applyBorder="1" applyAlignment="1">
      <alignment/>
    </xf>
    <xf numFmtId="166" fontId="15" fillId="0" borderId="26" xfId="42" applyNumberFormat="1" applyFont="1" applyFill="1" applyBorder="1" applyAlignment="1">
      <alignment/>
    </xf>
    <xf numFmtId="0" fontId="10" fillId="0" borderId="0" xfId="0" applyFont="1" applyAlignment="1">
      <alignment horizontal="left" indent="1"/>
    </xf>
    <xf numFmtId="0" fontId="9" fillId="0" borderId="0" xfId="0" applyFont="1" applyBorder="1" applyAlignment="1">
      <alignment horizontal="left" indent="3"/>
    </xf>
    <xf numFmtId="0" fontId="10" fillId="0" borderId="0" xfId="0" applyFont="1" applyBorder="1" applyAlignment="1">
      <alignment horizontal="left" indent="1"/>
    </xf>
    <xf numFmtId="0" fontId="10" fillId="0" borderId="0" xfId="0" applyFont="1" applyBorder="1" applyAlignment="1">
      <alignment horizontal="left" indent="1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Alignment="1">
      <alignment/>
    </xf>
    <xf numFmtId="0" fontId="9" fillId="0" borderId="0" xfId="0" applyFont="1" applyBorder="1" applyAlignment="1">
      <alignment horizontal="left"/>
    </xf>
    <xf numFmtId="1" fontId="9" fillId="0" borderId="19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3" fontId="9" fillId="0" borderId="0" xfId="0" applyNumberFormat="1" applyFont="1" applyFill="1" applyAlignment="1">
      <alignment/>
    </xf>
    <xf numFmtId="166" fontId="15" fillId="0" borderId="0" xfId="42" applyNumberFormat="1" applyFont="1" applyFill="1" applyBorder="1" applyAlignment="1">
      <alignment/>
    </xf>
    <xf numFmtId="1" fontId="9" fillId="0" borderId="0" xfId="0" applyNumberFormat="1" applyFont="1" applyFill="1" applyBorder="1" applyAlignment="1">
      <alignment/>
    </xf>
    <xf numFmtId="0" fontId="10" fillId="0" borderId="0" xfId="0" applyFont="1" applyBorder="1" applyAlignment="1">
      <alignment vertical="top" wrapText="1"/>
    </xf>
    <xf numFmtId="0" fontId="10" fillId="0" borderId="0" xfId="0" applyFont="1" applyBorder="1" applyAlignment="1">
      <alignment horizontal="center" vertical="top"/>
    </xf>
    <xf numFmtId="0" fontId="10" fillId="0" borderId="0" xfId="0" applyFont="1" applyFill="1" applyBorder="1" applyAlignment="1">
      <alignment horizontal="center" vertical="top"/>
    </xf>
    <xf numFmtId="0" fontId="15" fillId="0" borderId="0" xfId="0" applyFont="1" applyFill="1" applyBorder="1" applyAlignment="1">
      <alignment horizontal="right"/>
    </xf>
    <xf numFmtId="0" fontId="9" fillId="0" borderId="0" xfId="0" applyFont="1" applyAlignment="1">
      <alignment horizontal="left" indent="2"/>
    </xf>
    <xf numFmtId="3" fontId="0" fillId="0" borderId="0" xfId="68" applyNumberFormat="1" applyFont="1" applyFill="1">
      <alignment/>
      <protection/>
    </xf>
    <xf numFmtId="0" fontId="2" fillId="0" borderId="0" xfId="0" applyFont="1" applyFill="1" applyAlignment="1">
      <alignment horizontal="center"/>
    </xf>
    <xf numFmtId="0" fontId="10" fillId="0" borderId="0" xfId="0" applyFont="1" applyFill="1" applyAlignment="1">
      <alignment horizontal="left"/>
    </xf>
    <xf numFmtId="0" fontId="9" fillId="0" borderId="0" xfId="0" applyFont="1" applyFill="1" applyAlignment="1">
      <alignment horizontal="left" indent="1"/>
    </xf>
    <xf numFmtId="0" fontId="9" fillId="0" borderId="0" xfId="0" applyFont="1" applyFill="1" applyBorder="1" applyAlignment="1">
      <alignment horizontal="left" indent="1"/>
    </xf>
    <xf numFmtId="0" fontId="41" fillId="0" borderId="0" xfId="0" applyFont="1" applyFill="1" applyBorder="1" applyAlignment="1">
      <alignment horizontal="left" indent="1"/>
    </xf>
    <xf numFmtId="0" fontId="17" fillId="0" borderId="0" xfId="0" applyFont="1" applyFill="1" applyBorder="1" applyAlignment="1">
      <alignment horizontal="left" indent="9"/>
    </xf>
    <xf numFmtId="0" fontId="9" fillId="0" borderId="27" xfId="0" applyFont="1" applyFill="1" applyBorder="1" applyAlignment="1">
      <alignment/>
    </xf>
    <xf numFmtId="0" fontId="10" fillId="0" borderId="27" xfId="0" applyFont="1" applyFill="1" applyBorder="1" applyAlignment="1">
      <alignment/>
    </xf>
    <xf numFmtId="0" fontId="0" fillId="0" borderId="27" xfId="0" applyFill="1" applyBorder="1" applyAlignment="1">
      <alignment/>
    </xf>
    <xf numFmtId="0" fontId="10" fillId="0" borderId="27" xfId="0" applyFont="1" applyFill="1" applyBorder="1" applyAlignment="1">
      <alignment horizontal="center"/>
    </xf>
    <xf numFmtId="0" fontId="9" fillId="0" borderId="19" xfId="0" applyFont="1" applyFill="1" applyBorder="1" applyAlignment="1">
      <alignment/>
    </xf>
    <xf numFmtId="0" fontId="10" fillId="0" borderId="19" xfId="0" applyFont="1" applyFill="1" applyBorder="1" applyAlignment="1">
      <alignment horizontal="right"/>
    </xf>
    <xf numFmtId="0" fontId="10" fillId="0" borderId="19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left" indent="1"/>
    </xf>
    <xf numFmtId="0" fontId="0" fillId="0" borderId="19" xfId="0" applyFill="1" applyBorder="1" applyAlignment="1">
      <alignment/>
    </xf>
    <xf numFmtId="3" fontId="15" fillId="0" borderId="19" xfId="0" applyNumberFormat="1" applyFont="1" applyFill="1" applyBorder="1" applyAlignment="1">
      <alignment/>
    </xf>
    <xf numFmtId="166" fontId="15" fillId="0" borderId="19" xfId="42" applyNumberFormat="1" applyFont="1" applyFill="1" applyBorder="1" applyAlignment="1">
      <alignment/>
    </xf>
    <xf numFmtId="0" fontId="9" fillId="0" borderId="27" xfId="0" applyFont="1" applyBorder="1" applyAlignment="1">
      <alignment/>
    </xf>
    <xf numFmtId="0" fontId="10" fillId="0" borderId="27" xfId="0" applyFont="1" applyBorder="1" applyAlignment="1">
      <alignment horizontal="centerContinuous"/>
    </xf>
    <xf numFmtId="0" fontId="10" fillId="0" borderId="27" xfId="0" applyFont="1" applyBorder="1" applyAlignment="1">
      <alignment horizontal="left"/>
    </xf>
    <xf numFmtId="0" fontId="10" fillId="0" borderId="19" xfId="0" applyFont="1" applyBorder="1" applyAlignment="1">
      <alignment horizontal="right"/>
    </xf>
    <xf numFmtId="0" fontId="10" fillId="0" borderId="19" xfId="0" applyFont="1" applyBorder="1" applyAlignment="1">
      <alignment horizontal="center"/>
    </xf>
    <xf numFmtId="0" fontId="0" fillId="0" borderId="19" xfId="0" applyBorder="1" applyAlignment="1">
      <alignment/>
    </xf>
    <xf numFmtId="0" fontId="10" fillId="0" borderId="28" xfId="0" applyFont="1" applyBorder="1" applyAlignment="1">
      <alignment/>
    </xf>
    <xf numFmtId="0" fontId="10" fillId="0" borderId="28" xfId="0" applyFont="1" applyFill="1" applyBorder="1" applyAlignment="1">
      <alignment/>
    </xf>
    <xf numFmtId="0" fontId="1" fillId="0" borderId="19" xfId="0" applyFont="1" applyBorder="1" applyAlignment="1">
      <alignment horizontal="left" indent="1"/>
    </xf>
    <xf numFmtId="164" fontId="10" fillId="0" borderId="19" xfId="0" applyNumberFormat="1" applyFont="1" applyBorder="1" applyAlignment="1">
      <alignment/>
    </xf>
    <xf numFmtId="0" fontId="10" fillId="0" borderId="19" xfId="0" applyFont="1" applyFill="1" applyBorder="1" applyAlignment="1">
      <alignment/>
    </xf>
    <xf numFmtId="3" fontId="10" fillId="0" borderId="19" xfId="0" applyNumberFormat="1" applyFont="1" applyBorder="1" applyAlignment="1">
      <alignment/>
    </xf>
    <xf numFmtId="187" fontId="10" fillId="0" borderId="19" xfId="0" applyNumberFormat="1" applyFont="1" applyBorder="1" applyAlignment="1">
      <alignment/>
    </xf>
    <xf numFmtId="3" fontId="10" fillId="0" borderId="19" xfId="0" applyNumberFormat="1" applyFont="1" applyFill="1" applyBorder="1" applyAlignment="1">
      <alignment/>
    </xf>
    <xf numFmtId="0" fontId="0" fillId="0" borderId="27" xfId="0" applyBorder="1" applyAlignment="1">
      <alignment/>
    </xf>
    <xf numFmtId="0" fontId="0" fillId="0" borderId="19" xfId="0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1" fillId="0" borderId="19" xfId="0" applyFont="1" applyBorder="1" applyAlignment="1">
      <alignment horizontal="center" vertical="top"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>
      <alignment horizontal="center" wrapText="1"/>
    </xf>
    <xf numFmtId="0" fontId="1" fillId="0" borderId="28" xfId="0" applyFont="1" applyBorder="1" applyAlignment="1">
      <alignment horizontal="centerContinuous" wrapText="1"/>
    </xf>
    <xf numFmtId="0" fontId="1" fillId="0" borderId="28" xfId="0" applyFont="1" applyBorder="1" applyAlignment="1">
      <alignment horizontal="centerContinuous"/>
    </xf>
    <xf numFmtId="0" fontId="0" fillId="0" borderId="19" xfId="0" applyFont="1" applyBorder="1" applyAlignment="1">
      <alignment/>
    </xf>
    <xf numFmtId="0" fontId="10" fillId="0" borderId="27" xfId="0" applyFont="1" applyBorder="1" applyAlignment="1">
      <alignment/>
    </xf>
    <xf numFmtId="166" fontId="37" fillId="0" borderId="19" xfId="42" applyNumberFormat="1" applyFont="1" applyBorder="1" applyAlignment="1">
      <alignment/>
    </xf>
    <xf numFmtId="166" fontId="37" fillId="0" borderId="19" xfId="42" applyNumberFormat="1" applyFont="1" applyBorder="1" applyAlignment="1">
      <alignment horizontal="left"/>
    </xf>
    <xf numFmtId="3" fontId="37" fillId="0" borderId="19" xfId="0" applyNumberFormat="1" applyFont="1" applyBorder="1" applyAlignment="1">
      <alignment/>
    </xf>
    <xf numFmtId="0" fontId="10" fillId="0" borderId="27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49" fontId="10" fillId="0" borderId="28" xfId="0" applyNumberFormat="1" applyFont="1" applyBorder="1" applyAlignment="1">
      <alignment horizontal="center"/>
    </xf>
    <xf numFmtId="0" fontId="10" fillId="0" borderId="28" xfId="0" applyFont="1" applyFill="1" applyBorder="1" applyAlignment="1">
      <alignment horizontal="center"/>
    </xf>
    <xf numFmtId="0" fontId="10" fillId="0" borderId="28" xfId="0" applyFont="1" applyBorder="1" applyAlignment="1">
      <alignment vertical="top" wrapText="1"/>
    </xf>
    <xf numFmtId="0" fontId="10" fillId="0" borderId="28" xfId="0" applyFont="1" applyBorder="1" applyAlignment="1">
      <alignment horizontal="center" vertical="top"/>
    </xf>
    <xf numFmtId="0" fontId="10" fillId="0" borderId="28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/>
    </xf>
    <xf numFmtId="49" fontId="9" fillId="0" borderId="0" xfId="0" applyNumberFormat="1" applyFont="1" applyBorder="1" applyAlignment="1">
      <alignment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/>
    </xf>
    <xf numFmtId="3" fontId="30" fillId="0" borderId="19" xfId="0" applyNumberFormat="1" applyFont="1" applyFill="1" applyBorder="1" applyAlignment="1">
      <alignment/>
    </xf>
    <xf numFmtId="0" fontId="9" fillId="0" borderId="19" xfId="0" applyFont="1" applyBorder="1" applyAlignment="1">
      <alignment horizontal="center"/>
    </xf>
    <xf numFmtId="164" fontId="1" fillId="0" borderId="19" xfId="0" applyNumberFormat="1" applyFont="1" applyBorder="1" applyAlignment="1">
      <alignment horizontal="left"/>
    </xf>
    <xf numFmtId="164" fontId="30" fillId="0" borderId="19" xfId="0" applyNumberFormat="1" applyFont="1" applyBorder="1" applyAlignment="1">
      <alignment/>
    </xf>
    <xf numFmtId="0" fontId="10" fillId="0" borderId="28" xfId="0" applyFont="1" applyBorder="1" applyAlignment="1">
      <alignment horizontal="left"/>
    </xf>
    <xf numFmtId="0" fontId="10" fillId="0" borderId="28" xfId="0" applyFont="1" applyFill="1" applyBorder="1" applyAlignment="1" quotePrefix="1">
      <alignment horizontal="right"/>
    </xf>
    <xf numFmtId="1" fontId="9" fillId="0" borderId="19" xfId="0" applyNumberFormat="1" applyFont="1" applyFill="1" applyBorder="1" applyAlignment="1">
      <alignment horizontal="right"/>
    </xf>
    <xf numFmtId="0" fontId="9" fillId="0" borderId="19" xfId="0" applyFont="1" applyBorder="1" applyAlignment="1">
      <alignment horizontal="left" indent="1"/>
    </xf>
    <xf numFmtId="0" fontId="31" fillId="0" borderId="19" xfId="0" applyFont="1" applyBorder="1" applyAlignment="1">
      <alignment/>
    </xf>
    <xf numFmtId="0" fontId="17" fillId="0" borderId="28" xfId="0" applyFont="1" applyFill="1" applyBorder="1" applyAlignment="1">
      <alignment horizontal="center" vertical="center"/>
    </xf>
    <xf numFmtId="0" fontId="17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9" fillId="0" borderId="0" xfId="0" applyFont="1" applyFill="1" applyBorder="1" applyAlignment="1">
      <alignment vertical="top"/>
    </xf>
    <xf numFmtId="3" fontId="9" fillId="0" borderId="0" xfId="0" applyNumberFormat="1" applyFont="1" applyFill="1" applyBorder="1" applyAlignment="1">
      <alignment/>
    </xf>
    <xf numFmtId="3" fontId="9" fillId="0" borderId="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left" indent="1"/>
    </xf>
    <xf numFmtId="3" fontId="9" fillId="0" borderId="0" xfId="0" applyNumberFormat="1" applyFont="1" applyFill="1" applyAlignment="1">
      <alignment horizontal="right" wrapText="1"/>
    </xf>
    <xf numFmtId="3" fontId="15" fillId="0" borderId="0" xfId="0" applyNumberFormat="1" applyFont="1" applyFill="1" applyBorder="1" applyAlignment="1">
      <alignment/>
    </xf>
    <xf numFmtId="3" fontId="15" fillId="0" borderId="0" xfId="0" applyNumberFormat="1" applyFont="1" applyFill="1" applyAlignment="1">
      <alignment/>
    </xf>
    <xf numFmtId="3" fontId="9" fillId="0" borderId="0" xfId="0" applyNumberFormat="1" applyFont="1" applyFill="1" applyAlignment="1">
      <alignment wrapText="1"/>
    </xf>
    <xf numFmtId="0" fontId="0" fillId="0" borderId="0" xfId="0" applyFont="1" applyFill="1" applyAlignment="1">
      <alignment/>
    </xf>
    <xf numFmtId="164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10" fillId="0" borderId="0" xfId="0" applyFont="1" applyAlignment="1">
      <alignment/>
    </xf>
    <xf numFmtId="166" fontId="15" fillId="0" borderId="0" xfId="42" applyNumberFormat="1" applyFont="1" applyFill="1" applyBorder="1" applyAlignment="1">
      <alignment horizontal="right"/>
    </xf>
    <xf numFmtId="3" fontId="9" fillId="0" borderId="0" xfId="67" applyNumberFormat="1" applyFont="1" applyFill="1">
      <alignment/>
      <protection/>
    </xf>
    <xf numFmtId="1" fontId="19" fillId="0" borderId="0" xfId="42" applyNumberFormat="1" applyFont="1" applyFill="1" applyAlignment="1">
      <alignment/>
    </xf>
    <xf numFmtId="0" fontId="22" fillId="0" borderId="0" xfId="62" applyFont="1" applyFill="1" applyBorder="1" applyAlignment="1">
      <alignment horizontal="left"/>
      <protection/>
    </xf>
    <xf numFmtId="41" fontId="27" fillId="0" borderId="0" xfId="42" applyNumberFormat="1" applyFont="1" applyFill="1" applyBorder="1" applyAlignment="1">
      <alignment/>
    </xf>
    <xf numFmtId="0" fontId="24" fillId="0" borderId="0" xfId="62" applyFont="1" applyFill="1" applyBorder="1" applyAlignment="1">
      <alignment horizontal="left"/>
      <protection/>
    </xf>
    <xf numFmtId="164" fontId="1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164" fontId="1" fillId="0" borderId="19" xfId="0" applyNumberFormat="1" applyFont="1" applyFill="1" applyBorder="1" applyAlignment="1">
      <alignment horizontal="left"/>
    </xf>
    <xf numFmtId="0" fontId="1" fillId="0" borderId="19" xfId="0" applyFont="1" applyFill="1" applyBorder="1" applyAlignment="1">
      <alignment/>
    </xf>
    <xf numFmtId="164" fontId="38" fillId="0" borderId="0" xfId="63" applyNumberFormat="1" applyFont="1" applyFill="1" applyAlignment="1">
      <alignment horizontal="right" wrapText="1"/>
      <protection/>
    </xf>
    <xf numFmtId="0" fontId="10" fillId="0" borderId="27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right"/>
    </xf>
    <xf numFmtId="0" fontId="1" fillId="0" borderId="19" xfId="0" applyFont="1" applyFill="1" applyBorder="1" applyAlignment="1">
      <alignment horizontal="right"/>
    </xf>
    <xf numFmtId="0" fontId="9" fillId="0" borderId="0" xfId="0" applyFont="1" applyFill="1" applyAlignment="1">
      <alignment horizontal="right"/>
    </xf>
    <xf numFmtId="0" fontId="42" fillId="0" borderId="0" xfId="0" applyFont="1" applyBorder="1" applyAlignment="1">
      <alignment/>
    </xf>
    <xf numFmtId="3" fontId="9" fillId="0" borderId="0" xfId="0" applyNumberFormat="1" applyFont="1" applyFill="1" applyBorder="1" applyAlignment="1">
      <alignment/>
    </xf>
    <xf numFmtId="171" fontId="9" fillId="0" borderId="0" xfId="42" applyNumberFormat="1" applyFont="1" applyFill="1" applyAlignment="1">
      <alignment/>
    </xf>
    <xf numFmtId="166" fontId="15" fillId="0" borderId="0" xfId="42" applyNumberFormat="1" applyFont="1" applyAlignment="1">
      <alignment/>
    </xf>
    <xf numFmtId="166" fontId="15" fillId="0" borderId="19" xfId="42" applyNumberFormat="1" applyFont="1" applyBorder="1" applyAlignment="1">
      <alignment/>
    </xf>
    <xf numFmtId="1" fontId="9" fillId="0" borderId="0" xfId="0" applyNumberFormat="1" applyFont="1" applyBorder="1" applyAlignment="1">
      <alignment/>
    </xf>
    <xf numFmtId="3" fontId="19" fillId="0" borderId="0" xfId="42" applyNumberFormat="1" applyFont="1" applyFill="1" applyBorder="1" applyAlignment="1">
      <alignment horizontal="right"/>
    </xf>
    <xf numFmtId="1" fontId="9" fillId="0" borderId="0" xfId="42" applyNumberFormat="1" applyFont="1" applyAlignment="1">
      <alignment horizontal="right"/>
    </xf>
    <xf numFmtId="0" fontId="15" fillId="0" borderId="0" xfId="42" applyNumberFormat="1" applyFont="1" applyAlignment="1">
      <alignment horizontal="right"/>
    </xf>
    <xf numFmtId="3" fontId="15" fillId="0" borderId="0" xfId="42" applyNumberFormat="1" applyFont="1" applyFill="1" applyAlignment="1">
      <alignment horizontal="right"/>
    </xf>
    <xf numFmtId="0" fontId="9" fillId="0" borderId="0" xfId="0" applyFont="1" applyFill="1" applyAlignment="1">
      <alignment horizontal="right" wrapText="1"/>
    </xf>
    <xf numFmtId="0" fontId="15" fillId="0" borderId="19" xfId="0" applyFont="1" applyBorder="1" applyAlignment="1">
      <alignment/>
    </xf>
    <xf numFmtId="164" fontId="9" fillId="0" borderId="19" xfId="0" applyNumberFormat="1" applyFont="1" applyFill="1" applyBorder="1" applyAlignment="1">
      <alignment/>
    </xf>
    <xf numFmtId="3" fontId="10" fillId="0" borderId="19" xfId="0" applyNumberFormat="1" applyFont="1" applyFill="1" applyBorder="1" applyAlignment="1">
      <alignment horizontal="right"/>
    </xf>
    <xf numFmtId="164" fontId="10" fillId="0" borderId="19" xfId="0" applyNumberFormat="1" applyFont="1" applyFill="1" applyBorder="1" applyAlignment="1">
      <alignment horizontal="right"/>
    </xf>
    <xf numFmtId="49" fontId="10" fillId="0" borderId="19" xfId="0" applyNumberFormat="1" applyFont="1" applyBorder="1" applyAlignment="1">
      <alignment/>
    </xf>
    <xf numFmtId="3" fontId="10" fillId="0" borderId="19" xfId="0" applyNumberFormat="1" applyFont="1" applyBorder="1" applyAlignment="1">
      <alignment horizontal="right"/>
    </xf>
    <xf numFmtId="0" fontId="1" fillId="0" borderId="2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3" fontId="30" fillId="0" borderId="0" xfId="0" applyNumberFormat="1" applyFont="1" applyFill="1" applyAlignment="1">
      <alignment/>
    </xf>
    <xf numFmtId="3" fontId="10" fillId="0" borderId="19" xfId="0" applyNumberFormat="1" applyFont="1" applyFill="1" applyBorder="1" applyAlignment="1">
      <alignment/>
    </xf>
    <xf numFmtId="167" fontId="0" fillId="0" borderId="19" xfId="0" applyNumberFormat="1" applyBorder="1" applyAlignment="1">
      <alignment/>
    </xf>
    <xf numFmtId="167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9" fillId="0" borderId="19" xfId="0" applyFont="1" applyBorder="1" applyAlignment="1">
      <alignment/>
    </xf>
    <xf numFmtId="0" fontId="10" fillId="0" borderId="19" xfId="0" applyFont="1" applyBorder="1" applyAlignment="1">
      <alignment horizontal="center"/>
    </xf>
    <xf numFmtId="167" fontId="9" fillId="0" borderId="19" xfId="0" applyNumberFormat="1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167" fontId="9" fillId="0" borderId="19" xfId="0" applyNumberFormat="1" applyFont="1" applyBorder="1" applyAlignment="1">
      <alignment horizontal="right"/>
    </xf>
    <xf numFmtId="0" fontId="9" fillId="0" borderId="0" xfId="0" applyFont="1" applyFill="1" applyAlignment="1">
      <alignment horizontal="center" vertical="top" wrapText="1"/>
    </xf>
    <xf numFmtId="0" fontId="9" fillId="0" borderId="0" xfId="0" applyFont="1" applyFill="1" applyBorder="1" applyAlignment="1">
      <alignment horizontal="center"/>
    </xf>
    <xf numFmtId="0" fontId="0" fillId="0" borderId="0" xfId="0" applyAlignment="1">
      <alignment horizontal="left" indent="3"/>
    </xf>
    <xf numFmtId="0" fontId="10" fillId="0" borderId="19" xfId="0" applyFont="1" applyBorder="1" applyAlignment="1">
      <alignment horizontal="center" wrapText="1"/>
    </xf>
    <xf numFmtId="0" fontId="10" fillId="0" borderId="0" xfId="0" applyFont="1" applyBorder="1" applyAlignment="1">
      <alignment wrapText="1"/>
    </xf>
    <xf numFmtId="0" fontId="17" fillId="0" borderId="19" xfId="0" applyFont="1" applyBorder="1" applyAlignment="1">
      <alignment/>
    </xf>
    <xf numFmtId="167" fontId="10" fillId="0" borderId="19" xfId="0" applyNumberFormat="1" applyFont="1" applyBorder="1" applyAlignment="1">
      <alignment horizontal="center" wrapText="1"/>
    </xf>
    <xf numFmtId="167" fontId="9" fillId="0" borderId="0" xfId="0" applyNumberFormat="1" applyFont="1" applyFill="1" applyBorder="1" applyAlignment="1">
      <alignment horizontal="center"/>
    </xf>
    <xf numFmtId="167" fontId="10" fillId="0" borderId="19" xfId="0" applyNumberFormat="1" applyFont="1" applyFill="1" applyBorder="1" applyAlignment="1">
      <alignment horizontal="center" wrapText="1"/>
    </xf>
    <xf numFmtId="167" fontId="0" fillId="0" borderId="19" xfId="0" applyNumberFormat="1" applyFill="1" applyBorder="1" applyAlignment="1">
      <alignment/>
    </xf>
    <xf numFmtId="167" fontId="9" fillId="0" borderId="0" xfId="0" applyNumberFormat="1" applyFont="1" applyFill="1" applyAlignment="1">
      <alignment horizontal="center"/>
    </xf>
    <xf numFmtId="167" fontId="0" fillId="0" borderId="0" xfId="0" applyNumberFormat="1" applyFill="1" applyAlignment="1">
      <alignment/>
    </xf>
    <xf numFmtId="0" fontId="15" fillId="0" borderId="0" xfId="0" applyFont="1" applyFill="1" applyBorder="1" applyAlignment="1">
      <alignment horizontal="left" wrapText="1" indent="2"/>
    </xf>
    <xf numFmtId="0" fontId="44" fillId="0" borderId="0" xfId="0" applyFont="1" applyAlignment="1">
      <alignment horizontal="justify"/>
    </xf>
    <xf numFmtId="0" fontId="1" fillId="0" borderId="0" xfId="0" applyFont="1" applyBorder="1" applyAlignment="1">
      <alignment horizontal="left"/>
    </xf>
    <xf numFmtId="1" fontId="19" fillId="0" borderId="0" xfId="0" applyNumberFormat="1" applyFont="1" applyFill="1" applyAlignment="1">
      <alignment horizontal="right"/>
    </xf>
    <xf numFmtId="166" fontId="15" fillId="0" borderId="0" xfId="42" applyNumberFormat="1" applyFont="1" applyBorder="1" applyAlignment="1">
      <alignment/>
    </xf>
    <xf numFmtId="0" fontId="10" fillId="0" borderId="28" xfId="0" applyFont="1" applyBorder="1" applyAlignment="1">
      <alignment horizontal="right"/>
    </xf>
    <xf numFmtId="0" fontId="10" fillId="0" borderId="28" xfId="0" applyFont="1" applyFill="1" applyBorder="1" applyAlignment="1">
      <alignment horizontal="right"/>
    </xf>
    <xf numFmtId="0" fontId="1" fillId="0" borderId="0" xfId="61" applyNumberFormat="1" applyFont="1" applyFill="1" applyAlignment="1">
      <alignment horizontal="left"/>
      <protection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Alignment="1">
      <alignment/>
    </xf>
    <xf numFmtId="0" fontId="43" fillId="0" borderId="0" xfId="0" applyFont="1" applyFill="1" applyBorder="1" applyAlignment="1">
      <alignment horizontal="left" indent="1"/>
    </xf>
    <xf numFmtId="164" fontId="9" fillId="0" borderId="0" xfId="0" applyNumberFormat="1" applyFont="1" applyBorder="1" applyAlignment="1">
      <alignment vertical="top"/>
    </xf>
    <xf numFmtId="164" fontId="9" fillId="0" borderId="29" xfId="0" applyNumberFormat="1" applyFont="1" applyBorder="1" applyAlignment="1">
      <alignment vertical="top"/>
    </xf>
    <xf numFmtId="164" fontId="9" fillId="0" borderId="0" xfId="0" applyNumberFormat="1" applyFont="1" applyFill="1" applyAlignment="1">
      <alignment vertical="top"/>
    </xf>
    <xf numFmtId="164" fontId="9" fillId="0" borderId="0" xfId="0" applyNumberFormat="1" applyFont="1" applyAlignment="1">
      <alignment vertical="top"/>
    </xf>
    <xf numFmtId="164" fontId="10" fillId="0" borderId="0" xfId="0" applyNumberFormat="1" applyFont="1" applyBorder="1" applyAlignment="1">
      <alignment vertical="top"/>
    </xf>
    <xf numFmtId="164" fontId="10" fillId="0" borderId="29" xfId="0" applyNumberFormat="1" applyFont="1" applyBorder="1" applyAlignment="1">
      <alignment vertical="top"/>
    </xf>
    <xf numFmtId="164" fontId="10" fillId="0" borderId="0" xfId="0" applyNumberFormat="1" applyFont="1" applyFill="1" applyBorder="1" applyAlignment="1">
      <alignment vertical="top"/>
    </xf>
    <xf numFmtId="164" fontId="10" fillId="0" borderId="0" xfId="0" applyNumberFormat="1" applyFont="1" applyFill="1" applyAlignment="1">
      <alignment vertical="top"/>
    </xf>
    <xf numFmtId="164" fontId="9" fillId="0" borderId="0" xfId="0" applyNumberFormat="1" applyFont="1" applyFill="1" applyBorder="1" applyAlignment="1">
      <alignment vertical="top"/>
    </xf>
    <xf numFmtId="0" fontId="22" fillId="0" borderId="0" xfId="0" applyFont="1" applyAlignment="1">
      <alignment vertical="top"/>
    </xf>
    <xf numFmtId="164" fontId="10" fillId="0" borderId="19" xfId="0" applyNumberFormat="1" applyFont="1" applyBorder="1" applyAlignment="1">
      <alignment vertical="top"/>
    </xf>
    <xf numFmtId="0" fontId="10" fillId="0" borderId="0" xfId="0" applyFont="1" applyBorder="1" applyAlignment="1">
      <alignment vertical="top"/>
    </xf>
    <xf numFmtId="3" fontId="9" fillId="0" borderId="0" xfId="0" applyNumberFormat="1" applyFont="1" applyBorder="1" applyAlignment="1">
      <alignment vertical="top"/>
    </xf>
    <xf numFmtId="3" fontId="10" fillId="0" borderId="0" xfId="0" applyNumberFormat="1" applyFont="1" applyBorder="1" applyAlignment="1">
      <alignment vertical="top"/>
    </xf>
    <xf numFmtId="3" fontId="9" fillId="0" borderId="0" xfId="0" applyNumberFormat="1" applyFont="1" applyBorder="1" applyAlignment="1" quotePrefix="1">
      <alignment horizontal="right"/>
    </xf>
    <xf numFmtId="3" fontId="10" fillId="0" borderId="19" xfId="0" applyNumberFormat="1" applyFont="1" applyBorder="1" applyAlignment="1" quotePrefix="1">
      <alignment horizontal="right"/>
    </xf>
    <xf numFmtId="3" fontId="10" fillId="0" borderId="19" xfId="0" applyNumberFormat="1" applyFont="1" applyBorder="1" applyAlignment="1">
      <alignment vertical="top"/>
    </xf>
    <xf numFmtId="164" fontId="9" fillId="0" borderId="29" xfId="64" applyNumberFormat="1" applyFont="1" applyBorder="1" applyAlignment="1" applyProtection="1">
      <alignment horizontal="right" vertical="center"/>
      <protection/>
    </xf>
    <xf numFmtId="164" fontId="9" fillId="0" borderId="0" xfId="0" applyNumberFormat="1" applyFont="1" applyAlignment="1">
      <alignment horizontal="center"/>
    </xf>
    <xf numFmtId="164" fontId="0" fillId="0" borderId="0" xfId="0" applyNumberFormat="1" applyFont="1" applyFill="1" applyAlignment="1">
      <alignment vertical="top"/>
    </xf>
    <xf numFmtId="164" fontId="9" fillId="0" borderId="15" xfId="0" applyNumberFormat="1" applyFont="1" applyBorder="1" applyAlignment="1">
      <alignment horizontal="center"/>
    </xf>
    <xf numFmtId="164" fontId="9" fillId="0" borderId="15" xfId="0" applyNumberFormat="1" applyFont="1" applyFill="1" applyBorder="1" applyAlignment="1">
      <alignment horizontal="right"/>
    </xf>
    <xf numFmtId="164" fontId="9" fillId="0" borderId="20" xfId="64" applyNumberFormat="1" applyFont="1" applyBorder="1" applyAlignment="1" applyProtection="1">
      <alignment horizontal="right" vertical="center"/>
      <protection/>
    </xf>
    <xf numFmtId="49" fontId="10" fillId="0" borderId="19" xfId="0" applyNumberFormat="1" applyFont="1" applyBorder="1" applyAlignment="1">
      <alignment horizontal="center"/>
    </xf>
    <xf numFmtId="164" fontId="9" fillId="0" borderId="26" xfId="0" applyNumberFormat="1" applyFont="1" applyBorder="1" applyAlignment="1">
      <alignment horizontal="center"/>
    </xf>
    <xf numFmtId="164" fontId="9" fillId="0" borderId="30" xfId="0" applyNumberFormat="1" applyFont="1" applyBorder="1" applyAlignment="1">
      <alignment horizontal="center"/>
    </xf>
    <xf numFmtId="165" fontId="13" fillId="0" borderId="0" xfId="0" applyNumberFormat="1" applyFont="1" applyBorder="1" applyAlignment="1">
      <alignment vertical="top"/>
    </xf>
    <xf numFmtId="164" fontId="9" fillId="0" borderId="0" xfId="0" applyNumberFormat="1" applyFont="1" applyBorder="1" applyAlignment="1">
      <alignment horizontal="right"/>
    </xf>
    <xf numFmtId="164" fontId="9" fillId="0" borderId="26" xfId="0" applyNumberFormat="1" applyFont="1" applyFill="1" applyBorder="1" applyAlignment="1">
      <alignment horizontal="right"/>
    </xf>
    <xf numFmtId="164" fontId="9" fillId="0" borderId="0" xfId="0" applyNumberFormat="1" applyFont="1" applyBorder="1" applyAlignment="1" quotePrefix="1">
      <alignment horizontal="right"/>
    </xf>
    <xf numFmtId="1" fontId="9" fillId="0" borderId="0" xfId="0" applyNumberFormat="1" applyFont="1" applyBorder="1" applyAlignment="1">
      <alignment horizontal="right"/>
    </xf>
    <xf numFmtId="164" fontId="10" fillId="0" borderId="19" xfId="0" applyNumberFormat="1" applyFont="1" applyBorder="1" applyAlignment="1">
      <alignment horizontal="right"/>
    </xf>
    <xf numFmtId="0" fontId="22" fillId="0" borderId="0" xfId="0" applyFont="1" applyBorder="1" applyAlignment="1">
      <alignment horizontal="center"/>
    </xf>
    <xf numFmtId="0" fontId="22" fillId="0" borderId="0" xfId="0" applyFont="1" applyBorder="1" applyAlignment="1">
      <alignment vertical="top"/>
    </xf>
    <xf numFmtId="0" fontId="1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22" fillId="0" borderId="0" xfId="0" applyFont="1" applyFill="1" applyAlignment="1">
      <alignment vertical="top"/>
    </xf>
    <xf numFmtId="0" fontId="10" fillId="0" borderId="28" xfId="0" applyFont="1" applyBorder="1" applyAlignment="1">
      <alignment vertical="top"/>
    </xf>
    <xf numFmtId="0" fontId="9" fillId="0" borderId="0" xfId="0" applyFont="1" applyFill="1" applyBorder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Font="1" applyFill="1" applyAlignment="1">
      <alignment vertical="top"/>
    </xf>
    <xf numFmtId="0" fontId="10" fillId="0" borderId="0" xfId="66" applyFont="1" applyFill="1" applyBorder="1">
      <alignment/>
      <protection/>
    </xf>
    <xf numFmtId="0" fontId="9" fillId="0" borderId="0" xfId="66" applyFont="1" applyFill="1">
      <alignment/>
      <protection/>
    </xf>
    <xf numFmtId="0" fontId="16" fillId="0" borderId="0" xfId="66" applyFont="1" applyFill="1" applyBorder="1">
      <alignment/>
      <protection/>
    </xf>
    <xf numFmtId="0" fontId="16" fillId="0" borderId="0" xfId="66" applyFont="1" applyFill="1">
      <alignment/>
      <protection/>
    </xf>
    <xf numFmtId="0" fontId="16" fillId="0" borderId="27" xfId="66" applyFont="1" applyFill="1" applyBorder="1">
      <alignment/>
      <protection/>
    </xf>
    <xf numFmtId="0" fontId="10" fillId="0" borderId="27" xfId="66" applyFont="1" applyFill="1" applyBorder="1" applyAlignment="1">
      <alignment horizontal="center"/>
      <protection/>
    </xf>
    <xf numFmtId="0" fontId="10" fillId="0" borderId="31" xfId="66" applyFont="1" applyFill="1" applyBorder="1" applyAlignment="1">
      <alignment horizontal="center"/>
      <protection/>
    </xf>
    <xf numFmtId="0" fontId="10" fillId="0" borderId="19" xfId="66" applyFont="1" applyFill="1" applyBorder="1">
      <alignment/>
      <protection/>
    </xf>
    <xf numFmtId="0" fontId="10" fillId="0" borderId="19" xfId="66" applyFont="1" applyFill="1" applyBorder="1" applyAlignment="1" quotePrefix="1">
      <alignment horizontal="center"/>
      <protection/>
    </xf>
    <xf numFmtId="0" fontId="10" fillId="0" borderId="19" xfId="66" applyFont="1" applyFill="1" applyBorder="1" applyAlignment="1">
      <alignment horizontal="center"/>
      <protection/>
    </xf>
    <xf numFmtId="0" fontId="10" fillId="0" borderId="32" xfId="66" applyFont="1" applyFill="1" applyBorder="1" applyAlignment="1">
      <alignment horizontal="center"/>
      <protection/>
    </xf>
    <xf numFmtId="0" fontId="10" fillId="0" borderId="19" xfId="66" applyFont="1" applyFill="1" applyBorder="1" applyAlignment="1">
      <alignment horizontal="center" wrapText="1"/>
      <protection/>
    </xf>
    <xf numFmtId="0" fontId="9" fillId="0" borderId="0" xfId="66" applyFont="1" applyFill="1" applyBorder="1">
      <alignment/>
      <protection/>
    </xf>
    <xf numFmtId="0" fontId="10" fillId="0" borderId="0" xfId="66" applyFont="1" applyFill="1" applyBorder="1" applyAlignment="1" quotePrefix="1">
      <alignment horizontal="right"/>
      <protection/>
    </xf>
    <xf numFmtId="0" fontId="10" fillId="0" borderId="17" xfId="66" applyFont="1" applyFill="1" applyBorder="1">
      <alignment/>
      <protection/>
    </xf>
    <xf numFmtId="0" fontId="10" fillId="0" borderId="0" xfId="66" applyFont="1" applyFill="1" applyBorder="1" applyAlignment="1">
      <alignment horizontal="center"/>
      <protection/>
    </xf>
    <xf numFmtId="3" fontId="9" fillId="0" borderId="0" xfId="66" applyNumberFormat="1" applyFont="1" applyFill="1" applyBorder="1" applyAlignment="1">
      <alignment horizontal="left"/>
      <protection/>
    </xf>
    <xf numFmtId="3" fontId="9" fillId="0" borderId="0" xfId="66" applyNumberFormat="1" applyFont="1" applyFill="1" applyBorder="1">
      <alignment/>
      <protection/>
    </xf>
    <xf numFmtId="3" fontId="9" fillId="0" borderId="17" xfId="66" applyNumberFormat="1" applyFont="1" applyFill="1" applyBorder="1" applyAlignment="1">
      <alignment horizontal="right"/>
      <protection/>
    </xf>
    <xf numFmtId="3" fontId="9" fillId="0" borderId="0" xfId="66" applyNumberFormat="1" applyFont="1" applyFill="1" applyBorder="1" applyAlignment="1">
      <alignment horizontal="right"/>
      <protection/>
    </xf>
    <xf numFmtId="0" fontId="0" fillId="0" borderId="0" xfId="66" applyFill="1" applyBorder="1">
      <alignment/>
      <protection/>
    </xf>
    <xf numFmtId="0" fontId="0" fillId="0" borderId="0" xfId="66" applyFill="1">
      <alignment/>
      <protection/>
    </xf>
    <xf numFmtId="3" fontId="9" fillId="0" borderId="0" xfId="66" applyNumberFormat="1" applyFont="1" applyFill="1" applyBorder="1" applyAlignment="1">
      <alignment horizontal="right"/>
      <protection/>
    </xf>
    <xf numFmtId="164" fontId="0" fillId="0" borderId="0" xfId="66" applyNumberFormat="1" applyFill="1" applyBorder="1">
      <alignment/>
      <protection/>
    </xf>
    <xf numFmtId="2" fontId="0" fillId="0" borderId="0" xfId="66" applyNumberFormat="1" applyFill="1">
      <alignment/>
      <protection/>
    </xf>
    <xf numFmtId="41" fontId="9" fillId="0" borderId="17" xfId="66" applyNumberFormat="1" applyFont="1" applyFill="1" applyBorder="1">
      <alignment/>
      <protection/>
    </xf>
    <xf numFmtId="3" fontId="1" fillId="0" borderId="0" xfId="66" applyNumberFormat="1" applyFont="1" applyFill="1" applyBorder="1" applyAlignment="1">
      <alignment horizontal="center"/>
      <protection/>
    </xf>
    <xf numFmtId="2" fontId="9" fillId="0" borderId="19" xfId="66" applyNumberFormat="1" applyFont="1" applyFill="1" applyBorder="1">
      <alignment/>
      <protection/>
    </xf>
    <xf numFmtId="3" fontId="10" fillId="0" borderId="19" xfId="66" applyNumberFormat="1" applyFont="1" applyFill="1" applyBorder="1">
      <alignment/>
      <protection/>
    </xf>
    <xf numFmtId="3" fontId="10" fillId="0" borderId="19" xfId="66" applyNumberFormat="1" applyFont="1" applyFill="1" applyBorder="1" applyAlignment="1">
      <alignment/>
      <protection/>
    </xf>
    <xf numFmtId="0" fontId="0" fillId="0" borderId="0" xfId="66" applyFont="1">
      <alignment/>
      <protection/>
    </xf>
    <xf numFmtId="41" fontId="0" fillId="0" borderId="0" xfId="66" applyNumberFormat="1" applyFill="1">
      <alignment/>
      <protection/>
    </xf>
    <xf numFmtId="3" fontId="0" fillId="0" borderId="0" xfId="66" applyNumberFormat="1" applyFill="1">
      <alignment/>
      <protection/>
    </xf>
    <xf numFmtId="1" fontId="19" fillId="0" borderId="0" xfId="0" applyNumberFormat="1" applyFont="1" applyBorder="1" applyAlignment="1">
      <alignment/>
    </xf>
    <xf numFmtId="164" fontId="19" fillId="0" borderId="0" xfId="0" applyNumberFormat="1" applyFont="1" applyBorder="1" applyAlignment="1">
      <alignment/>
    </xf>
    <xf numFmtId="0" fontId="10" fillId="0" borderId="33" xfId="66" applyFont="1" applyFill="1" applyBorder="1" applyAlignment="1">
      <alignment horizontal="center"/>
      <protection/>
    </xf>
    <xf numFmtId="0" fontId="10" fillId="0" borderId="0" xfId="60" applyFont="1">
      <alignment/>
      <protection/>
    </xf>
    <xf numFmtId="0" fontId="9" fillId="0" borderId="0" xfId="60" applyFont="1" applyFill="1" applyBorder="1">
      <alignment/>
      <protection/>
    </xf>
    <xf numFmtId="0" fontId="9" fillId="0" borderId="0" xfId="60" applyFont="1">
      <alignment/>
      <protection/>
    </xf>
    <xf numFmtId="0" fontId="10" fillId="0" borderId="28" xfId="60" applyFont="1" applyBorder="1" applyAlignment="1">
      <alignment horizontal="left"/>
      <protection/>
    </xf>
    <xf numFmtId="0" fontId="10" fillId="0" borderId="28" xfId="60" applyFont="1" applyFill="1" applyBorder="1">
      <alignment/>
      <protection/>
    </xf>
    <xf numFmtId="0" fontId="17" fillId="0" borderId="0" xfId="60" applyFont="1">
      <alignment/>
      <protection/>
    </xf>
    <xf numFmtId="0" fontId="15" fillId="0" borderId="0" xfId="60" applyFont="1" applyFill="1" applyBorder="1" applyAlignment="1">
      <alignment horizontal="right"/>
      <protection/>
    </xf>
    <xf numFmtId="0" fontId="0" fillId="0" borderId="0" xfId="60" applyFont="1">
      <alignment/>
      <protection/>
    </xf>
    <xf numFmtId="0" fontId="17" fillId="0" borderId="0" xfId="60" applyFont="1" applyAlignment="1">
      <alignment horizontal="left" indent="2"/>
      <protection/>
    </xf>
    <xf numFmtId="0" fontId="9" fillId="0" borderId="0" xfId="60" applyFont="1" applyAlignment="1">
      <alignment horizontal="left"/>
      <protection/>
    </xf>
    <xf numFmtId="165" fontId="9" fillId="0" borderId="0" xfId="60" applyNumberFormat="1" applyFont="1" applyFill="1" applyBorder="1" applyAlignment="1">
      <alignment horizontal="right"/>
      <protection/>
    </xf>
    <xf numFmtId="0" fontId="43" fillId="0" borderId="0" xfId="60" applyFont="1" applyAlignment="1">
      <alignment horizontal="left"/>
      <protection/>
    </xf>
    <xf numFmtId="0" fontId="10" fillId="0" borderId="0" xfId="60" applyFont="1" applyAlignment="1">
      <alignment horizontal="left"/>
      <protection/>
    </xf>
    <xf numFmtId="0" fontId="9" fillId="0" borderId="0" xfId="60" applyFont="1" applyAlignment="1">
      <alignment horizontal="left" indent="1"/>
      <protection/>
    </xf>
    <xf numFmtId="167" fontId="9" fillId="0" borderId="0" xfId="60" applyNumberFormat="1" applyFont="1">
      <alignment/>
      <protection/>
    </xf>
    <xf numFmtId="0" fontId="9" fillId="0" borderId="0" xfId="60" applyFont="1" applyFill="1">
      <alignment/>
      <protection/>
    </xf>
    <xf numFmtId="0" fontId="9" fillId="0" borderId="0" xfId="60" applyFont="1" applyFill="1" applyAlignment="1">
      <alignment horizontal="left" indent="2"/>
      <protection/>
    </xf>
    <xf numFmtId="0" fontId="10" fillId="0" borderId="0" xfId="60" applyFont="1" applyAlignment="1">
      <alignment horizontal="left" indent="2"/>
      <protection/>
    </xf>
    <xf numFmtId="0" fontId="15" fillId="0" borderId="0" xfId="60" applyFont="1" applyFill="1">
      <alignment/>
      <protection/>
    </xf>
    <xf numFmtId="0" fontId="9" fillId="0" borderId="0" xfId="60" applyFont="1" applyAlignment="1">
      <alignment horizontal="left" indent="2"/>
      <protection/>
    </xf>
    <xf numFmtId="164" fontId="9" fillId="0" borderId="0" xfId="60" applyNumberFormat="1" applyFont="1">
      <alignment/>
      <protection/>
    </xf>
    <xf numFmtId="0" fontId="9" fillId="0" borderId="0" xfId="60" applyFont="1" applyFill="1" applyAlignment="1">
      <alignment horizontal="left" indent="5"/>
      <protection/>
    </xf>
    <xf numFmtId="164" fontId="9" fillId="0" borderId="0" xfId="60" applyNumberFormat="1" applyFont="1" applyFill="1">
      <alignment/>
      <protection/>
    </xf>
    <xf numFmtId="0" fontId="9" fillId="0" borderId="0" xfId="60" applyFont="1" applyFill="1" applyAlignment="1">
      <alignment horizontal="left" indent="4"/>
      <protection/>
    </xf>
    <xf numFmtId="164" fontId="9" fillId="0" borderId="0" xfId="60" applyNumberFormat="1" applyFont="1" applyFill="1" applyBorder="1" applyProtection="1">
      <alignment/>
      <protection/>
    </xf>
    <xf numFmtId="0" fontId="9" fillId="0" borderId="0" xfId="60" applyFont="1" applyFill="1" applyAlignment="1">
      <alignment horizontal="left" indent="3"/>
      <protection/>
    </xf>
    <xf numFmtId="0" fontId="10" fillId="0" borderId="0" xfId="60" applyFont="1" applyFill="1" applyAlignment="1">
      <alignment horizontal="left"/>
      <protection/>
    </xf>
    <xf numFmtId="2" fontId="10" fillId="0" borderId="0" xfId="60" applyNumberFormat="1" applyFont="1" applyFill="1">
      <alignment/>
      <protection/>
    </xf>
    <xf numFmtId="0" fontId="10" fillId="0" borderId="0" xfId="60" applyFont="1" applyFill="1" applyAlignment="1">
      <alignment horizontal="left" indent="2"/>
      <protection/>
    </xf>
    <xf numFmtId="0" fontId="17" fillId="0" borderId="0" xfId="60" applyFont="1" applyAlignment="1">
      <alignment horizontal="left"/>
      <protection/>
    </xf>
    <xf numFmtId="0" fontId="17" fillId="0" borderId="0" xfId="60" applyFont="1" applyFill="1" applyAlignment="1">
      <alignment horizontal="left" indent="3"/>
      <protection/>
    </xf>
    <xf numFmtId="9" fontId="9" fillId="0" borderId="0" xfId="60" applyNumberFormat="1" applyFont="1" applyFill="1" applyBorder="1" applyAlignment="1">
      <alignment horizontal="right"/>
      <protection/>
    </xf>
    <xf numFmtId="0" fontId="9" fillId="0" borderId="0" xfId="60" applyFont="1" applyBorder="1" applyAlignment="1">
      <alignment horizontal="left" indent="5"/>
      <protection/>
    </xf>
    <xf numFmtId="0" fontId="10" fillId="0" borderId="19" xfId="60" applyFont="1" applyFill="1" applyBorder="1" applyAlignment="1">
      <alignment horizontal="left"/>
      <protection/>
    </xf>
    <xf numFmtId="2" fontId="10" fillId="0" borderId="19" xfId="60" applyNumberFormat="1" applyFont="1" applyFill="1" applyBorder="1">
      <alignment/>
      <protection/>
    </xf>
    <xf numFmtId="0" fontId="0" fillId="0" borderId="19" xfId="60" applyFont="1" applyBorder="1">
      <alignment/>
      <protection/>
    </xf>
    <xf numFmtId="0" fontId="10" fillId="0" borderId="19" xfId="60" applyFont="1" applyFill="1" applyBorder="1" applyAlignment="1">
      <alignment horizontal="left" indent="2"/>
      <protection/>
    </xf>
    <xf numFmtId="0" fontId="9" fillId="0" borderId="19" xfId="60" applyFont="1" applyFill="1" applyBorder="1">
      <alignment/>
      <protection/>
    </xf>
    <xf numFmtId="1" fontId="15" fillId="0" borderId="0" xfId="0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 vertical="top"/>
    </xf>
    <xf numFmtId="166" fontId="9" fillId="0" borderId="0" xfId="42" applyNumberFormat="1" applyFont="1" applyFill="1" applyBorder="1" applyAlignment="1">
      <alignment horizontal="center"/>
    </xf>
    <xf numFmtId="41" fontId="9" fillId="0" borderId="0" xfId="66" applyNumberFormat="1" applyFont="1" applyFill="1" applyBorder="1">
      <alignment/>
      <protection/>
    </xf>
    <xf numFmtId="0" fontId="10" fillId="0" borderId="27" xfId="66" applyFont="1" applyFill="1" applyBorder="1">
      <alignment/>
      <protection/>
    </xf>
    <xf numFmtId="164" fontId="9" fillId="0" borderId="19" xfId="0" applyNumberFormat="1" applyFont="1" applyFill="1" applyBorder="1" applyAlignment="1">
      <alignment vertical="top"/>
    </xf>
    <xf numFmtId="210" fontId="27" fillId="0" borderId="0" xfId="65" applyNumberFormat="1" applyFont="1" applyFill="1" applyAlignment="1" applyProtection="1">
      <alignment horizontal="right" vertical="center"/>
      <protection/>
    </xf>
    <xf numFmtId="210" fontId="39" fillId="0" borderId="0" xfId="65" applyNumberFormat="1" applyFont="1" applyFill="1" applyAlignment="1" applyProtection="1">
      <alignment horizontal="right" vertical="center"/>
      <protection/>
    </xf>
    <xf numFmtId="210" fontId="27" fillId="0" borderId="19" xfId="65" applyNumberFormat="1" applyFont="1" applyFill="1" applyBorder="1" applyAlignment="1" applyProtection="1">
      <alignment horizontal="right" vertical="center"/>
      <protection/>
    </xf>
    <xf numFmtId="165" fontId="9" fillId="0" borderId="19" xfId="64" applyNumberFormat="1" applyFont="1" applyFill="1" applyBorder="1" applyAlignment="1" applyProtection="1">
      <alignment horizontal="right" vertical="center"/>
      <protection/>
    </xf>
    <xf numFmtId="3" fontId="10" fillId="0" borderId="19" xfId="0" applyNumberFormat="1" applyFont="1" applyFill="1" applyBorder="1" applyAlignment="1">
      <alignment vertical="top"/>
    </xf>
    <xf numFmtId="0" fontId="22" fillId="0" borderId="0" xfId="0" applyFont="1" applyAlignment="1">
      <alignment horizontal="left"/>
    </xf>
    <xf numFmtId="0" fontId="9" fillId="0" borderId="0" xfId="0" applyFont="1" applyAlignment="1">
      <alignment vertical="top"/>
    </xf>
    <xf numFmtId="0" fontId="0" fillId="0" borderId="0" xfId="0" applyFont="1" applyAlignment="1">
      <alignment horizontal="left" indent="2"/>
    </xf>
    <xf numFmtId="2" fontId="9" fillId="0" borderId="0" xfId="0" applyNumberFormat="1" applyFont="1" applyFill="1" applyBorder="1" applyAlignment="1" applyProtection="1">
      <alignment vertical="top"/>
      <protection/>
    </xf>
    <xf numFmtId="0" fontId="0" fillId="0" borderId="0" xfId="0" applyFont="1" applyBorder="1" applyAlignment="1">
      <alignment horizontal="left" indent="2"/>
    </xf>
    <xf numFmtId="1" fontId="9" fillId="0" borderId="0" xfId="0" applyNumberFormat="1" applyFont="1" applyFill="1" applyBorder="1" applyAlignment="1" applyProtection="1">
      <alignment vertical="top"/>
      <protection/>
    </xf>
    <xf numFmtId="0" fontId="0" fillId="0" borderId="0" xfId="0" applyFont="1" applyBorder="1" applyAlignment="1">
      <alignment vertical="top"/>
    </xf>
    <xf numFmtId="166" fontId="9" fillId="0" borderId="0" xfId="42" applyNumberFormat="1" applyFont="1" applyFill="1" applyBorder="1" applyAlignment="1">
      <alignment horizontal="right"/>
    </xf>
    <xf numFmtId="189" fontId="29" fillId="0" borderId="19" xfId="0" applyNumberFormat="1" applyFont="1" applyFill="1" applyBorder="1" applyAlignment="1" applyProtection="1">
      <alignment/>
      <protection/>
    </xf>
    <xf numFmtId="3" fontId="10" fillId="0" borderId="32" xfId="66" applyNumberFormat="1" applyFont="1" applyFill="1" applyBorder="1" applyAlignment="1">
      <alignment/>
      <protection/>
    </xf>
    <xf numFmtId="0" fontId="22" fillId="0" borderId="0" xfId="0" applyFont="1" applyFill="1" applyAlignment="1">
      <alignment horizontal="left"/>
    </xf>
    <xf numFmtId="0" fontId="0" fillId="0" borderId="0" xfId="0" applyFont="1" applyFill="1" applyAlignment="1">
      <alignment horizontal="left" wrapText="1"/>
    </xf>
    <xf numFmtId="0" fontId="0" fillId="0" borderId="0" xfId="0" applyFont="1" applyFill="1" applyAlignment="1">
      <alignment horizontal="left"/>
    </xf>
    <xf numFmtId="0" fontId="22" fillId="0" borderId="0" xfId="0" applyFont="1" applyFill="1" applyAlignment="1">
      <alignment vertical="top"/>
    </xf>
    <xf numFmtId="0" fontId="22" fillId="0" borderId="0" xfId="0" applyFont="1" applyFill="1" applyAlignment="1">
      <alignment/>
    </xf>
    <xf numFmtId="3" fontId="9" fillId="0" borderId="26" xfId="66" applyNumberFormat="1" applyFont="1" applyFill="1" applyBorder="1" applyAlignment="1">
      <alignment horizontal="right"/>
      <protection/>
    </xf>
    <xf numFmtId="3" fontId="10" fillId="0" borderId="34" xfId="66" applyNumberFormat="1" applyFont="1" applyFill="1" applyBorder="1" applyAlignment="1">
      <alignment/>
      <protection/>
    </xf>
    <xf numFmtId="0" fontId="2" fillId="0" borderId="27" xfId="0" applyFont="1" applyFill="1" applyBorder="1" applyAlignment="1">
      <alignment horizontal="right"/>
    </xf>
    <xf numFmtId="0" fontId="10" fillId="0" borderId="28" xfId="66" applyFont="1" applyFill="1" applyBorder="1" applyAlignment="1">
      <alignment horizontal="center"/>
      <protection/>
    </xf>
    <xf numFmtId="0" fontId="1" fillId="0" borderId="28" xfId="0" applyFont="1" applyBorder="1" applyAlignment="1">
      <alignment horizontal="center" wrapText="1"/>
    </xf>
    <xf numFmtId="164" fontId="87" fillId="0" borderId="0" xfId="0" applyNumberFormat="1" applyFont="1" applyFill="1" applyAlignment="1">
      <alignment vertical="top"/>
    </xf>
    <xf numFmtId="164" fontId="88" fillId="0" borderId="0" xfId="0" applyNumberFormat="1" applyFont="1" applyFill="1" applyAlignment="1">
      <alignment vertical="top"/>
    </xf>
    <xf numFmtId="164" fontId="87" fillId="0" borderId="19" xfId="0" applyNumberFormat="1" applyFont="1" applyFill="1" applyBorder="1" applyAlignment="1">
      <alignment vertical="top"/>
    </xf>
    <xf numFmtId="0" fontId="46" fillId="0" borderId="0" xfId="0" applyFont="1" applyBorder="1" applyAlignment="1">
      <alignment horizontal="left" wrapText="1" indent="1"/>
    </xf>
    <xf numFmtId="0" fontId="0" fillId="0" borderId="0" xfId="0" applyFont="1" applyBorder="1" applyAlignment="1">
      <alignment horizontal="left" indent="1"/>
    </xf>
    <xf numFmtId="164" fontId="89" fillId="0" borderId="0" xfId="0" applyNumberFormat="1" applyFont="1" applyFill="1" applyAlignment="1">
      <alignment/>
    </xf>
    <xf numFmtId="164" fontId="89" fillId="0" borderId="19" xfId="0" applyNumberFormat="1" applyFont="1" applyFill="1" applyBorder="1" applyAlignment="1">
      <alignment/>
    </xf>
    <xf numFmtId="0" fontId="0" fillId="0" borderId="0" xfId="0" applyAlignment="1">
      <alignment vertical="top"/>
    </xf>
    <xf numFmtId="165" fontId="10" fillId="0" borderId="0" xfId="64" applyNumberFormat="1" applyFont="1" applyFill="1" applyAlignment="1" applyProtection="1">
      <alignment horizontal="right" vertical="center"/>
      <protection/>
    </xf>
    <xf numFmtId="167" fontId="9" fillId="0" borderId="0" xfId="60" applyNumberFormat="1" applyFont="1" applyFill="1">
      <alignment/>
      <protection/>
    </xf>
    <xf numFmtId="0" fontId="0" fillId="0" borderId="0" xfId="60" applyFont="1" applyFill="1">
      <alignment/>
      <protection/>
    </xf>
    <xf numFmtId="0" fontId="27" fillId="33" borderId="0" xfId="0" applyFont="1" applyFill="1" applyBorder="1" applyAlignment="1">
      <alignment/>
    </xf>
    <xf numFmtId="0" fontId="27" fillId="0" borderId="0" xfId="0" applyFont="1" applyBorder="1" applyAlignment="1">
      <alignment/>
    </xf>
    <xf numFmtId="0" fontId="27" fillId="0" borderId="0" xfId="0" applyFont="1" applyFill="1" applyBorder="1" applyAlignment="1">
      <alignment/>
    </xf>
    <xf numFmtId="0" fontId="45" fillId="0" borderId="0" xfId="0" applyFont="1" applyFill="1" applyBorder="1" applyAlignment="1">
      <alignment/>
    </xf>
    <xf numFmtId="0" fontId="9" fillId="0" borderId="0" xfId="0" applyFont="1" applyAlignment="1">
      <alignment horizontal="left"/>
    </xf>
    <xf numFmtId="49" fontId="9" fillId="0" borderId="0" xfId="0" applyNumberFormat="1" applyFont="1" applyFill="1" applyAlignment="1">
      <alignment horizontal="left"/>
    </xf>
    <xf numFmtId="0" fontId="9" fillId="0" borderId="0" xfId="0" applyNumberFormat="1" applyFont="1" applyAlignment="1">
      <alignment horizontal="left"/>
    </xf>
    <xf numFmtId="0" fontId="10" fillId="0" borderId="19" xfId="0" applyFont="1" applyBorder="1" applyAlignment="1">
      <alignment horizontal="left"/>
    </xf>
    <xf numFmtId="0" fontId="27" fillId="33" borderId="0" xfId="0" applyFont="1" applyFill="1" applyAlignment="1">
      <alignment/>
    </xf>
    <xf numFmtId="166" fontId="27" fillId="0" borderId="0" xfId="44" applyNumberFormat="1" applyFont="1" applyFill="1" applyAlignment="1">
      <alignment vertical="top"/>
    </xf>
    <xf numFmtId="202" fontId="27" fillId="0" borderId="0" xfId="0" applyNumberFormat="1" applyFont="1" applyFill="1" applyAlignment="1">
      <alignment vertical="top"/>
    </xf>
    <xf numFmtId="167" fontId="9" fillId="0" borderId="0" xfId="0" applyNumberFormat="1" applyFont="1" applyFill="1" applyAlignment="1">
      <alignment/>
    </xf>
    <xf numFmtId="0" fontId="27" fillId="0" borderId="0" xfId="0" applyFont="1" applyFill="1" applyAlignment="1">
      <alignment/>
    </xf>
    <xf numFmtId="0" fontId="27" fillId="0" borderId="0" xfId="0" applyFont="1" applyAlignment="1">
      <alignment/>
    </xf>
    <xf numFmtId="166" fontId="27" fillId="0" borderId="28" xfId="44" applyNumberFormat="1" applyFont="1" applyFill="1" applyBorder="1" applyAlignment="1">
      <alignment vertical="top"/>
    </xf>
    <xf numFmtId="167" fontId="9" fillId="0" borderId="28" xfId="0" applyNumberFormat="1" applyFont="1" applyFill="1" applyBorder="1" applyAlignment="1">
      <alignment/>
    </xf>
    <xf numFmtId="202" fontId="27" fillId="0" borderId="28" xfId="0" applyNumberFormat="1" applyFont="1" applyFill="1" applyBorder="1" applyAlignment="1">
      <alignment vertical="top"/>
    </xf>
    <xf numFmtId="0" fontId="0" fillId="0" borderId="0" xfId="59" applyFont="1" applyFill="1" applyAlignment="1">
      <alignment/>
      <protection/>
    </xf>
    <xf numFmtId="0" fontId="10" fillId="0" borderId="19" xfId="0" applyFont="1" applyFill="1" applyBorder="1" applyAlignment="1">
      <alignment vertical="top"/>
    </xf>
    <xf numFmtId="1" fontId="9" fillId="0" borderId="0" xfId="0" applyNumberFormat="1" applyFont="1" applyFill="1" applyBorder="1" applyAlignment="1">
      <alignment/>
    </xf>
    <xf numFmtId="166" fontId="22" fillId="0" borderId="0" xfId="42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166" fontId="90" fillId="0" borderId="0" xfId="45" applyNumberFormat="1" applyFont="1" applyFill="1" applyBorder="1" applyAlignment="1">
      <alignment horizontal="right"/>
    </xf>
    <xf numFmtId="0" fontId="9" fillId="0" borderId="0" xfId="0" applyFont="1" applyFill="1" applyAlignment="1">
      <alignment horizontal="center" vertical="top" wrapText="1"/>
    </xf>
    <xf numFmtId="3" fontId="15" fillId="0" borderId="0" xfId="0" applyNumberFormat="1" applyFont="1" applyFill="1" applyAlignment="1">
      <alignment horizontal="center" vertical="top" wrapText="1"/>
    </xf>
    <xf numFmtId="0" fontId="9" fillId="0" borderId="0" xfId="0" applyFont="1" applyFill="1" applyAlignment="1">
      <alignment horizontal="center"/>
    </xf>
    <xf numFmtId="3" fontId="15" fillId="0" borderId="0" xfId="0" applyNumberFormat="1" applyFont="1" applyFill="1" applyAlignment="1">
      <alignment horizontal="center"/>
    </xf>
    <xf numFmtId="166" fontId="91" fillId="0" borderId="0" xfId="42" applyNumberFormat="1" applyFont="1" applyAlignment="1">
      <alignment horizontal="right"/>
    </xf>
    <xf numFmtId="166" fontId="91" fillId="0" borderId="26" xfId="42" applyNumberFormat="1" applyFont="1" applyBorder="1" applyAlignment="1">
      <alignment horizontal="right"/>
    </xf>
    <xf numFmtId="0" fontId="0" fillId="0" borderId="29" xfId="0" applyFill="1" applyBorder="1" applyAlignment="1">
      <alignment/>
    </xf>
    <xf numFmtId="0" fontId="10" fillId="0" borderId="15" xfId="0" applyFont="1" applyBorder="1" applyAlignment="1">
      <alignment horizontal="left" indent="1"/>
    </xf>
    <xf numFmtId="166" fontId="91" fillId="0" borderId="15" xfId="42" applyNumberFormat="1" applyFont="1" applyBorder="1" applyAlignment="1">
      <alignment horizontal="right"/>
    </xf>
    <xf numFmtId="166" fontId="91" fillId="0" borderId="30" xfId="42" applyNumberFormat="1" applyFont="1" applyBorder="1" applyAlignment="1">
      <alignment horizontal="right"/>
    </xf>
    <xf numFmtId="0" fontId="0" fillId="0" borderId="29" xfId="0" applyBorder="1" applyAlignment="1">
      <alignment/>
    </xf>
    <xf numFmtId="1" fontId="9" fillId="0" borderId="0" xfId="0" applyNumberFormat="1" applyFont="1" applyFill="1" applyAlignment="1">
      <alignment vertical="top"/>
    </xf>
    <xf numFmtId="1" fontId="9" fillId="0" borderId="26" xfId="0" applyNumberFormat="1" applyFont="1" applyFill="1" applyBorder="1" applyAlignment="1">
      <alignment/>
    </xf>
    <xf numFmtId="1" fontId="40" fillId="0" borderId="0" xfId="0" applyNumberFormat="1" applyFont="1" applyAlignment="1">
      <alignment wrapText="1"/>
    </xf>
    <xf numFmtId="1" fontId="9" fillId="0" borderId="29" xfId="0" applyNumberFormat="1" applyFont="1" applyFill="1" applyBorder="1" applyAlignment="1">
      <alignment/>
    </xf>
    <xf numFmtId="1" fontId="9" fillId="0" borderId="0" xfId="0" applyNumberFormat="1" applyFont="1" applyFill="1" applyBorder="1" applyAlignment="1">
      <alignment vertical="top"/>
    </xf>
    <xf numFmtId="1" fontId="0" fillId="0" borderId="29" xfId="0" applyNumberFormat="1" applyFill="1" applyBorder="1" applyAlignment="1">
      <alignment/>
    </xf>
    <xf numFmtId="1" fontId="0" fillId="0" borderId="0" xfId="0" applyNumberFormat="1" applyFill="1" applyAlignment="1">
      <alignment/>
    </xf>
    <xf numFmtId="1" fontId="15" fillId="0" borderId="0" xfId="42" applyNumberFormat="1" applyFont="1" applyFill="1" applyBorder="1" applyAlignment="1">
      <alignment/>
    </xf>
    <xf numFmtId="1" fontId="15" fillId="0" borderId="26" xfId="42" applyNumberFormat="1" applyFont="1" applyFill="1" applyBorder="1" applyAlignment="1">
      <alignment/>
    </xf>
    <xf numFmtId="6" fontId="9" fillId="0" borderId="0" xfId="0" applyNumberFormat="1" applyFont="1" applyFill="1" applyAlignment="1">
      <alignment horizontal="left" indent="1"/>
    </xf>
    <xf numFmtId="164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right"/>
    </xf>
    <xf numFmtId="9" fontId="89" fillId="0" borderId="0" xfId="71" applyFont="1" applyFill="1" applyAlignment="1">
      <alignment/>
    </xf>
    <xf numFmtId="170" fontId="89" fillId="0" borderId="0" xfId="0" applyNumberFormat="1" applyFont="1" applyFill="1" applyAlignment="1">
      <alignment/>
    </xf>
    <xf numFmtId="170" fontId="0" fillId="0" borderId="0" xfId="0" applyNumberFormat="1" applyAlignment="1">
      <alignment/>
    </xf>
    <xf numFmtId="9" fontId="0" fillId="0" borderId="0" xfId="71" applyFont="1" applyAlignment="1">
      <alignment/>
    </xf>
    <xf numFmtId="167" fontId="0" fillId="0" borderId="0" xfId="71" applyNumberFormat="1" applyFont="1" applyAlignment="1">
      <alignment/>
    </xf>
    <xf numFmtId="164" fontId="22" fillId="0" borderId="0" xfId="65" applyNumberFormat="1" applyFont="1" applyFill="1" applyAlignment="1" applyProtection="1">
      <alignment horizontal="right" vertical="center"/>
      <protection/>
    </xf>
    <xf numFmtId="164" fontId="32" fillId="0" borderId="0" xfId="65" applyNumberFormat="1" applyFont="1" applyFill="1" applyAlignment="1" applyProtection="1">
      <alignment horizontal="right" vertical="center"/>
      <protection/>
    </xf>
    <xf numFmtId="165" fontId="32" fillId="0" borderId="19" xfId="65" applyNumberFormat="1" applyFont="1" applyBorder="1" applyAlignment="1" applyProtection="1">
      <alignment horizontal="right" vertical="center"/>
      <protection/>
    </xf>
    <xf numFmtId="0" fontId="92" fillId="0" borderId="0" xfId="0" applyFont="1" applyAlignment="1">
      <alignment/>
    </xf>
    <xf numFmtId="166" fontId="2" fillId="0" borderId="0" xfId="42" applyNumberFormat="1" applyFont="1" applyAlignment="1">
      <alignment/>
    </xf>
    <xf numFmtId="1" fontId="93" fillId="0" borderId="0" xfId="0" applyNumberFormat="1" applyFont="1" applyAlignment="1">
      <alignment/>
    </xf>
    <xf numFmtId="1" fontId="92" fillId="0" borderId="0" xfId="0" applyNumberFormat="1" applyFont="1" applyAlignment="1">
      <alignment/>
    </xf>
    <xf numFmtId="166" fontId="93" fillId="0" borderId="19" xfId="42" applyNumberFormat="1" applyFont="1" applyBorder="1" applyAlignment="1">
      <alignment/>
    </xf>
    <xf numFmtId="1" fontId="93" fillId="0" borderId="19" xfId="0" applyNumberFormat="1" applyFont="1" applyBorder="1" applyAlignment="1">
      <alignment/>
    </xf>
    <xf numFmtId="166" fontId="32" fillId="0" borderId="0" xfId="0" applyNumberFormat="1" applyFont="1" applyAlignment="1">
      <alignment/>
    </xf>
    <xf numFmtId="0" fontId="0" fillId="0" borderId="15" xfId="0" applyFont="1" applyBorder="1" applyAlignment="1">
      <alignment horizontal="center" vertical="center"/>
    </xf>
    <xf numFmtId="166" fontId="27" fillId="0" borderId="0" xfId="44" applyNumberFormat="1" applyFont="1" applyFill="1" applyBorder="1" applyAlignment="1">
      <alignment vertical="top"/>
    </xf>
    <xf numFmtId="9" fontId="9" fillId="0" borderId="0" xfId="71" applyFont="1" applyFill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1" fillId="0" borderId="28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 wrapText="1"/>
    </xf>
    <xf numFmtId="0" fontId="10" fillId="0" borderId="27" xfId="0" applyFont="1" applyBorder="1" applyAlignment="1">
      <alignment horizontal="center" wrapText="1"/>
    </xf>
    <xf numFmtId="0" fontId="10" fillId="0" borderId="19" xfId="0" applyFont="1" applyBorder="1" applyAlignment="1">
      <alignment horizontal="center" wrapText="1"/>
    </xf>
    <xf numFmtId="0" fontId="10" fillId="0" borderId="27" xfId="0" applyFont="1" applyFill="1" applyBorder="1" applyAlignment="1">
      <alignment horizontal="center" wrapText="1"/>
    </xf>
    <xf numFmtId="0" fontId="10" fillId="0" borderId="19" xfId="0" applyFont="1" applyFill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10" fillId="0" borderId="28" xfId="66" applyFont="1" applyFill="1" applyBorder="1" applyAlignment="1">
      <alignment horizontal="left"/>
      <protection/>
    </xf>
    <xf numFmtId="0" fontId="10" fillId="0" borderId="28" xfId="66" applyFont="1" applyFill="1" applyBorder="1" applyAlignment="1">
      <alignment horizontal="center"/>
      <protection/>
    </xf>
    <xf numFmtId="0" fontId="10" fillId="0" borderId="27" xfId="66" applyFont="1" applyFill="1" applyBorder="1" applyAlignment="1">
      <alignment horizontal="center"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 2" xfId="59"/>
    <cellStyle name="Normal_chapter01 - road transport vehicles (vB6110871)" xfId="60"/>
    <cellStyle name="Normal_NEWAREAS" xfId="61"/>
    <cellStyle name="Normal_Sheet1" xfId="62"/>
    <cellStyle name="Normal_T1.19-T1.20" xfId="63"/>
    <cellStyle name="Normal_T12a" xfId="64"/>
    <cellStyle name="Normal_T4" xfId="65"/>
    <cellStyle name="Normal_Table 1 21 STS v2" xfId="66"/>
    <cellStyle name="Normal_TABLE2" xfId="67"/>
    <cellStyle name="Normal_TABLE4" xfId="68"/>
    <cellStyle name="Note" xfId="69"/>
    <cellStyle name="Output" xfId="70"/>
    <cellStyle name="Percent" xfId="71"/>
    <cellStyle name="Publication_style" xfId="72"/>
    <cellStyle name="Title" xfId="73"/>
    <cellStyle name="Total" xfId="74"/>
    <cellStyle name="Warning Text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75"/>
          <c:y val="0.03425"/>
          <c:w val="0.989"/>
          <c:h val="0.9652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'T1.1-T1.2'!$J$2:$U$2</c:f>
              <c:numCache>
                <c:ptCount val="1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'T1.1-T1.2'!$I$5:$U$5</c:f>
              <c:numCache>
                <c:ptCount val="11"/>
                <c:pt idx="0">
                  <c:v>224.097</c:v>
                </c:pt>
                <c:pt idx="1">
                  <c:v>228.384</c:v>
                </c:pt>
                <c:pt idx="2">
                  <c:v>228.063</c:v>
                </c:pt>
                <c:pt idx="3">
                  <c:v>212.529</c:v>
                </c:pt>
                <c:pt idx="4">
                  <c:v>204.903</c:v>
                </c:pt>
                <c:pt idx="5">
                  <c:v>209.279</c:v>
                </c:pt>
                <c:pt idx="6">
                  <c:v>170.048</c:v>
                </c:pt>
                <c:pt idx="7">
                  <c:v>176.771</c:v>
                </c:pt>
                <c:pt idx="8">
                  <c:v>168.251</c:v>
                </c:pt>
                <c:pt idx="9">
                  <c:v>159.178</c:v>
                </c:pt>
                <c:pt idx="10">
                  <c:v>174.859</c:v>
                </c:pt>
              </c:numCache>
            </c:numRef>
          </c:val>
          <c:smooth val="0"/>
        </c:ser>
        <c:marker val="1"/>
        <c:axId val="1117876"/>
        <c:axId val="10060885"/>
      </c:lineChart>
      <c:catAx>
        <c:axId val="111787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060885"/>
        <c:crosses val="autoZero"/>
        <c:auto val="1"/>
        <c:lblOffset val="100"/>
        <c:tickLblSkip val="1"/>
        <c:noMultiLvlLbl val="0"/>
      </c:catAx>
      <c:valAx>
        <c:axId val="1006088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17876"/>
        <c:crossesAt val="1"/>
        <c:crossBetween val="midCat"/>
        <c:dispUnits/>
      </c:valAx>
      <c:spPr>
        <a:solidFill>
          <a:srgbClr val="FFFFFF"/>
        </a:solidFill>
        <a:ln w="3175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55"/>
          <c:w val="0.98575"/>
          <c:h val="0.85025"/>
        </c:manualLayout>
      </c:layout>
      <c:lineChart>
        <c:grouping val="standard"/>
        <c:varyColors val="0"/>
        <c:ser>
          <c:idx val="0"/>
          <c:order val="0"/>
          <c:tx>
            <c:v>Motorcycle</c:v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numRef>
              <c:f>'T1.1-T1.2'!$K$2:$U$2</c:f>
              <c:numCache>
                <c:ptCount val="1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'T1.1-T1.2'!$K$6:$U$6</c:f>
              <c:numCache>
                <c:ptCount val="11"/>
                <c:pt idx="0">
                  <c:v>7.654</c:v>
                </c:pt>
                <c:pt idx="1">
                  <c:v>6.934</c:v>
                </c:pt>
                <c:pt idx="2">
                  <c:v>5.91</c:v>
                </c:pt>
                <c:pt idx="3">
                  <c:v>6.552</c:v>
                </c:pt>
                <c:pt idx="4">
                  <c:v>7.122</c:v>
                </c:pt>
                <c:pt idx="5">
                  <c:v>7.609</c:v>
                </c:pt>
                <c:pt idx="6">
                  <c:v>7.491</c:v>
                </c:pt>
                <c:pt idx="7">
                  <c:v>5.976</c:v>
                </c:pt>
                <c:pt idx="8">
                  <c:v>4.886</c:v>
                </c:pt>
                <c:pt idx="9">
                  <c:v>4.758</c:v>
                </c:pt>
                <c:pt idx="10">
                  <c:v>5.139</c:v>
                </c:pt>
              </c:numCache>
            </c:numRef>
          </c:val>
          <c:smooth val="0"/>
        </c:ser>
        <c:ser>
          <c:idx val="1"/>
          <c:order val="1"/>
          <c:tx>
            <c:v>Public transport</c:v>
          </c:tx>
          <c:spPr>
            <a:ln w="38100">
              <a:solidFill>
                <a:srgbClr val="3333CC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'T1.1-T1.2'!$K$2:$U$2</c:f>
              <c:numCache>
                <c:ptCount val="1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'T1.1-T1.2'!$K$7:$U$7</c:f>
              <c:numCache>
                <c:ptCount val="11"/>
                <c:pt idx="0">
                  <c:v>0.678</c:v>
                </c:pt>
                <c:pt idx="1">
                  <c:v>0.821</c:v>
                </c:pt>
                <c:pt idx="2">
                  <c:v>0.859</c:v>
                </c:pt>
                <c:pt idx="3">
                  <c:v>1.273</c:v>
                </c:pt>
                <c:pt idx="4">
                  <c:v>1.056</c:v>
                </c:pt>
                <c:pt idx="5">
                  <c:v>1.035</c:v>
                </c:pt>
                <c:pt idx="6">
                  <c:v>0.897</c:v>
                </c:pt>
                <c:pt idx="7">
                  <c:v>0.691</c:v>
                </c:pt>
                <c:pt idx="8">
                  <c:v>0.654</c:v>
                </c:pt>
                <c:pt idx="9">
                  <c:v>0.628</c:v>
                </c:pt>
                <c:pt idx="10">
                  <c:v>0.704</c:v>
                </c:pt>
              </c:numCache>
            </c:numRef>
          </c:val>
          <c:smooth val="0"/>
        </c:ser>
        <c:ser>
          <c:idx val="2"/>
          <c:order val="2"/>
          <c:tx>
            <c:v>Goods</c:v>
          </c:tx>
          <c:spPr>
            <a:ln w="38100">
              <a:solidFill>
                <a:srgbClr val="3399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'T1.1-T1.2'!$K$2:$U$2</c:f>
              <c:numCache>
                <c:ptCount val="1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'T1.1-T1.2'!$K$8:$U$8</c:f>
              <c:numCache>
                <c:ptCount val="11"/>
                <c:pt idx="0">
                  <c:v>3.039</c:v>
                </c:pt>
                <c:pt idx="1">
                  <c:v>3.39</c:v>
                </c:pt>
                <c:pt idx="2">
                  <c:v>3.386</c:v>
                </c:pt>
                <c:pt idx="3">
                  <c:v>3.748</c:v>
                </c:pt>
                <c:pt idx="4">
                  <c:v>3.742</c:v>
                </c:pt>
                <c:pt idx="5">
                  <c:v>3.348</c:v>
                </c:pt>
                <c:pt idx="6">
                  <c:v>3.743</c:v>
                </c:pt>
                <c:pt idx="7">
                  <c:v>2.219</c:v>
                </c:pt>
                <c:pt idx="8">
                  <c:v>1.962</c:v>
                </c:pt>
                <c:pt idx="9">
                  <c:v>2.485</c:v>
                </c:pt>
                <c:pt idx="10">
                  <c:v>2.72</c:v>
                </c:pt>
              </c:numCache>
            </c:numRef>
          </c:val>
          <c:smooth val="0"/>
        </c:ser>
        <c:ser>
          <c:idx val="3"/>
          <c:order val="3"/>
          <c:tx>
            <c:v>Crown Exempt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'T1.1-T1.2'!$K$2:$U$2</c:f>
              <c:numCache>
                <c:ptCount val="1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'Fig1.1'!$D$72:$N$72</c:f>
              <c:numCache/>
            </c:numRef>
          </c:val>
          <c:smooth val="0"/>
        </c:ser>
        <c:ser>
          <c:idx val="4"/>
          <c:order val="4"/>
          <c:tx>
            <c:v>Other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'T1.1-T1.2'!$K$2:$U$2</c:f>
              <c:numCache>
                <c:ptCount val="1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'Fig1.1'!$D$74:$N$74</c:f>
              <c:numCache/>
            </c:numRef>
          </c:val>
          <c:smooth val="0"/>
        </c:ser>
        <c:ser>
          <c:idx val="5"/>
          <c:order val="5"/>
          <c:tx>
            <c:v>Crown revised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'T1.1-T1.2'!$K$2:$U$2</c:f>
              <c:numCache>
                <c:ptCount val="1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'Fig1.1'!$D$73:$N$73</c:f>
              <c:numCache/>
            </c:numRef>
          </c:val>
          <c:smooth val="0"/>
        </c:ser>
        <c:ser>
          <c:idx val="6"/>
          <c:order val="6"/>
          <c:tx>
            <c:strRef>
              <c:f>'Fig1.1'!$A$75</c:f>
              <c:strCache>
                <c:ptCount val="1"/>
                <c:pt idx="0">
                  <c:v>Other revised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'T1.1-T1.2'!$K$2:$U$2</c:f>
              <c:numCache>
                <c:ptCount val="1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'Fig1.1'!$D$75:$N$75</c:f>
              <c:numCache/>
            </c:numRef>
          </c:val>
          <c:smooth val="0"/>
        </c:ser>
        <c:marker val="1"/>
        <c:axId val="23439102"/>
        <c:axId val="9625327"/>
      </c:lineChart>
      <c:catAx>
        <c:axId val="2343910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625327"/>
        <c:crosses val="autoZero"/>
        <c:auto val="1"/>
        <c:lblOffset val="100"/>
        <c:tickLblSkip val="1"/>
        <c:noMultiLvlLbl val="0"/>
      </c:catAx>
      <c:valAx>
        <c:axId val="962532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439102"/>
        <c:crossesAt val="1"/>
        <c:crossBetween val="midCat"/>
        <c:dispUnits/>
      </c:valAx>
      <c:spPr>
        <a:solidFill>
          <a:srgbClr val="FFFFFF"/>
        </a:solidFill>
        <a:ln w="3175">
          <a:solidFill>
            <a:srgbClr val="C0C0C0"/>
          </a:solidFill>
        </a:ln>
      </c:spPr>
    </c:plotArea>
    <c:legend>
      <c:legendPos val="b"/>
      <c:legendEntry>
        <c:idx val="5"/>
        <c:delete val="1"/>
      </c:legendEntry>
      <c:legendEntry>
        <c:idx val="6"/>
        <c:delete val="1"/>
      </c:legendEntry>
      <c:layout>
        <c:manualLayout>
          <c:xMode val="edge"/>
          <c:yMode val="edge"/>
          <c:x val="0.065"/>
          <c:y val="0.94325"/>
          <c:w val="0.86975"/>
          <c:h val="0.053"/>
        </c:manualLayout>
      </c:layout>
      <c:overlay val="0"/>
      <c:spPr>
        <a:solidFill>
          <a:srgbClr val="FFFFFF"/>
        </a:solidFill>
        <a:ln w="3175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"/>
          <c:y val="0.01275"/>
          <c:w val="0.98525"/>
          <c:h val="0.97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 1.2- 1.3'!$A$5:$A$36</c:f>
              <c:strCache/>
            </c:strRef>
          </c:cat>
          <c:val>
            <c:numRef>
              <c:f>'fig 1.2- 1.3'!$P$5:$P$36</c:f>
              <c:numCache/>
            </c:numRef>
          </c:val>
        </c:ser>
        <c:axId val="19519080"/>
        <c:axId val="41453993"/>
      </c:barChart>
      <c:catAx>
        <c:axId val="195190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453993"/>
        <c:crosses val="autoZero"/>
        <c:auto val="1"/>
        <c:lblOffset val="100"/>
        <c:tickLblSkip val="1"/>
        <c:noMultiLvlLbl val="0"/>
      </c:catAx>
      <c:valAx>
        <c:axId val="41453993"/>
        <c:scaling>
          <c:orientation val="minMax"/>
          <c:max val="700"/>
          <c:min val="0"/>
        </c:scaling>
        <c:axPos val="l"/>
        <c:majorGridlines>
          <c:spPr>
            <a:ln w="25400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519080"/>
        <c:crossesAt val="1"/>
        <c:crossBetween val="between"/>
        <c:dispUnits/>
        <c:majorUnit val="50"/>
        <c:minorUnit val="1.4"/>
      </c:valAx>
      <c:spPr>
        <a:noFill/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0.01125"/>
          <c:w val="0.963"/>
          <c:h val="0.970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 1.2- 1.3'!$A$5:$A$36</c:f>
              <c:strCache/>
            </c:strRef>
          </c:cat>
          <c:val>
            <c:numRef>
              <c:f>'fig 1.2- 1.3'!$Q$5:$Q$36</c:f>
              <c:numCache/>
            </c:numRef>
          </c:val>
        </c:ser>
        <c:axId val="37541618"/>
        <c:axId val="2330243"/>
      </c:barChart>
      <c:catAx>
        <c:axId val="375416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30243"/>
        <c:crosses val="autoZero"/>
        <c:auto val="1"/>
        <c:lblOffset val="100"/>
        <c:tickLblSkip val="1"/>
        <c:noMultiLvlLbl val="0"/>
      </c:catAx>
      <c:valAx>
        <c:axId val="2330243"/>
        <c:scaling>
          <c:orientation val="minMax"/>
          <c:max val="2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('000s)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54161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-0.0005</cdr:y>
    </cdr:from>
    <cdr:to>
      <cdr:x>0.0905</cdr:x>
      <cdr:y>0.03475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0"/>
          <a:ext cx="6572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Thousands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9525</xdr:rowOff>
    </xdr:from>
    <xdr:to>
      <xdr:col>11</xdr:col>
      <xdr:colOff>361950</xdr:colOff>
      <xdr:row>31</xdr:row>
      <xdr:rowOff>76200</xdr:rowOff>
    </xdr:to>
    <xdr:graphicFrame>
      <xdr:nvGraphicFramePr>
        <xdr:cNvPr id="1" name="Chart 1"/>
        <xdr:cNvGraphicFramePr/>
      </xdr:nvGraphicFramePr>
      <xdr:xfrm>
        <a:off x="0" y="733425"/>
        <a:ext cx="7191375" cy="4438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33</xdr:row>
      <xdr:rowOff>114300</xdr:rowOff>
    </xdr:from>
    <xdr:to>
      <xdr:col>11</xdr:col>
      <xdr:colOff>447675</xdr:colOff>
      <xdr:row>64</xdr:row>
      <xdr:rowOff>38100</xdr:rowOff>
    </xdr:to>
    <xdr:graphicFrame>
      <xdr:nvGraphicFramePr>
        <xdr:cNvPr id="2" name="Chart 3"/>
        <xdr:cNvGraphicFramePr/>
      </xdr:nvGraphicFramePr>
      <xdr:xfrm>
        <a:off x="19050" y="5572125"/>
        <a:ext cx="7258050" cy="4943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0</xdr:col>
      <xdr:colOff>180975</xdr:colOff>
      <xdr:row>4</xdr:row>
      <xdr:rowOff>0</xdr:rowOff>
    </xdr:from>
    <xdr:ext cx="733425" cy="171450"/>
    <xdr:sp>
      <xdr:nvSpPr>
        <xdr:cNvPr id="3" name="Text Box 4"/>
        <xdr:cNvSpPr txBox="1">
          <a:spLocks noChangeArrowheads="1"/>
        </xdr:cNvSpPr>
      </xdr:nvSpPr>
      <xdr:spPr>
        <a:xfrm>
          <a:off x="180975" y="723900"/>
          <a:ext cx="7334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Thousands</a:t>
          </a:r>
        </a:p>
      </xdr:txBody>
    </xdr:sp>
    <xdr:clientData/>
  </xdr:one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0.9755</cdr:x>
      <cdr:y>0.038</cdr:y>
    </cdr:from>
    <cdr:to>
      <cdr:x>0.9755</cdr:x>
      <cdr:y>0.69775</cdr:y>
    </cdr:to>
    <cdr:sp>
      <cdr:nvSpPr>
        <cdr:cNvPr id="1" name="Line 1025"/>
        <cdr:cNvSpPr>
          <a:spLocks/>
        </cdr:cNvSpPr>
      </cdr:nvSpPr>
      <cdr:spPr>
        <a:xfrm flipH="1" flipV="1">
          <a:off x="13992225" y="304800"/>
          <a:ext cx="0" cy="5457825"/>
        </a:xfrm>
        <a:prstGeom prst="line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0.08075</cdr:x>
      <cdr:y>0.038</cdr:y>
    </cdr:from>
    <cdr:to>
      <cdr:x>0.9205</cdr:x>
      <cdr:y>0.038</cdr:y>
    </cdr:to>
    <cdr:sp>
      <cdr:nvSpPr>
        <cdr:cNvPr id="2" name="Line 1026"/>
        <cdr:cNvSpPr>
          <a:spLocks/>
        </cdr:cNvSpPr>
      </cdr:nvSpPr>
      <cdr:spPr>
        <a:xfrm flipH="1">
          <a:off x="1152525" y="304800"/>
          <a:ext cx="12049125" cy="0"/>
        </a:xfrm>
        <a:prstGeom prst="line">
          <a:avLst/>
        </a:prstGeom>
        <a:noFill/>
        <a:ln w="9525" cmpd="sng">
          <a:solidFill>
            <a:srgbClr val="C0C0C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84</xdr:row>
      <xdr:rowOff>9525</xdr:rowOff>
    </xdr:from>
    <xdr:to>
      <xdr:col>20</xdr:col>
      <xdr:colOff>95250</xdr:colOff>
      <xdr:row>130</xdr:row>
      <xdr:rowOff>28575</xdr:rowOff>
    </xdr:to>
    <xdr:graphicFrame>
      <xdr:nvGraphicFramePr>
        <xdr:cNvPr id="1" name="Chart 2"/>
        <xdr:cNvGraphicFramePr/>
      </xdr:nvGraphicFramePr>
      <xdr:xfrm>
        <a:off x="0" y="18021300"/>
        <a:ext cx="13887450" cy="746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38</xdr:row>
      <xdr:rowOff>9525</xdr:rowOff>
    </xdr:from>
    <xdr:to>
      <xdr:col>20</xdr:col>
      <xdr:colOff>561975</xdr:colOff>
      <xdr:row>79</xdr:row>
      <xdr:rowOff>381000</xdr:rowOff>
    </xdr:to>
    <xdr:graphicFrame>
      <xdr:nvGraphicFramePr>
        <xdr:cNvPr id="2" name="Chart 5"/>
        <xdr:cNvGraphicFramePr/>
      </xdr:nvGraphicFramePr>
      <xdr:xfrm>
        <a:off x="9525" y="8515350"/>
        <a:ext cx="14344650" cy="8267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3.5" thickBot="1">
      <c r="A1" s="48">
        <v>-999</v>
      </c>
      <c r="B1" s="47" t="s">
        <v>133</v>
      </c>
    </row>
    <row r="2" ht="12.75">
      <c r="B2" s="49" t="s">
        <v>134</v>
      </c>
    </row>
    <row r="3" ht="12.75">
      <c r="B3" t="s">
        <v>135</v>
      </c>
    </row>
    <row r="4" ht="12.75">
      <c r="B4" t="s">
        <v>136</v>
      </c>
    </row>
    <row r="6" spans="2:5" ht="12.75">
      <c r="B6" t="s">
        <v>137</v>
      </c>
      <c r="E6" s="47"/>
    </row>
    <row r="7" ht="12.75">
      <c r="B7" t="s">
        <v>138</v>
      </c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172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42.140625" style="108" customWidth="1"/>
    <col min="2" max="2" width="11.140625" style="108" hidden="1" customWidth="1"/>
    <col min="3" max="3" width="11.00390625" style="108" hidden="1" customWidth="1"/>
    <col min="4" max="4" width="11.57421875" style="108" hidden="1" customWidth="1"/>
    <col min="5" max="8" width="10.57421875" style="108" customWidth="1"/>
    <col min="9" max="9" width="9.00390625" style="108" customWidth="1"/>
    <col min="10" max="10" width="8.8515625" style="108" customWidth="1"/>
    <col min="11" max="11" width="9.140625" style="108" customWidth="1"/>
    <col min="12" max="12" width="8.00390625" style="108" customWidth="1"/>
    <col min="13" max="13" width="7.421875" style="108" customWidth="1"/>
    <col min="14" max="14" width="9.8515625" style="108" customWidth="1"/>
    <col min="15" max="15" width="9.8515625" style="108" hidden="1" customWidth="1"/>
    <col min="16" max="16" width="9.28125" style="108" hidden="1" customWidth="1"/>
    <col min="17" max="17" width="12.28125" style="108" customWidth="1"/>
    <col min="18" max="16384" width="9.140625" style="108" customWidth="1"/>
  </cols>
  <sheetData>
    <row r="1" spans="1:19" s="50" customFormat="1" ht="18.75">
      <c r="A1" s="466" t="s">
        <v>440</v>
      </c>
      <c r="B1" s="466"/>
      <c r="C1" s="467"/>
      <c r="D1" s="467"/>
      <c r="E1" s="467"/>
      <c r="F1" s="467"/>
      <c r="G1" s="467"/>
      <c r="H1" s="467"/>
      <c r="I1" s="467"/>
      <c r="J1" s="468"/>
      <c r="K1" s="467"/>
      <c r="L1" s="467"/>
      <c r="M1" s="467"/>
      <c r="N1" s="467"/>
      <c r="O1" s="467"/>
      <c r="P1" s="467"/>
      <c r="Q1" s="467"/>
      <c r="R1" s="516"/>
      <c r="S1" s="516"/>
    </row>
    <row r="2" spans="1:20" s="50" customFormat="1" ht="21" customHeight="1">
      <c r="A2" s="469" t="s">
        <v>339</v>
      </c>
      <c r="B2" s="469"/>
      <c r="C2" s="470">
        <v>2007</v>
      </c>
      <c r="D2" s="470">
        <v>2008</v>
      </c>
      <c r="E2" s="470">
        <v>2009</v>
      </c>
      <c r="F2" s="470">
        <v>2010</v>
      </c>
      <c r="G2" s="470">
        <v>2011</v>
      </c>
      <c r="H2" s="470">
        <v>2012</v>
      </c>
      <c r="I2" s="468"/>
      <c r="J2" s="469"/>
      <c r="K2" s="469"/>
      <c r="L2" s="469"/>
      <c r="M2" s="469"/>
      <c r="N2" s="469"/>
      <c r="O2" s="470">
        <v>2007</v>
      </c>
      <c r="P2" s="470">
        <v>2008</v>
      </c>
      <c r="Q2" s="470">
        <v>2009</v>
      </c>
      <c r="R2" s="470">
        <v>2010</v>
      </c>
      <c r="S2" s="470">
        <v>2011</v>
      </c>
      <c r="T2" s="470">
        <v>2012</v>
      </c>
    </row>
    <row r="3" spans="1:20" ht="21">
      <c r="A3" s="471" t="s">
        <v>435</v>
      </c>
      <c r="B3" s="471"/>
      <c r="C3" s="472"/>
      <c r="D3" s="472"/>
      <c r="E3" s="472"/>
      <c r="F3" s="472"/>
      <c r="G3" s="472"/>
      <c r="H3" s="472" t="s">
        <v>10</v>
      </c>
      <c r="I3" s="473"/>
      <c r="J3" s="474" t="s">
        <v>371</v>
      </c>
      <c r="K3" s="468"/>
      <c r="L3" s="468"/>
      <c r="M3" s="468"/>
      <c r="N3" s="468"/>
      <c r="O3" s="472"/>
      <c r="P3" s="472"/>
      <c r="Q3" s="472"/>
      <c r="R3" s="472"/>
      <c r="S3" s="472"/>
      <c r="T3" s="472" t="s">
        <v>10</v>
      </c>
    </row>
    <row r="4" spans="1:20" ht="15">
      <c r="A4" s="468" t="s">
        <v>425</v>
      </c>
      <c r="B4" s="468"/>
      <c r="C4" s="338">
        <v>1888.616</v>
      </c>
      <c r="D4" s="338">
        <v>1929.95</v>
      </c>
      <c r="E4" s="338">
        <v>1974.559</v>
      </c>
      <c r="F4" s="338">
        <v>2043.52</v>
      </c>
      <c r="G4" s="338">
        <v>2039.631</v>
      </c>
      <c r="H4" s="338">
        <v>2042.794</v>
      </c>
      <c r="I4" s="473"/>
      <c r="J4" s="473"/>
      <c r="K4" s="475" t="s">
        <v>425</v>
      </c>
      <c r="L4" s="468"/>
      <c r="M4" s="468"/>
      <c r="N4" s="468"/>
      <c r="O4" s="476">
        <v>4.529</v>
      </c>
      <c r="P4" s="476">
        <v>4.473</v>
      </c>
      <c r="Q4" s="476">
        <v>4.546</v>
      </c>
      <c r="R4" s="476">
        <v>4.254</v>
      </c>
      <c r="S4" s="476">
        <v>4.167</v>
      </c>
      <c r="T4" s="338">
        <v>4.224</v>
      </c>
    </row>
    <row r="5" spans="1:20" ht="15.75">
      <c r="A5" s="477" t="s">
        <v>439</v>
      </c>
      <c r="B5" s="466"/>
      <c r="C5" s="338">
        <v>134.825</v>
      </c>
      <c r="D5" s="338">
        <v>149.629</v>
      </c>
      <c r="E5" s="338">
        <v>150.052</v>
      </c>
      <c r="F5" s="338">
        <v>144.732</v>
      </c>
      <c r="G5" s="338">
        <v>140.063</v>
      </c>
      <c r="H5" s="338">
        <v>141.693</v>
      </c>
      <c r="I5" s="473"/>
      <c r="J5" s="473"/>
      <c r="K5" s="477" t="s">
        <v>439</v>
      </c>
      <c r="L5" s="468"/>
      <c r="M5" s="468"/>
      <c r="N5" s="468"/>
      <c r="O5" s="476">
        <v>0.131</v>
      </c>
      <c r="P5" s="476">
        <v>0.169</v>
      </c>
      <c r="Q5" s="476">
        <v>0.211</v>
      </c>
      <c r="R5" s="476">
        <v>0.202</v>
      </c>
      <c r="S5" s="476">
        <v>0.178</v>
      </c>
      <c r="T5" s="338">
        <v>0.197</v>
      </c>
    </row>
    <row r="6" spans="1:20" ht="15.75">
      <c r="A6" s="466" t="s">
        <v>426</v>
      </c>
      <c r="B6" s="477"/>
      <c r="C6" s="338">
        <v>660.973</v>
      </c>
      <c r="D6" s="338">
        <v>686.541</v>
      </c>
      <c r="E6" s="338">
        <v>734.872</v>
      </c>
      <c r="F6" s="338">
        <v>739.347</v>
      </c>
      <c r="G6" s="338">
        <v>750.977</v>
      </c>
      <c r="H6" s="338">
        <v>745.014</v>
      </c>
      <c r="I6" s="473"/>
      <c r="J6" s="473"/>
      <c r="K6" s="478" t="s">
        <v>426</v>
      </c>
      <c r="L6" s="468"/>
      <c r="M6" s="468"/>
      <c r="N6" s="468"/>
      <c r="O6" s="476">
        <v>1.119</v>
      </c>
      <c r="P6" s="476">
        <v>1.249</v>
      </c>
      <c r="Q6" s="476">
        <v>1.261</v>
      </c>
      <c r="R6" s="476">
        <v>1.253</v>
      </c>
      <c r="S6" s="476">
        <v>1.15</v>
      </c>
      <c r="T6" s="338">
        <v>1.209</v>
      </c>
    </row>
    <row r="7" spans="1:20" ht="15" customHeight="1">
      <c r="A7" s="479" t="s">
        <v>437</v>
      </c>
      <c r="B7" s="479"/>
      <c r="C7" s="480">
        <v>0.4213656984797333</v>
      </c>
      <c r="D7" s="480">
        <v>0.433259929013705</v>
      </c>
      <c r="E7" s="480">
        <v>0.44816285560471986</v>
      </c>
      <c r="F7" s="480">
        <v>0.43262556764797994</v>
      </c>
      <c r="G7" s="480">
        <v>0.4368633345933652</v>
      </c>
      <c r="H7" s="544">
        <v>0.4340657942014711</v>
      </c>
      <c r="I7" s="473"/>
      <c r="J7" s="473"/>
      <c r="K7" s="479" t="s">
        <v>437</v>
      </c>
      <c r="L7" s="481"/>
      <c r="M7" s="481"/>
      <c r="N7" s="481"/>
      <c r="O7" s="480">
        <v>0.27599911680282624</v>
      </c>
      <c r="P7" s="480">
        <v>0.31701319025262686</v>
      </c>
      <c r="Q7" s="480">
        <v>0.32380114386273645</v>
      </c>
      <c r="R7" s="480">
        <v>0.34203102961918197</v>
      </c>
      <c r="S7" s="480">
        <v>0.3186945044396448</v>
      </c>
      <c r="T7" s="544">
        <v>0.3328598484848485</v>
      </c>
    </row>
    <row r="8" spans="1:20" ht="15" customHeight="1">
      <c r="A8" s="479" t="s">
        <v>436</v>
      </c>
      <c r="B8" s="479"/>
      <c r="C8" s="480">
        <v>0.3499774438001161</v>
      </c>
      <c r="D8" s="480">
        <v>0.35572994119018625</v>
      </c>
      <c r="E8" s="480">
        <v>0.3721701909135154</v>
      </c>
      <c r="F8" s="480">
        <v>0.36180071641089884</v>
      </c>
      <c r="G8" s="480">
        <v>0.3681925799323505</v>
      </c>
      <c r="H8" s="544">
        <v>0.36470344048396464</v>
      </c>
      <c r="I8" s="473"/>
      <c r="J8" s="473"/>
      <c r="K8" s="479" t="s">
        <v>436</v>
      </c>
      <c r="L8" s="481"/>
      <c r="M8" s="481"/>
      <c r="N8" s="481"/>
      <c r="O8" s="480">
        <v>0.24707440936189004</v>
      </c>
      <c r="P8" s="480">
        <v>0.2792309412027722</v>
      </c>
      <c r="Q8" s="480">
        <v>0.2773867135943687</v>
      </c>
      <c r="R8" s="480">
        <v>0.2945463093559003</v>
      </c>
      <c r="S8" s="480">
        <v>0.2759779217662587</v>
      </c>
      <c r="T8" s="544">
        <v>0.2862215909090909</v>
      </c>
    </row>
    <row r="9" spans="1:20" ht="6" customHeight="1">
      <c r="A9" s="468"/>
      <c r="B9" s="468"/>
      <c r="C9" s="481"/>
      <c r="D9" s="481"/>
      <c r="E9" s="481"/>
      <c r="F9" s="481"/>
      <c r="G9" s="481"/>
      <c r="H9" s="481"/>
      <c r="I9" s="473"/>
      <c r="J9" s="482"/>
      <c r="K9" s="481"/>
      <c r="L9" s="481"/>
      <c r="M9" s="481"/>
      <c r="N9" s="481"/>
      <c r="O9" s="481"/>
      <c r="P9" s="481"/>
      <c r="Q9" s="473"/>
      <c r="R9" s="428"/>
      <c r="S9" s="428"/>
      <c r="T9" s="481"/>
    </row>
    <row r="10" spans="1:20" ht="18.75" customHeight="1">
      <c r="A10" s="478" t="s">
        <v>438</v>
      </c>
      <c r="B10" s="478"/>
      <c r="C10" s="473"/>
      <c r="D10" s="473"/>
      <c r="E10" s="473"/>
      <c r="F10" s="473"/>
      <c r="G10" s="473"/>
      <c r="H10" s="545"/>
      <c r="I10" s="473"/>
      <c r="J10" s="483" t="s">
        <v>438</v>
      </c>
      <c r="K10" s="481"/>
      <c r="L10" s="481"/>
      <c r="M10" s="481"/>
      <c r="N10" s="481"/>
      <c r="O10" s="473"/>
      <c r="P10" s="473"/>
      <c r="Q10" s="473"/>
      <c r="R10" s="428"/>
      <c r="S10" s="428"/>
      <c r="T10" s="545"/>
    </row>
    <row r="11" spans="1:20" ht="18.75" customHeight="1">
      <c r="A11" s="478" t="s">
        <v>441</v>
      </c>
      <c r="B11" s="478"/>
      <c r="C11" s="484"/>
      <c r="D11" s="484"/>
      <c r="F11" s="484"/>
      <c r="G11" s="484"/>
      <c r="H11" s="484" t="s">
        <v>122</v>
      </c>
      <c r="I11" s="473"/>
      <c r="J11" s="483" t="s">
        <v>441</v>
      </c>
      <c r="K11" s="481"/>
      <c r="L11" s="481"/>
      <c r="M11" s="481"/>
      <c r="N11" s="481"/>
      <c r="O11" s="484"/>
      <c r="P11" s="484"/>
      <c r="R11" s="428"/>
      <c r="S11" s="428"/>
      <c r="T11" s="484" t="s">
        <v>122</v>
      </c>
    </row>
    <row r="12" spans="1:20" ht="15" customHeight="1">
      <c r="A12" s="485" t="s">
        <v>396</v>
      </c>
      <c r="B12" s="485"/>
      <c r="C12" s="486">
        <v>1.8170978113073277</v>
      </c>
      <c r="D12" s="486">
        <v>1.7712894116427889</v>
      </c>
      <c r="E12" s="486">
        <v>1.7087359759824852</v>
      </c>
      <c r="F12" s="486">
        <v>1.4544028749888038</v>
      </c>
      <c r="G12" s="486">
        <v>1.4896572733078375</v>
      </c>
      <c r="H12" s="488">
        <v>1.5599085735003229</v>
      </c>
      <c r="I12" s="473"/>
      <c r="J12" s="487" t="s">
        <v>396</v>
      </c>
      <c r="K12" s="481"/>
      <c r="L12" s="481"/>
      <c r="M12" s="481"/>
      <c r="N12" s="481"/>
      <c r="O12" s="488">
        <v>5.564142194744977</v>
      </c>
      <c r="P12" s="488">
        <v>5.454951933825173</v>
      </c>
      <c r="Q12" s="488">
        <v>5.521337439507259</v>
      </c>
      <c r="R12" s="488">
        <v>4.914721723518851</v>
      </c>
      <c r="S12" s="488">
        <v>4.626006904487917</v>
      </c>
      <c r="T12" s="488">
        <v>4.976249717258539</v>
      </c>
    </row>
    <row r="13" spans="1:20" ht="15" customHeight="1">
      <c r="A13" s="485" t="s">
        <v>206</v>
      </c>
      <c r="B13" s="485"/>
      <c r="C13" s="486">
        <v>18.580113691719227</v>
      </c>
      <c r="D13" s="486">
        <v>18.241767921448744</v>
      </c>
      <c r="E13" s="486">
        <v>18.775635471008968</v>
      </c>
      <c r="F13" s="486">
        <v>15.488846805578152</v>
      </c>
      <c r="G13" s="486">
        <v>15.834593447893653</v>
      </c>
      <c r="H13" s="488">
        <v>15.962695131625871</v>
      </c>
      <c r="I13" s="473"/>
      <c r="J13" s="487" t="s">
        <v>206</v>
      </c>
      <c r="K13" s="481"/>
      <c r="L13" s="481"/>
      <c r="M13" s="481"/>
      <c r="N13" s="481"/>
      <c r="O13" s="488">
        <v>12.96091852506072</v>
      </c>
      <c r="P13" s="488">
        <v>15.202325061479991</v>
      </c>
      <c r="Q13" s="488">
        <v>15.904091509018917</v>
      </c>
      <c r="R13" s="488">
        <v>16.988330341113105</v>
      </c>
      <c r="S13" s="488">
        <v>15.834292289988491</v>
      </c>
      <c r="T13" s="488">
        <v>16.715675186609364</v>
      </c>
    </row>
    <row r="14" spans="1:20" ht="15" customHeight="1">
      <c r="A14" s="485" t="s">
        <v>397</v>
      </c>
      <c r="B14" s="485"/>
      <c r="C14" s="486">
        <v>8.16555615328897</v>
      </c>
      <c r="D14" s="486">
        <v>8.448198139848182</v>
      </c>
      <c r="E14" s="486">
        <v>8.929234325234141</v>
      </c>
      <c r="F14" s="486">
        <v>8.144080297881597</v>
      </c>
      <c r="G14" s="486">
        <v>7.873529152689182</v>
      </c>
      <c r="H14" s="488">
        <v>7.531150334151679</v>
      </c>
      <c r="I14" s="473"/>
      <c r="J14" s="487" t="s">
        <v>397</v>
      </c>
      <c r="K14" s="481"/>
      <c r="L14" s="481"/>
      <c r="M14" s="481"/>
      <c r="N14" s="481"/>
      <c r="O14" s="488">
        <v>4.857584455729742</v>
      </c>
      <c r="P14" s="488">
        <v>5.678515537670467</v>
      </c>
      <c r="Q14" s="488">
        <v>5.917289925208975</v>
      </c>
      <c r="R14" s="488">
        <v>6.350987432675045</v>
      </c>
      <c r="S14" s="488">
        <v>5.24741081703107</v>
      </c>
      <c r="T14" s="488">
        <v>5.111965618638317</v>
      </c>
    </row>
    <row r="15" spans="1:20" ht="15" customHeight="1">
      <c r="A15" s="485" t="s">
        <v>406</v>
      </c>
      <c r="B15" s="485"/>
      <c r="C15" s="486">
        <v>0</v>
      </c>
      <c r="D15" s="486">
        <v>0.0004145185108422498</v>
      </c>
      <c r="E15" s="486">
        <v>0.0006077306375752763</v>
      </c>
      <c r="F15" s="486">
        <v>0.00041128718264624007</v>
      </c>
      <c r="G15" s="486">
        <v>4.5877957293127114E-05</v>
      </c>
      <c r="H15" s="488">
        <v>0.0002746640286712624</v>
      </c>
      <c r="I15" s="473"/>
      <c r="J15" s="487" t="s">
        <v>406</v>
      </c>
      <c r="K15" s="481"/>
      <c r="L15" s="481"/>
      <c r="M15" s="481"/>
      <c r="N15" s="481"/>
      <c r="O15" s="488">
        <v>0.44159858688452197</v>
      </c>
      <c r="P15" s="488">
        <v>3.599374021909233</v>
      </c>
      <c r="Q15" s="488">
        <v>1.913770347558293</v>
      </c>
      <c r="R15" s="488">
        <v>1.3689407540394973</v>
      </c>
      <c r="S15" s="488">
        <v>0.9666283084004603</v>
      </c>
      <c r="T15" s="488">
        <v>0.9952499434517077</v>
      </c>
    </row>
    <row r="16" spans="1:20" ht="15" customHeight="1">
      <c r="A16" s="485" t="s">
        <v>398</v>
      </c>
      <c r="B16" s="485"/>
      <c r="C16" s="486">
        <v>8.312118503708536</v>
      </c>
      <c r="D16" s="486">
        <v>8.166429182103164</v>
      </c>
      <c r="E16" s="486">
        <v>8.047974256530193</v>
      </c>
      <c r="F16" s="486">
        <v>6.641693918250732</v>
      </c>
      <c r="G16" s="486">
        <v>6.400571455836043</v>
      </c>
      <c r="H16" s="488">
        <v>6.009191173946102</v>
      </c>
      <c r="I16" s="473"/>
      <c r="J16" s="487" t="s">
        <v>398</v>
      </c>
      <c r="K16" s="481"/>
      <c r="L16" s="481"/>
      <c r="M16" s="481"/>
      <c r="N16" s="481"/>
      <c r="O16" s="488">
        <v>4.482225656877898</v>
      </c>
      <c r="P16" s="488">
        <v>4.068857589984351</v>
      </c>
      <c r="Q16" s="488">
        <v>3.6735591728992523</v>
      </c>
      <c r="R16" s="488">
        <v>3.859964093357271</v>
      </c>
      <c r="S16" s="488">
        <v>3.498273878020713</v>
      </c>
      <c r="T16" s="488">
        <v>4.094096358289979</v>
      </c>
    </row>
    <row r="17" spans="1:20" ht="15" customHeight="1">
      <c r="A17" s="485" t="s">
        <v>399</v>
      </c>
      <c r="B17" s="485"/>
      <c r="C17" s="486">
        <v>20.156029600511697</v>
      </c>
      <c r="D17" s="486">
        <v>20.947589315785383</v>
      </c>
      <c r="E17" s="486">
        <v>21.715076632301187</v>
      </c>
      <c r="F17" s="486">
        <v>19.08148604456891</v>
      </c>
      <c r="G17" s="486">
        <v>19.146798452628254</v>
      </c>
      <c r="H17" s="488">
        <v>19.121102574654827</v>
      </c>
      <c r="I17" s="473"/>
      <c r="J17" s="487" t="s">
        <v>399</v>
      </c>
      <c r="K17" s="481"/>
      <c r="L17" s="481"/>
      <c r="M17" s="481"/>
      <c r="N17" s="481"/>
      <c r="O17" s="488">
        <v>13.557076617354824</v>
      </c>
      <c r="P17" s="488">
        <v>16.476637603398167</v>
      </c>
      <c r="Q17" s="488">
        <v>16.080070391553015</v>
      </c>
      <c r="R17" s="488">
        <v>16.71903052064632</v>
      </c>
      <c r="S17" s="488">
        <v>14.752589182968931</v>
      </c>
      <c r="T17" s="488">
        <v>16.353766116263287</v>
      </c>
    </row>
    <row r="18" spans="1:20" ht="15" customHeight="1">
      <c r="A18" s="485" t="s">
        <v>400</v>
      </c>
      <c r="B18" s="485"/>
      <c r="C18" s="486">
        <v>0.00047653943416766563</v>
      </c>
      <c r="D18" s="486">
        <v>0.0006217777662633747</v>
      </c>
      <c r="E18" s="486">
        <v>0.0005064421979793969</v>
      </c>
      <c r="F18" s="486">
        <v>0.000594081486044569</v>
      </c>
      <c r="G18" s="486">
        <v>0.0007799252739831609</v>
      </c>
      <c r="H18" s="488">
        <v>0.0010071014384612955</v>
      </c>
      <c r="I18" s="473"/>
      <c r="J18" s="487" t="s">
        <v>401</v>
      </c>
      <c r="K18" s="481"/>
      <c r="L18" s="481"/>
      <c r="M18" s="481"/>
      <c r="N18" s="481"/>
      <c r="O18" s="488">
        <v>0.46367851622874806</v>
      </c>
      <c r="P18" s="488">
        <v>0.9613234965347642</v>
      </c>
      <c r="Q18" s="488">
        <v>1.0558732952045755</v>
      </c>
      <c r="R18" s="488">
        <v>1.0098743267504489</v>
      </c>
      <c r="S18" s="488">
        <v>0.6214039125431531</v>
      </c>
      <c r="T18" s="488">
        <v>0.6107215562090025</v>
      </c>
    </row>
    <row r="19" spans="1:20" ht="15" customHeight="1">
      <c r="A19" s="485" t="s">
        <v>401</v>
      </c>
      <c r="B19" s="485"/>
      <c r="C19" s="486">
        <v>1.627276270030541</v>
      </c>
      <c r="D19" s="486">
        <v>1.7724293375476048</v>
      </c>
      <c r="E19" s="486">
        <v>1.9336469561051353</v>
      </c>
      <c r="F19" s="486">
        <v>1.319317884777439</v>
      </c>
      <c r="G19" s="486">
        <v>1.118091697190801</v>
      </c>
      <c r="H19" s="488">
        <v>0.9768883953074566</v>
      </c>
      <c r="I19" s="473"/>
      <c r="J19" s="487" t="s">
        <v>402</v>
      </c>
      <c r="K19" s="481"/>
      <c r="L19" s="481"/>
      <c r="M19" s="481"/>
      <c r="N19" s="481"/>
      <c r="O19" s="488">
        <v>0.17663943475380878</v>
      </c>
      <c r="P19" s="488">
        <v>0.1341381623071764</v>
      </c>
      <c r="Q19" s="488">
        <v>0.1759788825340959</v>
      </c>
      <c r="R19" s="488">
        <v>0.2244165170556553</v>
      </c>
      <c r="S19" s="488">
        <v>0.1380897583429229</v>
      </c>
      <c r="T19" s="488">
        <v>0.2261931689662972</v>
      </c>
    </row>
    <row r="20" spans="1:20" ht="15" customHeight="1">
      <c r="A20" s="485" t="s">
        <v>402</v>
      </c>
      <c r="B20" s="485"/>
      <c r="C20" s="486">
        <v>0.40595864908483253</v>
      </c>
      <c r="D20" s="486">
        <v>0.43239462162232184</v>
      </c>
      <c r="E20" s="486">
        <v>0.4530125460925705</v>
      </c>
      <c r="F20" s="486">
        <v>0.48317104245763287</v>
      </c>
      <c r="G20" s="486">
        <v>0.5058962350713128</v>
      </c>
      <c r="H20" s="488">
        <v>0.4549351861558343</v>
      </c>
      <c r="I20" s="473"/>
      <c r="J20" s="487" t="s">
        <v>403</v>
      </c>
      <c r="K20" s="481"/>
      <c r="L20" s="481"/>
      <c r="M20" s="481"/>
      <c r="N20" s="481"/>
      <c r="O20" s="488">
        <v>7.330536542283064</v>
      </c>
      <c r="P20" s="488">
        <v>7.668231611893583</v>
      </c>
      <c r="Q20" s="488">
        <v>7.831060272767268</v>
      </c>
      <c r="R20" s="488">
        <v>6.104129263913824</v>
      </c>
      <c r="S20" s="488">
        <v>5.477560414269275</v>
      </c>
      <c r="T20" s="488">
        <v>5.292920153811355</v>
      </c>
    </row>
    <row r="21" spans="1:20" ht="15" customHeight="1">
      <c r="A21" s="485" t="s">
        <v>403</v>
      </c>
      <c r="B21" s="485"/>
      <c r="C21" s="486">
        <v>1.9765796752754399</v>
      </c>
      <c r="D21" s="486">
        <v>1.9850255187958237</v>
      </c>
      <c r="E21" s="486">
        <v>1.948333779846538</v>
      </c>
      <c r="F21" s="486">
        <v>1.5832728588846257</v>
      </c>
      <c r="G21" s="486">
        <v>1.4822709221836439</v>
      </c>
      <c r="H21" s="488">
        <v>1.3559247548737987</v>
      </c>
      <c r="I21" s="473"/>
      <c r="J21" s="487" t="s">
        <v>207</v>
      </c>
      <c r="K21" s="481"/>
      <c r="L21" s="481"/>
      <c r="M21" s="481"/>
      <c r="N21" s="481"/>
      <c r="O21" s="488">
        <v>3.974387281960698</v>
      </c>
      <c r="P21" s="488">
        <v>4.270064833445115</v>
      </c>
      <c r="Q21" s="488">
        <v>4.20149582050154</v>
      </c>
      <c r="R21" s="488">
        <v>5.251346499102334</v>
      </c>
      <c r="S21" s="488">
        <v>5.661680092059839</v>
      </c>
      <c r="T21" s="488">
        <v>5.564351956570912</v>
      </c>
    </row>
    <row r="22" spans="1:20" ht="15" customHeight="1">
      <c r="A22" s="485" t="s">
        <v>207</v>
      </c>
      <c r="B22" s="485"/>
      <c r="C22" s="486">
        <v>4.101416063403042</v>
      </c>
      <c r="D22" s="486">
        <v>4.199746107412109</v>
      </c>
      <c r="E22" s="486">
        <v>4.576211700941831</v>
      </c>
      <c r="F22" s="486">
        <v>5.040141629026273</v>
      </c>
      <c r="G22" s="486">
        <v>5.632115671176164</v>
      </c>
      <c r="H22" s="488">
        <v>5.0688788717900355</v>
      </c>
      <c r="I22" s="473"/>
      <c r="J22" s="487" t="s">
        <v>372</v>
      </c>
      <c r="K22" s="481"/>
      <c r="L22" s="481"/>
      <c r="M22" s="481"/>
      <c r="N22" s="481"/>
      <c r="O22" s="488">
        <v>7.6838154117906825</v>
      </c>
      <c r="P22" s="488">
        <v>8.249496981891348</v>
      </c>
      <c r="Q22" s="488">
        <v>8.51297844258689</v>
      </c>
      <c r="R22" s="488">
        <v>7.742369838420108</v>
      </c>
      <c r="S22" s="488">
        <v>8.699654775604143</v>
      </c>
      <c r="T22" s="488">
        <v>8.504863153132776</v>
      </c>
    </row>
    <row r="23" spans="1:20" ht="15" customHeight="1">
      <c r="A23" s="485" t="s">
        <v>372</v>
      </c>
      <c r="B23" s="485"/>
      <c r="C23" s="486">
        <v>17.02892488467746</v>
      </c>
      <c r="D23" s="486">
        <v>16.878934687427137</v>
      </c>
      <c r="E23" s="486">
        <v>17.741531146954838</v>
      </c>
      <c r="F23" s="486">
        <v>15.799185834172663</v>
      </c>
      <c r="G23" s="486">
        <v>16.45059678046847</v>
      </c>
      <c r="H23" s="488">
        <v>17.048396259625257</v>
      </c>
      <c r="I23" s="473"/>
      <c r="J23" s="487" t="s">
        <v>208</v>
      </c>
      <c r="K23" s="475" t="s">
        <v>427</v>
      </c>
      <c r="L23" s="486"/>
      <c r="M23" s="486"/>
      <c r="N23" s="486"/>
      <c r="O23" s="488">
        <v>0</v>
      </c>
      <c r="P23" s="488">
        <v>0</v>
      </c>
      <c r="Q23" s="488">
        <v>0.13198416190057194</v>
      </c>
      <c r="R23" s="488">
        <v>0.17953321364452424</v>
      </c>
      <c r="S23" s="488">
        <v>0.18411967779056385</v>
      </c>
      <c r="T23" s="488">
        <v>0.18095453517303778</v>
      </c>
    </row>
    <row r="24" spans="1:20" ht="15" customHeight="1">
      <c r="A24" s="485" t="s">
        <v>427</v>
      </c>
      <c r="B24" s="485"/>
      <c r="C24" s="486">
        <v>0</v>
      </c>
      <c r="D24" s="486">
        <v>0</v>
      </c>
      <c r="E24" s="486">
        <v>0.06695165857287627</v>
      </c>
      <c r="F24" s="486">
        <v>0.065303264889053</v>
      </c>
      <c r="G24" s="486">
        <v>0.0691839595980357</v>
      </c>
      <c r="H24" s="488">
        <v>0.0620740704797053</v>
      </c>
      <c r="I24" s="473"/>
      <c r="J24" s="487" t="s">
        <v>404</v>
      </c>
      <c r="K24" s="475" t="s">
        <v>208</v>
      </c>
      <c r="L24" s="486"/>
      <c r="M24" s="486"/>
      <c r="N24" s="486"/>
      <c r="O24" s="488">
        <v>3.4223890483550448</v>
      </c>
      <c r="P24" s="488">
        <v>3.5099485803711152</v>
      </c>
      <c r="Q24" s="488">
        <v>3.3435987681478223</v>
      </c>
      <c r="R24" s="488">
        <v>3.5457809694793534</v>
      </c>
      <c r="S24" s="488">
        <v>3.0379746835443036</v>
      </c>
      <c r="T24" s="488">
        <v>3.4833748020809767</v>
      </c>
    </row>
    <row r="25" spans="1:20" ht="13.5" customHeight="1">
      <c r="A25" s="485" t="s">
        <v>208</v>
      </c>
      <c r="B25" s="485"/>
      <c r="C25" s="486">
        <v>9.472809718862914</v>
      </c>
      <c r="D25" s="486">
        <v>9.590041192777015</v>
      </c>
      <c r="E25" s="486">
        <v>9.29772166848395</v>
      </c>
      <c r="F25" s="486">
        <v>8.111268720421597</v>
      </c>
      <c r="G25" s="486">
        <v>8.140676498007062</v>
      </c>
      <c r="H25" s="488">
        <v>8.046557383953305</v>
      </c>
      <c r="I25" s="473"/>
      <c r="J25" s="489"/>
      <c r="K25" s="475" t="s">
        <v>404</v>
      </c>
      <c r="L25" s="486"/>
      <c r="M25" s="486"/>
      <c r="N25" s="486"/>
      <c r="O25" s="488">
        <v>0.5299183042614264</v>
      </c>
      <c r="P25" s="488">
        <v>0.4024144869215292</v>
      </c>
      <c r="Q25" s="488">
        <v>0.5279366476022878</v>
      </c>
      <c r="R25" s="488">
        <v>0.6508078994614004</v>
      </c>
      <c r="S25" s="488">
        <v>0.6214039125431531</v>
      </c>
      <c r="T25" s="488">
        <v>0.6107215562090025</v>
      </c>
    </row>
    <row r="26" spans="1:20" ht="15" customHeight="1">
      <c r="A26" s="485" t="s">
        <v>404</v>
      </c>
      <c r="B26" s="485"/>
      <c r="C26" s="486">
        <v>1.2044798942717843</v>
      </c>
      <c r="D26" s="486">
        <v>1.1532423119769941</v>
      </c>
      <c r="E26" s="486">
        <v>1.0881417065785322</v>
      </c>
      <c r="F26" s="486">
        <v>0.9648797304880792</v>
      </c>
      <c r="G26" s="486">
        <v>0.9583446498961322</v>
      </c>
      <c r="H26" s="488">
        <v>0.9102823683546755</v>
      </c>
      <c r="I26" s="473"/>
      <c r="J26" s="487"/>
      <c r="K26" s="481"/>
      <c r="L26" s="481"/>
      <c r="M26" s="481"/>
      <c r="N26" s="481"/>
      <c r="O26" s="490"/>
      <c r="P26" s="490"/>
      <c r="Q26" s="490"/>
      <c r="R26" s="490"/>
      <c r="S26" s="490"/>
      <c r="T26" s="488"/>
    </row>
    <row r="27" spans="1:20" ht="8.25" customHeight="1">
      <c r="A27" s="485"/>
      <c r="B27" s="485"/>
      <c r="C27" s="481"/>
      <c r="D27" s="481"/>
      <c r="E27" s="481"/>
      <c r="F27" s="481"/>
      <c r="G27" s="481"/>
      <c r="H27" s="481"/>
      <c r="I27" s="473"/>
      <c r="J27" s="491"/>
      <c r="K27" s="481"/>
      <c r="L27" s="481"/>
      <c r="M27" s="481"/>
      <c r="N27" s="481"/>
      <c r="O27" s="481"/>
      <c r="P27" s="481"/>
      <c r="Q27" s="473"/>
      <c r="R27" s="473"/>
      <c r="S27" s="473"/>
      <c r="T27" s="481"/>
    </row>
    <row r="28" spans="1:20" ht="15" customHeight="1">
      <c r="A28" s="492" t="s">
        <v>428</v>
      </c>
      <c r="B28" s="492"/>
      <c r="C28" s="493">
        <v>3.69813696</v>
      </c>
      <c r="D28" s="493">
        <v>3.59078656</v>
      </c>
      <c r="E28" s="493">
        <v>3.5599656</v>
      </c>
      <c r="F28" s="493">
        <v>3.437488052538291</v>
      </c>
      <c r="G28" s="493">
        <v>3.4400196623728174</v>
      </c>
      <c r="H28" s="493">
        <v>3.4041267295735795</v>
      </c>
      <c r="I28" s="473"/>
      <c r="J28" s="494" t="s">
        <v>428</v>
      </c>
      <c r="K28" s="481"/>
      <c r="L28" s="481"/>
      <c r="M28" s="481"/>
      <c r="N28" s="481"/>
      <c r="O28" s="493">
        <v>4.0472</v>
      </c>
      <c r="P28" s="493">
        <v>4.12341326</v>
      </c>
      <c r="Q28" s="493">
        <v>3.9986413</v>
      </c>
      <c r="R28" s="493">
        <v>4.0123711340206185</v>
      </c>
      <c r="S28" s="493">
        <v>3.9789156626506026</v>
      </c>
      <c r="T28" s="493">
        <v>4.089615931721195</v>
      </c>
    </row>
    <row r="29" spans="1:20" ht="15" customHeight="1">
      <c r="A29" s="485"/>
      <c r="B29" s="485"/>
      <c r="C29" s="481"/>
      <c r="D29" s="481"/>
      <c r="E29" s="481"/>
      <c r="F29" s="481"/>
      <c r="G29" s="481"/>
      <c r="H29" s="481"/>
      <c r="I29" s="473"/>
      <c r="J29" s="482"/>
      <c r="K29" s="481"/>
      <c r="L29" s="481"/>
      <c r="M29" s="481"/>
      <c r="N29" s="481"/>
      <c r="O29" s="481"/>
      <c r="P29" s="481"/>
      <c r="Q29" s="473"/>
      <c r="R29" s="428"/>
      <c r="S29" s="428"/>
      <c r="T29" s="319"/>
    </row>
    <row r="30" spans="1:20" ht="18" customHeight="1">
      <c r="A30" s="495" t="s">
        <v>224</v>
      </c>
      <c r="B30" s="495"/>
      <c r="C30" s="472"/>
      <c r="D30" s="472"/>
      <c r="E30" s="472"/>
      <c r="F30" s="472"/>
      <c r="G30" s="472"/>
      <c r="H30" s="472" t="s">
        <v>10</v>
      </c>
      <c r="I30" s="473"/>
      <c r="J30" s="496" t="s">
        <v>442</v>
      </c>
      <c r="K30" s="481"/>
      <c r="L30" s="481"/>
      <c r="M30" s="481"/>
      <c r="N30" s="481"/>
      <c r="O30" s="472"/>
      <c r="P30" s="472"/>
      <c r="Q30" s="472"/>
      <c r="R30" s="472"/>
      <c r="S30" s="472"/>
      <c r="T30" s="472" t="s">
        <v>10</v>
      </c>
    </row>
    <row r="31" spans="1:20" ht="18" customHeight="1">
      <c r="A31" s="475" t="s">
        <v>425</v>
      </c>
      <c r="B31" s="475"/>
      <c r="C31" s="338">
        <v>51.517</v>
      </c>
      <c r="D31" s="338">
        <v>53.586</v>
      </c>
      <c r="E31" s="338">
        <v>55.885</v>
      </c>
      <c r="F31" s="338">
        <v>57.199</v>
      </c>
      <c r="G31" s="338">
        <v>59.755</v>
      </c>
      <c r="H31" s="338">
        <v>54.685</v>
      </c>
      <c r="I31" s="473"/>
      <c r="J31" s="496"/>
      <c r="K31" s="475" t="s">
        <v>425</v>
      </c>
      <c r="L31" s="481"/>
      <c r="M31" s="481"/>
      <c r="N31" s="481"/>
      <c r="O31" s="476">
        <v>37.355</v>
      </c>
      <c r="P31" s="476">
        <v>39.567</v>
      </c>
      <c r="Q31" s="476">
        <v>41.213</v>
      </c>
      <c r="R31" s="476">
        <v>45.681</v>
      </c>
      <c r="S31" s="476">
        <v>46.393</v>
      </c>
      <c r="T31" s="338">
        <v>44.354</v>
      </c>
    </row>
    <row r="32" spans="1:20" ht="18" customHeight="1">
      <c r="A32" s="477" t="s">
        <v>439</v>
      </c>
      <c r="B32" s="478"/>
      <c r="C32" s="338">
        <v>2.629</v>
      </c>
      <c r="D32" s="338">
        <v>3.423</v>
      </c>
      <c r="E32" s="338">
        <v>3.703</v>
      </c>
      <c r="F32" s="338">
        <v>3.908</v>
      </c>
      <c r="G32" s="338">
        <v>4.068</v>
      </c>
      <c r="H32" s="338">
        <v>3.585</v>
      </c>
      <c r="I32" s="473"/>
      <c r="J32" s="496"/>
      <c r="K32" s="477" t="s">
        <v>439</v>
      </c>
      <c r="L32" s="481"/>
      <c r="M32" s="481"/>
      <c r="N32" s="481"/>
      <c r="O32" s="476">
        <v>1.478</v>
      </c>
      <c r="P32" s="476">
        <v>2.124</v>
      </c>
      <c r="Q32" s="476">
        <v>2.648</v>
      </c>
      <c r="R32" s="476">
        <v>3.229</v>
      </c>
      <c r="S32" s="476">
        <v>2.912</v>
      </c>
      <c r="T32" s="338">
        <v>2.652</v>
      </c>
    </row>
    <row r="33" spans="1:20" ht="18" customHeight="1">
      <c r="A33" s="478" t="s">
        <v>426</v>
      </c>
      <c r="B33" s="477"/>
      <c r="C33" s="338">
        <v>6.727</v>
      </c>
      <c r="D33" s="338">
        <v>7.193</v>
      </c>
      <c r="E33" s="338">
        <v>7.971</v>
      </c>
      <c r="F33" s="338">
        <v>7.687</v>
      </c>
      <c r="G33" s="338">
        <v>7.515</v>
      </c>
      <c r="H33" s="338">
        <v>6.322</v>
      </c>
      <c r="I33" s="473"/>
      <c r="J33" s="496"/>
      <c r="K33" s="478" t="s">
        <v>426</v>
      </c>
      <c r="L33" s="481"/>
      <c r="M33" s="481"/>
      <c r="N33" s="481"/>
      <c r="O33" s="476">
        <v>17.033</v>
      </c>
      <c r="P33" s="476">
        <v>18.113</v>
      </c>
      <c r="Q33" s="476">
        <v>19.097</v>
      </c>
      <c r="R33" s="476">
        <v>20.975</v>
      </c>
      <c r="S33" s="476">
        <v>21.607</v>
      </c>
      <c r="T33" s="338">
        <v>20.728</v>
      </c>
    </row>
    <row r="34" spans="1:20" ht="15" customHeight="1">
      <c r="A34" s="479" t="s">
        <v>437</v>
      </c>
      <c r="B34" s="479"/>
      <c r="C34" s="480">
        <v>0.18160995399576838</v>
      </c>
      <c r="D34" s="480">
        <v>0.19811144701974395</v>
      </c>
      <c r="E34" s="480">
        <v>0.20889326295070235</v>
      </c>
      <c r="F34" s="480">
        <v>0.20271333414919843</v>
      </c>
      <c r="G34" s="480">
        <v>0.19384151953811396</v>
      </c>
      <c r="H34" s="544">
        <v>0.1811648532504343</v>
      </c>
      <c r="I34" s="473"/>
      <c r="J34" s="489"/>
      <c r="K34" s="479" t="s">
        <v>437</v>
      </c>
      <c r="L34" s="481"/>
      <c r="M34" s="481"/>
      <c r="N34" s="481"/>
      <c r="O34" s="497">
        <v>0.4955427653593896</v>
      </c>
      <c r="P34" s="480">
        <v>0.5114615715116132</v>
      </c>
      <c r="Q34" s="480">
        <v>0.52762477858928</v>
      </c>
      <c r="R34" s="480">
        <v>0.5298482957903724</v>
      </c>
      <c r="S34" s="480">
        <v>0.5285064557153019</v>
      </c>
      <c r="T34" s="544">
        <v>0.5271226946836813</v>
      </c>
    </row>
    <row r="35" spans="1:20" ht="15" customHeight="1">
      <c r="A35" s="479" t="s">
        <v>436</v>
      </c>
      <c r="B35" s="479"/>
      <c r="C35" s="480">
        <v>0.13057825572141235</v>
      </c>
      <c r="D35" s="480">
        <v>0.13423282200574777</v>
      </c>
      <c r="E35" s="480">
        <v>0.14263219110673706</v>
      </c>
      <c r="F35" s="480">
        <v>0.1343904613717023</v>
      </c>
      <c r="G35" s="480">
        <v>0.1257635344322651</v>
      </c>
      <c r="H35" s="544">
        <v>0.11560757063180031</v>
      </c>
      <c r="I35" s="473"/>
      <c r="J35" s="489"/>
      <c r="K35" s="479" t="s">
        <v>436</v>
      </c>
      <c r="L35" s="481"/>
      <c r="M35" s="481"/>
      <c r="N35" s="481"/>
      <c r="O35" s="497">
        <v>0.45597644224334094</v>
      </c>
      <c r="P35" s="480">
        <v>0.4577804736270124</v>
      </c>
      <c r="Q35" s="480">
        <v>0.46337320748307576</v>
      </c>
      <c r="R35" s="480">
        <v>0.45916245266084366</v>
      </c>
      <c r="S35" s="480">
        <v>0.4657383657017222</v>
      </c>
      <c r="T35" s="544">
        <v>0.4673310186228976</v>
      </c>
    </row>
    <row r="36" spans="1:20" ht="6" customHeight="1">
      <c r="A36" s="485"/>
      <c r="B36" s="485"/>
      <c r="C36" s="481"/>
      <c r="D36" s="481"/>
      <c r="E36" s="481"/>
      <c r="F36" s="481"/>
      <c r="G36" s="481"/>
      <c r="H36" s="481"/>
      <c r="I36" s="473"/>
      <c r="J36" s="482"/>
      <c r="K36" s="481"/>
      <c r="L36" s="481"/>
      <c r="M36" s="481"/>
      <c r="N36" s="481"/>
      <c r="O36" s="481"/>
      <c r="P36" s="481"/>
      <c r="Q36" s="473"/>
      <c r="R36" s="428"/>
      <c r="S36" s="428"/>
      <c r="T36" s="481"/>
    </row>
    <row r="37" spans="1:20" ht="20.25" customHeight="1">
      <c r="A37" s="483" t="s">
        <v>438</v>
      </c>
      <c r="B37" s="483"/>
      <c r="C37" s="473"/>
      <c r="D37" s="473"/>
      <c r="E37" s="473"/>
      <c r="F37" s="473"/>
      <c r="G37" s="473"/>
      <c r="H37" s="545"/>
      <c r="I37" s="473"/>
      <c r="J37" s="483" t="s">
        <v>438</v>
      </c>
      <c r="K37" s="481"/>
      <c r="L37" s="481"/>
      <c r="M37" s="481"/>
      <c r="N37" s="481"/>
      <c r="O37" s="473"/>
      <c r="P37" s="473"/>
      <c r="Q37" s="473"/>
      <c r="R37" s="428"/>
      <c r="S37" s="428"/>
      <c r="T37" s="545"/>
    </row>
    <row r="38" spans="1:20" ht="20.25" customHeight="1">
      <c r="A38" s="483" t="s">
        <v>441</v>
      </c>
      <c r="B38" s="483"/>
      <c r="C38" s="484"/>
      <c r="D38" s="484"/>
      <c r="F38" s="484"/>
      <c r="G38" s="484"/>
      <c r="H38" s="484" t="s">
        <v>122</v>
      </c>
      <c r="I38" s="473"/>
      <c r="J38" s="483" t="s">
        <v>441</v>
      </c>
      <c r="K38" s="481"/>
      <c r="L38" s="481"/>
      <c r="M38" s="481"/>
      <c r="N38" s="481"/>
      <c r="O38" s="484"/>
      <c r="P38" s="484"/>
      <c r="R38" s="428"/>
      <c r="S38" s="428"/>
      <c r="T38" s="484" t="s">
        <v>122</v>
      </c>
    </row>
    <row r="39" spans="1:20" ht="15" customHeight="1">
      <c r="A39" s="485" t="s">
        <v>396</v>
      </c>
      <c r="B39" s="485"/>
      <c r="C39" s="486">
        <v>0.7570316594522197</v>
      </c>
      <c r="D39" s="486">
        <v>0.8491023774866568</v>
      </c>
      <c r="E39" s="486">
        <v>0.9215352956965196</v>
      </c>
      <c r="F39" s="486">
        <v>0.8444204428297905</v>
      </c>
      <c r="G39" s="486">
        <v>0.8883944659448788</v>
      </c>
      <c r="H39" s="488">
        <v>0.7568216921228763</v>
      </c>
      <c r="I39" s="473"/>
      <c r="J39" s="487" t="s">
        <v>396</v>
      </c>
      <c r="K39" s="481"/>
      <c r="L39" s="481"/>
      <c r="M39" s="481"/>
      <c r="N39" s="481"/>
      <c r="O39" s="488">
        <v>6.834426448935886</v>
      </c>
      <c r="P39" s="488">
        <v>6.778375919326711</v>
      </c>
      <c r="Q39" s="488">
        <v>6.199500157717225</v>
      </c>
      <c r="R39" s="488">
        <v>4.982621140870988</v>
      </c>
      <c r="S39" s="488">
        <v>5.005577527634114</v>
      </c>
      <c r="T39" s="488">
        <v>5.52695400587159</v>
      </c>
    </row>
    <row r="40" spans="1:20" ht="15" customHeight="1">
      <c r="A40" s="485" t="s">
        <v>206</v>
      </c>
      <c r="B40" s="485"/>
      <c r="C40" s="486">
        <v>5.49721451171458</v>
      </c>
      <c r="D40" s="486">
        <v>5.288694808345464</v>
      </c>
      <c r="E40" s="486">
        <v>5.357430437505592</v>
      </c>
      <c r="F40" s="486">
        <v>4.623038277120461</v>
      </c>
      <c r="G40" s="486">
        <v>4.351095999874653</v>
      </c>
      <c r="H40" s="488">
        <v>4.2594817230135575</v>
      </c>
      <c r="I40" s="473"/>
      <c r="J40" s="487" t="s">
        <v>206</v>
      </c>
      <c r="K40" s="481"/>
      <c r="L40" s="481"/>
      <c r="M40" s="481"/>
      <c r="N40" s="481"/>
      <c r="O40" s="488">
        <v>31.636996386025967</v>
      </c>
      <c r="P40" s="488">
        <v>31.367048297823946</v>
      </c>
      <c r="Q40" s="488">
        <v>32.05056656880111</v>
      </c>
      <c r="R40" s="488">
        <v>28.35820895522388</v>
      </c>
      <c r="S40" s="488">
        <v>29.04370753473279</v>
      </c>
      <c r="T40" s="488">
        <v>30.253584648768246</v>
      </c>
    </row>
    <row r="41" spans="1:20" ht="15" customHeight="1">
      <c r="A41" s="485" t="s">
        <v>405</v>
      </c>
      <c r="B41" s="485"/>
      <c r="C41" s="486">
        <v>1.1044897800725975</v>
      </c>
      <c r="D41" s="486">
        <v>1.296980554622476</v>
      </c>
      <c r="E41" s="486">
        <v>1.5889773642301153</v>
      </c>
      <c r="F41" s="486">
        <v>1.3926391411785883</v>
      </c>
      <c r="G41" s="486">
        <v>1.31770678282124</v>
      </c>
      <c r="H41" s="488">
        <v>1.2459241462158914</v>
      </c>
      <c r="I41" s="473"/>
      <c r="J41" s="487" t="s">
        <v>397</v>
      </c>
      <c r="K41" s="481"/>
      <c r="L41" s="481"/>
      <c r="M41" s="481"/>
      <c r="N41" s="481"/>
      <c r="O41" s="488">
        <v>13.494846740730825</v>
      </c>
      <c r="P41" s="488">
        <v>13.331816918138854</v>
      </c>
      <c r="Q41" s="488">
        <v>13.745662776308446</v>
      </c>
      <c r="R41" s="488">
        <v>12.813330607237782</v>
      </c>
      <c r="S41" s="488">
        <v>12.26244802758341</v>
      </c>
      <c r="T41" s="488">
        <v>11.577245458026635</v>
      </c>
    </row>
    <row r="42" spans="1:20" ht="15" customHeight="1">
      <c r="A42" s="485" t="s">
        <v>406</v>
      </c>
      <c r="B42" s="485"/>
      <c r="C42" s="486">
        <v>0.40763243201273364</v>
      </c>
      <c r="D42" s="486">
        <v>0.5038629492777964</v>
      </c>
      <c r="E42" s="486">
        <v>0.5403954549521338</v>
      </c>
      <c r="F42" s="486">
        <v>0.44021143240545274</v>
      </c>
      <c r="G42" s="486">
        <v>0.4904188145339454</v>
      </c>
      <c r="H42" s="488">
        <v>0.4256049425090098</v>
      </c>
      <c r="I42" s="473"/>
      <c r="J42" s="487" t="s">
        <v>398</v>
      </c>
      <c r="K42" s="481"/>
      <c r="L42" s="481"/>
      <c r="M42" s="481"/>
      <c r="N42" s="481"/>
      <c r="O42" s="488">
        <v>9.016195957703118</v>
      </c>
      <c r="P42" s="488">
        <v>8.45148735056992</v>
      </c>
      <c r="Q42" s="488">
        <v>7.997476524397642</v>
      </c>
      <c r="R42" s="488">
        <v>5.992639542015947</v>
      </c>
      <c r="S42" s="488">
        <v>6.046039955379779</v>
      </c>
      <c r="T42" s="488">
        <v>5.69289026932732</v>
      </c>
    </row>
    <row r="43" spans="1:20" ht="15" customHeight="1">
      <c r="A43" s="485" t="s">
        <v>398</v>
      </c>
      <c r="B43" s="485"/>
      <c r="C43" s="486">
        <v>1.6674107576139914</v>
      </c>
      <c r="D43" s="486">
        <v>1.6982047549733137</v>
      </c>
      <c r="E43" s="486">
        <v>1.6176075870090363</v>
      </c>
      <c r="F43" s="486">
        <v>1.2960871913201433</v>
      </c>
      <c r="G43" s="486">
        <v>1.145355122761387</v>
      </c>
      <c r="H43" s="488">
        <v>0.9747726102625708</v>
      </c>
      <c r="I43" s="473"/>
      <c r="J43" s="487" t="s">
        <v>399</v>
      </c>
      <c r="K43" s="481"/>
      <c r="L43" s="481"/>
      <c r="M43" s="481"/>
      <c r="N43" s="481"/>
      <c r="O43" s="488">
        <v>31.679828670860662</v>
      </c>
      <c r="P43" s="488">
        <v>32.79500593929284</v>
      </c>
      <c r="Q43" s="488">
        <v>34.120301846504745</v>
      </c>
      <c r="R43" s="488">
        <v>31.241054998977713</v>
      </c>
      <c r="S43" s="488">
        <v>31.60531386269141</v>
      </c>
      <c r="T43" s="488">
        <v>32.070373994809174</v>
      </c>
    </row>
    <row r="44" spans="1:20" ht="15" customHeight="1">
      <c r="A44" s="485" t="s">
        <v>399</v>
      </c>
      <c r="B44" s="485"/>
      <c r="C44" s="486">
        <v>9.895762563813888</v>
      </c>
      <c r="D44" s="486">
        <v>11.025267793826746</v>
      </c>
      <c r="E44" s="486">
        <v>11.423458888789478</v>
      </c>
      <c r="F44" s="486">
        <v>10.391608162730947</v>
      </c>
      <c r="G44" s="486">
        <v>10.258057440107798</v>
      </c>
      <c r="H44" s="488">
        <v>9.766603741204737</v>
      </c>
      <c r="I44" s="473"/>
      <c r="J44" s="487" t="s">
        <v>401</v>
      </c>
      <c r="K44" s="481"/>
      <c r="L44" s="481"/>
      <c r="M44" s="481"/>
      <c r="N44" s="481"/>
      <c r="O44" s="488">
        <v>2.6154463927185114</v>
      </c>
      <c r="P44" s="488">
        <v>2.706801122147244</v>
      </c>
      <c r="Q44" s="488">
        <v>3.064567005556499</v>
      </c>
      <c r="R44" s="488">
        <v>2.2081373952157026</v>
      </c>
      <c r="S44" s="488">
        <v>1.8517391745259102</v>
      </c>
      <c r="T44" s="488">
        <v>1.5912862187805812</v>
      </c>
    </row>
    <row r="45" spans="1:20" ht="15" customHeight="1">
      <c r="A45" s="485" t="s">
        <v>407</v>
      </c>
      <c r="B45" s="485"/>
      <c r="C45" s="486">
        <v>0.9297901663528544</v>
      </c>
      <c r="D45" s="486">
        <v>1.2559250550516927</v>
      </c>
      <c r="E45" s="486">
        <v>2.211684709671647</v>
      </c>
      <c r="F45" s="486">
        <v>1.6364737264143225</v>
      </c>
      <c r="G45" s="486">
        <v>1.2064616204189713</v>
      </c>
      <c r="H45" s="488">
        <v>0.9867856529946799</v>
      </c>
      <c r="I45" s="473"/>
      <c r="J45" s="487" t="s">
        <v>402</v>
      </c>
      <c r="K45" s="481"/>
      <c r="L45" s="481"/>
      <c r="M45" s="481"/>
      <c r="N45" s="481"/>
      <c r="O45" s="488">
        <v>0.5139874180163299</v>
      </c>
      <c r="P45" s="488">
        <v>0.4852528622336796</v>
      </c>
      <c r="Q45" s="488">
        <v>0.4416082304127339</v>
      </c>
      <c r="R45" s="488">
        <v>0.4436720507053772</v>
      </c>
      <c r="S45" s="488">
        <v>0.41172294899097456</v>
      </c>
      <c r="T45" s="488">
        <v>0.4233502106114113</v>
      </c>
    </row>
    <row r="46" spans="1:20" ht="15" customHeight="1">
      <c r="A46" s="485" t="s">
        <v>408</v>
      </c>
      <c r="B46" s="485"/>
      <c r="C46" s="486">
        <v>0.009705534095541278</v>
      </c>
      <c r="D46" s="486">
        <v>0.005598477214197738</v>
      </c>
      <c r="E46" s="486">
        <v>0.008946944618412812</v>
      </c>
      <c r="F46" s="486">
        <v>0.008182368632071613</v>
      </c>
      <c r="G46" s="486">
        <v>0.009400999639628347</v>
      </c>
      <c r="H46" s="488">
        <v>0.0034322979234597565</v>
      </c>
      <c r="I46" s="473"/>
      <c r="J46" s="487" t="s">
        <v>403</v>
      </c>
      <c r="K46" s="481"/>
      <c r="L46" s="481"/>
      <c r="M46" s="481"/>
      <c r="N46" s="481"/>
      <c r="O46" s="488">
        <v>5.884085129166109</v>
      </c>
      <c r="P46" s="488">
        <v>5.989840018196983</v>
      </c>
      <c r="Q46" s="488">
        <v>5.367238492708611</v>
      </c>
      <c r="R46" s="488">
        <v>3.864240441627479</v>
      </c>
      <c r="S46" s="488">
        <v>3.6872528141162153</v>
      </c>
      <c r="T46" s="488">
        <v>3.4463685486959115</v>
      </c>
    </row>
    <row r="47" spans="1:20" ht="15" customHeight="1">
      <c r="A47" s="485" t="s">
        <v>409</v>
      </c>
      <c r="B47" s="485"/>
      <c r="C47" s="486">
        <v>5.112875361531145</v>
      </c>
      <c r="D47" s="486">
        <v>5.081551151420148</v>
      </c>
      <c r="E47" s="486">
        <v>5.1033372103426675</v>
      </c>
      <c r="F47" s="486">
        <v>4.39556842914887</v>
      </c>
      <c r="G47" s="486">
        <v>4.336994500415211</v>
      </c>
      <c r="H47" s="488">
        <v>3.962587952634289</v>
      </c>
      <c r="I47" s="473"/>
      <c r="J47" s="487" t="s">
        <v>207</v>
      </c>
      <c r="K47" s="481"/>
      <c r="L47" s="481"/>
      <c r="M47" s="481"/>
      <c r="N47" s="481"/>
      <c r="O47" s="488">
        <v>8.927854370231563</v>
      </c>
      <c r="P47" s="488">
        <v>8.3377562109839</v>
      </c>
      <c r="Q47" s="488">
        <v>8.766651299347293</v>
      </c>
      <c r="R47" s="488">
        <v>9.897771416888162</v>
      </c>
      <c r="S47" s="488">
        <v>10.816347226447622</v>
      </c>
      <c r="T47" s="488">
        <v>10.343360422073777</v>
      </c>
    </row>
    <row r="48" spans="1:20" ht="15" customHeight="1">
      <c r="A48" s="485" t="s">
        <v>410</v>
      </c>
      <c r="B48" s="485"/>
      <c r="C48" s="486">
        <v>3.17176854242289</v>
      </c>
      <c r="D48" s="486">
        <v>3.551300712872765</v>
      </c>
      <c r="E48" s="486">
        <v>3.562673347051982</v>
      </c>
      <c r="F48" s="486">
        <v>3.2320356096682863</v>
      </c>
      <c r="G48" s="486">
        <v>3.139933879635868</v>
      </c>
      <c r="H48" s="488">
        <v>3.0959327269607</v>
      </c>
      <c r="I48" s="473"/>
      <c r="J48" s="487" t="s">
        <v>372</v>
      </c>
      <c r="K48" s="481"/>
      <c r="L48" s="481"/>
      <c r="M48" s="481"/>
      <c r="N48" s="481"/>
      <c r="O48" s="488">
        <v>23.370365412929996</v>
      </c>
      <c r="P48" s="488">
        <v>22.44547223696515</v>
      </c>
      <c r="Q48" s="488">
        <v>21.08800621163225</v>
      </c>
      <c r="R48" s="488">
        <v>18.454303823349008</v>
      </c>
      <c r="S48" s="488">
        <v>19.348950410708852</v>
      </c>
      <c r="T48" s="488">
        <v>20.350593541250053</v>
      </c>
    </row>
    <row r="49" spans="1:20" ht="15" customHeight="1">
      <c r="A49" s="485" t="s">
        <v>404</v>
      </c>
      <c r="B49" s="485"/>
      <c r="C49" s="486">
        <v>0.2406972455694237</v>
      </c>
      <c r="D49" s="486">
        <v>0.22580524763930876</v>
      </c>
      <c r="E49" s="486">
        <v>0.20220094837612954</v>
      </c>
      <c r="F49" s="486">
        <v>0.20783216325461895</v>
      </c>
      <c r="G49" s="486">
        <v>0.21778982498472338</v>
      </c>
      <c r="H49" s="488">
        <v>0.1561695555174189</v>
      </c>
      <c r="I49" s="473"/>
      <c r="J49" s="487" t="s">
        <v>208</v>
      </c>
      <c r="K49" s="475" t="s">
        <v>427</v>
      </c>
      <c r="L49" s="481"/>
      <c r="M49" s="481"/>
      <c r="N49" s="481"/>
      <c r="O49" s="488">
        <v>0</v>
      </c>
      <c r="P49" s="488">
        <v>0</v>
      </c>
      <c r="Q49" s="488">
        <v>0.4464610681095771</v>
      </c>
      <c r="R49" s="488">
        <v>0.40686976078511555</v>
      </c>
      <c r="S49" s="488">
        <v>0.44620221072913496</v>
      </c>
      <c r="T49" s="488">
        <v>0.4382419265625665</v>
      </c>
    </row>
    <row r="50" spans="1:20" ht="15" customHeight="1">
      <c r="A50" s="485"/>
      <c r="B50" s="485"/>
      <c r="C50" s="490"/>
      <c r="D50" s="490"/>
      <c r="E50" s="490"/>
      <c r="F50" s="490"/>
      <c r="G50" s="490"/>
      <c r="H50" s="490"/>
      <c r="I50" s="473"/>
      <c r="J50" s="498" t="s">
        <v>404</v>
      </c>
      <c r="K50" s="475" t="s">
        <v>208</v>
      </c>
      <c r="L50" s="468"/>
      <c r="M50" s="468"/>
      <c r="N50" s="468"/>
      <c r="O50" s="488">
        <v>8.357649578369696</v>
      </c>
      <c r="P50" s="488">
        <v>8.102711855839463</v>
      </c>
      <c r="Q50" s="488">
        <v>7.830053623856551</v>
      </c>
      <c r="R50" s="488">
        <v>7.198936822735637</v>
      </c>
      <c r="S50" s="488">
        <v>7.518507250785925</v>
      </c>
      <c r="T50" s="488">
        <v>7.445857975577585</v>
      </c>
    </row>
    <row r="51" spans="1:20" ht="15" customHeight="1">
      <c r="A51" s="485"/>
      <c r="B51" s="485"/>
      <c r="C51" s="490"/>
      <c r="D51" s="490"/>
      <c r="E51" s="490"/>
      <c r="F51" s="490"/>
      <c r="G51" s="490"/>
      <c r="H51" s="490"/>
      <c r="I51" s="473"/>
      <c r="J51" s="498"/>
      <c r="K51" s="475" t="s">
        <v>404</v>
      </c>
      <c r="L51" s="468"/>
      <c r="M51" s="468"/>
      <c r="N51" s="468"/>
      <c r="O51" s="488">
        <v>1.6062106813010308</v>
      </c>
      <c r="P51" s="488">
        <v>1.465868021330907</v>
      </c>
      <c r="Q51" s="488">
        <v>1.5529080629898333</v>
      </c>
      <c r="R51" s="488">
        <v>1.3555510120629728</v>
      </c>
      <c r="S51" s="488">
        <v>1.2858736436466889</v>
      </c>
      <c r="T51" s="488">
        <v>1.1530442922180146</v>
      </c>
    </row>
    <row r="52" spans="1:20" ht="5.25" customHeight="1">
      <c r="A52" s="485"/>
      <c r="B52" s="485"/>
      <c r="C52" s="490"/>
      <c r="D52" s="490"/>
      <c r="E52" s="490"/>
      <c r="F52" s="490"/>
      <c r="G52" s="490"/>
      <c r="H52" s="490"/>
      <c r="I52" s="473"/>
      <c r="J52" s="498"/>
      <c r="K52" s="468"/>
      <c r="L52" s="468"/>
      <c r="M52" s="468"/>
      <c r="N52" s="468"/>
      <c r="O52" s="490"/>
      <c r="P52" s="490"/>
      <c r="Q52" s="473"/>
      <c r="R52" s="473"/>
      <c r="S52" s="473"/>
      <c r="T52" s="490"/>
    </row>
    <row r="53" spans="1:20" ht="6.75" customHeight="1">
      <c r="A53" s="485"/>
      <c r="B53" s="485"/>
      <c r="C53" s="490"/>
      <c r="D53" s="490"/>
      <c r="E53" s="490"/>
      <c r="F53" s="490"/>
      <c r="G53" s="490"/>
      <c r="H53" s="490"/>
      <c r="I53" s="473"/>
      <c r="J53" s="498"/>
      <c r="K53" s="468"/>
      <c r="L53" s="468"/>
      <c r="M53" s="468"/>
      <c r="N53" s="468"/>
      <c r="O53" s="490"/>
      <c r="P53" s="490"/>
      <c r="Q53" s="473"/>
      <c r="R53" s="473"/>
      <c r="S53" s="473"/>
      <c r="T53" s="490"/>
    </row>
    <row r="54" spans="1:20" ht="15" customHeight="1">
      <c r="A54" s="499" t="s">
        <v>428</v>
      </c>
      <c r="B54" s="499"/>
      <c r="C54" s="500">
        <v>2.11329628</v>
      </c>
      <c r="D54" s="500">
        <v>2.06311228</v>
      </c>
      <c r="E54" s="500">
        <v>2.08197704</v>
      </c>
      <c r="F54" s="500">
        <v>2.0135403191030616</v>
      </c>
      <c r="G54" s="500">
        <v>2.0257273590606926</v>
      </c>
      <c r="H54" s="500">
        <v>2.0305844352478046</v>
      </c>
      <c r="I54" s="501"/>
      <c r="J54" s="502" t="s">
        <v>428</v>
      </c>
      <c r="K54" s="503"/>
      <c r="L54" s="503"/>
      <c r="M54" s="503"/>
      <c r="N54" s="503"/>
      <c r="O54" s="500">
        <v>5.67959592</v>
      </c>
      <c r="P54" s="500">
        <v>5.40391362</v>
      </c>
      <c r="Q54" s="500">
        <v>5.29680386</v>
      </c>
      <c r="R54" s="500">
        <v>4.982151710461081</v>
      </c>
      <c r="S54" s="500">
        <v>5.096782087360822</v>
      </c>
      <c r="T54" s="500">
        <v>5.1082549187339605</v>
      </c>
    </row>
    <row r="55" spans="1:19" ht="5.25" customHeight="1">
      <c r="A55" s="517"/>
      <c r="B55" s="517"/>
      <c r="C55" s="518"/>
      <c r="D55" s="518"/>
      <c r="E55" s="428"/>
      <c r="F55" s="428"/>
      <c r="G55" s="428"/>
      <c r="H55" s="428"/>
      <c r="I55" s="428"/>
      <c r="J55" s="519"/>
      <c r="K55" s="520"/>
      <c r="L55" s="518"/>
      <c r="M55" s="428"/>
      <c r="N55" s="428"/>
      <c r="O55" s="428"/>
      <c r="P55" s="428"/>
      <c r="Q55" s="428"/>
      <c r="R55" s="428"/>
      <c r="S55" s="428"/>
    </row>
    <row r="56" spans="1:19" ht="18" customHeight="1">
      <c r="A56" s="214" t="s">
        <v>373</v>
      </c>
      <c r="B56" s="214"/>
      <c r="C56" s="428"/>
      <c r="D56" s="428"/>
      <c r="E56" s="428"/>
      <c r="F56" s="428"/>
      <c r="G56" s="428"/>
      <c r="H56" s="428"/>
      <c r="I56" s="428"/>
      <c r="J56" s="428"/>
      <c r="K56" s="428"/>
      <c r="L56" s="428"/>
      <c r="M56" s="428"/>
      <c r="N56" s="428"/>
      <c r="O56" s="428"/>
      <c r="P56" s="428"/>
      <c r="Q56" s="428"/>
      <c r="R56" s="428"/>
      <c r="S56" s="428"/>
    </row>
    <row r="57" spans="1:19" ht="15" customHeight="1">
      <c r="A57" s="428" t="s">
        <v>429</v>
      </c>
      <c r="B57" s="428"/>
      <c r="C57" s="428"/>
      <c r="D57" s="428"/>
      <c r="E57" s="428"/>
      <c r="F57" s="428"/>
      <c r="G57" s="428"/>
      <c r="H57" s="428"/>
      <c r="I57" s="428"/>
      <c r="J57" s="428"/>
      <c r="K57" s="428"/>
      <c r="L57" s="428"/>
      <c r="M57" s="428"/>
      <c r="N57" s="428"/>
      <c r="O57" s="428"/>
      <c r="P57" s="428"/>
      <c r="Q57" s="428"/>
      <c r="R57" s="428"/>
      <c r="S57" s="428"/>
    </row>
    <row r="58" spans="1:19" ht="15" customHeight="1">
      <c r="A58" s="214" t="s">
        <v>430</v>
      </c>
      <c r="B58" s="214"/>
      <c r="C58" s="428"/>
      <c r="D58" s="428"/>
      <c r="E58" s="428"/>
      <c r="F58" s="428"/>
      <c r="G58" s="428"/>
      <c r="H58" s="428"/>
      <c r="I58" s="428"/>
      <c r="J58" s="428"/>
      <c r="K58" s="428"/>
      <c r="L58" s="428"/>
      <c r="M58" s="428"/>
      <c r="N58" s="428"/>
      <c r="O58" s="428"/>
      <c r="P58" s="428"/>
      <c r="Q58" s="428"/>
      <c r="R58" s="428"/>
      <c r="S58" s="428"/>
    </row>
    <row r="59" spans="1:19" ht="15" customHeight="1">
      <c r="A59" s="214" t="s">
        <v>431</v>
      </c>
      <c r="B59" s="214"/>
      <c r="C59" s="428"/>
      <c r="D59" s="428"/>
      <c r="E59" s="428"/>
      <c r="F59" s="428"/>
      <c r="G59" s="428"/>
      <c r="H59" s="428"/>
      <c r="I59" s="428"/>
      <c r="J59" s="428"/>
      <c r="K59" s="428"/>
      <c r="L59" s="428"/>
      <c r="M59" s="428"/>
      <c r="N59" s="428"/>
      <c r="O59" s="428"/>
      <c r="P59" s="428"/>
      <c r="Q59" s="428"/>
      <c r="R59" s="428"/>
      <c r="S59" s="428"/>
    </row>
    <row r="60" spans="1:19" ht="15" customHeight="1">
      <c r="A60" s="521" t="s">
        <v>432</v>
      </c>
      <c r="B60" s="521"/>
      <c r="C60" s="428"/>
      <c r="D60" s="428"/>
      <c r="E60" s="428"/>
      <c r="F60" s="428"/>
      <c r="G60" s="428"/>
      <c r="H60" s="428"/>
      <c r="I60" s="428"/>
      <c r="J60" s="428"/>
      <c r="K60" s="428"/>
      <c r="L60" s="428"/>
      <c r="M60" s="428"/>
      <c r="N60" s="428"/>
      <c r="O60" s="428"/>
      <c r="P60" s="428"/>
      <c r="Q60" s="428"/>
      <c r="R60" s="428"/>
      <c r="S60" s="428"/>
    </row>
    <row r="61" spans="1:19" ht="15" customHeight="1">
      <c r="A61" s="521" t="s">
        <v>433</v>
      </c>
      <c r="B61" s="521"/>
      <c r="C61" s="428"/>
      <c r="D61" s="428"/>
      <c r="E61" s="428"/>
      <c r="F61" s="428"/>
      <c r="G61" s="428"/>
      <c r="H61" s="428"/>
      <c r="I61" s="428"/>
      <c r="J61" s="428"/>
      <c r="K61" s="428"/>
      <c r="L61" s="428"/>
      <c r="M61" s="428"/>
      <c r="N61" s="428"/>
      <c r="O61" s="428"/>
      <c r="P61" s="428"/>
      <c r="Q61" s="428"/>
      <c r="R61" s="428"/>
      <c r="S61" s="428"/>
    </row>
    <row r="62" spans="1:19" ht="15" customHeight="1">
      <c r="A62" s="521" t="s">
        <v>434</v>
      </c>
      <c r="B62" s="521"/>
      <c r="C62" s="428"/>
      <c r="D62" s="428"/>
      <c r="E62" s="428"/>
      <c r="F62" s="428"/>
      <c r="G62" s="428"/>
      <c r="H62" s="428"/>
      <c r="I62" s="428"/>
      <c r="J62" s="428"/>
      <c r="K62" s="428"/>
      <c r="L62" s="428"/>
      <c r="M62" s="428"/>
      <c r="N62" s="428"/>
      <c r="O62" s="428"/>
      <c r="P62" s="428"/>
      <c r="Q62" s="428"/>
      <c r="R62" s="428"/>
      <c r="S62" s="428"/>
    </row>
    <row r="63" spans="1:4" ht="10.5" customHeight="1">
      <c r="A63" s="379"/>
      <c r="B63" s="379"/>
      <c r="C63" s="379"/>
      <c r="D63" s="379"/>
    </row>
    <row r="64" spans="1:16" s="50" customFormat="1" ht="18.75">
      <c r="A64" s="107" t="s">
        <v>387</v>
      </c>
      <c r="B64" s="107"/>
      <c r="E64" s="51"/>
      <c r="F64" s="51"/>
      <c r="G64" s="51"/>
      <c r="H64" s="51"/>
      <c r="I64" s="51"/>
      <c r="J64" s="51"/>
      <c r="L64" s="51"/>
      <c r="M64" s="195"/>
      <c r="N64" s="195"/>
      <c r="P64" s="195"/>
    </row>
    <row r="65" spans="1:14" s="50" customFormat="1" ht="21" customHeight="1">
      <c r="A65" s="301"/>
      <c r="B65" s="265">
        <v>2000</v>
      </c>
      <c r="C65" s="265">
        <v>2001</v>
      </c>
      <c r="D65" s="266">
        <v>2002</v>
      </c>
      <c r="E65" s="266">
        <v>2003</v>
      </c>
      <c r="F65" s="302">
        <v>2004</v>
      </c>
      <c r="G65" s="302">
        <v>2005</v>
      </c>
      <c r="H65" s="302">
        <v>2006</v>
      </c>
      <c r="I65" s="302">
        <v>2007</v>
      </c>
      <c r="J65" s="302">
        <v>2008</v>
      </c>
      <c r="K65" s="302">
        <v>2009</v>
      </c>
      <c r="L65" s="302">
        <v>2010</v>
      </c>
      <c r="M65" s="302">
        <v>2011</v>
      </c>
      <c r="N65" s="302">
        <v>2012</v>
      </c>
    </row>
    <row r="66" spans="1:14" ht="18.75">
      <c r="A66" s="128" t="s">
        <v>526</v>
      </c>
      <c r="B66" s="50"/>
      <c r="C66" s="50"/>
      <c r="D66" s="50"/>
      <c r="E66" s="96"/>
      <c r="F66" s="239"/>
      <c r="G66" s="239"/>
      <c r="H66" s="182"/>
      <c r="I66" s="239"/>
      <c r="J66" s="239"/>
      <c r="K66" s="239"/>
      <c r="L66" s="239"/>
      <c r="M66" s="239"/>
      <c r="N66" s="239" t="s">
        <v>0</v>
      </c>
    </row>
    <row r="67" spans="1:14" ht="15">
      <c r="A67" s="230" t="s">
        <v>106</v>
      </c>
      <c r="B67" s="50">
        <v>86</v>
      </c>
      <c r="C67" s="160">
        <v>87.338</v>
      </c>
      <c r="D67" s="180" t="s">
        <v>53</v>
      </c>
      <c r="E67" s="180" t="s">
        <v>53</v>
      </c>
      <c r="F67" s="180" t="s">
        <v>53</v>
      </c>
      <c r="G67" s="180" t="s">
        <v>53</v>
      </c>
      <c r="H67" s="180" t="s">
        <v>53</v>
      </c>
      <c r="I67" s="180" t="s">
        <v>53</v>
      </c>
      <c r="J67" s="180" t="s">
        <v>53</v>
      </c>
      <c r="K67" s="180" t="s">
        <v>53</v>
      </c>
      <c r="L67" s="180" t="s">
        <v>53</v>
      </c>
      <c r="M67" s="180" t="s">
        <v>53</v>
      </c>
      <c r="N67" s="180" t="s">
        <v>53</v>
      </c>
    </row>
    <row r="68" spans="1:14" ht="15">
      <c r="A68" s="230" t="s">
        <v>210</v>
      </c>
      <c r="B68" s="160">
        <v>85.973</v>
      </c>
      <c r="C68" s="160">
        <v>83.284</v>
      </c>
      <c r="D68" s="180">
        <v>98.363</v>
      </c>
      <c r="E68" s="180">
        <v>97.968</v>
      </c>
      <c r="F68" s="180">
        <v>96.788</v>
      </c>
      <c r="G68" s="183">
        <v>98</v>
      </c>
      <c r="H68" s="183">
        <v>99</v>
      </c>
      <c r="I68" s="183">
        <v>107.665</v>
      </c>
      <c r="J68" s="183">
        <v>100.186</v>
      </c>
      <c r="K68" s="337">
        <v>104.722</v>
      </c>
      <c r="L68" s="337">
        <v>98.907</v>
      </c>
      <c r="M68" s="337">
        <v>103.416</v>
      </c>
      <c r="N68" s="337">
        <v>99</v>
      </c>
    </row>
    <row r="69" spans="1:14" ht="15">
      <c r="A69" s="230" t="s">
        <v>215</v>
      </c>
      <c r="B69" s="160">
        <v>57.964</v>
      </c>
      <c r="C69" s="160">
        <v>57.2</v>
      </c>
      <c r="D69" s="180">
        <v>64.39</v>
      </c>
      <c r="E69" s="180">
        <v>58.125</v>
      </c>
      <c r="F69" s="180">
        <v>65.432</v>
      </c>
      <c r="G69" s="183">
        <v>71</v>
      </c>
      <c r="H69" s="183">
        <v>70</v>
      </c>
      <c r="I69" s="183">
        <v>73.321</v>
      </c>
      <c r="J69" s="183">
        <v>67.571</v>
      </c>
      <c r="K69" s="337">
        <v>69.084</v>
      </c>
      <c r="L69" s="337">
        <v>65.233</v>
      </c>
      <c r="M69" s="337">
        <v>66.321</v>
      </c>
      <c r="N69" s="337">
        <v>61</v>
      </c>
    </row>
    <row r="70" spans="1:14" ht="15" customHeight="1">
      <c r="A70" s="230"/>
      <c r="B70" s="160"/>
      <c r="C70" s="50"/>
      <c r="D70" s="239"/>
      <c r="E70" s="239"/>
      <c r="F70" s="239"/>
      <c r="G70" s="182"/>
      <c r="H70" s="239"/>
      <c r="I70" s="239"/>
      <c r="J70" s="239"/>
      <c r="K70" s="239"/>
      <c r="L70" s="239"/>
      <c r="M70" s="239"/>
      <c r="N70" s="239" t="s">
        <v>122</v>
      </c>
    </row>
    <row r="71" spans="1:14" ht="15">
      <c r="A71" s="230" t="s">
        <v>211</v>
      </c>
      <c r="B71" s="160">
        <v>67.42</v>
      </c>
      <c r="C71" s="160">
        <v>68.68</v>
      </c>
      <c r="D71" s="381">
        <f aca="true" t="shared" si="0" ref="D71:N71">100*D69/D68</f>
        <v>65.46160649837846</v>
      </c>
      <c r="E71" s="381">
        <f t="shared" si="0"/>
        <v>59.33059774620284</v>
      </c>
      <c r="F71" s="381">
        <f t="shared" si="0"/>
        <v>67.60342191180725</v>
      </c>
      <c r="G71" s="381">
        <f t="shared" si="0"/>
        <v>72.44897959183673</v>
      </c>
      <c r="H71" s="381">
        <f t="shared" si="0"/>
        <v>70.70707070707071</v>
      </c>
      <c r="I71" s="381">
        <f t="shared" si="0"/>
        <v>68.10105419588538</v>
      </c>
      <c r="J71" s="381">
        <f t="shared" si="0"/>
        <v>67.44555127462918</v>
      </c>
      <c r="K71" s="381">
        <f t="shared" si="0"/>
        <v>65.96894635320182</v>
      </c>
      <c r="L71" s="381">
        <f t="shared" si="0"/>
        <v>65.9538758631846</v>
      </c>
      <c r="M71" s="381">
        <f t="shared" si="0"/>
        <v>64.13030865630077</v>
      </c>
      <c r="N71" s="381">
        <f t="shared" si="0"/>
        <v>61.61616161616162</v>
      </c>
    </row>
    <row r="72" spans="1:13" ht="7.5" customHeight="1">
      <c r="A72" s="230"/>
      <c r="B72" s="89"/>
      <c r="C72" s="160"/>
      <c r="D72" s="160"/>
      <c r="E72" s="50"/>
      <c r="F72" s="182"/>
      <c r="G72" s="182"/>
      <c r="H72" s="182"/>
      <c r="I72" s="50"/>
      <c r="J72" s="50"/>
      <c r="K72" s="50"/>
      <c r="L72" s="50"/>
      <c r="M72" s="50"/>
    </row>
    <row r="73" spans="1:14" ht="17.25" customHeight="1">
      <c r="A73" s="128" t="s">
        <v>525</v>
      </c>
      <c r="B73" s="97"/>
      <c r="C73" s="50"/>
      <c r="D73" s="50"/>
      <c r="E73" s="96"/>
      <c r="F73" s="239"/>
      <c r="G73" s="239"/>
      <c r="H73" s="182"/>
      <c r="I73" s="239"/>
      <c r="J73" s="239"/>
      <c r="K73" s="239"/>
      <c r="L73" s="239"/>
      <c r="M73" s="239"/>
      <c r="N73" s="239" t="s">
        <v>0</v>
      </c>
    </row>
    <row r="74" spans="1:14" ht="15" customHeight="1">
      <c r="A74" s="230" t="s">
        <v>106</v>
      </c>
      <c r="B74" s="50">
        <v>102</v>
      </c>
      <c r="C74" s="160">
        <v>102.242</v>
      </c>
      <c r="D74" s="199">
        <v>113.805</v>
      </c>
      <c r="E74" s="199">
        <v>119</v>
      </c>
      <c r="F74" s="180">
        <v>129</v>
      </c>
      <c r="G74" s="180">
        <v>138</v>
      </c>
      <c r="H74" s="182">
        <v>139</v>
      </c>
      <c r="I74" s="182">
        <v>137</v>
      </c>
      <c r="J74" s="182">
        <v>137</v>
      </c>
      <c r="K74" s="182">
        <v>132</v>
      </c>
      <c r="L74" s="182">
        <v>132</v>
      </c>
      <c r="M74" s="182">
        <v>130</v>
      </c>
      <c r="N74" s="182">
        <v>119</v>
      </c>
    </row>
    <row r="75" spans="1:14" ht="15">
      <c r="A75" s="230" t="s">
        <v>107</v>
      </c>
      <c r="B75" s="50">
        <v>99</v>
      </c>
      <c r="C75" s="160">
        <v>95.525</v>
      </c>
      <c r="D75" s="199">
        <v>106.679</v>
      </c>
      <c r="E75" s="199">
        <v>116</v>
      </c>
      <c r="F75" s="180">
        <v>120</v>
      </c>
      <c r="G75" s="180">
        <v>133</v>
      </c>
      <c r="H75" s="182">
        <v>139</v>
      </c>
      <c r="I75" s="182">
        <v>136</v>
      </c>
      <c r="J75" s="182">
        <v>130</v>
      </c>
      <c r="K75" s="182">
        <v>120</v>
      </c>
      <c r="L75" s="182">
        <v>126</v>
      </c>
      <c r="M75" s="182">
        <v>125</v>
      </c>
      <c r="N75" s="182">
        <v>113</v>
      </c>
    </row>
    <row r="76" spans="1:14" ht="15">
      <c r="A76" s="230" t="s">
        <v>108</v>
      </c>
      <c r="B76" s="50">
        <v>48</v>
      </c>
      <c r="C76" s="160">
        <v>45.183</v>
      </c>
      <c r="D76" s="199">
        <v>50.141</v>
      </c>
      <c r="E76" s="199">
        <v>53</v>
      </c>
      <c r="F76" s="180">
        <v>53</v>
      </c>
      <c r="G76" s="180">
        <v>59</v>
      </c>
      <c r="H76" s="182">
        <v>62</v>
      </c>
      <c r="I76" s="182">
        <v>62</v>
      </c>
      <c r="J76" s="182">
        <v>61</v>
      </c>
      <c r="K76" s="182">
        <v>56</v>
      </c>
      <c r="L76" s="182">
        <v>58</v>
      </c>
      <c r="M76" s="182">
        <v>59</v>
      </c>
      <c r="N76" s="182">
        <v>54</v>
      </c>
    </row>
    <row r="77" spans="1:14" ht="15">
      <c r="A77" s="51"/>
      <c r="B77" s="50"/>
      <c r="C77" s="50"/>
      <c r="D77" s="239"/>
      <c r="E77" s="239"/>
      <c r="F77" s="239"/>
      <c r="G77" s="182"/>
      <c r="H77" s="182"/>
      <c r="I77" s="239"/>
      <c r="J77" s="239"/>
      <c r="K77" s="239"/>
      <c r="L77" s="239"/>
      <c r="M77" s="239"/>
      <c r="N77" s="239" t="s">
        <v>122</v>
      </c>
    </row>
    <row r="78" spans="1:14" ht="15">
      <c r="A78" s="51" t="s">
        <v>109</v>
      </c>
      <c r="B78" s="50">
        <v>48</v>
      </c>
      <c r="C78" s="160">
        <v>47.3</v>
      </c>
      <c r="D78" s="199">
        <v>47</v>
      </c>
      <c r="E78" s="199">
        <v>46</v>
      </c>
      <c r="F78" s="180">
        <v>45</v>
      </c>
      <c r="G78" s="180">
        <v>45</v>
      </c>
      <c r="H78" s="199">
        <v>45</v>
      </c>
      <c r="I78" s="199">
        <v>45.5</v>
      </c>
      <c r="J78" s="199">
        <v>47</v>
      </c>
      <c r="K78" s="199">
        <v>46</v>
      </c>
      <c r="L78" s="199">
        <v>46.5</v>
      </c>
      <c r="M78" s="199">
        <v>47</v>
      </c>
      <c r="N78" s="182">
        <v>47</v>
      </c>
    </row>
    <row r="79" spans="1:13" ht="15">
      <c r="A79" s="51"/>
      <c r="B79" s="95"/>
      <c r="C79" s="50"/>
      <c r="D79" s="50"/>
      <c r="E79" s="50"/>
      <c r="F79" s="182"/>
      <c r="G79" s="182"/>
      <c r="H79" s="182"/>
      <c r="I79" s="50"/>
      <c r="J79" s="50"/>
      <c r="K79" s="50"/>
      <c r="L79" s="50"/>
      <c r="M79" s="50"/>
    </row>
    <row r="80" spans="1:14" ht="15.75">
      <c r="A80" s="104" t="s">
        <v>110</v>
      </c>
      <c r="B80" s="50"/>
      <c r="C80" s="50"/>
      <c r="D80" s="50"/>
      <c r="E80" s="96"/>
      <c r="F80" s="239"/>
      <c r="G80" s="239"/>
      <c r="H80" s="182"/>
      <c r="I80" s="239"/>
      <c r="J80" s="239"/>
      <c r="K80" s="239"/>
      <c r="L80" s="239"/>
      <c r="M80" s="239"/>
      <c r="N80" s="239" t="s">
        <v>111</v>
      </c>
    </row>
    <row r="81" spans="1:14" ht="18">
      <c r="A81" s="51" t="s">
        <v>527</v>
      </c>
      <c r="B81" s="90">
        <v>368.3</v>
      </c>
      <c r="C81" s="90">
        <v>342.7</v>
      </c>
      <c r="D81" s="88">
        <v>343.2</v>
      </c>
      <c r="E81" s="88">
        <v>373.8</v>
      </c>
      <c r="F81" s="88">
        <v>370.2</v>
      </c>
      <c r="G81" s="88">
        <v>395.6</v>
      </c>
      <c r="H81" s="88">
        <v>402.7</v>
      </c>
      <c r="I81" s="88">
        <v>432.038</v>
      </c>
      <c r="J81" s="88">
        <v>446</v>
      </c>
      <c r="K81" s="88">
        <v>449.7</v>
      </c>
      <c r="L81" s="88">
        <v>463</v>
      </c>
      <c r="M81" s="88">
        <v>479</v>
      </c>
      <c r="N81" s="88">
        <v>473</v>
      </c>
    </row>
    <row r="82" spans="1:14" ht="15">
      <c r="A82" s="51" t="s">
        <v>112</v>
      </c>
      <c r="B82" s="50">
        <v>4.2</v>
      </c>
      <c r="C82" s="81">
        <v>4.524262</v>
      </c>
      <c r="D82" s="81">
        <v>3.9</v>
      </c>
      <c r="E82" s="80">
        <v>5.2</v>
      </c>
      <c r="F82" s="80">
        <v>5.6</v>
      </c>
      <c r="G82" s="180" t="s">
        <v>53</v>
      </c>
      <c r="H82" s="180" t="s">
        <v>53</v>
      </c>
      <c r="I82" s="180" t="s">
        <v>53</v>
      </c>
      <c r="J82" s="180" t="s">
        <v>53</v>
      </c>
      <c r="K82" s="180" t="s">
        <v>53</v>
      </c>
      <c r="L82" s="180" t="s">
        <v>53</v>
      </c>
      <c r="M82" s="180" t="s">
        <v>53</v>
      </c>
      <c r="N82" s="180" t="s">
        <v>53</v>
      </c>
    </row>
    <row r="83" spans="1:14" ht="15">
      <c r="A83" s="138" t="s">
        <v>5</v>
      </c>
      <c r="B83" s="348">
        <f>B81+B82</f>
        <v>372.5</v>
      </c>
      <c r="C83" s="348">
        <f>C81+C82</f>
        <v>347.224262</v>
      </c>
      <c r="D83" s="348">
        <f>D81+D82</f>
        <v>347.09999999999997</v>
      </c>
      <c r="E83" s="348">
        <f>E81+E82</f>
        <v>379</v>
      </c>
      <c r="F83" s="348">
        <f>F81+F82</f>
        <v>375.8</v>
      </c>
      <c r="G83" s="303" t="s">
        <v>53</v>
      </c>
      <c r="H83" s="303" t="s">
        <v>53</v>
      </c>
      <c r="I83" s="303" t="s">
        <v>53</v>
      </c>
      <c r="J83" s="303" t="s">
        <v>53</v>
      </c>
      <c r="K83" s="303" t="s">
        <v>53</v>
      </c>
      <c r="L83" s="303" t="s">
        <v>53</v>
      </c>
      <c r="M83" s="303" t="s">
        <v>53</v>
      </c>
      <c r="N83" s="303" t="s">
        <v>53</v>
      </c>
    </row>
    <row r="84" spans="13:16" ht="6" customHeight="1">
      <c r="M84" s="317"/>
      <c r="N84" s="317"/>
      <c r="P84" s="317"/>
    </row>
    <row r="85" spans="1:16" ht="12.75">
      <c r="A85" s="108" t="s">
        <v>547</v>
      </c>
      <c r="M85" s="317"/>
      <c r="N85" s="317"/>
      <c r="P85" s="317"/>
    </row>
    <row r="86" spans="1:16" ht="12.75">
      <c r="A86" s="108" t="s">
        <v>308</v>
      </c>
      <c r="M86" s="317"/>
      <c r="N86" s="317"/>
      <c r="P86" s="317"/>
    </row>
    <row r="87" spans="1:16" ht="12.75">
      <c r="A87" s="108" t="s">
        <v>528</v>
      </c>
      <c r="C87" s="318"/>
      <c r="D87" s="318"/>
      <c r="E87" s="318"/>
      <c r="F87" s="318"/>
      <c r="G87" s="318"/>
      <c r="H87" s="318"/>
      <c r="I87" s="318"/>
      <c r="J87" s="318"/>
      <c r="K87" s="318"/>
      <c r="M87" s="317"/>
      <c r="N87" s="317"/>
      <c r="P87" s="317"/>
    </row>
    <row r="88" spans="1:16" ht="12.75">
      <c r="A88" s="108" t="s">
        <v>529</v>
      </c>
      <c r="C88" s="318"/>
      <c r="D88" s="318"/>
      <c r="E88" s="318"/>
      <c r="F88" s="318"/>
      <c r="G88" s="318"/>
      <c r="H88" s="318"/>
      <c r="I88" s="318"/>
      <c r="J88" s="318"/>
      <c r="K88" s="318"/>
      <c r="M88" s="317"/>
      <c r="N88" s="317"/>
      <c r="P88" s="317"/>
    </row>
    <row r="89" spans="1:17" s="53" customFormat="1" ht="15" customHeight="1">
      <c r="A89" s="108" t="s">
        <v>530</v>
      </c>
      <c r="B89" s="108"/>
      <c r="C89" s="108"/>
      <c r="D89" s="108"/>
      <c r="E89" s="108"/>
      <c r="F89" s="108"/>
      <c r="G89" s="108"/>
      <c r="H89" s="108"/>
      <c r="I89" s="108"/>
      <c r="J89" s="108"/>
      <c r="K89" s="108"/>
      <c r="L89" s="108"/>
      <c r="M89" s="317"/>
      <c r="N89" s="317"/>
      <c r="P89" s="317"/>
      <c r="Q89" s="108"/>
    </row>
    <row r="90" s="51" customFormat="1" ht="15.75" customHeight="1"/>
    <row r="91" s="51" customFormat="1" ht="15.75" customHeight="1"/>
    <row r="92" s="51" customFormat="1" ht="27" customHeight="1"/>
    <row r="93" s="53" customFormat="1" ht="12.75"/>
    <row r="94" spans="1:2" s="53" customFormat="1" ht="12.75">
      <c r="A94" s="161"/>
      <c r="B94" s="161"/>
    </row>
    <row r="95" spans="1:2" s="53" customFormat="1" ht="12.75">
      <c r="A95" s="161"/>
      <c r="B95" s="161"/>
    </row>
    <row r="96" spans="1:2" s="53" customFormat="1" ht="12.75">
      <c r="A96" s="214"/>
      <c r="B96" s="214"/>
    </row>
    <row r="97" spans="1:2" s="53" customFormat="1" ht="12.75">
      <c r="A97" s="214"/>
      <c r="B97" s="214"/>
    </row>
    <row r="98" spans="1:2" s="53" customFormat="1" ht="9.75" customHeight="1">
      <c r="A98" s="214"/>
      <c r="B98" s="214"/>
    </row>
    <row r="99" spans="1:2" s="53" customFormat="1" ht="12.75">
      <c r="A99" s="214"/>
      <c r="B99" s="214"/>
    </row>
    <row r="100" s="53" customFormat="1" ht="12.75"/>
    <row r="101" s="53" customFormat="1" ht="12.75"/>
    <row r="102" s="53" customFormat="1" ht="12.75"/>
    <row r="104" s="53" customFormat="1" ht="12.75"/>
    <row r="105" s="53" customFormat="1" ht="12.75"/>
    <row r="106" spans="1:2" s="53" customFormat="1" ht="18">
      <c r="A106" s="103"/>
      <c r="B106" s="103"/>
    </row>
    <row r="107" spans="1:2" s="53" customFormat="1" ht="15">
      <c r="A107" s="51"/>
      <c r="B107" s="51"/>
    </row>
    <row r="108" spans="1:2" s="103" customFormat="1" ht="18">
      <c r="A108" s="51"/>
      <c r="B108" s="51"/>
    </row>
    <row r="109" s="51" customFormat="1" ht="21" customHeight="1"/>
    <row r="110" spans="1:2" s="53" customFormat="1" ht="15">
      <c r="A110" s="51"/>
      <c r="B110" s="51"/>
    </row>
    <row r="111" spans="1:2" s="53" customFormat="1" ht="15">
      <c r="A111" s="51"/>
      <c r="B111" s="51"/>
    </row>
    <row r="112" spans="1:2" s="53" customFormat="1" ht="15">
      <c r="A112" s="51"/>
      <c r="B112" s="51"/>
    </row>
    <row r="113" spans="1:2" s="53" customFormat="1" ht="15">
      <c r="A113" s="51"/>
      <c r="B113" s="51"/>
    </row>
    <row r="114" spans="1:2" s="53" customFormat="1" ht="15">
      <c r="A114" s="51"/>
      <c r="B114" s="51"/>
    </row>
    <row r="115" spans="1:2" s="53" customFormat="1" ht="15">
      <c r="A115" s="51"/>
      <c r="B115" s="51"/>
    </row>
    <row r="116" spans="1:2" s="53" customFormat="1" ht="15">
      <c r="A116" s="51"/>
      <c r="B116" s="51"/>
    </row>
    <row r="117" spans="1:2" s="53" customFormat="1" ht="15">
      <c r="A117" s="51"/>
      <c r="B117" s="51"/>
    </row>
    <row r="118" spans="1:2" s="53" customFormat="1" ht="15">
      <c r="A118" s="51"/>
      <c r="B118" s="51"/>
    </row>
    <row r="119" spans="1:2" s="53" customFormat="1" ht="15">
      <c r="A119" s="51"/>
      <c r="B119" s="51"/>
    </row>
    <row r="120" spans="1:2" s="53" customFormat="1" ht="15">
      <c r="A120" s="51"/>
      <c r="B120" s="51"/>
    </row>
    <row r="121" spans="1:2" s="53" customFormat="1" ht="15">
      <c r="A121" s="51"/>
      <c r="B121" s="51"/>
    </row>
    <row r="122" spans="1:2" s="53" customFormat="1" ht="15">
      <c r="A122" s="51"/>
      <c r="B122" s="51"/>
    </row>
    <row r="123" spans="1:2" s="53" customFormat="1" ht="15">
      <c r="A123" s="51"/>
      <c r="B123" s="51"/>
    </row>
    <row r="124" spans="1:2" s="53" customFormat="1" ht="15">
      <c r="A124" s="51"/>
      <c r="B124" s="51"/>
    </row>
    <row r="125" spans="1:2" s="53" customFormat="1" ht="15">
      <c r="A125" s="51"/>
      <c r="B125" s="51"/>
    </row>
    <row r="126" spans="1:2" s="53" customFormat="1" ht="15">
      <c r="A126" s="51"/>
      <c r="B126" s="51"/>
    </row>
    <row r="127" spans="1:2" s="53" customFormat="1" ht="15">
      <c r="A127" s="51"/>
      <c r="B127" s="51"/>
    </row>
    <row r="128" spans="1:2" s="53" customFormat="1" ht="15">
      <c r="A128" s="51"/>
      <c r="B128" s="51"/>
    </row>
    <row r="129" spans="1:2" s="53" customFormat="1" ht="15">
      <c r="A129" s="51"/>
      <c r="B129" s="51"/>
    </row>
    <row r="130" s="53" customFormat="1" ht="12.75"/>
    <row r="131" s="53" customFormat="1" ht="12.75"/>
    <row r="132" s="53" customFormat="1" ht="12.75"/>
    <row r="133" s="53" customFormat="1" ht="131.25" customHeight="1"/>
    <row r="134" s="53" customFormat="1" ht="12.75"/>
    <row r="135" spans="1:2" s="53" customFormat="1" ht="18">
      <c r="A135" s="103"/>
      <c r="B135" s="103"/>
    </row>
    <row r="136" spans="1:2" s="53" customFormat="1" ht="15.75">
      <c r="A136" s="128"/>
      <c r="B136" s="128"/>
    </row>
    <row r="137" spans="1:2" s="53" customFormat="1" ht="12.75">
      <c r="A137" s="380"/>
      <c r="B137" s="380"/>
    </row>
    <row r="138" spans="1:2" s="53" customFormat="1" ht="12.75">
      <c r="A138" s="214"/>
      <c r="B138" s="214"/>
    </row>
    <row r="139" spans="1:2" s="53" customFormat="1" ht="12.75">
      <c r="A139" s="214"/>
      <c r="B139" s="214"/>
    </row>
    <row r="140" spans="1:2" s="53" customFormat="1" ht="12.75">
      <c r="A140" s="214"/>
      <c r="B140" s="214"/>
    </row>
    <row r="141" s="53" customFormat="1" ht="12.75"/>
    <row r="142" s="53" customFormat="1" ht="12.75"/>
    <row r="143" s="53" customFormat="1" ht="12.75"/>
    <row r="144" s="53" customFormat="1" ht="12.75"/>
    <row r="145" s="53" customFormat="1" ht="12.75"/>
    <row r="146" s="53" customFormat="1" ht="12.75"/>
    <row r="147" s="53" customFormat="1" ht="12.75"/>
    <row r="148" s="53" customFormat="1" ht="12.75"/>
    <row r="149" spans="1:2" ht="27" customHeight="1">
      <c r="A149" s="50"/>
      <c r="B149" s="50"/>
    </row>
    <row r="150" spans="1:2" ht="15">
      <c r="A150" s="50"/>
      <c r="B150" s="50"/>
    </row>
    <row r="151" spans="1:2" s="53" customFormat="1" ht="18">
      <c r="A151" s="103"/>
      <c r="B151" s="103"/>
    </row>
    <row r="152" spans="1:2" s="53" customFormat="1" ht="18">
      <c r="A152" s="126"/>
      <c r="B152" s="126"/>
    </row>
    <row r="153" spans="1:2" s="53" customFormat="1" ht="15.75">
      <c r="A153" s="104"/>
      <c r="B153" s="104"/>
    </row>
    <row r="154" spans="1:2" s="53" customFormat="1" ht="15.75">
      <c r="A154" s="104"/>
      <c r="B154" s="104"/>
    </row>
    <row r="155" spans="1:2" s="53" customFormat="1" ht="15">
      <c r="A155" s="51"/>
      <c r="B155" s="51"/>
    </row>
    <row r="156" spans="1:2" s="53" customFormat="1" ht="15">
      <c r="A156" s="51"/>
      <c r="B156" s="51"/>
    </row>
    <row r="157" spans="1:2" s="53" customFormat="1" ht="15">
      <c r="A157" s="51"/>
      <c r="B157" s="51"/>
    </row>
    <row r="158" spans="1:2" s="53" customFormat="1" ht="15">
      <c r="A158" s="51"/>
      <c r="B158" s="51"/>
    </row>
    <row r="159" spans="1:2" s="53" customFormat="1" ht="15">
      <c r="A159" s="51"/>
      <c r="B159" s="51"/>
    </row>
    <row r="160" spans="1:2" s="53" customFormat="1" ht="15">
      <c r="A160" s="51"/>
      <c r="B160" s="51"/>
    </row>
    <row r="161" spans="1:2" s="53" customFormat="1" ht="15">
      <c r="A161" s="51"/>
      <c r="B161" s="51"/>
    </row>
    <row r="162" spans="1:2" s="53" customFormat="1" ht="15">
      <c r="A162" s="51"/>
      <c r="B162" s="51"/>
    </row>
    <row r="163" spans="1:2" s="53" customFormat="1" ht="15">
      <c r="A163" s="51"/>
      <c r="B163" s="51"/>
    </row>
    <row r="164" spans="1:2" s="53" customFormat="1" ht="15">
      <c r="A164" s="51"/>
      <c r="B164" s="51"/>
    </row>
    <row r="165" spans="1:2" s="53" customFormat="1" ht="15">
      <c r="A165" s="51"/>
      <c r="B165" s="51"/>
    </row>
    <row r="166" spans="1:2" s="53" customFormat="1" ht="15">
      <c r="A166" s="51"/>
      <c r="B166" s="51"/>
    </row>
    <row r="167" spans="1:2" s="53" customFormat="1" ht="15">
      <c r="A167" s="51"/>
      <c r="B167" s="51"/>
    </row>
    <row r="168" spans="1:2" s="53" customFormat="1" ht="15">
      <c r="A168" s="51"/>
      <c r="B168" s="51"/>
    </row>
    <row r="169" spans="1:2" s="53" customFormat="1" ht="15">
      <c r="A169" s="51"/>
      <c r="B169" s="51"/>
    </row>
    <row r="170" spans="1:2" s="53" customFormat="1" ht="15">
      <c r="A170" s="51"/>
      <c r="B170" s="51"/>
    </row>
    <row r="171" spans="1:2" s="53" customFormat="1" ht="15">
      <c r="A171" s="51"/>
      <c r="B171" s="51"/>
    </row>
    <row r="172" spans="1:2" s="53" customFormat="1" ht="15">
      <c r="A172" s="51"/>
      <c r="B172" s="51"/>
    </row>
    <row r="173" s="53" customFormat="1" ht="12.75"/>
    <row r="174" s="53" customFormat="1" ht="12.75"/>
    <row r="175" s="53" customFormat="1" ht="12.75"/>
    <row r="176" s="53" customFormat="1" ht="12.75"/>
    <row r="177" s="53" customFormat="1" ht="12.75"/>
    <row r="178" s="53" customFormat="1" ht="12.75"/>
    <row r="179" s="53" customFormat="1" ht="12.75"/>
    <row r="180" s="53" customFormat="1" ht="12.75"/>
    <row r="181" s="53" customFormat="1" ht="12.75"/>
    <row r="182" s="53" customFormat="1" ht="12.75"/>
    <row r="183" s="53" customFormat="1" ht="12.75"/>
    <row r="184" s="53" customFormat="1" ht="12.75"/>
    <row r="185" s="53" customFormat="1" ht="12.75"/>
    <row r="186" s="53" customFormat="1" ht="12.75"/>
    <row r="187" s="53" customFormat="1" ht="12.75"/>
    <row r="188" s="53" customFormat="1" ht="12.75"/>
    <row r="189" s="53" customFormat="1" ht="12.75"/>
    <row r="190" s="53" customFormat="1" ht="12.75"/>
    <row r="191" s="53" customFormat="1" ht="12.75"/>
    <row r="192" s="53" customFormat="1" ht="12.75"/>
    <row r="193" s="53" customFormat="1" ht="12.75"/>
    <row r="194" s="53" customFormat="1" ht="12.75"/>
  </sheetData>
  <sheetProtection/>
  <printOptions/>
  <pageMargins left="0.7480314960629921" right="0.35433070866141736" top="0.984251968503937" bottom="0.7874015748031497" header="0.5118110236220472" footer="0.5118110236220472"/>
  <pageSetup horizontalDpi="600" verticalDpi="600" orientation="portrait" paperSize="9" scale="51" r:id="rId1"/>
  <headerFooter alignWithMargins="0">
    <oddHeader>&amp;R&amp;"Arial,Bold"&amp;14ROAD TRANSPORT VEHICLES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2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39.421875" style="0" customWidth="1"/>
    <col min="2" max="2" width="15.00390625" style="0" customWidth="1"/>
    <col min="3" max="3" width="11.421875" style="0" customWidth="1"/>
    <col min="4" max="4" width="10.57421875" style="359" customWidth="1"/>
    <col min="5" max="5" width="2.7109375" style="359" customWidth="1"/>
    <col min="6" max="6" width="15.140625" style="0" customWidth="1"/>
    <col min="7" max="7" width="11.28125" style="0" customWidth="1"/>
    <col min="8" max="8" width="9.28125" style="359" bestFit="1" customWidth="1"/>
    <col min="9" max="9" width="2.7109375" style="377" customWidth="1"/>
    <col min="10" max="10" width="14.57421875" style="0" customWidth="1"/>
    <col min="11" max="11" width="11.28125" style="0" customWidth="1"/>
    <col min="12" max="12" width="9.28125" style="359" bestFit="1" customWidth="1"/>
  </cols>
  <sheetData>
    <row r="1" spans="1:12" ht="18">
      <c r="A1" s="371" t="s">
        <v>610</v>
      </c>
      <c r="B1" s="264"/>
      <c r="C1" s="264"/>
      <c r="D1" s="358"/>
      <c r="E1" s="358"/>
      <c r="F1" s="264"/>
      <c r="G1" s="264"/>
      <c r="H1" s="358"/>
      <c r="I1" s="375"/>
      <c r="J1" s="264"/>
      <c r="K1" s="264"/>
      <c r="L1" s="358"/>
    </row>
    <row r="2" spans="1:12" ht="15.75">
      <c r="A2" s="227" t="s">
        <v>339</v>
      </c>
      <c r="B2" s="361"/>
      <c r="C2" s="362" t="s">
        <v>473</v>
      </c>
      <c r="D2" s="363"/>
      <c r="E2" s="373"/>
      <c r="F2" s="364"/>
      <c r="G2" s="362" t="s">
        <v>474</v>
      </c>
      <c r="H2" s="363"/>
      <c r="I2" s="376"/>
      <c r="J2" s="364"/>
      <c r="K2" s="362" t="s">
        <v>475</v>
      </c>
      <c r="L2" s="365"/>
    </row>
    <row r="3" spans="1:12" ht="31.5">
      <c r="A3" s="361" t="s">
        <v>339</v>
      </c>
      <c r="B3" s="369" t="s">
        <v>288</v>
      </c>
      <c r="C3" s="369" t="s">
        <v>476</v>
      </c>
      <c r="D3" s="372" t="s">
        <v>109</v>
      </c>
      <c r="E3" s="374"/>
      <c r="F3" s="369" t="s">
        <v>288</v>
      </c>
      <c r="G3" s="369" t="s">
        <v>476</v>
      </c>
      <c r="H3" s="372" t="s">
        <v>109</v>
      </c>
      <c r="I3" s="374"/>
      <c r="J3" s="369" t="s">
        <v>288</v>
      </c>
      <c r="K3" s="369" t="s">
        <v>476</v>
      </c>
      <c r="L3" s="372" t="s">
        <v>109</v>
      </c>
    </row>
    <row r="4" spans="1:14" ht="15">
      <c r="A4" s="51" t="s">
        <v>626</v>
      </c>
      <c r="B4" s="555">
        <v>1732</v>
      </c>
      <c r="C4" s="555">
        <v>918</v>
      </c>
      <c r="D4" s="556">
        <v>53.00230946882217</v>
      </c>
      <c r="E4" s="557"/>
      <c r="F4" s="555">
        <v>1956</v>
      </c>
      <c r="G4" s="555">
        <v>842</v>
      </c>
      <c r="H4" s="556">
        <v>43.04703476482618</v>
      </c>
      <c r="I4" s="557"/>
      <c r="J4" s="555">
        <v>3688</v>
      </c>
      <c r="K4" s="555">
        <v>1760</v>
      </c>
      <c r="L4" s="556">
        <v>47.72234273318872</v>
      </c>
      <c r="M4">
        <f aca="true" t="shared" si="0" ref="M4:M67">RANK(L4,$L$4:$L$86)</f>
        <v>69</v>
      </c>
      <c r="N4">
        <f>IF(J4&gt;50,1,0)</f>
        <v>1</v>
      </c>
    </row>
    <row r="5" spans="1:14" ht="15">
      <c r="A5" s="546" t="s">
        <v>627</v>
      </c>
      <c r="B5" s="555">
        <v>1870</v>
      </c>
      <c r="C5" s="555">
        <v>1023</v>
      </c>
      <c r="D5" s="556">
        <v>54.70588235294118</v>
      </c>
      <c r="E5" s="557"/>
      <c r="F5" s="555">
        <v>2049</v>
      </c>
      <c r="G5" s="555">
        <v>972</v>
      </c>
      <c r="H5" s="556">
        <v>47.43777452415812</v>
      </c>
      <c r="I5" s="557"/>
      <c r="J5" s="555">
        <v>3919</v>
      </c>
      <c r="K5" s="555">
        <v>1995</v>
      </c>
      <c r="L5" s="556">
        <v>50.905843327379436</v>
      </c>
      <c r="M5">
        <f t="shared" si="0"/>
        <v>55</v>
      </c>
      <c r="N5">
        <f aca="true" t="shared" si="1" ref="N5:N68">IF(J5&gt;50,1,0)</f>
        <v>1</v>
      </c>
    </row>
    <row r="6" spans="1:18" ht="15">
      <c r="A6" s="547" t="s">
        <v>628</v>
      </c>
      <c r="B6" s="555">
        <v>57</v>
      </c>
      <c r="C6" s="555">
        <v>25</v>
      </c>
      <c r="D6" s="556">
        <v>43.859649122807014</v>
      </c>
      <c r="E6" s="557"/>
      <c r="F6" s="555">
        <v>47</v>
      </c>
      <c r="G6" s="555">
        <v>24</v>
      </c>
      <c r="H6" s="556">
        <v>51.06382978723404</v>
      </c>
      <c r="I6" s="557"/>
      <c r="J6" s="555">
        <v>104</v>
      </c>
      <c r="K6" s="555">
        <v>49</v>
      </c>
      <c r="L6" s="556">
        <v>47.11538461538462</v>
      </c>
      <c r="M6">
        <f t="shared" si="0"/>
        <v>72</v>
      </c>
      <c r="N6">
        <f t="shared" si="1"/>
        <v>1</v>
      </c>
      <c r="P6" s="360"/>
      <c r="Q6" s="360"/>
      <c r="R6" s="360"/>
    </row>
    <row r="7" spans="1:18" ht="15">
      <c r="A7" s="546" t="s">
        <v>629</v>
      </c>
      <c r="B7" s="555">
        <v>1927</v>
      </c>
      <c r="C7" s="555">
        <v>924</v>
      </c>
      <c r="D7" s="556">
        <v>47.95018162947587</v>
      </c>
      <c r="E7" s="557"/>
      <c r="F7" s="555">
        <v>2088</v>
      </c>
      <c r="G7" s="555">
        <v>869</v>
      </c>
      <c r="H7" s="556">
        <v>41.61877394636015</v>
      </c>
      <c r="I7" s="557"/>
      <c r="J7" s="555">
        <v>4015</v>
      </c>
      <c r="K7" s="555">
        <v>1793</v>
      </c>
      <c r="L7" s="556">
        <v>44.657534246575345</v>
      </c>
      <c r="M7">
        <f t="shared" si="0"/>
        <v>76</v>
      </c>
      <c r="N7">
        <f t="shared" si="1"/>
        <v>1</v>
      </c>
      <c r="P7" s="360"/>
      <c r="Q7" s="360"/>
      <c r="R7" s="360"/>
    </row>
    <row r="8" spans="1:14" ht="15">
      <c r="A8" s="548" t="s">
        <v>477</v>
      </c>
      <c r="B8" s="555">
        <v>349</v>
      </c>
      <c r="C8" s="555">
        <v>195</v>
      </c>
      <c r="D8" s="556">
        <v>55.873925501432666</v>
      </c>
      <c r="E8" s="557"/>
      <c r="F8" s="555">
        <v>399</v>
      </c>
      <c r="G8" s="555">
        <v>209</v>
      </c>
      <c r="H8" s="556">
        <v>52.38095238095239</v>
      </c>
      <c r="I8" s="557"/>
      <c r="J8" s="555">
        <v>748</v>
      </c>
      <c r="K8" s="555">
        <v>404</v>
      </c>
      <c r="L8" s="556">
        <v>54.01069518716577</v>
      </c>
      <c r="M8">
        <f t="shared" si="0"/>
        <v>46</v>
      </c>
      <c r="N8">
        <f t="shared" si="1"/>
        <v>1</v>
      </c>
    </row>
    <row r="9" spans="1:14" ht="15">
      <c r="A9" s="546" t="s">
        <v>630</v>
      </c>
      <c r="B9" s="555">
        <v>305</v>
      </c>
      <c r="C9" s="555">
        <v>195</v>
      </c>
      <c r="D9" s="556">
        <v>63.9344262295082</v>
      </c>
      <c r="E9" s="557"/>
      <c r="F9" s="555">
        <v>367</v>
      </c>
      <c r="G9" s="555">
        <v>186</v>
      </c>
      <c r="H9" s="556">
        <v>50.68119891008175</v>
      </c>
      <c r="I9" s="557"/>
      <c r="J9" s="555">
        <v>672</v>
      </c>
      <c r="K9" s="555">
        <v>381</v>
      </c>
      <c r="L9" s="556">
        <v>56.69642857142857</v>
      </c>
      <c r="M9">
        <f t="shared" si="0"/>
        <v>37</v>
      </c>
      <c r="N9">
        <f t="shared" si="1"/>
        <v>1</v>
      </c>
    </row>
    <row r="10" spans="1:14" ht="15">
      <c r="A10" s="548" t="s">
        <v>631</v>
      </c>
      <c r="B10" s="555">
        <v>965</v>
      </c>
      <c r="C10" s="555">
        <v>530</v>
      </c>
      <c r="D10" s="556">
        <v>54.92227979274611</v>
      </c>
      <c r="E10" s="557"/>
      <c r="F10" s="555">
        <v>1155</v>
      </c>
      <c r="G10" s="555">
        <v>533</v>
      </c>
      <c r="H10" s="556">
        <v>46.14718614718615</v>
      </c>
      <c r="I10" s="557"/>
      <c r="J10" s="555">
        <v>2120</v>
      </c>
      <c r="K10" s="555">
        <v>1063</v>
      </c>
      <c r="L10" s="556">
        <v>50.14150943396226</v>
      </c>
      <c r="M10">
        <f t="shared" si="0"/>
        <v>59</v>
      </c>
      <c r="N10">
        <f t="shared" si="1"/>
        <v>1</v>
      </c>
    </row>
    <row r="11" spans="1:14" ht="15">
      <c r="A11" s="546" t="s">
        <v>478</v>
      </c>
      <c r="B11" s="555">
        <v>17</v>
      </c>
      <c r="C11" s="555">
        <v>14</v>
      </c>
      <c r="D11" s="556">
        <v>82.3529411764706</v>
      </c>
      <c r="E11" s="557"/>
      <c r="F11" s="555">
        <v>28</v>
      </c>
      <c r="G11" s="555">
        <v>17</v>
      </c>
      <c r="H11" s="556">
        <v>60.714285714285715</v>
      </c>
      <c r="I11" s="557"/>
      <c r="J11" s="555">
        <v>45</v>
      </c>
      <c r="K11" s="555">
        <v>31</v>
      </c>
      <c r="L11" s="556">
        <v>68.88888888888889</v>
      </c>
      <c r="M11">
        <f t="shared" si="0"/>
        <v>9</v>
      </c>
      <c r="N11">
        <f t="shared" si="1"/>
        <v>0</v>
      </c>
    </row>
    <row r="12" spans="1:14" ht="15">
      <c r="A12" s="548" t="s">
        <v>479</v>
      </c>
      <c r="B12" s="555">
        <v>64</v>
      </c>
      <c r="C12" s="555">
        <v>45</v>
      </c>
      <c r="D12" s="556">
        <v>70.3125</v>
      </c>
      <c r="E12" s="557"/>
      <c r="F12" s="555">
        <v>76</v>
      </c>
      <c r="G12" s="555">
        <v>47</v>
      </c>
      <c r="H12" s="556">
        <v>61.84210526315789</v>
      </c>
      <c r="I12" s="557"/>
      <c r="J12" s="555">
        <v>140</v>
      </c>
      <c r="K12" s="555">
        <v>92</v>
      </c>
      <c r="L12" s="556">
        <v>65.71428571428572</v>
      </c>
      <c r="M12">
        <f t="shared" si="0"/>
        <v>14</v>
      </c>
      <c r="N12">
        <f t="shared" si="1"/>
        <v>1</v>
      </c>
    </row>
    <row r="13" spans="1:14" ht="15">
      <c r="A13" s="546" t="s">
        <v>480</v>
      </c>
      <c r="B13" s="555">
        <v>152</v>
      </c>
      <c r="C13" s="555">
        <v>98</v>
      </c>
      <c r="D13" s="556">
        <v>64.47368421052632</v>
      </c>
      <c r="E13" s="557"/>
      <c r="F13" s="555">
        <v>151</v>
      </c>
      <c r="G13" s="555">
        <v>90</v>
      </c>
      <c r="H13" s="556">
        <v>59.602649006622514</v>
      </c>
      <c r="I13" s="557"/>
      <c r="J13" s="555">
        <v>303</v>
      </c>
      <c r="K13" s="555">
        <v>188</v>
      </c>
      <c r="L13" s="556">
        <v>62.04620462046205</v>
      </c>
      <c r="M13">
        <f t="shared" si="0"/>
        <v>23</v>
      </c>
      <c r="N13">
        <f t="shared" si="1"/>
        <v>1</v>
      </c>
    </row>
    <row r="14" spans="1:14" ht="15">
      <c r="A14" s="548" t="s">
        <v>632</v>
      </c>
      <c r="B14" s="555">
        <v>13</v>
      </c>
      <c r="C14" s="555">
        <v>10</v>
      </c>
      <c r="D14" s="556">
        <v>76.92307692307692</v>
      </c>
      <c r="E14" s="557"/>
      <c r="F14" s="555">
        <v>10</v>
      </c>
      <c r="G14" s="555">
        <v>9</v>
      </c>
      <c r="H14" s="556">
        <v>90</v>
      </c>
      <c r="I14" s="557"/>
      <c r="J14" s="555">
        <v>23</v>
      </c>
      <c r="K14" s="555">
        <v>19</v>
      </c>
      <c r="L14" s="556">
        <v>82.60869565217392</v>
      </c>
      <c r="M14">
        <f t="shared" si="0"/>
        <v>2</v>
      </c>
      <c r="N14">
        <f t="shared" si="1"/>
        <v>0</v>
      </c>
    </row>
    <row r="15" spans="1:14" ht="15">
      <c r="A15" s="546" t="s">
        <v>633</v>
      </c>
      <c r="B15" s="555">
        <v>1749</v>
      </c>
      <c r="C15" s="555">
        <v>909</v>
      </c>
      <c r="D15" s="556">
        <v>51.97255574614065</v>
      </c>
      <c r="E15" s="557"/>
      <c r="F15" s="555">
        <v>2098</v>
      </c>
      <c r="G15" s="555">
        <v>947</v>
      </c>
      <c r="H15" s="556">
        <v>45.13822688274548</v>
      </c>
      <c r="I15" s="557"/>
      <c r="J15" s="555">
        <v>3847</v>
      </c>
      <c r="K15" s="555">
        <v>1856</v>
      </c>
      <c r="L15" s="556">
        <v>48.24538601507668</v>
      </c>
      <c r="M15">
        <f t="shared" si="0"/>
        <v>67</v>
      </c>
      <c r="N15">
        <f t="shared" si="1"/>
        <v>1</v>
      </c>
    </row>
    <row r="16" spans="1:14" ht="15">
      <c r="A16" s="548" t="s">
        <v>506</v>
      </c>
      <c r="B16" s="555">
        <v>32</v>
      </c>
      <c r="C16" s="555">
        <v>17</v>
      </c>
      <c r="D16" s="556">
        <v>53.125</v>
      </c>
      <c r="E16" s="557"/>
      <c r="F16" s="555">
        <v>55</v>
      </c>
      <c r="G16" s="555">
        <v>34</v>
      </c>
      <c r="H16" s="556">
        <v>61.81818181818182</v>
      </c>
      <c r="I16" s="557"/>
      <c r="J16" s="555">
        <v>87</v>
      </c>
      <c r="K16" s="555">
        <v>51</v>
      </c>
      <c r="L16" s="556">
        <v>58.62068965517241</v>
      </c>
      <c r="M16">
        <f t="shared" si="0"/>
        <v>34</v>
      </c>
      <c r="N16">
        <f t="shared" si="1"/>
        <v>1</v>
      </c>
    </row>
    <row r="17" spans="1:14" ht="15">
      <c r="A17" s="546" t="s">
        <v>481</v>
      </c>
      <c r="B17" s="555">
        <v>29</v>
      </c>
      <c r="C17" s="555">
        <v>24</v>
      </c>
      <c r="D17" s="556">
        <v>82.75862068965517</v>
      </c>
      <c r="E17" s="557"/>
      <c r="F17" s="555">
        <v>24</v>
      </c>
      <c r="G17" s="555">
        <v>13</v>
      </c>
      <c r="H17" s="556">
        <v>54.16666666666667</v>
      </c>
      <c r="I17" s="557"/>
      <c r="J17" s="555">
        <v>53</v>
      </c>
      <c r="K17" s="555">
        <v>37</v>
      </c>
      <c r="L17" s="556">
        <v>69.81132075471697</v>
      </c>
      <c r="M17">
        <f t="shared" si="0"/>
        <v>7</v>
      </c>
      <c r="N17">
        <f t="shared" si="1"/>
        <v>1</v>
      </c>
    </row>
    <row r="18" spans="1:14" ht="15">
      <c r="A18" s="195" t="s">
        <v>507</v>
      </c>
      <c r="B18" s="555">
        <v>130</v>
      </c>
      <c r="C18" s="555">
        <v>72</v>
      </c>
      <c r="D18" s="556">
        <v>55.38461538461538</v>
      </c>
      <c r="E18" s="557"/>
      <c r="F18" s="555">
        <v>153</v>
      </c>
      <c r="G18" s="555">
        <v>74</v>
      </c>
      <c r="H18" s="556">
        <v>48.36601307189542</v>
      </c>
      <c r="I18" s="557"/>
      <c r="J18" s="555">
        <v>283</v>
      </c>
      <c r="K18" s="555">
        <v>146</v>
      </c>
      <c r="L18" s="556">
        <v>51.590106007067135</v>
      </c>
      <c r="M18">
        <f t="shared" si="0"/>
        <v>54</v>
      </c>
      <c r="N18">
        <f t="shared" si="1"/>
        <v>1</v>
      </c>
    </row>
    <row r="19" spans="1:14" ht="15">
      <c r="A19" s="546" t="s">
        <v>634</v>
      </c>
      <c r="B19" s="555">
        <v>282</v>
      </c>
      <c r="C19" s="555">
        <v>157</v>
      </c>
      <c r="D19" s="556">
        <v>55.67375886524823</v>
      </c>
      <c r="E19" s="557"/>
      <c r="F19" s="555">
        <v>259</v>
      </c>
      <c r="G19" s="555">
        <v>108</v>
      </c>
      <c r="H19" s="556">
        <v>41.6988416988417</v>
      </c>
      <c r="I19" s="557"/>
      <c r="J19" s="555">
        <v>541</v>
      </c>
      <c r="K19" s="555">
        <v>265</v>
      </c>
      <c r="L19" s="556">
        <v>48.98336414048059</v>
      </c>
      <c r="M19">
        <f t="shared" si="0"/>
        <v>64</v>
      </c>
      <c r="N19">
        <f t="shared" si="1"/>
        <v>1</v>
      </c>
    </row>
    <row r="20" spans="1:14" ht="15">
      <c r="A20" s="548" t="s">
        <v>482</v>
      </c>
      <c r="B20" s="555">
        <v>65</v>
      </c>
      <c r="C20" s="555">
        <v>49</v>
      </c>
      <c r="D20" s="556">
        <v>75.38461538461539</v>
      </c>
      <c r="E20" s="557"/>
      <c r="F20" s="555">
        <v>49</v>
      </c>
      <c r="G20" s="555">
        <v>31</v>
      </c>
      <c r="H20" s="556">
        <v>63.26530612244898</v>
      </c>
      <c r="I20" s="557"/>
      <c r="J20" s="555">
        <v>114</v>
      </c>
      <c r="K20" s="555">
        <v>80</v>
      </c>
      <c r="L20" s="556">
        <v>70.17543859649123</v>
      </c>
      <c r="M20">
        <f t="shared" si="0"/>
        <v>5</v>
      </c>
      <c r="N20">
        <f t="shared" si="1"/>
        <v>1</v>
      </c>
    </row>
    <row r="21" spans="1:14" ht="15">
      <c r="A21" s="546" t="s">
        <v>635</v>
      </c>
      <c r="B21" s="555">
        <v>229</v>
      </c>
      <c r="C21" s="555">
        <v>115</v>
      </c>
      <c r="D21" s="556">
        <v>50.21834061135372</v>
      </c>
      <c r="E21" s="557"/>
      <c r="F21" s="555">
        <v>191</v>
      </c>
      <c r="G21" s="555">
        <v>102</v>
      </c>
      <c r="H21" s="556">
        <v>53.40314136125655</v>
      </c>
      <c r="I21" s="557"/>
      <c r="J21" s="555">
        <v>420</v>
      </c>
      <c r="K21" s="555">
        <v>217</v>
      </c>
      <c r="L21" s="556">
        <v>51.66666666666667</v>
      </c>
      <c r="M21">
        <f t="shared" si="0"/>
        <v>53</v>
      </c>
      <c r="N21">
        <f t="shared" si="1"/>
        <v>1</v>
      </c>
    </row>
    <row r="22" spans="1:14" ht="15">
      <c r="A22" s="548" t="s">
        <v>483</v>
      </c>
      <c r="B22" s="555">
        <v>104</v>
      </c>
      <c r="C22" s="555">
        <v>62</v>
      </c>
      <c r="D22" s="556">
        <v>59.61538461538462</v>
      </c>
      <c r="E22" s="557"/>
      <c r="F22" s="555">
        <v>93</v>
      </c>
      <c r="G22" s="555">
        <v>45</v>
      </c>
      <c r="H22" s="556">
        <v>48.38709677419355</v>
      </c>
      <c r="I22" s="557"/>
      <c r="J22" s="555">
        <v>197</v>
      </c>
      <c r="K22" s="555">
        <v>107</v>
      </c>
      <c r="L22" s="556">
        <v>54.31472081218274</v>
      </c>
      <c r="M22">
        <f t="shared" si="0"/>
        <v>43</v>
      </c>
      <c r="N22">
        <f t="shared" si="1"/>
        <v>1</v>
      </c>
    </row>
    <row r="23" spans="1:14" ht="15">
      <c r="A23" s="546" t="s">
        <v>636</v>
      </c>
      <c r="B23" s="555">
        <v>333</v>
      </c>
      <c r="C23" s="555">
        <v>215</v>
      </c>
      <c r="D23" s="556">
        <v>64.56456456456456</v>
      </c>
      <c r="E23" s="557"/>
      <c r="F23" s="555">
        <v>426</v>
      </c>
      <c r="G23" s="555">
        <v>230</v>
      </c>
      <c r="H23" s="556">
        <v>53.990610328638496</v>
      </c>
      <c r="I23" s="557"/>
      <c r="J23" s="555">
        <v>759</v>
      </c>
      <c r="K23" s="555">
        <v>445</v>
      </c>
      <c r="L23" s="556">
        <v>58.62977602108037</v>
      </c>
      <c r="M23">
        <f t="shared" si="0"/>
        <v>33</v>
      </c>
      <c r="N23">
        <f t="shared" si="1"/>
        <v>1</v>
      </c>
    </row>
    <row r="24" spans="1:14" ht="15">
      <c r="A24" s="548" t="s">
        <v>637</v>
      </c>
      <c r="B24" s="555">
        <v>729</v>
      </c>
      <c r="C24" s="555">
        <v>374</v>
      </c>
      <c r="D24" s="556">
        <v>51.30315500685872</v>
      </c>
      <c r="E24" s="557"/>
      <c r="F24" s="555">
        <v>791</v>
      </c>
      <c r="G24" s="555">
        <v>347</v>
      </c>
      <c r="H24" s="556">
        <v>43.8685208596713</v>
      </c>
      <c r="I24" s="557"/>
      <c r="J24" s="555">
        <v>1520</v>
      </c>
      <c r="K24" s="555">
        <v>721</v>
      </c>
      <c r="L24" s="556">
        <v>47.434210526315795</v>
      </c>
      <c r="M24">
        <f t="shared" si="0"/>
        <v>70</v>
      </c>
      <c r="N24">
        <f t="shared" si="1"/>
        <v>1</v>
      </c>
    </row>
    <row r="25" spans="1:14" ht="15">
      <c r="A25" s="546" t="s">
        <v>638</v>
      </c>
      <c r="B25" s="555">
        <v>784</v>
      </c>
      <c r="C25" s="555">
        <v>413</v>
      </c>
      <c r="D25" s="556">
        <v>52.67857142857143</v>
      </c>
      <c r="E25" s="557"/>
      <c r="F25" s="555">
        <v>823</v>
      </c>
      <c r="G25" s="555">
        <v>399</v>
      </c>
      <c r="H25" s="556">
        <v>48.48116646415553</v>
      </c>
      <c r="I25" s="557"/>
      <c r="J25" s="555">
        <v>1607</v>
      </c>
      <c r="K25" s="555">
        <v>812</v>
      </c>
      <c r="L25" s="556">
        <v>50.52893590541382</v>
      </c>
      <c r="M25">
        <f t="shared" si="0"/>
        <v>57</v>
      </c>
      <c r="N25">
        <f t="shared" si="1"/>
        <v>1</v>
      </c>
    </row>
    <row r="26" spans="1:14" ht="15">
      <c r="A26" s="548" t="s">
        <v>639</v>
      </c>
      <c r="B26" s="555">
        <v>1993</v>
      </c>
      <c r="C26" s="555">
        <v>1056</v>
      </c>
      <c r="D26" s="556">
        <v>52.98544907175113</v>
      </c>
      <c r="E26" s="557"/>
      <c r="F26" s="555">
        <v>2216</v>
      </c>
      <c r="G26" s="555">
        <v>1034</v>
      </c>
      <c r="H26" s="556">
        <v>46.66064981949458</v>
      </c>
      <c r="I26" s="557"/>
      <c r="J26" s="555">
        <v>4209</v>
      </c>
      <c r="K26" s="555">
        <v>2090</v>
      </c>
      <c r="L26" s="556">
        <v>49.655500118793064</v>
      </c>
      <c r="M26">
        <f t="shared" si="0"/>
        <v>60</v>
      </c>
      <c r="N26">
        <f t="shared" si="1"/>
        <v>1</v>
      </c>
    </row>
    <row r="27" spans="1:14" ht="15">
      <c r="A27" s="546" t="s">
        <v>640</v>
      </c>
      <c r="B27" s="555">
        <v>1346</v>
      </c>
      <c r="C27" s="555">
        <v>606</v>
      </c>
      <c r="D27" s="556">
        <v>45.022288261515605</v>
      </c>
      <c r="E27" s="557"/>
      <c r="F27" s="555">
        <v>1513</v>
      </c>
      <c r="G27" s="555">
        <v>638</v>
      </c>
      <c r="H27" s="556">
        <v>42.16787838730998</v>
      </c>
      <c r="I27" s="557"/>
      <c r="J27" s="555">
        <v>2859</v>
      </c>
      <c r="K27" s="555">
        <v>1244</v>
      </c>
      <c r="L27" s="556">
        <v>43.5117173837006</v>
      </c>
      <c r="M27">
        <f t="shared" si="0"/>
        <v>77</v>
      </c>
      <c r="N27">
        <f t="shared" si="1"/>
        <v>1</v>
      </c>
    </row>
    <row r="28" spans="1:14" ht="15">
      <c r="A28" s="548" t="s">
        <v>484</v>
      </c>
      <c r="B28" s="555">
        <v>93</v>
      </c>
      <c r="C28" s="555">
        <v>61</v>
      </c>
      <c r="D28" s="556">
        <v>65.59139784946237</v>
      </c>
      <c r="E28" s="557"/>
      <c r="F28" s="555">
        <v>116</v>
      </c>
      <c r="G28" s="555">
        <v>72</v>
      </c>
      <c r="H28" s="556">
        <v>62.068965517241374</v>
      </c>
      <c r="I28" s="557"/>
      <c r="J28" s="555">
        <v>209</v>
      </c>
      <c r="K28" s="555">
        <v>133</v>
      </c>
      <c r="L28" s="556">
        <v>63.63636363636364</v>
      </c>
      <c r="M28">
        <f t="shared" si="0"/>
        <v>19</v>
      </c>
      <c r="N28">
        <f t="shared" si="1"/>
        <v>1</v>
      </c>
    </row>
    <row r="29" spans="1:14" ht="15">
      <c r="A29" s="546" t="s">
        <v>485</v>
      </c>
      <c r="B29" s="555">
        <v>76</v>
      </c>
      <c r="C29" s="555">
        <v>42</v>
      </c>
      <c r="D29" s="556">
        <v>55.26315789473684</v>
      </c>
      <c r="E29" s="557"/>
      <c r="F29" s="555">
        <v>101</v>
      </c>
      <c r="G29" s="555">
        <v>54</v>
      </c>
      <c r="H29" s="556">
        <v>53.46534653465346</v>
      </c>
      <c r="I29" s="557"/>
      <c r="J29" s="555">
        <v>177</v>
      </c>
      <c r="K29" s="555">
        <v>96</v>
      </c>
      <c r="L29" s="556">
        <v>54.23728813559322</v>
      </c>
      <c r="M29">
        <f t="shared" si="0"/>
        <v>44</v>
      </c>
      <c r="N29">
        <f t="shared" si="1"/>
        <v>1</v>
      </c>
    </row>
    <row r="30" spans="1:14" ht="15">
      <c r="A30" s="548" t="s">
        <v>641</v>
      </c>
      <c r="B30" s="555">
        <v>2832</v>
      </c>
      <c r="C30" s="555">
        <v>1257</v>
      </c>
      <c r="D30" s="556">
        <v>44.38559322033899</v>
      </c>
      <c r="E30" s="557"/>
      <c r="F30" s="555">
        <v>2906</v>
      </c>
      <c r="G30" s="555">
        <v>1191</v>
      </c>
      <c r="H30" s="556">
        <v>40.984170681348935</v>
      </c>
      <c r="I30" s="557"/>
      <c r="J30" s="555">
        <v>5738</v>
      </c>
      <c r="K30" s="555">
        <v>2448</v>
      </c>
      <c r="L30" s="556">
        <v>42.66294876263506</v>
      </c>
      <c r="M30">
        <f t="shared" si="0"/>
        <v>79</v>
      </c>
      <c r="N30">
        <f t="shared" si="1"/>
        <v>1</v>
      </c>
    </row>
    <row r="31" spans="1:14" ht="15">
      <c r="A31" s="546" t="s">
        <v>642</v>
      </c>
      <c r="B31" s="555">
        <v>3310</v>
      </c>
      <c r="C31" s="555">
        <v>1728</v>
      </c>
      <c r="D31" s="556">
        <v>52.205438066465256</v>
      </c>
      <c r="E31" s="557"/>
      <c r="F31" s="555">
        <v>3702</v>
      </c>
      <c r="G31" s="555">
        <v>1726</v>
      </c>
      <c r="H31" s="556">
        <v>46.62344678552134</v>
      </c>
      <c r="I31" s="557"/>
      <c r="J31" s="555">
        <v>7012</v>
      </c>
      <c r="K31" s="555">
        <v>3454</v>
      </c>
      <c r="L31" s="556">
        <v>49.258414147176275</v>
      </c>
      <c r="M31">
        <f t="shared" si="0"/>
        <v>63</v>
      </c>
      <c r="N31">
        <f t="shared" si="1"/>
        <v>1</v>
      </c>
    </row>
    <row r="32" spans="1:14" ht="15">
      <c r="A32" s="548" t="s">
        <v>643</v>
      </c>
      <c r="B32" s="555">
        <v>626</v>
      </c>
      <c r="C32" s="555">
        <v>345</v>
      </c>
      <c r="D32" s="556">
        <v>55.11182108626198</v>
      </c>
      <c r="E32" s="557"/>
      <c r="F32" s="555">
        <v>781</v>
      </c>
      <c r="G32" s="555">
        <v>386</v>
      </c>
      <c r="H32" s="556">
        <v>49.423815620998724</v>
      </c>
      <c r="I32" s="557"/>
      <c r="J32" s="555">
        <v>1407</v>
      </c>
      <c r="K32" s="555">
        <v>731</v>
      </c>
      <c r="L32" s="556">
        <v>51.954513148543</v>
      </c>
      <c r="M32">
        <f t="shared" si="0"/>
        <v>52</v>
      </c>
      <c r="N32">
        <f t="shared" si="1"/>
        <v>1</v>
      </c>
    </row>
    <row r="33" spans="1:14" ht="15">
      <c r="A33" s="546" t="s">
        <v>644</v>
      </c>
      <c r="B33" s="555">
        <v>252</v>
      </c>
      <c r="C33" s="555">
        <v>154</v>
      </c>
      <c r="D33" s="556">
        <v>61.111111111111114</v>
      </c>
      <c r="E33" s="557"/>
      <c r="F33" s="555">
        <v>287</v>
      </c>
      <c r="G33" s="555">
        <v>143</v>
      </c>
      <c r="H33" s="556">
        <v>49.825783972125436</v>
      </c>
      <c r="I33" s="557"/>
      <c r="J33" s="555">
        <v>539</v>
      </c>
      <c r="K33" s="555">
        <v>297</v>
      </c>
      <c r="L33" s="556">
        <v>55.102040816326536</v>
      </c>
      <c r="M33">
        <f t="shared" si="0"/>
        <v>40</v>
      </c>
      <c r="N33">
        <f t="shared" si="1"/>
        <v>1</v>
      </c>
    </row>
    <row r="34" spans="1:14" ht="15">
      <c r="A34" s="548" t="s">
        <v>486</v>
      </c>
      <c r="B34" s="555">
        <v>172</v>
      </c>
      <c r="C34" s="555">
        <v>110</v>
      </c>
      <c r="D34" s="556">
        <v>63.95348837209303</v>
      </c>
      <c r="E34" s="557"/>
      <c r="F34" s="555">
        <v>161</v>
      </c>
      <c r="G34" s="555">
        <v>93</v>
      </c>
      <c r="H34" s="556">
        <v>57.7639751552795</v>
      </c>
      <c r="I34" s="557"/>
      <c r="J34" s="555">
        <v>333</v>
      </c>
      <c r="K34" s="555">
        <v>203</v>
      </c>
      <c r="L34" s="556">
        <v>60.96096096096097</v>
      </c>
      <c r="M34">
        <f t="shared" si="0"/>
        <v>24</v>
      </c>
      <c r="N34">
        <f t="shared" si="1"/>
        <v>1</v>
      </c>
    </row>
    <row r="35" spans="1:14" ht="15">
      <c r="A35" s="546" t="s">
        <v>645</v>
      </c>
      <c r="B35" s="555">
        <v>217</v>
      </c>
      <c r="C35" s="555">
        <v>136</v>
      </c>
      <c r="D35" s="556">
        <v>62.672811059907836</v>
      </c>
      <c r="E35" s="557"/>
      <c r="F35" s="555">
        <v>270</v>
      </c>
      <c r="G35" s="555">
        <v>152</v>
      </c>
      <c r="H35" s="556">
        <v>56.2962962962963</v>
      </c>
      <c r="I35" s="557"/>
      <c r="J35" s="555">
        <v>487</v>
      </c>
      <c r="K35" s="555">
        <v>288</v>
      </c>
      <c r="L35" s="556">
        <v>59.13757700205338</v>
      </c>
      <c r="M35">
        <f t="shared" si="0"/>
        <v>31</v>
      </c>
      <c r="N35">
        <f t="shared" si="1"/>
        <v>1</v>
      </c>
    </row>
    <row r="36" spans="1:14" ht="15">
      <c r="A36" s="548" t="s">
        <v>487</v>
      </c>
      <c r="B36" s="555">
        <v>12</v>
      </c>
      <c r="C36" s="555">
        <v>10</v>
      </c>
      <c r="D36" s="556">
        <v>83.33333333333334</v>
      </c>
      <c r="E36" s="557"/>
      <c r="F36" s="555">
        <v>10</v>
      </c>
      <c r="G36" s="555">
        <v>6</v>
      </c>
      <c r="H36" s="556">
        <v>60</v>
      </c>
      <c r="I36" s="557"/>
      <c r="J36" s="555">
        <v>22</v>
      </c>
      <c r="K36" s="555">
        <v>16</v>
      </c>
      <c r="L36" s="556">
        <v>72.72727272727273</v>
      </c>
      <c r="M36">
        <f t="shared" si="0"/>
        <v>4</v>
      </c>
      <c r="N36">
        <f t="shared" si="1"/>
        <v>0</v>
      </c>
    </row>
    <row r="37" spans="1:14" ht="15">
      <c r="A37" s="546" t="s">
        <v>646</v>
      </c>
      <c r="B37" s="555">
        <v>384</v>
      </c>
      <c r="C37" s="555">
        <v>230</v>
      </c>
      <c r="D37" s="556">
        <v>59.89583333333333</v>
      </c>
      <c r="E37" s="557"/>
      <c r="F37" s="555">
        <v>305</v>
      </c>
      <c r="G37" s="555">
        <v>180</v>
      </c>
      <c r="H37" s="556">
        <v>59.01639344262295</v>
      </c>
      <c r="I37" s="557"/>
      <c r="J37" s="555">
        <v>689</v>
      </c>
      <c r="K37" s="555">
        <v>410</v>
      </c>
      <c r="L37" s="556">
        <v>59.50653120464442</v>
      </c>
      <c r="M37">
        <f t="shared" si="0"/>
        <v>28</v>
      </c>
      <c r="N37">
        <f t="shared" si="1"/>
        <v>1</v>
      </c>
    </row>
    <row r="38" spans="1:14" ht="15">
      <c r="A38" s="548" t="s">
        <v>508</v>
      </c>
      <c r="B38" s="555">
        <v>96</v>
      </c>
      <c r="C38" s="555">
        <v>57</v>
      </c>
      <c r="D38" s="556">
        <v>59.375</v>
      </c>
      <c r="E38" s="557"/>
      <c r="F38" s="555">
        <v>153</v>
      </c>
      <c r="G38" s="555">
        <v>73</v>
      </c>
      <c r="H38" s="556">
        <v>47.712418300653596</v>
      </c>
      <c r="I38" s="557"/>
      <c r="J38" s="555">
        <v>249</v>
      </c>
      <c r="K38" s="555">
        <v>130</v>
      </c>
      <c r="L38" s="556">
        <v>52.208835341365464</v>
      </c>
      <c r="M38">
        <f t="shared" si="0"/>
        <v>51</v>
      </c>
      <c r="N38">
        <f t="shared" si="1"/>
        <v>1</v>
      </c>
    </row>
    <row r="39" spans="1:14" ht="15">
      <c r="A39" s="546" t="s">
        <v>647</v>
      </c>
      <c r="B39" s="555">
        <v>2875</v>
      </c>
      <c r="C39" s="555">
        <v>1356</v>
      </c>
      <c r="D39" s="556">
        <v>47.16521739130435</v>
      </c>
      <c r="E39" s="557"/>
      <c r="F39" s="555">
        <v>3239</v>
      </c>
      <c r="G39" s="555">
        <v>1413</v>
      </c>
      <c r="H39" s="556">
        <v>43.62457548626119</v>
      </c>
      <c r="I39" s="557"/>
      <c r="J39" s="555">
        <v>6114</v>
      </c>
      <c r="K39" s="555">
        <v>2769</v>
      </c>
      <c r="L39" s="556">
        <v>45.289499509322866</v>
      </c>
      <c r="M39">
        <f t="shared" si="0"/>
        <v>74</v>
      </c>
      <c r="N39">
        <f t="shared" si="1"/>
        <v>1</v>
      </c>
    </row>
    <row r="40" spans="1:14" ht="15">
      <c r="A40" s="548" t="s">
        <v>648</v>
      </c>
      <c r="B40" s="555">
        <v>2666</v>
      </c>
      <c r="C40" s="555">
        <v>1299</v>
      </c>
      <c r="D40" s="556">
        <v>48.72468117029257</v>
      </c>
      <c r="E40" s="557"/>
      <c r="F40" s="555">
        <v>3102</v>
      </c>
      <c r="G40" s="555">
        <v>1288</v>
      </c>
      <c r="H40" s="556">
        <v>41.52159896840748</v>
      </c>
      <c r="I40" s="557"/>
      <c r="J40" s="555">
        <v>5768</v>
      </c>
      <c r="K40" s="555">
        <v>2587</v>
      </c>
      <c r="L40" s="556">
        <v>44.85090152565881</v>
      </c>
      <c r="M40">
        <f t="shared" si="0"/>
        <v>75</v>
      </c>
      <c r="N40">
        <f t="shared" si="1"/>
        <v>1</v>
      </c>
    </row>
    <row r="41" spans="1:14" ht="15">
      <c r="A41" s="546" t="s">
        <v>649</v>
      </c>
      <c r="B41" s="555">
        <v>2990</v>
      </c>
      <c r="C41" s="555">
        <v>1186</v>
      </c>
      <c r="D41" s="556">
        <v>39.66555183946488</v>
      </c>
      <c r="E41" s="557"/>
      <c r="F41" s="555">
        <v>3223</v>
      </c>
      <c r="G41" s="555">
        <v>1174</v>
      </c>
      <c r="H41" s="556">
        <v>36.42569035060503</v>
      </c>
      <c r="I41" s="557"/>
      <c r="J41" s="555">
        <v>6213</v>
      </c>
      <c r="K41" s="555">
        <v>2360</v>
      </c>
      <c r="L41" s="556">
        <v>37.98487043296314</v>
      </c>
      <c r="M41">
        <f t="shared" si="0"/>
        <v>83</v>
      </c>
      <c r="N41">
        <f t="shared" si="1"/>
        <v>1</v>
      </c>
    </row>
    <row r="42" spans="1:14" ht="15">
      <c r="A42" s="548" t="s">
        <v>650</v>
      </c>
      <c r="B42" s="555">
        <v>3184</v>
      </c>
      <c r="C42" s="555">
        <v>1326</v>
      </c>
      <c r="D42" s="556">
        <v>41.64572864321608</v>
      </c>
      <c r="E42" s="557"/>
      <c r="F42" s="555">
        <v>3136</v>
      </c>
      <c r="G42" s="555">
        <v>1154</v>
      </c>
      <c r="H42" s="556">
        <v>36.798469387755105</v>
      </c>
      <c r="I42" s="557"/>
      <c r="J42" s="555">
        <v>6320</v>
      </c>
      <c r="K42" s="555">
        <v>2480</v>
      </c>
      <c r="L42" s="556">
        <v>39.24050632911392</v>
      </c>
      <c r="M42">
        <f t="shared" si="0"/>
        <v>82</v>
      </c>
      <c r="N42">
        <f t="shared" si="1"/>
        <v>1</v>
      </c>
    </row>
    <row r="43" spans="1:14" ht="15">
      <c r="A43" s="546" t="s">
        <v>489</v>
      </c>
      <c r="B43" s="555">
        <v>35</v>
      </c>
      <c r="C43" s="555">
        <v>22</v>
      </c>
      <c r="D43" s="556">
        <v>62.857142857142854</v>
      </c>
      <c r="E43" s="557"/>
      <c r="F43" s="555">
        <v>34</v>
      </c>
      <c r="G43" s="555">
        <v>20</v>
      </c>
      <c r="H43" s="556">
        <v>58.8235294117647</v>
      </c>
      <c r="I43" s="557"/>
      <c r="J43" s="555">
        <v>69</v>
      </c>
      <c r="K43" s="555">
        <v>42</v>
      </c>
      <c r="L43" s="556">
        <v>60.8695652173913</v>
      </c>
      <c r="M43">
        <f t="shared" si="0"/>
        <v>25</v>
      </c>
      <c r="N43">
        <f t="shared" si="1"/>
        <v>1</v>
      </c>
    </row>
    <row r="44" spans="1:14" ht="15">
      <c r="A44" s="548" t="s">
        <v>651</v>
      </c>
      <c r="B44" s="555">
        <v>596</v>
      </c>
      <c r="C44" s="555">
        <v>295</v>
      </c>
      <c r="D44" s="556">
        <v>49.49664429530201</v>
      </c>
      <c r="E44" s="557"/>
      <c r="F44" s="555">
        <v>657</v>
      </c>
      <c r="G44" s="555">
        <v>298</v>
      </c>
      <c r="H44" s="556">
        <v>45.35768645357686</v>
      </c>
      <c r="I44" s="557"/>
      <c r="J44" s="555">
        <v>1253</v>
      </c>
      <c r="K44" s="555">
        <v>593</v>
      </c>
      <c r="L44" s="556">
        <v>47.32641660015962</v>
      </c>
      <c r="M44">
        <f t="shared" si="0"/>
        <v>71</v>
      </c>
      <c r="N44">
        <f t="shared" si="1"/>
        <v>1</v>
      </c>
    </row>
    <row r="45" spans="1:14" ht="15">
      <c r="A45" s="546" t="s">
        <v>488</v>
      </c>
      <c r="B45" s="555">
        <v>70</v>
      </c>
      <c r="C45" s="555">
        <v>35</v>
      </c>
      <c r="D45" s="556">
        <v>50</v>
      </c>
      <c r="E45" s="557"/>
      <c r="F45" s="555">
        <v>74</v>
      </c>
      <c r="G45" s="555">
        <v>42</v>
      </c>
      <c r="H45" s="556">
        <v>56.75675675675676</v>
      </c>
      <c r="I45" s="557"/>
      <c r="J45" s="555">
        <v>144</v>
      </c>
      <c r="K45" s="555">
        <v>77</v>
      </c>
      <c r="L45" s="556">
        <v>53.47222222222223</v>
      </c>
      <c r="M45">
        <f t="shared" si="0"/>
        <v>47</v>
      </c>
      <c r="N45">
        <f t="shared" si="1"/>
        <v>1</v>
      </c>
    </row>
    <row r="46" spans="1:14" ht="15">
      <c r="A46" s="548" t="s">
        <v>652</v>
      </c>
      <c r="B46" s="555">
        <v>837</v>
      </c>
      <c r="C46" s="555">
        <v>442</v>
      </c>
      <c r="D46" s="556">
        <v>52.80764635603346</v>
      </c>
      <c r="E46" s="557"/>
      <c r="F46" s="555">
        <v>1060</v>
      </c>
      <c r="G46" s="555">
        <v>497</v>
      </c>
      <c r="H46" s="556">
        <v>46.886792452830186</v>
      </c>
      <c r="I46" s="557"/>
      <c r="J46" s="555">
        <v>1897</v>
      </c>
      <c r="K46" s="555">
        <v>939</v>
      </c>
      <c r="L46" s="556">
        <v>49.49920927780707</v>
      </c>
      <c r="M46">
        <f t="shared" si="0"/>
        <v>62</v>
      </c>
      <c r="N46">
        <f t="shared" si="1"/>
        <v>1</v>
      </c>
    </row>
    <row r="47" spans="1:14" ht="15">
      <c r="A47" s="546" t="s">
        <v>653</v>
      </c>
      <c r="B47" s="555">
        <v>497</v>
      </c>
      <c r="C47" s="555">
        <v>291</v>
      </c>
      <c r="D47" s="556">
        <v>58.5513078470825</v>
      </c>
      <c r="E47" s="557"/>
      <c r="F47" s="555">
        <v>554</v>
      </c>
      <c r="G47" s="555">
        <v>324</v>
      </c>
      <c r="H47" s="556">
        <v>58.48375451263538</v>
      </c>
      <c r="I47" s="557"/>
      <c r="J47" s="555">
        <v>1051</v>
      </c>
      <c r="K47" s="555">
        <v>615</v>
      </c>
      <c r="L47" s="556">
        <v>58.51569933396765</v>
      </c>
      <c r="M47">
        <f t="shared" si="0"/>
        <v>35</v>
      </c>
      <c r="N47">
        <f t="shared" si="1"/>
        <v>1</v>
      </c>
    </row>
    <row r="48" spans="1:14" ht="15">
      <c r="A48" s="548" t="s">
        <v>654</v>
      </c>
      <c r="B48" s="555">
        <v>2230</v>
      </c>
      <c r="C48" s="555">
        <v>1046</v>
      </c>
      <c r="D48" s="556">
        <v>46.90582959641256</v>
      </c>
      <c r="E48" s="557"/>
      <c r="F48" s="555">
        <v>2614</v>
      </c>
      <c r="G48" s="555">
        <v>1047</v>
      </c>
      <c r="H48" s="556">
        <v>40.05355776587605</v>
      </c>
      <c r="I48" s="557"/>
      <c r="J48" s="555">
        <v>4844</v>
      </c>
      <c r="K48" s="555">
        <v>2093</v>
      </c>
      <c r="L48" s="556">
        <v>43.20809248554913</v>
      </c>
      <c r="M48">
        <f t="shared" si="0"/>
        <v>78</v>
      </c>
      <c r="N48">
        <f t="shared" si="1"/>
        <v>1</v>
      </c>
    </row>
    <row r="49" spans="1:14" ht="15">
      <c r="A49" s="546" t="s">
        <v>490</v>
      </c>
      <c r="B49" s="555">
        <v>123</v>
      </c>
      <c r="C49" s="555">
        <v>81</v>
      </c>
      <c r="D49" s="556">
        <v>65.85365853658536</v>
      </c>
      <c r="E49" s="557"/>
      <c r="F49" s="555">
        <v>146</v>
      </c>
      <c r="G49" s="555">
        <v>78</v>
      </c>
      <c r="H49" s="556">
        <v>53.42465753424657</v>
      </c>
      <c r="I49" s="557"/>
      <c r="J49" s="555">
        <v>269</v>
      </c>
      <c r="K49" s="555">
        <v>159</v>
      </c>
      <c r="L49" s="556">
        <v>59.10780669144982</v>
      </c>
      <c r="M49">
        <f t="shared" si="0"/>
        <v>32</v>
      </c>
      <c r="N49">
        <f t="shared" si="1"/>
        <v>1</v>
      </c>
    </row>
    <row r="50" spans="1:14" ht="15">
      <c r="A50" s="548" t="s">
        <v>491</v>
      </c>
      <c r="B50" s="555">
        <v>151</v>
      </c>
      <c r="C50" s="555">
        <v>90</v>
      </c>
      <c r="D50" s="556">
        <v>59.602649006622514</v>
      </c>
      <c r="E50" s="557"/>
      <c r="F50" s="555">
        <v>160</v>
      </c>
      <c r="G50" s="555">
        <v>78</v>
      </c>
      <c r="H50" s="556">
        <v>48.75</v>
      </c>
      <c r="I50" s="557"/>
      <c r="J50" s="555">
        <v>311</v>
      </c>
      <c r="K50" s="555">
        <v>168</v>
      </c>
      <c r="L50" s="556">
        <v>54.01929260450161</v>
      </c>
      <c r="M50">
        <f t="shared" si="0"/>
        <v>45</v>
      </c>
      <c r="N50">
        <f t="shared" si="1"/>
        <v>1</v>
      </c>
    </row>
    <row r="51" spans="1:14" ht="15">
      <c r="A51" s="546" t="s">
        <v>655</v>
      </c>
      <c r="B51" s="555">
        <v>24</v>
      </c>
      <c r="C51" s="555">
        <v>20</v>
      </c>
      <c r="D51" s="556">
        <v>83.33333333333334</v>
      </c>
      <c r="E51" s="557"/>
      <c r="F51" s="555">
        <v>40</v>
      </c>
      <c r="G51" s="555">
        <v>24</v>
      </c>
      <c r="H51" s="556">
        <v>60</v>
      </c>
      <c r="I51" s="557"/>
      <c r="J51" s="555">
        <v>64</v>
      </c>
      <c r="K51" s="555">
        <v>44</v>
      </c>
      <c r="L51" s="556">
        <v>68.75</v>
      </c>
      <c r="M51">
        <f t="shared" si="0"/>
        <v>10</v>
      </c>
      <c r="N51">
        <f t="shared" si="1"/>
        <v>1</v>
      </c>
    </row>
    <row r="52" spans="1:14" ht="15">
      <c r="A52" s="549" t="s">
        <v>656</v>
      </c>
      <c r="B52" s="555">
        <v>1083</v>
      </c>
      <c r="C52" s="555">
        <v>554</v>
      </c>
      <c r="D52" s="556">
        <v>51.154201292705444</v>
      </c>
      <c r="E52" s="557"/>
      <c r="F52" s="555">
        <v>1015</v>
      </c>
      <c r="G52" s="555">
        <v>464</v>
      </c>
      <c r="H52" s="556">
        <v>45.714285714285715</v>
      </c>
      <c r="I52" s="557"/>
      <c r="J52" s="555">
        <v>2098</v>
      </c>
      <c r="K52" s="555">
        <v>1018</v>
      </c>
      <c r="L52" s="556">
        <v>48.52240228789323</v>
      </c>
      <c r="M52">
        <f t="shared" si="0"/>
        <v>66</v>
      </c>
      <c r="N52">
        <f t="shared" si="1"/>
        <v>1</v>
      </c>
    </row>
    <row r="53" spans="1:14" ht="15">
      <c r="A53" s="546" t="s">
        <v>657</v>
      </c>
      <c r="B53" s="555">
        <v>2</v>
      </c>
      <c r="C53" s="555">
        <v>2</v>
      </c>
      <c r="D53" s="556">
        <v>100</v>
      </c>
      <c r="E53" s="557"/>
      <c r="F53" s="555">
        <v>1</v>
      </c>
      <c r="G53" s="555">
        <v>1</v>
      </c>
      <c r="H53" s="556">
        <v>100</v>
      </c>
      <c r="I53" s="557"/>
      <c r="J53" s="555">
        <v>3</v>
      </c>
      <c r="K53" s="555">
        <v>3</v>
      </c>
      <c r="L53" s="556">
        <v>100</v>
      </c>
      <c r="M53">
        <f t="shared" si="0"/>
        <v>1</v>
      </c>
      <c r="N53">
        <f t="shared" si="1"/>
        <v>0</v>
      </c>
    </row>
    <row r="54" spans="1:14" ht="15">
      <c r="A54" s="548" t="s">
        <v>658</v>
      </c>
      <c r="B54" s="555">
        <v>303</v>
      </c>
      <c r="C54" s="555">
        <v>207</v>
      </c>
      <c r="D54" s="556">
        <v>68.31683168316832</v>
      </c>
      <c r="E54" s="557"/>
      <c r="F54" s="555">
        <v>354</v>
      </c>
      <c r="G54" s="555">
        <v>208</v>
      </c>
      <c r="H54" s="556">
        <v>58.75706214689266</v>
      </c>
      <c r="I54" s="557"/>
      <c r="J54" s="555">
        <v>657</v>
      </c>
      <c r="K54" s="555">
        <v>415</v>
      </c>
      <c r="L54" s="556">
        <v>63.16590563165905</v>
      </c>
      <c r="M54">
        <f t="shared" si="0"/>
        <v>21</v>
      </c>
      <c r="N54">
        <f t="shared" si="1"/>
        <v>1</v>
      </c>
    </row>
    <row r="55" spans="1:14" ht="15">
      <c r="A55" s="548" t="s">
        <v>659</v>
      </c>
      <c r="B55" s="555">
        <v>1713</v>
      </c>
      <c r="C55" s="555">
        <v>888</v>
      </c>
      <c r="D55" s="556">
        <v>51.838879159369526</v>
      </c>
      <c r="E55" s="557"/>
      <c r="F55" s="555">
        <v>2001</v>
      </c>
      <c r="G55" s="555">
        <v>918</v>
      </c>
      <c r="H55" s="556">
        <v>45.877061469265364</v>
      </c>
      <c r="I55" s="557"/>
      <c r="J55" s="555">
        <v>3714</v>
      </c>
      <c r="K55" s="555">
        <v>1806</v>
      </c>
      <c r="L55" s="556">
        <v>48.62681744749596</v>
      </c>
      <c r="M55">
        <f t="shared" si="0"/>
        <v>65</v>
      </c>
      <c r="N55">
        <f t="shared" si="1"/>
        <v>1</v>
      </c>
    </row>
    <row r="56" spans="1:14" ht="15">
      <c r="A56" s="554" t="s">
        <v>509</v>
      </c>
      <c r="B56" s="555">
        <v>27</v>
      </c>
      <c r="C56" s="555">
        <v>20</v>
      </c>
      <c r="D56" s="556">
        <v>74.07407407407408</v>
      </c>
      <c r="E56" s="557"/>
      <c r="F56" s="555">
        <v>29</v>
      </c>
      <c r="G56" s="555">
        <v>17</v>
      </c>
      <c r="H56" s="556">
        <v>58.62068965517241</v>
      </c>
      <c r="I56" s="557"/>
      <c r="J56" s="555">
        <v>56</v>
      </c>
      <c r="K56" s="555">
        <v>37</v>
      </c>
      <c r="L56" s="556">
        <v>66.07142857142857</v>
      </c>
      <c r="M56">
        <f t="shared" si="0"/>
        <v>13</v>
      </c>
      <c r="N56">
        <f t="shared" si="1"/>
        <v>1</v>
      </c>
    </row>
    <row r="57" spans="1:14" ht="15">
      <c r="A57" s="558" t="s">
        <v>660</v>
      </c>
      <c r="B57" s="555">
        <v>13</v>
      </c>
      <c r="C57" s="555">
        <v>8</v>
      </c>
      <c r="D57" s="556">
        <v>61.53846153846154</v>
      </c>
      <c r="E57" s="557"/>
      <c r="F57" s="555">
        <v>16</v>
      </c>
      <c r="G57" s="555">
        <v>11</v>
      </c>
      <c r="H57" s="556">
        <v>68.75</v>
      </c>
      <c r="I57" s="557"/>
      <c r="J57" s="555">
        <v>29</v>
      </c>
      <c r="K57" s="555">
        <v>19</v>
      </c>
      <c r="L57" s="556">
        <v>65.51724137931035</v>
      </c>
      <c r="M57">
        <f t="shared" si="0"/>
        <v>15</v>
      </c>
      <c r="N57">
        <f t="shared" si="1"/>
        <v>0</v>
      </c>
    </row>
    <row r="58" spans="1:14" ht="15">
      <c r="A58" s="554" t="s">
        <v>510</v>
      </c>
      <c r="B58" s="555">
        <v>24</v>
      </c>
      <c r="C58" s="555">
        <v>17</v>
      </c>
      <c r="D58" s="556">
        <v>70.83333333333333</v>
      </c>
      <c r="E58" s="557"/>
      <c r="F58" s="555">
        <v>36</v>
      </c>
      <c r="G58" s="555">
        <v>19</v>
      </c>
      <c r="H58" s="556">
        <v>52.77777777777777</v>
      </c>
      <c r="I58" s="557"/>
      <c r="J58" s="555">
        <v>60</v>
      </c>
      <c r="K58" s="555">
        <v>36</v>
      </c>
      <c r="L58" s="556">
        <v>60</v>
      </c>
      <c r="M58">
        <f t="shared" si="0"/>
        <v>27</v>
      </c>
      <c r="N58">
        <f t="shared" si="1"/>
        <v>1</v>
      </c>
    </row>
    <row r="59" spans="1:14" ht="15">
      <c r="A59" s="559" t="s">
        <v>511</v>
      </c>
      <c r="B59" s="555">
        <v>64</v>
      </c>
      <c r="C59" s="555">
        <v>40</v>
      </c>
      <c r="D59" s="556">
        <v>62.5</v>
      </c>
      <c r="E59" s="557"/>
      <c r="F59" s="555">
        <v>55</v>
      </c>
      <c r="G59" s="555">
        <v>36</v>
      </c>
      <c r="H59" s="556">
        <v>65.45454545454545</v>
      </c>
      <c r="I59" s="557"/>
      <c r="J59" s="555">
        <v>119</v>
      </c>
      <c r="K59" s="555">
        <v>76</v>
      </c>
      <c r="L59" s="556">
        <v>63.865546218487395</v>
      </c>
      <c r="M59">
        <f t="shared" si="0"/>
        <v>17</v>
      </c>
      <c r="N59">
        <f t="shared" si="1"/>
        <v>1</v>
      </c>
    </row>
    <row r="60" spans="1:14" ht="15">
      <c r="A60" s="554" t="s">
        <v>492</v>
      </c>
      <c r="B60" s="555">
        <v>148</v>
      </c>
      <c r="C60" s="555">
        <v>113</v>
      </c>
      <c r="D60" s="556">
        <v>76.35135135135135</v>
      </c>
      <c r="E60" s="557"/>
      <c r="F60" s="555">
        <v>202</v>
      </c>
      <c r="G60" s="555">
        <v>127</v>
      </c>
      <c r="H60" s="556">
        <v>62.87128712871287</v>
      </c>
      <c r="I60" s="557"/>
      <c r="J60" s="555">
        <v>350</v>
      </c>
      <c r="K60" s="555">
        <v>240</v>
      </c>
      <c r="L60" s="556">
        <v>68.57142857142857</v>
      </c>
      <c r="M60">
        <f t="shared" si="0"/>
        <v>11</v>
      </c>
      <c r="N60">
        <f t="shared" si="1"/>
        <v>1</v>
      </c>
    </row>
    <row r="61" spans="1:14" ht="15">
      <c r="A61" s="559" t="s">
        <v>493</v>
      </c>
      <c r="B61" s="555">
        <v>54</v>
      </c>
      <c r="C61" s="555">
        <v>30</v>
      </c>
      <c r="D61" s="556">
        <v>55.55555555555556</v>
      </c>
      <c r="E61" s="557"/>
      <c r="F61" s="555">
        <v>46</v>
      </c>
      <c r="G61" s="555">
        <v>23</v>
      </c>
      <c r="H61" s="556">
        <v>50</v>
      </c>
      <c r="I61" s="557"/>
      <c r="J61" s="555">
        <v>100</v>
      </c>
      <c r="K61" s="555">
        <v>53</v>
      </c>
      <c r="L61" s="556">
        <v>53</v>
      </c>
      <c r="M61">
        <f t="shared" si="0"/>
        <v>49</v>
      </c>
      <c r="N61">
        <f t="shared" si="1"/>
        <v>1</v>
      </c>
    </row>
    <row r="62" spans="1:14" ht="15">
      <c r="A62" s="554" t="s">
        <v>661</v>
      </c>
      <c r="B62" s="555">
        <v>1572</v>
      </c>
      <c r="C62" s="555">
        <v>880</v>
      </c>
      <c r="D62" s="556">
        <v>55.97964376590331</v>
      </c>
      <c r="E62" s="557"/>
      <c r="F62" s="555">
        <v>1896</v>
      </c>
      <c r="G62" s="555">
        <v>939</v>
      </c>
      <c r="H62" s="556">
        <v>49.5253164556962</v>
      </c>
      <c r="I62" s="557"/>
      <c r="J62" s="555">
        <v>3468</v>
      </c>
      <c r="K62" s="555">
        <v>1819</v>
      </c>
      <c r="L62" s="556">
        <v>52.450980392156865</v>
      </c>
      <c r="M62">
        <f t="shared" si="0"/>
        <v>50</v>
      </c>
      <c r="N62">
        <f t="shared" si="1"/>
        <v>1</v>
      </c>
    </row>
    <row r="63" spans="1:14" ht="15">
      <c r="A63" s="559" t="s">
        <v>494</v>
      </c>
      <c r="B63" s="555">
        <v>22</v>
      </c>
      <c r="C63" s="555">
        <v>14</v>
      </c>
      <c r="D63" s="556">
        <v>63.63636363636364</v>
      </c>
      <c r="E63" s="557"/>
      <c r="F63" s="555">
        <v>20</v>
      </c>
      <c r="G63" s="555">
        <v>14</v>
      </c>
      <c r="H63" s="556">
        <v>70</v>
      </c>
      <c r="I63" s="557"/>
      <c r="J63" s="555">
        <v>42</v>
      </c>
      <c r="K63" s="555">
        <v>28</v>
      </c>
      <c r="L63" s="556">
        <v>66.66666666666667</v>
      </c>
      <c r="M63">
        <f t="shared" si="0"/>
        <v>12</v>
      </c>
      <c r="N63">
        <f t="shared" si="1"/>
        <v>0</v>
      </c>
    </row>
    <row r="64" spans="1:14" ht="15">
      <c r="A64" s="554" t="s">
        <v>495</v>
      </c>
      <c r="B64" s="555">
        <v>33</v>
      </c>
      <c r="C64" s="555">
        <v>20</v>
      </c>
      <c r="D64" s="556">
        <v>60.60606060606061</v>
      </c>
      <c r="E64" s="557"/>
      <c r="F64" s="555">
        <v>24</v>
      </c>
      <c r="G64" s="555">
        <v>13</v>
      </c>
      <c r="H64" s="556">
        <v>54.16666666666667</v>
      </c>
      <c r="I64" s="557"/>
      <c r="J64" s="555">
        <v>57</v>
      </c>
      <c r="K64" s="555">
        <v>33</v>
      </c>
      <c r="L64" s="556">
        <v>57.89473684210527</v>
      </c>
      <c r="M64">
        <f t="shared" si="0"/>
        <v>36</v>
      </c>
      <c r="N64">
        <f t="shared" si="1"/>
        <v>1</v>
      </c>
    </row>
    <row r="65" spans="1:14" ht="15">
      <c r="A65" s="559" t="s">
        <v>662</v>
      </c>
      <c r="B65" s="555">
        <v>607</v>
      </c>
      <c r="C65" s="555">
        <v>326</v>
      </c>
      <c r="D65" s="556">
        <v>53.70675453047775</v>
      </c>
      <c r="E65" s="557"/>
      <c r="F65" s="555">
        <v>814</v>
      </c>
      <c r="G65" s="555">
        <v>379</v>
      </c>
      <c r="H65" s="556">
        <v>46.560196560196566</v>
      </c>
      <c r="I65" s="557"/>
      <c r="J65" s="555">
        <v>1421</v>
      </c>
      <c r="K65" s="555">
        <v>705</v>
      </c>
      <c r="L65" s="556">
        <v>49.61294862772696</v>
      </c>
      <c r="M65">
        <f t="shared" si="0"/>
        <v>61</v>
      </c>
      <c r="N65">
        <f t="shared" si="1"/>
        <v>1</v>
      </c>
    </row>
    <row r="66" spans="1:14" ht="15">
      <c r="A66" s="554" t="s">
        <v>663</v>
      </c>
      <c r="B66" s="555">
        <v>208</v>
      </c>
      <c r="C66" s="555">
        <v>134</v>
      </c>
      <c r="D66" s="556">
        <v>64.42307692307692</v>
      </c>
      <c r="E66" s="557"/>
      <c r="F66" s="555">
        <v>215</v>
      </c>
      <c r="G66" s="555">
        <v>135</v>
      </c>
      <c r="H66" s="556">
        <v>62.79069767441861</v>
      </c>
      <c r="I66" s="557"/>
      <c r="J66" s="555">
        <v>423</v>
      </c>
      <c r="K66" s="555">
        <v>269</v>
      </c>
      <c r="L66" s="556">
        <v>63.59338061465721</v>
      </c>
      <c r="M66">
        <f t="shared" si="0"/>
        <v>20</v>
      </c>
      <c r="N66">
        <f t="shared" si="1"/>
        <v>1</v>
      </c>
    </row>
    <row r="67" spans="1:14" ht="15">
      <c r="A67" s="559" t="s">
        <v>496</v>
      </c>
      <c r="B67" s="555">
        <v>74</v>
      </c>
      <c r="C67" s="555">
        <v>53</v>
      </c>
      <c r="D67" s="556">
        <v>71.62162162162163</v>
      </c>
      <c r="E67" s="557"/>
      <c r="F67" s="555">
        <v>82</v>
      </c>
      <c r="G67" s="555">
        <v>56</v>
      </c>
      <c r="H67" s="556">
        <v>68.29268292682927</v>
      </c>
      <c r="I67" s="557"/>
      <c r="J67" s="555">
        <v>156</v>
      </c>
      <c r="K67" s="555">
        <v>109</v>
      </c>
      <c r="L67" s="556">
        <v>69.87179487179488</v>
      </c>
      <c r="M67">
        <f t="shared" si="0"/>
        <v>6</v>
      </c>
      <c r="N67">
        <f t="shared" si="1"/>
        <v>1</v>
      </c>
    </row>
    <row r="68" spans="1:14" ht="15">
      <c r="A68" s="554" t="s">
        <v>497</v>
      </c>
      <c r="B68" s="555">
        <v>15</v>
      </c>
      <c r="C68" s="555">
        <v>11</v>
      </c>
      <c r="D68" s="556">
        <v>73.33333333333333</v>
      </c>
      <c r="E68" s="557"/>
      <c r="F68" s="555">
        <v>22</v>
      </c>
      <c r="G68" s="555">
        <v>11</v>
      </c>
      <c r="H68" s="556">
        <v>50</v>
      </c>
      <c r="I68" s="557"/>
      <c r="J68" s="555">
        <v>37</v>
      </c>
      <c r="K68" s="555">
        <v>22</v>
      </c>
      <c r="L68" s="556">
        <v>59.45945945945946</v>
      </c>
      <c r="M68">
        <f aca="true" t="shared" si="2" ref="M68:M85">RANK(L68,$L$4:$L$86)</f>
        <v>29</v>
      </c>
      <c r="N68">
        <f t="shared" si="1"/>
        <v>0</v>
      </c>
    </row>
    <row r="69" spans="1:14" ht="15">
      <c r="A69" s="559" t="s">
        <v>664</v>
      </c>
      <c r="B69" s="555">
        <v>250</v>
      </c>
      <c r="C69" s="555">
        <v>153</v>
      </c>
      <c r="D69" s="556">
        <v>61.2</v>
      </c>
      <c r="E69" s="557"/>
      <c r="F69" s="555">
        <v>297</v>
      </c>
      <c r="G69" s="555">
        <v>155</v>
      </c>
      <c r="H69" s="556">
        <v>52.18855218855219</v>
      </c>
      <c r="I69" s="557"/>
      <c r="J69" s="555">
        <v>547</v>
      </c>
      <c r="K69" s="555">
        <v>308</v>
      </c>
      <c r="L69" s="556">
        <v>56.307129798903105</v>
      </c>
      <c r="M69">
        <f t="shared" si="2"/>
        <v>38</v>
      </c>
      <c r="N69">
        <f aca="true" t="shared" si="3" ref="N69:N87">IF(J69&gt;50,1,0)</f>
        <v>1</v>
      </c>
    </row>
    <row r="70" spans="1:14" ht="15">
      <c r="A70" s="554" t="s">
        <v>498</v>
      </c>
      <c r="B70" s="555">
        <v>104</v>
      </c>
      <c r="C70" s="555">
        <v>68</v>
      </c>
      <c r="D70" s="556">
        <v>65.38461538461539</v>
      </c>
      <c r="E70" s="557"/>
      <c r="F70" s="555">
        <v>111</v>
      </c>
      <c r="G70" s="555">
        <v>69</v>
      </c>
      <c r="H70" s="556">
        <v>62.16216216216216</v>
      </c>
      <c r="I70" s="557"/>
      <c r="J70" s="555">
        <v>215</v>
      </c>
      <c r="K70" s="555">
        <v>137</v>
      </c>
      <c r="L70" s="556">
        <v>63.72093023255814</v>
      </c>
      <c r="M70">
        <f t="shared" si="2"/>
        <v>18</v>
      </c>
      <c r="N70">
        <f t="shared" si="3"/>
        <v>1</v>
      </c>
    </row>
    <row r="71" spans="1:14" ht="15">
      <c r="A71" s="559" t="s">
        <v>499</v>
      </c>
      <c r="B71" s="555">
        <v>179</v>
      </c>
      <c r="C71" s="555">
        <v>100</v>
      </c>
      <c r="D71" s="556">
        <v>55.865921787709496</v>
      </c>
      <c r="E71" s="557"/>
      <c r="F71" s="555">
        <v>187</v>
      </c>
      <c r="G71" s="555">
        <v>103</v>
      </c>
      <c r="H71" s="556">
        <v>55.080213903743314</v>
      </c>
      <c r="I71" s="557"/>
      <c r="J71" s="555">
        <v>366</v>
      </c>
      <c r="K71" s="555">
        <v>203</v>
      </c>
      <c r="L71" s="556">
        <v>55.46448087431694</v>
      </c>
      <c r="M71">
        <f t="shared" si="2"/>
        <v>39</v>
      </c>
      <c r="N71">
        <f t="shared" si="3"/>
        <v>1</v>
      </c>
    </row>
    <row r="72" spans="1:14" ht="15">
      <c r="A72" s="554" t="s">
        <v>665</v>
      </c>
      <c r="B72" s="555">
        <v>146</v>
      </c>
      <c r="C72" s="555">
        <v>83</v>
      </c>
      <c r="D72" s="556">
        <v>56.849315068493155</v>
      </c>
      <c r="E72" s="557"/>
      <c r="F72" s="555">
        <v>199</v>
      </c>
      <c r="G72" s="555">
        <v>107</v>
      </c>
      <c r="H72" s="556">
        <v>53.768844221105525</v>
      </c>
      <c r="I72" s="557"/>
      <c r="J72" s="555">
        <v>345</v>
      </c>
      <c r="K72" s="555">
        <v>190</v>
      </c>
      <c r="L72" s="556">
        <v>55.07246376811594</v>
      </c>
      <c r="M72">
        <f t="shared" si="2"/>
        <v>41</v>
      </c>
      <c r="N72">
        <f t="shared" si="3"/>
        <v>1</v>
      </c>
    </row>
    <row r="73" spans="1:14" ht="15">
      <c r="A73" s="559" t="s">
        <v>666</v>
      </c>
      <c r="B73" s="555">
        <v>2388</v>
      </c>
      <c r="C73" s="555">
        <v>1095</v>
      </c>
      <c r="D73" s="556">
        <v>45.85427135678392</v>
      </c>
      <c r="E73" s="557"/>
      <c r="F73" s="555">
        <v>3019</v>
      </c>
      <c r="G73" s="555">
        <v>1190</v>
      </c>
      <c r="H73" s="556">
        <v>39.41702550513415</v>
      </c>
      <c r="I73" s="557"/>
      <c r="J73" s="555">
        <v>5407</v>
      </c>
      <c r="K73" s="555">
        <v>2285</v>
      </c>
      <c r="L73" s="556">
        <v>42.2600332901794</v>
      </c>
      <c r="M73">
        <f t="shared" si="2"/>
        <v>80</v>
      </c>
      <c r="N73">
        <f t="shared" si="3"/>
        <v>1</v>
      </c>
    </row>
    <row r="74" spans="1:14" ht="15">
      <c r="A74" s="554" t="s">
        <v>500</v>
      </c>
      <c r="B74" s="555">
        <v>182</v>
      </c>
      <c r="C74" s="555">
        <v>117</v>
      </c>
      <c r="D74" s="556">
        <v>64.28571428571428</v>
      </c>
      <c r="E74" s="557"/>
      <c r="F74" s="555">
        <v>194</v>
      </c>
      <c r="G74" s="555">
        <v>118</v>
      </c>
      <c r="H74" s="556">
        <v>60.824742268041234</v>
      </c>
      <c r="I74" s="557"/>
      <c r="J74" s="555">
        <v>376</v>
      </c>
      <c r="K74" s="555">
        <v>235</v>
      </c>
      <c r="L74" s="556">
        <v>62.5</v>
      </c>
      <c r="M74">
        <f t="shared" si="2"/>
        <v>22</v>
      </c>
      <c r="N74">
        <f t="shared" si="3"/>
        <v>1</v>
      </c>
    </row>
    <row r="75" spans="1:14" ht="15">
      <c r="A75" s="559" t="s">
        <v>667</v>
      </c>
      <c r="B75" s="555">
        <v>859</v>
      </c>
      <c r="C75" s="555">
        <v>440</v>
      </c>
      <c r="D75" s="556">
        <v>51.222351571594885</v>
      </c>
      <c r="E75" s="557"/>
      <c r="F75" s="555">
        <v>928</v>
      </c>
      <c r="G75" s="555">
        <v>382</v>
      </c>
      <c r="H75" s="556">
        <v>41.16379310344828</v>
      </c>
      <c r="I75" s="557"/>
      <c r="J75" s="555">
        <v>1787</v>
      </c>
      <c r="K75" s="555">
        <v>822</v>
      </c>
      <c r="L75" s="556">
        <v>45.99888080581981</v>
      </c>
      <c r="M75">
        <f t="shared" si="2"/>
        <v>73</v>
      </c>
      <c r="N75">
        <f t="shared" si="3"/>
        <v>1</v>
      </c>
    </row>
    <row r="76" spans="1:14" ht="15">
      <c r="A76" s="554" t="s">
        <v>668</v>
      </c>
      <c r="B76" s="555">
        <v>513</v>
      </c>
      <c r="C76" s="555">
        <v>341</v>
      </c>
      <c r="D76" s="556">
        <v>66.47173489278752</v>
      </c>
      <c r="E76" s="557"/>
      <c r="F76" s="555">
        <v>525</v>
      </c>
      <c r="G76" s="555">
        <v>274</v>
      </c>
      <c r="H76" s="556">
        <v>52.19047619047619</v>
      </c>
      <c r="I76" s="557"/>
      <c r="J76" s="555">
        <v>1038</v>
      </c>
      <c r="K76" s="555">
        <v>615</v>
      </c>
      <c r="L76" s="556">
        <v>59.248554913294804</v>
      </c>
      <c r="M76">
        <f t="shared" si="2"/>
        <v>30</v>
      </c>
      <c r="N76">
        <f t="shared" si="3"/>
        <v>1</v>
      </c>
    </row>
    <row r="77" spans="1:14" ht="15">
      <c r="A77" s="559" t="s">
        <v>548</v>
      </c>
      <c r="B77" s="555">
        <v>45</v>
      </c>
      <c r="C77" s="555">
        <v>28</v>
      </c>
      <c r="D77" s="556">
        <v>62.22222222222223</v>
      </c>
      <c r="E77" s="557"/>
      <c r="F77" s="555">
        <v>52</v>
      </c>
      <c r="G77" s="555">
        <v>31</v>
      </c>
      <c r="H77" s="556">
        <v>59.61538461538462</v>
      </c>
      <c r="I77" s="557"/>
      <c r="J77" s="555">
        <v>97</v>
      </c>
      <c r="K77" s="555">
        <v>59</v>
      </c>
      <c r="L77" s="556">
        <v>60.824742268041234</v>
      </c>
      <c r="M77">
        <f t="shared" si="2"/>
        <v>26</v>
      </c>
      <c r="N77">
        <f t="shared" si="3"/>
        <v>1</v>
      </c>
    </row>
    <row r="78" spans="1:14" ht="15">
      <c r="A78" s="554" t="s">
        <v>669</v>
      </c>
      <c r="B78" s="555">
        <v>53</v>
      </c>
      <c r="C78" s="555">
        <v>39</v>
      </c>
      <c r="D78" s="556">
        <v>73.58490566037736</v>
      </c>
      <c r="E78" s="557"/>
      <c r="F78" s="555">
        <v>64</v>
      </c>
      <c r="G78" s="555">
        <v>42</v>
      </c>
      <c r="H78" s="556">
        <v>65.625</v>
      </c>
      <c r="I78" s="557"/>
      <c r="J78" s="555">
        <v>117</v>
      </c>
      <c r="K78" s="555">
        <v>81</v>
      </c>
      <c r="L78" s="556">
        <v>69.23076923076923</v>
      </c>
      <c r="M78">
        <f t="shared" si="2"/>
        <v>8</v>
      </c>
      <c r="N78">
        <f t="shared" si="3"/>
        <v>1</v>
      </c>
    </row>
    <row r="79" spans="1:14" ht="15">
      <c r="A79" s="559" t="s">
        <v>670</v>
      </c>
      <c r="B79" s="555">
        <v>4</v>
      </c>
      <c r="C79" s="555">
        <v>3</v>
      </c>
      <c r="D79" s="556">
        <v>75</v>
      </c>
      <c r="E79" s="557"/>
      <c r="F79" s="555">
        <v>0</v>
      </c>
      <c r="G79" s="555">
        <v>0</v>
      </c>
      <c r="H79" s="556">
        <v>0</v>
      </c>
      <c r="I79" s="557"/>
      <c r="J79" s="555">
        <v>4</v>
      </c>
      <c r="K79" s="555">
        <v>3</v>
      </c>
      <c r="L79" s="556">
        <v>75</v>
      </c>
      <c r="M79">
        <f t="shared" si="2"/>
        <v>3</v>
      </c>
      <c r="N79">
        <f t="shared" si="3"/>
        <v>0</v>
      </c>
    </row>
    <row r="80" spans="1:14" ht="15">
      <c r="A80" s="554" t="s">
        <v>671</v>
      </c>
      <c r="B80" s="555">
        <v>1513</v>
      </c>
      <c r="C80" s="555">
        <v>694</v>
      </c>
      <c r="D80" s="556">
        <v>45.86913417052214</v>
      </c>
      <c r="E80" s="557"/>
      <c r="F80" s="555">
        <v>1596</v>
      </c>
      <c r="G80" s="555">
        <v>609</v>
      </c>
      <c r="H80" s="556">
        <v>38.1578947368421</v>
      </c>
      <c r="I80" s="557"/>
      <c r="J80" s="555">
        <v>3109</v>
      </c>
      <c r="K80" s="555">
        <v>1303</v>
      </c>
      <c r="L80" s="556">
        <v>41.91058218076552</v>
      </c>
      <c r="M80">
        <f t="shared" si="2"/>
        <v>81</v>
      </c>
      <c r="N80">
        <f t="shared" si="3"/>
        <v>1</v>
      </c>
    </row>
    <row r="81" spans="1:14" ht="15">
      <c r="A81" s="559" t="s">
        <v>672</v>
      </c>
      <c r="B81" s="555">
        <v>170</v>
      </c>
      <c r="C81" s="555">
        <v>97</v>
      </c>
      <c r="D81" s="556">
        <v>57.05882352941177</v>
      </c>
      <c r="E81" s="557"/>
      <c r="F81" s="555">
        <v>223</v>
      </c>
      <c r="G81" s="555">
        <v>102</v>
      </c>
      <c r="H81" s="556">
        <v>45.73991031390135</v>
      </c>
      <c r="I81" s="557"/>
      <c r="J81" s="555">
        <v>393</v>
      </c>
      <c r="K81" s="555">
        <v>199</v>
      </c>
      <c r="L81" s="556">
        <v>50.63613231552163</v>
      </c>
      <c r="M81">
        <f t="shared" si="2"/>
        <v>56</v>
      </c>
      <c r="N81">
        <f t="shared" si="3"/>
        <v>1</v>
      </c>
    </row>
    <row r="82" spans="1:14" ht="15">
      <c r="A82" s="554" t="s">
        <v>501</v>
      </c>
      <c r="B82" s="555">
        <v>100</v>
      </c>
      <c r="C82" s="555">
        <v>73</v>
      </c>
      <c r="D82" s="556">
        <v>73</v>
      </c>
      <c r="E82" s="557"/>
      <c r="F82" s="555">
        <v>155</v>
      </c>
      <c r="G82" s="555">
        <v>92</v>
      </c>
      <c r="H82" s="556">
        <v>59.354838709677416</v>
      </c>
      <c r="I82" s="557"/>
      <c r="J82" s="555">
        <v>255</v>
      </c>
      <c r="K82" s="555">
        <v>165</v>
      </c>
      <c r="L82" s="556">
        <v>64.70588235294117</v>
      </c>
      <c r="M82">
        <f t="shared" si="2"/>
        <v>16</v>
      </c>
      <c r="N82">
        <f t="shared" si="3"/>
        <v>1</v>
      </c>
    </row>
    <row r="83" spans="1:14" ht="15">
      <c r="A83" s="559" t="s">
        <v>502</v>
      </c>
      <c r="B83" s="555">
        <v>125</v>
      </c>
      <c r="C83" s="555">
        <v>75</v>
      </c>
      <c r="D83" s="556">
        <v>60</v>
      </c>
      <c r="E83" s="557"/>
      <c r="F83" s="555">
        <v>162</v>
      </c>
      <c r="G83" s="555">
        <v>83</v>
      </c>
      <c r="H83" s="556">
        <v>51.23456790123457</v>
      </c>
      <c r="I83" s="557"/>
      <c r="J83" s="555">
        <v>287</v>
      </c>
      <c r="K83" s="555">
        <v>158</v>
      </c>
      <c r="L83" s="556">
        <v>55.05226480836237</v>
      </c>
      <c r="M83">
        <f t="shared" si="2"/>
        <v>42</v>
      </c>
      <c r="N83">
        <f t="shared" si="3"/>
        <v>1</v>
      </c>
    </row>
    <row r="84" spans="1:14" ht="15">
      <c r="A84" s="554" t="s">
        <v>503</v>
      </c>
      <c r="B84" s="555">
        <v>36</v>
      </c>
      <c r="C84" s="555">
        <v>21</v>
      </c>
      <c r="D84" s="556">
        <v>58.33333333333333</v>
      </c>
      <c r="E84" s="557"/>
      <c r="F84" s="555">
        <v>52</v>
      </c>
      <c r="G84" s="555">
        <v>26</v>
      </c>
      <c r="H84" s="556">
        <v>50</v>
      </c>
      <c r="I84" s="557"/>
      <c r="J84" s="555">
        <v>88</v>
      </c>
      <c r="K84" s="555">
        <v>47</v>
      </c>
      <c r="L84" s="556">
        <v>53.40909090909091</v>
      </c>
      <c r="M84">
        <f t="shared" si="2"/>
        <v>48</v>
      </c>
      <c r="N84">
        <f t="shared" si="3"/>
        <v>1</v>
      </c>
    </row>
    <row r="85" spans="1:14" ht="15">
      <c r="A85" s="559" t="s">
        <v>673</v>
      </c>
      <c r="B85" s="555">
        <v>128</v>
      </c>
      <c r="C85" s="555">
        <v>78</v>
      </c>
      <c r="D85" s="556">
        <v>60.9375</v>
      </c>
      <c r="E85" s="557"/>
      <c r="F85" s="555">
        <v>159</v>
      </c>
      <c r="G85" s="555">
        <v>67</v>
      </c>
      <c r="H85" s="556">
        <v>42.13836477987421</v>
      </c>
      <c r="I85" s="557"/>
      <c r="J85" s="555">
        <v>287</v>
      </c>
      <c r="K85" s="555">
        <v>145</v>
      </c>
      <c r="L85" s="556">
        <v>50.52264808362369</v>
      </c>
      <c r="M85">
        <f t="shared" si="2"/>
        <v>58</v>
      </c>
      <c r="N85">
        <f t="shared" si="3"/>
        <v>1</v>
      </c>
    </row>
    <row r="86" spans="1:14" ht="15">
      <c r="A86" s="554" t="s">
        <v>674</v>
      </c>
      <c r="B86" s="555">
        <v>869</v>
      </c>
      <c r="C86" s="555">
        <v>432</v>
      </c>
      <c r="D86" s="556">
        <v>49.712313003452245</v>
      </c>
      <c r="E86" s="557"/>
      <c r="F86" s="555">
        <v>1080</v>
      </c>
      <c r="G86" s="555">
        <v>503</v>
      </c>
      <c r="H86" s="556">
        <v>46.574074074074076</v>
      </c>
      <c r="I86" s="557"/>
      <c r="J86" s="555">
        <v>1949</v>
      </c>
      <c r="K86" s="555">
        <v>935</v>
      </c>
      <c r="L86" s="556">
        <v>47.97331965110313</v>
      </c>
      <c r="M86">
        <f>RANK(L86,$L$4:$L$86)</f>
        <v>68</v>
      </c>
      <c r="N86">
        <f t="shared" si="3"/>
        <v>1</v>
      </c>
    </row>
    <row r="87" spans="1:14" ht="15.75">
      <c r="A87" s="265" t="s">
        <v>43</v>
      </c>
      <c r="B87" s="560">
        <v>53239</v>
      </c>
      <c r="C87" s="560">
        <v>26926</v>
      </c>
      <c r="D87" s="562">
        <v>50.57570577959766</v>
      </c>
      <c r="E87" s="561"/>
      <c r="F87" s="560">
        <v>59686</v>
      </c>
      <c r="G87" s="560">
        <v>26642</v>
      </c>
      <c r="H87" s="562">
        <v>44.63693328418724</v>
      </c>
      <c r="I87" s="561"/>
      <c r="J87" s="560">
        <v>112925</v>
      </c>
      <c r="K87" s="560">
        <v>53568</v>
      </c>
      <c r="L87" s="562">
        <v>47.436794332521586</v>
      </c>
      <c r="N87">
        <f t="shared" si="3"/>
        <v>1</v>
      </c>
    </row>
    <row r="88" ht="12.75">
      <c r="A88" s="108" t="s">
        <v>365</v>
      </c>
    </row>
    <row r="89" spans="1:10" ht="15">
      <c r="A89" s="11" t="s">
        <v>675</v>
      </c>
      <c r="J89" s="608"/>
    </row>
    <row r="90" spans="1:10" ht="12.75">
      <c r="A90" s="11" t="s">
        <v>676</v>
      </c>
      <c r="J90" s="595"/>
    </row>
    <row r="91" ht="12.75">
      <c r="A91" s="11" t="s">
        <v>677</v>
      </c>
    </row>
    <row r="92" ht="12.75">
      <c r="A92" s="542" t="s">
        <v>600</v>
      </c>
    </row>
  </sheetData>
  <sheetProtection/>
  <printOptions/>
  <pageMargins left="0.7480314960629921" right="0.7480314960629921" top="0.5905511811023623" bottom="0.1968503937007874" header="0.11811023622047245" footer="0.11811023622047245"/>
  <pageSetup fitToHeight="1" fitToWidth="1" horizontalDpi="600" verticalDpi="600" orientation="portrait" paperSize="9" scale="55" r:id="rId1"/>
  <headerFooter alignWithMargins="0">
    <oddHeader>&amp;R&amp;16ROAD TRANSPORT VEHICLES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57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3" max="4" width="0" style="0" hidden="1" customWidth="1"/>
    <col min="5" max="5" width="9.28125" style="0" hidden="1" customWidth="1"/>
    <col min="8" max="8" width="9.421875" style="0" customWidth="1"/>
    <col min="9" max="10" width="11.00390625" style="0" bestFit="1" customWidth="1"/>
    <col min="11" max="11" width="9.8515625" style="0" customWidth="1"/>
    <col min="14" max="14" width="9.00390625" style="0" customWidth="1"/>
    <col min="15" max="15" width="10.28125" style="0" customWidth="1"/>
    <col min="16" max="16" width="9.140625" style="0" customWidth="1"/>
    <col min="17" max="17" width="13.57421875" style="0" customWidth="1"/>
    <col min="18" max="18" width="10.8515625" style="0" customWidth="1"/>
  </cols>
  <sheetData>
    <row r="1" spans="1:16" s="50" customFormat="1" ht="23.25" customHeight="1">
      <c r="A1" s="104" t="s">
        <v>394</v>
      </c>
      <c r="D1" s="51"/>
      <c r="F1" s="51"/>
      <c r="I1" s="51"/>
      <c r="N1" s="51"/>
      <c r="P1" s="138"/>
    </row>
    <row r="2" spans="1:17" s="50" customFormat="1" ht="15.75" customHeight="1">
      <c r="A2" s="259"/>
      <c r="B2" s="260"/>
      <c r="C2" s="260"/>
      <c r="D2" s="259"/>
      <c r="E2" s="259"/>
      <c r="F2" s="259"/>
      <c r="G2" s="260" t="s">
        <v>225</v>
      </c>
      <c r="H2" s="260"/>
      <c r="I2" s="259"/>
      <c r="J2" s="260"/>
      <c r="K2" s="260"/>
      <c r="L2" s="260"/>
      <c r="M2" s="261"/>
      <c r="N2" s="259"/>
      <c r="O2" s="260"/>
      <c r="Q2" s="251" t="s">
        <v>313</v>
      </c>
    </row>
    <row r="3" spans="1:17" s="50" customFormat="1" ht="20.25" customHeight="1">
      <c r="A3" s="138"/>
      <c r="B3" s="262"/>
      <c r="C3" s="263"/>
      <c r="D3" s="138"/>
      <c r="E3" s="138"/>
      <c r="F3" s="263" t="s">
        <v>114</v>
      </c>
      <c r="G3" s="263" t="s">
        <v>115</v>
      </c>
      <c r="H3" s="263" t="s">
        <v>116</v>
      </c>
      <c r="I3" s="263" t="s">
        <v>117</v>
      </c>
      <c r="J3" s="263" t="s">
        <v>118</v>
      </c>
      <c r="K3" s="263" t="s">
        <v>119</v>
      </c>
      <c r="L3" s="263" t="s">
        <v>120</v>
      </c>
      <c r="M3" s="263" t="s">
        <v>283</v>
      </c>
      <c r="N3" s="263" t="s">
        <v>139</v>
      </c>
      <c r="O3" s="263" t="s">
        <v>140</v>
      </c>
      <c r="P3" s="138"/>
      <c r="Q3" s="254" t="s">
        <v>200</v>
      </c>
    </row>
    <row r="4" spans="1:17" ht="12.75">
      <c r="A4" s="1"/>
      <c r="B4" s="1"/>
      <c r="C4" s="1"/>
      <c r="F4" s="1"/>
      <c r="G4" s="1"/>
      <c r="H4" s="1"/>
      <c r="I4" s="1"/>
      <c r="J4" s="1"/>
      <c r="K4" s="1"/>
      <c r="L4" s="1"/>
      <c r="M4" s="38"/>
      <c r="O4" s="38" t="s">
        <v>145</v>
      </c>
      <c r="Q4" s="242" t="s">
        <v>150</v>
      </c>
    </row>
    <row r="5" spans="1:17" ht="15">
      <c r="A5" s="230" t="s">
        <v>333</v>
      </c>
      <c r="B5" s="8"/>
      <c r="C5" s="40"/>
      <c r="F5" s="94">
        <v>28.22</v>
      </c>
      <c r="G5" s="94">
        <v>56.83</v>
      </c>
      <c r="H5" s="94">
        <v>61.98</v>
      </c>
      <c r="I5" s="94">
        <v>63.92</v>
      </c>
      <c r="J5" s="94">
        <v>51.18</v>
      </c>
      <c r="K5" s="94">
        <v>37.02</v>
      </c>
      <c r="L5" s="94">
        <v>22.57</v>
      </c>
      <c r="M5" s="94">
        <v>49.16</v>
      </c>
      <c r="N5" s="94">
        <v>67.63</v>
      </c>
      <c r="O5" s="94">
        <v>33.78</v>
      </c>
      <c r="Q5" s="339">
        <v>1854</v>
      </c>
    </row>
    <row r="6" spans="1:17" ht="15">
      <c r="A6" s="230" t="s">
        <v>334</v>
      </c>
      <c r="B6" s="8"/>
      <c r="C6" s="40"/>
      <c r="F6" s="94">
        <v>39.13</v>
      </c>
      <c r="G6" s="94">
        <v>63.44</v>
      </c>
      <c r="H6" s="94">
        <v>71.77</v>
      </c>
      <c r="I6" s="94">
        <v>70.64</v>
      </c>
      <c r="J6" s="94">
        <v>63.12</v>
      </c>
      <c r="K6" s="94">
        <v>50.18</v>
      </c>
      <c r="L6" s="94">
        <v>28.51</v>
      </c>
      <c r="M6" s="94">
        <v>58.1</v>
      </c>
      <c r="N6" s="94">
        <v>72.76</v>
      </c>
      <c r="O6" s="94">
        <v>45.66</v>
      </c>
      <c r="Q6" s="339">
        <v>1895</v>
      </c>
    </row>
    <row r="7" spans="1:17" ht="15">
      <c r="A7" s="230" t="s">
        <v>335</v>
      </c>
      <c r="B7" s="8"/>
      <c r="C7" s="40"/>
      <c r="F7" s="231">
        <v>46.43</v>
      </c>
      <c r="G7" s="231">
        <v>72.79</v>
      </c>
      <c r="H7" s="231">
        <v>77.32</v>
      </c>
      <c r="I7" s="231">
        <v>72.52</v>
      </c>
      <c r="J7" s="231">
        <v>57.14</v>
      </c>
      <c r="K7" s="231">
        <v>48.75</v>
      </c>
      <c r="L7" s="231">
        <v>28.51</v>
      </c>
      <c r="M7" s="231">
        <v>60.3</v>
      </c>
      <c r="N7" s="231">
        <v>77.33</v>
      </c>
      <c r="O7" s="231">
        <v>45.72</v>
      </c>
      <c r="P7" s="264"/>
      <c r="Q7" s="340">
        <v>1627</v>
      </c>
    </row>
    <row r="8" spans="1:17" ht="15">
      <c r="A8" s="230" t="s">
        <v>336</v>
      </c>
      <c r="B8" s="8"/>
      <c r="C8" s="40"/>
      <c r="D8" s="1"/>
      <c r="F8" s="94">
        <v>38.121880000000004</v>
      </c>
      <c r="G8" s="94">
        <v>66.12051</v>
      </c>
      <c r="H8" s="94">
        <v>75.74843999999999</v>
      </c>
      <c r="I8" s="94">
        <v>74.29825</v>
      </c>
      <c r="J8" s="94">
        <v>66.10891</v>
      </c>
      <c r="K8" s="94">
        <v>60.71927</v>
      </c>
      <c r="L8" s="94">
        <v>32.521679999999996</v>
      </c>
      <c r="M8" s="94">
        <v>63.114459999999994</v>
      </c>
      <c r="N8" s="94">
        <v>77.05046</v>
      </c>
      <c r="O8" s="94">
        <v>50.540859999999995</v>
      </c>
      <c r="Q8" s="339">
        <v>1729</v>
      </c>
    </row>
    <row r="9" spans="1:17" ht="15" customHeight="1">
      <c r="A9" s="230" t="s">
        <v>443</v>
      </c>
      <c r="B9" s="1"/>
      <c r="C9" s="1"/>
      <c r="D9" s="1"/>
      <c r="E9" s="1"/>
      <c r="F9" s="94">
        <v>40.06893580353296</v>
      </c>
      <c r="G9" s="94">
        <v>73.99788231734988</v>
      </c>
      <c r="H9" s="94">
        <v>76.69241057945376</v>
      </c>
      <c r="I9" s="94">
        <v>79.23826993628114</v>
      </c>
      <c r="J9" s="94">
        <v>67.34800231615519</v>
      </c>
      <c r="K9" s="94">
        <v>63.40907796571559</v>
      </c>
      <c r="L9" s="94">
        <v>29.217115689381934</v>
      </c>
      <c r="M9" s="94">
        <v>64.64658795626165</v>
      </c>
      <c r="N9" s="94">
        <v>75.66586848406706</v>
      </c>
      <c r="O9" s="94">
        <v>54.74250703758899</v>
      </c>
      <c r="Q9" s="339">
        <v>1120</v>
      </c>
    </row>
    <row r="10" spans="1:17" ht="15" customHeight="1">
      <c r="A10" s="230" t="s">
        <v>444</v>
      </c>
      <c r="B10" s="1"/>
      <c r="C10" s="1"/>
      <c r="D10" s="1"/>
      <c r="E10" s="1"/>
      <c r="F10" s="94">
        <v>25.981264081584253</v>
      </c>
      <c r="G10" s="94">
        <v>66.23875968992247</v>
      </c>
      <c r="H10" s="94">
        <v>78.95379108363163</v>
      </c>
      <c r="I10" s="94">
        <v>80.90300457217505</v>
      </c>
      <c r="J10" s="94">
        <v>72.31769389709217</v>
      </c>
      <c r="K10" s="94">
        <v>69.47708760803332</v>
      </c>
      <c r="L10" s="94">
        <v>35.36840585985422</v>
      </c>
      <c r="M10" s="94">
        <v>66.86544429230035</v>
      </c>
      <c r="N10" s="94">
        <v>79.1109696583917</v>
      </c>
      <c r="O10" s="94">
        <v>56.5087341469251</v>
      </c>
      <c r="Q10" s="339">
        <v>1212</v>
      </c>
    </row>
    <row r="11" spans="1:17" ht="15" customHeight="1">
      <c r="A11" s="230" t="s">
        <v>337</v>
      </c>
      <c r="B11" s="1"/>
      <c r="C11" s="1"/>
      <c r="D11" s="1"/>
      <c r="E11" s="1"/>
      <c r="F11" s="94">
        <v>36.62627136983337</v>
      </c>
      <c r="G11" s="94">
        <v>64.80361173814899</v>
      </c>
      <c r="H11" s="94">
        <v>78.50141277427007</v>
      </c>
      <c r="I11" s="94">
        <v>83.10103109589599</v>
      </c>
      <c r="J11" s="94">
        <v>73.41348287408722</v>
      </c>
      <c r="K11" s="94">
        <v>68.1300137594434</v>
      </c>
      <c r="L11" s="94">
        <v>38.98380355276907</v>
      </c>
      <c r="M11" s="94">
        <v>67.26935009659401</v>
      </c>
      <c r="N11" s="94">
        <v>77.19613488919198</v>
      </c>
      <c r="O11" s="94">
        <v>58.50733149037543</v>
      </c>
      <c r="Q11" s="339">
        <v>3041</v>
      </c>
    </row>
    <row r="12" spans="1:17" ht="15" customHeight="1">
      <c r="A12" s="230" t="s">
        <v>338</v>
      </c>
      <c r="B12" s="1"/>
      <c r="C12" s="1"/>
      <c r="D12" s="1"/>
      <c r="E12" s="1"/>
      <c r="F12" s="94">
        <v>31.661231040016563</v>
      </c>
      <c r="G12" s="94">
        <v>65.30096990300972</v>
      </c>
      <c r="H12" s="94">
        <v>79.96682403981114</v>
      </c>
      <c r="I12" s="94">
        <v>79.84775710495742</v>
      </c>
      <c r="J12" s="94">
        <v>74.71892538411997</v>
      </c>
      <c r="K12" s="94">
        <v>64.70367591897974</v>
      </c>
      <c r="L12" s="94">
        <v>43.06480920654149</v>
      </c>
      <c r="M12" s="94">
        <v>67.28760778776942</v>
      </c>
      <c r="N12" s="94">
        <v>77.68030854055093</v>
      </c>
      <c r="O12" s="94">
        <v>57.70057647305036</v>
      </c>
      <c r="Q12" s="339">
        <v>3236</v>
      </c>
    </row>
    <row r="13" spans="1:17" ht="15" customHeight="1">
      <c r="A13" s="230" t="s">
        <v>370</v>
      </c>
      <c r="B13" s="1"/>
      <c r="C13" s="1"/>
      <c r="D13" s="1"/>
      <c r="E13" s="1"/>
      <c r="F13" s="94">
        <v>31.84082325250424</v>
      </c>
      <c r="G13" s="94">
        <v>62.128096145390586</v>
      </c>
      <c r="H13" s="94">
        <v>76.09322033898306</v>
      </c>
      <c r="I13" s="94">
        <v>80.49373133320958</v>
      </c>
      <c r="J13" s="94">
        <v>79.02204456405588</v>
      </c>
      <c r="K13" s="94">
        <v>68.73224156635843</v>
      </c>
      <c r="L13" s="94">
        <v>44.717704340619505</v>
      </c>
      <c r="M13" s="94">
        <v>66.84838357967266</v>
      </c>
      <c r="N13" s="94">
        <v>76.21969742997751</v>
      </c>
      <c r="O13" s="94">
        <v>58.27176357211693</v>
      </c>
      <c r="Q13" s="339">
        <v>3189</v>
      </c>
    </row>
    <row r="14" spans="1:17" ht="15" customHeight="1">
      <c r="A14" s="230" t="s">
        <v>418</v>
      </c>
      <c r="B14" s="1"/>
      <c r="C14" s="1"/>
      <c r="D14" s="1"/>
      <c r="E14" s="1"/>
      <c r="F14" s="94">
        <v>39.019106865141076</v>
      </c>
      <c r="G14" s="94">
        <v>59.51731471635304</v>
      </c>
      <c r="H14" s="94">
        <v>80.59580524640717</v>
      </c>
      <c r="I14" s="94">
        <v>81.01114716613145</v>
      </c>
      <c r="J14" s="94">
        <v>81.06445811221884</v>
      </c>
      <c r="K14" s="94">
        <v>70.36229249969709</v>
      </c>
      <c r="L14" s="94">
        <v>47.181098696461824</v>
      </c>
      <c r="M14" s="94">
        <v>69.04367439817956</v>
      </c>
      <c r="N14" s="94">
        <v>79.29984464008285</v>
      </c>
      <c r="O14" s="94">
        <v>59.50809568444164</v>
      </c>
      <c r="P14" s="1"/>
      <c r="Q14" s="382">
        <v>2923</v>
      </c>
    </row>
    <row r="15" spans="1:17" ht="15" customHeight="1">
      <c r="A15" s="230" t="s">
        <v>531</v>
      </c>
      <c r="B15" s="1"/>
      <c r="C15" s="1"/>
      <c r="D15" s="1"/>
      <c r="E15" s="1"/>
      <c r="F15" s="504">
        <v>35.036367902393245</v>
      </c>
      <c r="G15" s="504">
        <v>59.68846484202707</v>
      </c>
      <c r="H15" s="504">
        <v>79.34333048360635</v>
      </c>
      <c r="I15" s="504">
        <v>81.7479633573336</v>
      </c>
      <c r="J15" s="504">
        <v>82.1747190360329</v>
      </c>
      <c r="K15" s="504">
        <v>69.59408903853348</v>
      </c>
      <c r="L15" s="504">
        <v>48.156070847950716</v>
      </c>
      <c r="M15" s="504">
        <v>68.85201663858467</v>
      </c>
      <c r="N15" s="504">
        <v>78.47877687796705</v>
      </c>
      <c r="O15" s="504">
        <v>60.26881318790777</v>
      </c>
      <c r="P15" s="505"/>
      <c r="Q15" s="506">
        <v>2889</v>
      </c>
    </row>
    <row r="16" spans="1:17" ht="15" customHeight="1">
      <c r="A16" s="230" t="s">
        <v>612</v>
      </c>
      <c r="B16" s="1"/>
      <c r="C16" s="1"/>
      <c r="D16" s="1"/>
      <c r="E16" s="1"/>
      <c r="F16" s="504">
        <v>28.927214112023886</v>
      </c>
      <c r="G16" s="504">
        <v>65.1788309701083</v>
      </c>
      <c r="H16" s="504">
        <v>75.69463855306118</v>
      </c>
      <c r="I16" s="504">
        <v>82.50518795042161</v>
      </c>
      <c r="J16" s="504">
        <v>76.22171322251371</v>
      </c>
      <c r="K16" s="504">
        <v>72.78622855320918</v>
      </c>
      <c r="L16" s="504">
        <v>55.41692606397033</v>
      </c>
      <c r="M16" s="504">
        <v>69.57457581359282</v>
      </c>
      <c r="N16" s="504">
        <v>77.84238147917873</v>
      </c>
      <c r="O16" s="504">
        <v>62.12591048327969</v>
      </c>
      <c r="P16" s="505"/>
      <c r="Q16" s="506">
        <v>2778</v>
      </c>
    </row>
    <row r="17" spans="1:17" ht="6" customHeight="1">
      <c r="A17" s="275"/>
      <c r="B17" s="264"/>
      <c r="C17" s="264"/>
      <c r="D17" s="264"/>
      <c r="E17" s="264"/>
      <c r="F17" s="264"/>
      <c r="G17" s="264"/>
      <c r="H17" s="264"/>
      <c r="I17" s="264"/>
      <c r="J17" s="264"/>
      <c r="K17" s="264"/>
      <c r="L17" s="264"/>
      <c r="M17" s="264"/>
      <c r="N17" s="264"/>
      <c r="O17" s="523"/>
      <c r="P17" s="264"/>
      <c r="Q17" s="264"/>
    </row>
    <row r="18" spans="1:15" ht="12.75">
      <c r="A18" t="s">
        <v>303</v>
      </c>
      <c r="O18" s="166"/>
    </row>
    <row r="19" spans="1:15" ht="12.75">
      <c r="A19" t="s">
        <v>298</v>
      </c>
      <c r="O19" s="166"/>
    </row>
    <row r="20" ht="12.75">
      <c r="O20" s="166"/>
    </row>
    <row r="21" spans="13:15" ht="12.75">
      <c r="M21" s="165"/>
      <c r="O21" s="166"/>
    </row>
    <row r="22" spans="1:17" s="50" customFormat="1" ht="18.75">
      <c r="A22" s="196" t="s">
        <v>611</v>
      </c>
      <c r="B22" s="195"/>
      <c r="C22" s="195"/>
      <c r="D22" s="182"/>
      <c r="E22" s="195"/>
      <c r="F22" s="195"/>
      <c r="G22" s="195"/>
      <c r="H22" s="195"/>
      <c r="I22" s="195"/>
      <c r="J22" s="195"/>
      <c r="K22" s="195"/>
      <c r="L22" s="195"/>
      <c r="M22" s="195"/>
      <c r="N22" s="195"/>
      <c r="O22" s="195"/>
      <c r="P22" s="195"/>
      <c r="Q22" s="195"/>
    </row>
    <row r="23" spans="1:18" ht="10.5" customHeight="1">
      <c r="A23" s="247"/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195"/>
      <c r="O23" s="252"/>
      <c r="P23" s="256"/>
      <c r="Q23" s="54"/>
      <c r="R23" s="1"/>
    </row>
    <row r="24" spans="1:17" ht="15.75" customHeight="1">
      <c r="A24" s="248"/>
      <c r="B24" s="249"/>
      <c r="C24" s="249"/>
      <c r="D24" s="250"/>
      <c r="E24" s="250"/>
      <c r="F24" s="250"/>
      <c r="G24" s="250"/>
      <c r="H24" s="250"/>
      <c r="I24" s="249"/>
      <c r="J24" s="249" t="s">
        <v>225</v>
      </c>
      <c r="K24" s="249"/>
      <c r="L24" s="249"/>
      <c r="M24" s="249"/>
      <c r="N24" s="249"/>
      <c r="O24" s="249"/>
      <c r="P24" s="251" t="s">
        <v>296</v>
      </c>
      <c r="Q24" s="618" t="s">
        <v>313</v>
      </c>
    </row>
    <row r="25" spans="1:17" s="50" customFormat="1" ht="32.25" customHeight="1">
      <c r="A25" s="252"/>
      <c r="B25" s="252"/>
      <c r="C25" s="253" t="s">
        <v>114</v>
      </c>
      <c r="D25" s="252"/>
      <c r="E25" s="252"/>
      <c r="F25" s="252"/>
      <c r="G25" s="252"/>
      <c r="H25" s="253" t="s">
        <v>687</v>
      </c>
      <c r="I25" s="253" t="s">
        <v>688</v>
      </c>
      <c r="J25" s="253" t="s">
        <v>116</v>
      </c>
      <c r="K25" s="253" t="s">
        <v>117</v>
      </c>
      <c r="L25" s="253" t="s">
        <v>118</v>
      </c>
      <c r="M25" s="253" t="s">
        <v>119</v>
      </c>
      <c r="N25" s="253" t="s">
        <v>689</v>
      </c>
      <c r="O25" s="254" t="s">
        <v>690</v>
      </c>
      <c r="P25" s="254" t="s">
        <v>297</v>
      </c>
      <c r="Q25" s="619"/>
    </row>
    <row r="26" spans="1:17" ht="15">
      <c r="A26" s="110"/>
      <c r="B26" s="182"/>
      <c r="C26" s="182"/>
      <c r="D26" s="110"/>
      <c r="E26" s="110"/>
      <c r="F26" s="110"/>
      <c r="G26" s="110"/>
      <c r="H26" s="110"/>
      <c r="I26" s="182"/>
      <c r="J26" s="182"/>
      <c r="K26" s="182"/>
      <c r="L26" s="182"/>
      <c r="M26" s="182"/>
      <c r="N26" s="182"/>
      <c r="O26" s="189" t="s">
        <v>691</v>
      </c>
      <c r="P26" s="182"/>
      <c r="Q26" s="242" t="s">
        <v>150</v>
      </c>
    </row>
    <row r="27" spans="1:17" ht="6" customHeight="1">
      <c r="A27" s="182"/>
      <c r="B27" s="182"/>
      <c r="C27" s="182"/>
      <c r="D27" s="110"/>
      <c r="E27" s="110"/>
      <c r="F27" s="110"/>
      <c r="G27" s="110"/>
      <c r="H27" s="110"/>
      <c r="I27" s="182"/>
      <c r="J27" s="182"/>
      <c r="K27" s="182"/>
      <c r="L27" s="182"/>
      <c r="M27" s="182"/>
      <c r="N27" s="182"/>
      <c r="O27" s="232"/>
      <c r="P27" s="182"/>
      <c r="Q27" s="242"/>
    </row>
    <row r="28" spans="1:17" ht="18.75" customHeight="1">
      <c r="A28" s="243" t="s">
        <v>324</v>
      </c>
      <c r="B28" s="182"/>
      <c r="C28" s="182"/>
      <c r="D28" s="110"/>
      <c r="E28" s="110"/>
      <c r="F28" s="110"/>
      <c r="G28" s="110"/>
      <c r="H28" s="567">
        <v>28</v>
      </c>
      <c r="I28" s="567">
        <v>58</v>
      </c>
      <c r="J28" s="567">
        <v>75</v>
      </c>
      <c r="K28" s="567">
        <v>80</v>
      </c>
      <c r="L28" s="567">
        <v>79</v>
      </c>
      <c r="M28" s="567">
        <v>73</v>
      </c>
      <c r="N28" s="567">
        <v>59</v>
      </c>
      <c r="O28" s="567">
        <v>37</v>
      </c>
      <c r="P28" s="567">
        <v>68</v>
      </c>
      <c r="Q28" s="568">
        <v>9828</v>
      </c>
    </row>
    <row r="29" spans="1:17" ht="6" customHeight="1">
      <c r="A29" s="110"/>
      <c r="B29" s="182"/>
      <c r="C29" s="182"/>
      <c r="D29" s="110"/>
      <c r="E29" s="110"/>
      <c r="F29" s="244"/>
      <c r="G29" s="110"/>
      <c r="H29" s="569"/>
      <c r="I29" s="569"/>
      <c r="J29" s="569"/>
      <c r="K29" s="569"/>
      <c r="L29" s="569"/>
      <c r="M29" s="569"/>
      <c r="N29" s="569"/>
      <c r="O29" s="569"/>
      <c r="P29" s="569"/>
      <c r="Q29" s="570"/>
    </row>
    <row r="30" spans="1:17" ht="15.75">
      <c r="A30" s="188" t="s">
        <v>236</v>
      </c>
      <c r="B30" s="110"/>
      <c r="C30" s="182">
        <v>47</v>
      </c>
      <c r="D30" s="110"/>
      <c r="E30" s="110"/>
      <c r="F30" s="110"/>
      <c r="G30" s="183"/>
      <c r="H30" s="571"/>
      <c r="I30" s="571"/>
      <c r="J30" s="571"/>
      <c r="K30" s="571"/>
      <c r="L30" s="571"/>
      <c r="M30" s="571"/>
      <c r="N30" s="571"/>
      <c r="O30" s="571"/>
      <c r="P30" s="571"/>
      <c r="Q30" s="572"/>
    </row>
    <row r="31" spans="1:17" ht="15" customHeight="1">
      <c r="A31" s="244" t="s">
        <v>139</v>
      </c>
      <c r="B31" s="110"/>
      <c r="C31" s="182">
        <v>39</v>
      </c>
      <c r="D31" s="110"/>
      <c r="E31" s="110"/>
      <c r="F31" s="110"/>
      <c r="G31" s="182"/>
      <c r="H31" s="567">
        <v>35</v>
      </c>
      <c r="I31" s="567">
        <v>59</v>
      </c>
      <c r="J31" s="567">
        <v>78</v>
      </c>
      <c r="K31" s="567">
        <v>86</v>
      </c>
      <c r="L31" s="567">
        <v>85</v>
      </c>
      <c r="M31" s="567">
        <v>83</v>
      </c>
      <c r="N31" s="567">
        <v>79</v>
      </c>
      <c r="O31" s="567">
        <v>63</v>
      </c>
      <c r="P31" s="567">
        <v>76</v>
      </c>
      <c r="Q31" s="568">
        <v>4377</v>
      </c>
    </row>
    <row r="32" spans="1:17" ht="15">
      <c r="A32" s="244" t="s">
        <v>140</v>
      </c>
      <c r="B32" s="110"/>
      <c r="C32" s="182">
        <v>14</v>
      </c>
      <c r="D32" s="110"/>
      <c r="E32" s="110"/>
      <c r="F32" s="110"/>
      <c r="G32" s="182"/>
      <c r="H32" s="567">
        <v>19</v>
      </c>
      <c r="I32" s="567">
        <v>57</v>
      </c>
      <c r="J32" s="567">
        <v>71</v>
      </c>
      <c r="K32" s="567">
        <v>74</v>
      </c>
      <c r="L32" s="567">
        <v>75</v>
      </c>
      <c r="M32" s="567">
        <v>65</v>
      </c>
      <c r="N32" s="567">
        <v>43</v>
      </c>
      <c r="O32" s="567">
        <v>22</v>
      </c>
      <c r="P32" s="567">
        <v>62</v>
      </c>
      <c r="Q32" s="568">
        <v>5451</v>
      </c>
    </row>
    <row r="33" spans="1:17" ht="6" customHeight="1">
      <c r="A33" s="182"/>
      <c r="B33" s="182"/>
      <c r="C33" s="182"/>
      <c r="D33" s="110"/>
      <c r="E33" s="182"/>
      <c r="F33" s="110"/>
      <c r="G33" s="182"/>
      <c r="H33" s="569"/>
      <c r="I33" s="569"/>
      <c r="J33" s="569"/>
      <c r="K33" s="569"/>
      <c r="L33" s="569"/>
      <c r="M33" s="569"/>
      <c r="N33" s="569"/>
      <c r="O33" s="569"/>
      <c r="P33" s="569"/>
      <c r="Q33" s="570"/>
    </row>
    <row r="34" spans="1:17" ht="15.75">
      <c r="A34" s="188" t="s">
        <v>246</v>
      </c>
      <c r="B34" s="182"/>
      <c r="C34" s="182"/>
      <c r="D34" s="110"/>
      <c r="E34" s="182"/>
      <c r="F34" s="110"/>
      <c r="G34" s="182"/>
      <c r="H34" s="569"/>
      <c r="I34" s="569"/>
      <c r="J34" s="569"/>
      <c r="K34" s="569"/>
      <c r="L34" s="569"/>
      <c r="M34" s="569"/>
      <c r="N34" s="569"/>
      <c r="O34" s="569"/>
      <c r="P34" s="569"/>
      <c r="Q34" s="572"/>
    </row>
    <row r="35" spans="1:17" ht="15">
      <c r="A35" s="244" t="s">
        <v>295</v>
      </c>
      <c r="B35" s="182"/>
      <c r="C35" s="182"/>
      <c r="D35" s="110"/>
      <c r="E35" s="182"/>
      <c r="F35" s="110"/>
      <c r="G35" s="182"/>
      <c r="H35" s="567">
        <v>19</v>
      </c>
      <c r="I35" s="567">
        <v>38</v>
      </c>
      <c r="J35" s="567">
        <v>44</v>
      </c>
      <c r="K35" s="567">
        <v>55</v>
      </c>
      <c r="L35" s="567">
        <v>50</v>
      </c>
      <c r="M35" s="567">
        <v>60</v>
      </c>
      <c r="N35" s="567">
        <v>43</v>
      </c>
      <c r="O35" s="567">
        <v>29</v>
      </c>
      <c r="P35" s="567">
        <v>45</v>
      </c>
      <c r="Q35" s="568">
        <v>1385</v>
      </c>
    </row>
    <row r="36" spans="1:17" ht="14.25" customHeight="1">
      <c r="A36" s="244" t="s">
        <v>309</v>
      </c>
      <c r="B36" s="182"/>
      <c r="C36" s="182"/>
      <c r="D36" s="110"/>
      <c r="E36" s="182"/>
      <c r="F36" s="110"/>
      <c r="G36" s="182"/>
      <c r="H36" s="567">
        <v>13</v>
      </c>
      <c r="I36" s="567">
        <v>37</v>
      </c>
      <c r="J36" s="567">
        <v>54</v>
      </c>
      <c r="K36" s="567">
        <v>54</v>
      </c>
      <c r="L36" s="567">
        <v>64</v>
      </c>
      <c r="M36" s="567">
        <v>63</v>
      </c>
      <c r="N36" s="567">
        <v>50</v>
      </c>
      <c r="O36" s="567">
        <v>33</v>
      </c>
      <c r="P36" s="567">
        <v>50</v>
      </c>
      <c r="Q36" s="568">
        <v>1869</v>
      </c>
    </row>
    <row r="37" spans="1:17" ht="15">
      <c r="A37" s="244" t="s">
        <v>248</v>
      </c>
      <c r="B37" s="182"/>
      <c r="C37" s="182"/>
      <c r="D37" s="110"/>
      <c r="E37" s="182"/>
      <c r="F37" s="110"/>
      <c r="G37" s="182"/>
      <c r="H37" s="567">
        <v>25</v>
      </c>
      <c r="I37" s="567">
        <v>50</v>
      </c>
      <c r="J37" s="567">
        <v>52</v>
      </c>
      <c r="K37" s="567">
        <v>66</v>
      </c>
      <c r="L37" s="567">
        <v>74</v>
      </c>
      <c r="M37" s="567">
        <v>69</v>
      </c>
      <c r="N37" s="567">
        <v>59</v>
      </c>
      <c r="O37" s="567">
        <v>42</v>
      </c>
      <c r="P37" s="567">
        <v>59</v>
      </c>
      <c r="Q37" s="568">
        <v>1528</v>
      </c>
    </row>
    <row r="38" spans="1:17" ht="15">
      <c r="A38" s="244" t="s">
        <v>249</v>
      </c>
      <c r="B38" s="182"/>
      <c r="C38" s="182"/>
      <c r="D38" s="110"/>
      <c r="E38" s="182"/>
      <c r="F38" s="110"/>
      <c r="G38" s="182"/>
      <c r="H38" s="567">
        <v>15</v>
      </c>
      <c r="I38" s="567">
        <v>63</v>
      </c>
      <c r="J38" s="567">
        <v>75</v>
      </c>
      <c r="K38" s="567">
        <v>72</v>
      </c>
      <c r="L38" s="567">
        <v>80</v>
      </c>
      <c r="M38" s="567">
        <v>76</v>
      </c>
      <c r="N38" s="567">
        <v>75</v>
      </c>
      <c r="O38" s="567">
        <v>61</v>
      </c>
      <c r="P38" s="567">
        <v>70</v>
      </c>
      <c r="Q38" s="568">
        <v>1254</v>
      </c>
    </row>
    <row r="39" spans="1:17" ht="15">
      <c r="A39" s="244" t="s">
        <v>250</v>
      </c>
      <c r="B39" s="182"/>
      <c r="C39" s="182"/>
      <c r="D39" s="110"/>
      <c r="E39" s="182"/>
      <c r="F39" s="110"/>
      <c r="G39" s="182"/>
      <c r="H39" s="567">
        <v>23</v>
      </c>
      <c r="I39" s="567">
        <v>64</v>
      </c>
      <c r="J39" s="567">
        <v>84</v>
      </c>
      <c r="K39" s="567">
        <v>81</v>
      </c>
      <c r="L39" s="567">
        <v>79</v>
      </c>
      <c r="M39" s="567">
        <v>79</v>
      </c>
      <c r="N39" s="567">
        <v>78</v>
      </c>
      <c r="O39" s="567">
        <v>53</v>
      </c>
      <c r="P39" s="567">
        <v>75</v>
      </c>
      <c r="Q39" s="568">
        <v>897</v>
      </c>
    </row>
    <row r="40" spans="1:17" ht="15">
      <c r="A40" s="244" t="s">
        <v>326</v>
      </c>
      <c r="B40" s="182"/>
      <c r="C40" s="182"/>
      <c r="D40" s="110"/>
      <c r="E40" s="182"/>
      <c r="F40" s="110"/>
      <c r="G40" s="182"/>
      <c r="H40" s="567">
        <v>41</v>
      </c>
      <c r="I40" s="567">
        <v>79</v>
      </c>
      <c r="J40" s="567">
        <v>85</v>
      </c>
      <c r="K40" s="567">
        <v>92</v>
      </c>
      <c r="L40" s="567">
        <v>87</v>
      </c>
      <c r="M40" s="567">
        <v>87</v>
      </c>
      <c r="N40" s="567">
        <v>87</v>
      </c>
      <c r="O40" s="567">
        <v>51</v>
      </c>
      <c r="P40" s="567">
        <v>84</v>
      </c>
      <c r="Q40" s="568">
        <v>1171</v>
      </c>
    </row>
    <row r="41" spans="1:17" ht="15" customHeight="1">
      <c r="A41" s="245" t="s">
        <v>327</v>
      </c>
      <c r="B41" s="182"/>
      <c r="C41" s="182"/>
      <c r="D41" s="110"/>
      <c r="E41" s="182"/>
      <c r="F41" s="110"/>
      <c r="G41" s="182"/>
      <c r="H41" s="567">
        <v>47</v>
      </c>
      <c r="I41" s="567">
        <v>81</v>
      </c>
      <c r="J41" s="567">
        <v>93</v>
      </c>
      <c r="K41" s="567">
        <v>95</v>
      </c>
      <c r="L41" s="567">
        <v>95</v>
      </c>
      <c r="M41" s="567">
        <v>97</v>
      </c>
      <c r="N41" s="567">
        <v>93</v>
      </c>
      <c r="O41" s="567">
        <v>63</v>
      </c>
      <c r="P41" s="567">
        <v>90</v>
      </c>
      <c r="Q41" s="568">
        <v>1364</v>
      </c>
    </row>
    <row r="42" spans="1:17" ht="6" customHeight="1">
      <c r="A42" s="110"/>
      <c r="B42" s="182"/>
      <c r="C42" s="182"/>
      <c r="D42" s="110"/>
      <c r="E42" s="182"/>
      <c r="F42" s="110"/>
      <c r="G42" s="182"/>
      <c r="H42" s="569"/>
      <c r="I42" s="569"/>
      <c r="J42" s="569"/>
      <c r="K42" s="569"/>
      <c r="L42" s="569"/>
      <c r="M42" s="569"/>
      <c r="N42" s="569"/>
      <c r="O42" s="569"/>
      <c r="P42" s="569"/>
      <c r="Q42" s="570"/>
    </row>
    <row r="43" spans="1:17" ht="15.75">
      <c r="A43" s="188" t="s">
        <v>692</v>
      </c>
      <c r="B43" s="110"/>
      <c r="C43" s="195"/>
      <c r="D43" s="54"/>
      <c r="E43" s="195"/>
      <c r="F43" s="110"/>
      <c r="G43" s="195"/>
      <c r="H43" s="569"/>
      <c r="I43" s="569"/>
      <c r="J43" s="569"/>
      <c r="K43" s="569"/>
      <c r="L43" s="569"/>
      <c r="M43" s="569"/>
      <c r="N43" s="569"/>
      <c r="O43" s="569"/>
      <c r="P43" s="569"/>
      <c r="Q43" s="570"/>
    </row>
    <row r="44" spans="1:17" ht="15" customHeight="1">
      <c r="A44" s="244" t="s">
        <v>693</v>
      </c>
      <c r="B44" s="110"/>
      <c r="C44" s="195"/>
      <c r="D44" s="54"/>
      <c r="E44" s="195"/>
      <c r="F44" s="110"/>
      <c r="G44" s="195"/>
      <c r="H44" s="567">
        <v>12</v>
      </c>
      <c r="I44" s="567">
        <v>47</v>
      </c>
      <c r="J44" s="567">
        <v>56</v>
      </c>
      <c r="K44" s="567">
        <v>52</v>
      </c>
      <c r="L44" s="567">
        <v>57</v>
      </c>
      <c r="M44" s="567">
        <v>49</v>
      </c>
      <c r="N44" s="567">
        <v>29</v>
      </c>
      <c r="O44" s="567">
        <v>22</v>
      </c>
      <c r="P44" s="567">
        <v>47</v>
      </c>
      <c r="Q44" s="568">
        <v>1874</v>
      </c>
    </row>
    <row r="45" spans="1:17" ht="15">
      <c r="A45" s="244">
        <v>2</v>
      </c>
      <c r="B45" s="110"/>
      <c r="C45" s="195"/>
      <c r="D45" s="54"/>
      <c r="E45" s="195"/>
      <c r="F45" s="110"/>
      <c r="G45" s="195"/>
      <c r="H45" s="567">
        <v>29</v>
      </c>
      <c r="I45" s="567">
        <v>55</v>
      </c>
      <c r="J45" s="567">
        <v>74</v>
      </c>
      <c r="K45" s="567">
        <v>72</v>
      </c>
      <c r="L45" s="567">
        <v>69</v>
      </c>
      <c r="M45" s="567">
        <v>61</v>
      </c>
      <c r="N45" s="567">
        <v>50</v>
      </c>
      <c r="O45" s="567">
        <v>30</v>
      </c>
      <c r="P45" s="567">
        <v>61</v>
      </c>
      <c r="Q45" s="568">
        <v>2063</v>
      </c>
    </row>
    <row r="46" spans="1:17" ht="15">
      <c r="A46" s="244">
        <v>3</v>
      </c>
      <c r="B46" s="110"/>
      <c r="C46" s="195"/>
      <c r="D46" s="54"/>
      <c r="E46" s="195"/>
      <c r="F46" s="110"/>
      <c r="G46" s="195"/>
      <c r="H46" s="567">
        <v>17</v>
      </c>
      <c r="I46" s="567">
        <v>58</v>
      </c>
      <c r="J46" s="567">
        <v>77</v>
      </c>
      <c r="K46" s="567">
        <v>84</v>
      </c>
      <c r="L46" s="567">
        <v>78</v>
      </c>
      <c r="M46" s="567">
        <v>78</v>
      </c>
      <c r="N46" s="567">
        <v>62</v>
      </c>
      <c r="O46" s="567">
        <v>36</v>
      </c>
      <c r="P46" s="567">
        <v>70</v>
      </c>
      <c r="Q46" s="568">
        <v>2135</v>
      </c>
    </row>
    <row r="47" spans="1:17" ht="15">
      <c r="A47" s="244">
        <v>4</v>
      </c>
      <c r="B47" s="110"/>
      <c r="C47" s="195"/>
      <c r="D47" s="54"/>
      <c r="E47" s="195"/>
      <c r="F47" s="110"/>
      <c r="G47" s="195"/>
      <c r="H47" s="567">
        <v>36</v>
      </c>
      <c r="I47" s="567">
        <v>68</v>
      </c>
      <c r="J47" s="567">
        <v>87</v>
      </c>
      <c r="K47" s="567">
        <v>90</v>
      </c>
      <c r="L47" s="567">
        <v>92</v>
      </c>
      <c r="M47" s="567">
        <v>85</v>
      </c>
      <c r="N47" s="567">
        <v>71</v>
      </c>
      <c r="O47" s="567">
        <v>46</v>
      </c>
      <c r="P47" s="567">
        <v>80</v>
      </c>
      <c r="Q47" s="568">
        <v>2102</v>
      </c>
    </row>
    <row r="48" spans="1:17" ht="15">
      <c r="A48" s="244" t="s">
        <v>694</v>
      </c>
      <c r="B48" s="110"/>
      <c r="C48" s="195"/>
      <c r="D48" s="54"/>
      <c r="E48" s="195"/>
      <c r="F48" s="110"/>
      <c r="G48" s="195"/>
      <c r="H48" s="567">
        <v>46</v>
      </c>
      <c r="I48" s="567">
        <v>71</v>
      </c>
      <c r="J48" s="567">
        <v>85</v>
      </c>
      <c r="K48" s="567">
        <v>96</v>
      </c>
      <c r="L48" s="567">
        <v>96</v>
      </c>
      <c r="M48" s="567">
        <v>90</v>
      </c>
      <c r="N48" s="567">
        <v>78</v>
      </c>
      <c r="O48" s="567">
        <v>47</v>
      </c>
      <c r="P48" s="567">
        <v>84</v>
      </c>
      <c r="Q48" s="568">
        <v>1654</v>
      </c>
    </row>
    <row r="49" spans="1:17" ht="15" customHeight="1">
      <c r="A49" s="110"/>
      <c r="B49" s="182"/>
      <c r="C49" s="182"/>
      <c r="D49" s="110"/>
      <c r="E49" s="182"/>
      <c r="F49" s="110"/>
      <c r="G49" s="182"/>
      <c r="H49" s="569"/>
      <c r="I49" s="569"/>
      <c r="J49" s="569"/>
      <c r="K49" s="569"/>
      <c r="L49" s="569"/>
      <c r="M49" s="569"/>
      <c r="N49" s="569"/>
      <c r="O49" s="569"/>
      <c r="P49" s="569"/>
      <c r="Q49" s="570"/>
    </row>
    <row r="50" spans="1:19" ht="15.75" customHeight="1">
      <c r="A50" s="188" t="s">
        <v>234</v>
      </c>
      <c r="B50" s="188"/>
      <c r="C50" s="195"/>
      <c r="D50" s="54"/>
      <c r="E50" s="195"/>
      <c r="F50" s="110"/>
      <c r="G50" s="195"/>
      <c r="H50" s="571"/>
      <c r="I50" s="571"/>
      <c r="J50" s="571"/>
      <c r="K50" s="571"/>
      <c r="L50" s="571"/>
      <c r="M50" s="569"/>
      <c r="N50" s="569"/>
      <c r="O50" s="571"/>
      <c r="P50" s="571"/>
      <c r="Q50" s="572"/>
      <c r="R50" s="110"/>
      <c r="S50" s="366"/>
    </row>
    <row r="51" spans="1:19" ht="15" customHeight="1">
      <c r="A51" s="244" t="s">
        <v>269</v>
      </c>
      <c r="B51" s="110"/>
      <c r="C51" s="195"/>
      <c r="D51" s="54"/>
      <c r="E51" s="195"/>
      <c r="F51" s="110"/>
      <c r="G51" s="195"/>
      <c r="H51" s="567">
        <v>26</v>
      </c>
      <c r="I51" s="567">
        <v>55</v>
      </c>
      <c r="J51" s="567">
        <v>68</v>
      </c>
      <c r="K51" s="567">
        <v>72</v>
      </c>
      <c r="L51" s="567">
        <v>75</v>
      </c>
      <c r="M51" s="567">
        <v>65</v>
      </c>
      <c r="N51" s="567">
        <v>52</v>
      </c>
      <c r="O51" s="567">
        <v>34</v>
      </c>
      <c r="P51" s="567">
        <v>62</v>
      </c>
      <c r="Q51" s="568">
        <v>3256</v>
      </c>
      <c r="R51" s="110"/>
      <c r="S51" s="367"/>
    </row>
    <row r="52" spans="1:18" ht="15" customHeight="1">
      <c r="A52" s="244" t="s">
        <v>235</v>
      </c>
      <c r="B52" s="110"/>
      <c r="C52" s="195"/>
      <c r="D52" s="54"/>
      <c r="E52" s="195"/>
      <c r="F52" s="110"/>
      <c r="G52" s="195"/>
      <c r="H52" s="567">
        <v>23</v>
      </c>
      <c r="I52" s="567">
        <v>59</v>
      </c>
      <c r="J52" s="567">
        <v>76</v>
      </c>
      <c r="K52" s="567">
        <v>80</v>
      </c>
      <c r="L52" s="567">
        <v>75</v>
      </c>
      <c r="M52" s="567">
        <v>70</v>
      </c>
      <c r="N52" s="567">
        <v>57</v>
      </c>
      <c r="O52" s="567">
        <v>35</v>
      </c>
      <c r="P52" s="567">
        <v>67</v>
      </c>
      <c r="Q52" s="568">
        <v>2961</v>
      </c>
      <c r="R52" s="1"/>
    </row>
    <row r="53" spans="1:17" ht="14.25" customHeight="1">
      <c r="A53" s="244" t="s">
        <v>374</v>
      </c>
      <c r="B53" s="110"/>
      <c r="C53" s="195"/>
      <c r="D53" s="54"/>
      <c r="E53" s="195"/>
      <c r="F53" s="110"/>
      <c r="G53" s="195"/>
      <c r="H53" s="567">
        <v>24</v>
      </c>
      <c r="I53" s="567">
        <v>67</v>
      </c>
      <c r="J53" s="567">
        <v>79</v>
      </c>
      <c r="K53" s="567">
        <v>88</v>
      </c>
      <c r="L53" s="567">
        <v>85</v>
      </c>
      <c r="M53" s="567">
        <v>79</v>
      </c>
      <c r="N53" s="567">
        <v>62</v>
      </c>
      <c r="O53" s="567">
        <v>52</v>
      </c>
      <c r="P53" s="567">
        <v>75</v>
      </c>
      <c r="Q53" s="568">
        <v>889</v>
      </c>
    </row>
    <row r="54" spans="1:17" ht="12.75" customHeight="1">
      <c r="A54" s="244" t="s">
        <v>375</v>
      </c>
      <c r="B54" s="110"/>
      <c r="C54" s="195"/>
      <c r="D54" s="54"/>
      <c r="E54" s="195"/>
      <c r="F54" s="110"/>
      <c r="G54" s="195"/>
      <c r="H54" s="567">
        <v>44</v>
      </c>
      <c r="I54" s="567">
        <v>51</v>
      </c>
      <c r="J54" s="567">
        <v>80</v>
      </c>
      <c r="K54" s="567">
        <v>74</v>
      </c>
      <c r="L54" s="567">
        <v>73</v>
      </c>
      <c r="M54" s="567">
        <v>77</v>
      </c>
      <c r="N54" s="567">
        <v>72</v>
      </c>
      <c r="O54" s="567">
        <v>33</v>
      </c>
      <c r="P54" s="567">
        <v>67</v>
      </c>
      <c r="Q54" s="568">
        <v>584</v>
      </c>
    </row>
    <row r="55" spans="1:17" ht="12.75" customHeight="1">
      <c r="A55" s="244" t="s">
        <v>376</v>
      </c>
      <c r="B55" s="110"/>
      <c r="C55" s="195"/>
      <c r="D55" s="54"/>
      <c r="E55" s="195"/>
      <c r="F55" s="110"/>
      <c r="G55" s="195"/>
      <c r="H55" s="567">
        <v>28</v>
      </c>
      <c r="I55" s="567">
        <v>80</v>
      </c>
      <c r="J55" s="567">
        <v>90</v>
      </c>
      <c r="K55" s="567">
        <v>92</v>
      </c>
      <c r="L55" s="567">
        <v>93</v>
      </c>
      <c r="M55" s="567">
        <v>88</v>
      </c>
      <c r="N55" s="567">
        <v>69</v>
      </c>
      <c r="O55" s="567">
        <v>36</v>
      </c>
      <c r="P55" s="567">
        <v>83</v>
      </c>
      <c r="Q55" s="568">
        <v>1046</v>
      </c>
    </row>
    <row r="56" spans="1:17" ht="12.75" customHeight="1">
      <c r="A56" s="245" t="s">
        <v>377</v>
      </c>
      <c r="B56" s="54"/>
      <c r="C56" s="195"/>
      <c r="D56" s="54"/>
      <c r="E56" s="195"/>
      <c r="F56" s="54"/>
      <c r="G56" s="195"/>
      <c r="H56" s="567">
        <v>47</v>
      </c>
      <c r="I56" s="567">
        <v>44</v>
      </c>
      <c r="J56" s="567">
        <v>87</v>
      </c>
      <c r="K56" s="567">
        <v>89</v>
      </c>
      <c r="L56" s="567">
        <v>90</v>
      </c>
      <c r="M56" s="567">
        <v>88</v>
      </c>
      <c r="N56" s="567">
        <v>74</v>
      </c>
      <c r="O56" s="567">
        <v>47</v>
      </c>
      <c r="P56" s="567">
        <v>79</v>
      </c>
      <c r="Q56" s="568">
        <v>1092</v>
      </c>
    </row>
    <row r="57" spans="1:17" ht="15">
      <c r="A57" s="245"/>
      <c r="B57" s="54"/>
      <c r="C57" s="195"/>
      <c r="D57" s="54"/>
      <c r="E57" s="195"/>
      <c r="F57" s="54"/>
      <c r="G57" s="195"/>
      <c r="H57" s="569"/>
      <c r="I57" s="569"/>
      <c r="J57" s="569"/>
      <c r="K57" s="569"/>
      <c r="L57" s="569"/>
      <c r="M57" s="569"/>
      <c r="N57" s="569"/>
      <c r="O57" s="569"/>
      <c r="P57" s="569"/>
      <c r="Q57" s="110"/>
    </row>
    <row r="58" spans="1:17" ht="18" customHeight="1">
      <c r="A58" s="246" t="s">
        <v>263</v>
      </c>
      <c r="B58" s="54"/>
      <c r="C58" s="195"/>
      <c r="D58" s="54"/>
      <c r="E58" s="195"/>
      <c r="F58" s="54"/>
      <c r="G58" s="195"/>
      <c r="H58" s="568">
        <v>210</v>
      </c>
      <c r="I58" s="568">
        <v>1154</v>
      </c>
      <c r="J58" s="568">
        <v>1466</v>
      </c>
      <c r="K58" s="568">
        <v>1626</v>
      </c>
      <c r="L58" s="568">
        <v>1641</v>
      </c>
      <c r="M58" s="568">
        <v>1752</v>
      </c>
      <c r="N58" s="568">
        <v>1261</v>
      </c>
      <c r="O58" s="568">
        <v>718</v>
      </c>
      <c r="P58" s="568">
        <v>9828</v>
      </c>
      <c r="Q58" s="110"/>
    </row>
    <row r="59" spans="1:17" ht="6" customHeight="1">
      <c r="A59" s="255"/>
      <c r="B59" s="256"/>
      <c r="C59" s="252"/>
      <c r="D59" s="256"/>
      <c r="E59" s="252"/>
      <c r="F59" s="256"/>
      <c r="G59" s="252"/>
      <c r="H59" s="257"/>
      <c r="I59" s="257"/>
      <c r="J59" s="257"/>
      <c r="K59" s="257"/>
      <c r="L59" s="257"/>
      <c r="M59" s="257"/>
      <c r="N59" s="257"/>
      <c r="O59" s="257"/>
      <c r="P59" s="257"/>
      <c r="Q59" s="258"/>
    </row>
    <row r="60" spans="1:17" ht="15" customHeight="1">
      <c r="A60" s="319" t="s">
        <v>310</v>
      </c>
      <c r="B60" s="182"/>
      <c r="C60" s="182"/>
      <c r="D60" s="182"/>
      <c r="E60" s="182"/>
      <c r="F60" s="182"/>
      <c r="G60" s="182"/>
      <c r="H60" s="182"/>
      <c r="I60" s="182"/>
      <c r="J60" s="182"/>
      <c r="K60" s="182"/>
      <c r="L60" s="182"/>
      <c r="M60" s="182"/>
      <c r="N60" s="182"/>
      <c r="O60" s="110"/>
      <c r="P60" s="110"/>
      <c r="Q60" s="110"/>
    </row>
    <row r="61" spans="1:13" ht="15" customHeight="1">
      <c r="A61" s="11" t="s">
        <v>311</v>
      </c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</row>
    <row r="62" spans="1:17" ht="1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ht="1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ht="6" customHeight="1">
      <c r="A65" s="53"/>
      <c r="B65" s="51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1"/>
      <c r="N65" s="1"/>
      <c r="O65" s="1"/>
      <c r="P65" s="1"/>
      <c r="Q65" s="1"/>
    </row>
    <row r="66" spans="1:17" ht="15" customHeight="1">
      <c r="A66" s="53"/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1"/>
      <c r="N66" s="1"/>
      <c r="O66" s="1"/>
      <c r="P66" s="1"/>
      <c r="Q66" s="1"/>
    </row>
    <row r="67" spans="1:17" ht="15" customHeight="1">
      <c r="A67" s="53"/>
      <c r="B67" s="51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1"/>
      <c r="N67" s="1"/>
      <c r="O67" s="1"/>
      <c r="P67" s="1"/>
      <c r="Q67" s="1"/>
    </row>
    <row r="68" spans="1:17" ht="15" customHeight="1">
      <c r="A68" s="51"/>
      <c r="B68" s="51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1"/>
      <c r="N68" s="1"/>
      <c r="O68" s="1"/>
      <c r="P68" s="1"/>
      <c r="Q68" s="1"/>
    </row>
    <row r="69" spans="1:17" ht="15" customHeight="1">
      <c r="A69" s="51"/>
      <c r="B69" s="51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1"/>
      <c r="N69" s="1"/>
      <c r="O69" s="1"/>
      <c r="P69" s="1"/>
      <c r="Q69" s="1"/>
    </row>
    <row r="70" spans="1:17" ht="15" customHeight="1">
      <c r="A70" s="103"/>
      <c r="B70" s="103"/>
      <c r="C70" s="51"/>
      <c r="D70" s="1"/>
      <c r="E70" s="51"/>
      <c r="F70" s="51"/>
      <c r="G70" s="51"/>
      <c r="H70" s="51"/>
      <c r="I70" s="51"/>
      <c r="J70" s="51"/>
      <c r="K70" s="51"/>
      <c r="L70" s="51"/>
      <c r="M70" s="1"/>
      <c r="N70" s="1"/>
      <c r="O70" s="1"/>
      <c r="P70" s="1"/>
      <c r="Q70" s="1"/>
    </row>
    <row r="71" spans="1:17" ht="15" customHeight="1">
      <c r="A71" s="126"/>
      <c r="B71" s="1"/>
      <c r="C71" s="51"/>
      <c r="D71" s="1"/>
      <c r="E71" s="51"/>
      <c r="F71" s="51"/>
      <c r="G71" s="51"/>
      <c r="H71" s="51"/>
      <c r="I71" s="51"/>
      <c r="J71" s="51"/>
      <c r="K71" s="51"/>
      <c r="L71" s="51"/>
      <c r="M71" s="1"/>
      <c r="N71" s="1"/>
      <c r="O71" s="1"/>
      <c r="P71" s="1"/>
      <c r="Q71" s="1"/>
    </row>
    <row r="72" spans="1:17" ht="15.75">
      <c r="A72" s="104"/>
      <c r="B72" s="51"/>
      <c r="C72" s="51"/>
      <c r="D72" s="1"/>
      <c r="E72" s="51"/>
      <c r="F72" s="1"/>
      <c r="G72" s="1"/>
      <c r="H72" s="104"/>
      <c r="I72" s="104"/>
      <c r="J72" s="104"/>
      <c r="K72" s="51"/>
      <c r="L72" s="51"/>
      <c r="M72" s="1"/>
      <c r="N72" s="1"/>
      <c r="O72" s="51"/>
      <c r="P72" s="1"/>
      <c r="Q72" s="1"/>
    </row>
    <row r="73" spans="1:17" ht="6" customHeight="1">
      <c r="A73" s="104"/>
      <c r="B73" s="51"/>
      <c r="C73" s="51"/>
      <c r="D73" s="1"/>
      <c r="E73" s="51"/>
      <c r="F73" s="1"/>
      <c r="G73" s="1"/>
      <c r="H73" s="104"/>
      <c r="I73" s="104"/>
      <c r="J73" s="51"/>
      <c r="K73" s="51"/>
      <c r="L73" s="51"/>
      <c r="M73" s="51"/>
      <c r="N73" s="1"/>
      <c r="O73" s="104"/>
      <c r="P73" s="1"/>
      <c r="Q73" s="1"/>
    </row>
    <row r="74" spans="1:17" ht="9.75" customHeight="1">
      <c r="A74" s="51"/>
      <c r="B74" s="51"/>
      <c r="C74" s="51"/>
      <c r="D74" s="1"/>
      <c r="E74" s="51"/>
      <c r="F74" s="1"/>
      <c r="G74" s="1"/>
      <c r="H74" s="111"/>
      <c r="I74" s="111"/>
      <c r="J74" s="111"/>
      <c r="K74" s="620"/>
      <c r="L74" s="620"/>
      <c r="M74" s="620"/>
      <c r="N74" s="620"/>
      <c r="O74" s="104"/>
      <c r="P74" s="1"/>
      <c r="Q74" s="1"/>
    </row>
    <row r="75" spans="1:17" ht="12" customHeight="1">
      <c r="A75" s="51"/>
      <c r="B75" s="51"/>
      <c r="C75" s="51"/>
      <c r="D75" s="1"/>
      <c r="E75" s="51"/>
      <c r="F75" s="1"/>
      <c r="G75" s="1"/>
      <c r="H75" s="51"/>
      <c r="I75" s="51"/>
      <c r="J75" s="51"/>
      <c r="K75" s="620"/>
      <c r="L75" s="620"/>
      <c r="M75" s="620"/>
      <c r="N75" s="620"/>
      <c r="O75" s="78"/>
      <c r="P75" s="1"/>
      <c r="Q75" s="1"/>
    </row>
    <row r="76" spans="1:17" ht="12" customHeight="1">
      <c r="A76" s="51"/>
      <c r="B76" s="51"/>
      <c r="C76" s="51"/>
      <c r="D76" s="1"/>
      <c r="E76" s="51"/>
      <c r="F76" s="51"/>
      <c r="G76" s="1"/>
      <c r="H76" s="1"/>
      <c r="I76" s="51"/>
      <c r="J76" s="127"/>
      <c r="K76" s="1"/>
      <c r="L76" s="1"/>
      <c r="M76" s="1"/>
      <c r="N76" s="1"/>
      <c r="O76" s="127"/>
      <c r="P76" s="1"/>
      <c r="Q76" s="1"/>
    </row>
    <row r="77" spans="1:17" ht="12" customHeight="1">
      <c r="A77" s="51"/>
      <c r="B77" s="51"/>
      <c r="C77" s="51"/>
      <c r="D77" s="1"/>
      <c r="E77" s="51"/>
      <c r="F77" s="51"/>
      <c r="G77" s="51"/>
      <c r="H77" s="51"/>
      <c r="I77" s="51"/>
      <c r="J77" s="51"/>
      <c r="K77" s="51"/>
      <c r="L77" s="51"/>
      <c r="M77" s="1"/>
      <c r="N77" s="1"/>
      <c r="O77" s="1"/>
      <c r="P77" s="1"/>
      <c r="Q77" s="1"/>
    </row>
    <row r="78" spans="1:15" s="1" customFormat="1" ht="12" customHeight="1">
      <c r="A78" s="51"/>
      <c r="B78" s="51"/>
      <c r="C78" s="51"/>
      <c r="E78" s="51"/>
      <c r="F78" s="51"/>
      <c r="G78" s="51"/>
      <c r="H78" s="51"/>
      <c r="I78" s="51"/>
      <c r="J78" s="51"/>
      <c r="K78" s="51"/>
      <c r="L78" s="51"/>
      <c r="M78" s="51"/>
      <c r="O78" s="136"/>
    </row>
    <row r="79" spans="1:15" s="1" customFormat="1" ht="12" customHeight="1">
      <c r="A79" s="51"/>
      <c r="B79" s="51"/>
      <c r="C79" s="51"/>
      <c r="E79" s="51"/>
      <c r="F79" s="51"/>
      <c r="G79" s="51"/>
      <c r="H79" s="51"/>
      <c r="I79" s="51"/>
      <c r="J79" s="51"/>
      <c r="K79" s="51"/>
      <c r="L79" s="51"/>
      <c r="M79" s="51"/>
      <c r="O79" s="136"/>
    </row>
    <row r="80" spans="1:15" s="1" customFormat="1" ht="12" customHeight="1">
      <c r="A80" s="51"/>
      <c r="B80" s="51"/>
      <c r="C80" s="51"/>
      <c r="E80" s="51"/>
      <c r="F80" s="51"/>
      <c r="G80" s="51"/>
      <c r="H80" s="51"/>
      <c r="I80" s="51"/>
      <c r="J80" s="51"/>
      <c r="K80" s="51"/>
      <c r="L80" s="51"/>
      <c r="M80" s="51"/>
      <c r="O80" s="136"/>
    </row>
    <row r="81" spans="1:15" s="1" customFormat="1" ht="12" customHeight="1">
      <c r="A81" s="51"/>
      <c r="B81" s="51"/>
      <c r="C81" s="51"/>
      <c r="E81" s="51"/>
      <c r="F81" s="51"/>
      <c r="G81" s="51"/>
      <c r="H81" s="51"/>
      <c r="I81" s="51"/>
      <c r="J81" s="51"/>
      <c r="K81" s="51"/>
      <c r="L81" s="51"/>
      <c r="M81" s="51"/>
      <c r="O81" s="136"/>
    </row>
    <row r="82" spans="1:15" s="1" customFormat="1" ht="12" customHeight="1">
      <c r="A82" s="51"/>
      <c r="B82" s="51"/>
      <c r="C82" s="51"/>
      <c r="E82" s="51"/>
      <c r="F82" s="51"/>
      <c r="G82" s="51"/>
      <c r="H82" s="51"/>
      <c r="I82" s="51"/>
      <c r="J82" s="51"/>
      <c r="K82" s="51"/>
      <c r="L82" s="51"/>
      <c r="M82" s="51"/>
      <c r="O82" s="136"/>
    </row>
    <row r="83" spans="1:15" s="1" customFormat="1" ht="15">
      <c r="A83" s="51"/>
      <c r="B83" s="51"/>
      <c r="C83" s="51"/>
      <c r="E83" s="51"/>
      <c r="F83" s="51"/>
      <c r="G83" s="51"/>
      <c r="H83" s="51"/>
      <c r="I83" s="51"/>
      <c r="J83" s="51"/>
      <c r="K83" s="51"/>
      <c r="L83" s="51"/>
      <c r="M83" s="51"/>
      <c r="O83" s="136"/>
    </row>
    <row r="84" spans="1:15" s="1" customFormat="1" ht="15">
      <c r="A84" s="51"/>
      <c r="B84" s="51"/>
      <c r="C84" s="51"/>
      <c r="E84" s="51"/>
      <c r="F84" s="51"/>
      <c r="G84" s="51"/>
      <c r="H84" s="51"/>
      <c r="I84" s="51"/>
      <c r="J84" s="51"/>
      <c r="K84" s="51"/>
      <c r="L84" s="51"/>
      <c r="M84" s="51"/>
      <c r="O84" s="136"/>
    </row>
    <row r="85" spans="1:15" s="1" customFormat="1" ht="15">
      <c r="A85" s="51"/>
      <c r="B85" s="51"/>
      <c r="C85" s="51"/>
      <c r="E85" s="51"/>
      <c r="F85" s="51"/>
      <c r="G85" s="51"/>
      <c r="H85" s="51"/>
      <c r="I85" s="51"/>
      <c r="J85" s="51"/>
      <c r="K85" s="51"/>
      <c r="L85" s="51"/>
      <c r="M85" s="51"/>
      <c r="O85" s="136"/>
    </row>
    <row r="86" spans="1:15" s="1" customFormat="1" ht="15">
      <c r="A86" s="51"/>
      <c r="B86" s="51"/>
      <c r="C86" s="51"/>
      <c r="E86" s="51"/>
      <c r="F86" s="51"/>
      <c r="G86" s="51"/>
      <c r="H86" s="51"/>
      <c r="I86" s="51"/>
      <c r="J86" s="51"/>
      <c r="K86" s="51"/>
      <c r="L86" s="51"/>
      <c r="M86" s="51"/>
      <c r="O86" s="136"/>
    </row>
    <row r="87" spans="1:15" s="1" customFormat="1" ht="15">
      <c r="A87" s="51"/>
      <c r="B87" s="51"/>
      <c r="C87" s="51"/>
      <c r="E87" s="51"/>
      <c r="F87" s="51"/>
      <c r="G87" s="51"/>
      <c r="H87" s="51"/>
      <c r="I87" s="51"/>
      <c r="J87" s="51"/>
      <c r="K87" s="51"/>
      <c r="L87" s="51"/>
      <c r="M87" s="51"/>
      <c r="O87" s="127"/>
    </row>
    <row r="88" spans="1:15" s="1" customFormat="1" ht="15">
      <c r="A88" s="51"/>
      <c r="B88" s="51"/>
      <c r="C88" s="51"/>
      <c r="E88" s="51"/>
      <c r="F88" s="51"/>
      <c r="G88" s="51"/>
      <c r="H88" s="51"/>
      <c r="I88" s="51"/>
      <c r="J88" s="51"/>
      <c r="K88" s="51"/>
      <c r="L88" s="51"/>
      <c r="O88" s="127"/>
    </row>
    <row r="89" spans="1:15" s="1" customFormat="1" ht="15">
      <c r="A89" s="51"/>
      <c r="B89" s="51"/>
      <c r="C89" s="51"/>
      <c r="E89" s="51"/>
      <c r="F89" s="51"/>
      <c r="G89" s="51"/>
      <c r="H89" s="51"/>
      <c r="I89" s="51"/>
      <c r="J89" s="51"/>
      <c r="K89" s="51"/>
      <c r="L89" s="51"/>
      <c r="M89" s="51"/>
      <c r="O89" s="136"/>
    </row>
    <row r="90" spans="1:12" s="1" customFormat="1" ht="15">
      <c r="A90" s="51"/>
      <c r="B90" s="51"/>
      <c r="C90" s="51"/>
      <c r="E90" s="51"/>
      <c r="F90" s="51"/>
      <c r="G90" s="51"/>
      <c r="H90" s="51"/>
      <c r="I90" s="51"/>
      <c r="J90" s="51"/>
      <c r="K90" s="51"/>
      <c r="L90" s="51"/>
    </row>
    <row r="91" spans="1:12" s="1" customFormat="1" ht="15">
      <c r="A91" s="51"/>
      <c r="B91" s="51"/>
      <c r="C91" s="51"/>
      <c r="D91" s="51"/>
      <c r="E91" s="51"/>
      <c r="F91" s="51"/>
      <c r="G91" s="51"/>
      <c r="H91" s="51"/>
      <c r="I91" s="51"/>
      <c r="J91" s="51"/>
      <c r="K91" s="51"/>
      <c r="L91" s="51"/>
    </row>
    <row r="92" spans="1:12" s="1" customFormat="1" ht="15">
      <c r="A92" s="53"/>
      <c r="B92" s="51"/>
      <c r="C92" s="51"/>
      <c r="D92" s="51"/>
      <c r="E92" s="51"/>
      <c r="F92" s="51"/>
      <c r="G92" s="51"/>
      <c r="H92" s="51"/>
      <c r="I92" s="51"/>
      <c r="J92" s="51"/>
      <c r="K92" s="51"/>
      <c r="L92" s="51"/>
    </row>
    <row r="93" spans="1:12" s="1" customFormat="1" ht="15">
      <c r="A93" s="53"/>
      <c r="B93" s="51"/>
      <c r="C93" s="51"/>
      <c r="D93" s="51"/>
      <c r="E93" s="51"/>
      <c r="F93" s="51"/>
      <c r="G93" s="51"/>
      <c r="H93" s="51"/>
      <c r="I93" s="51"/>
      <c r="J93" s="51"/>
      <c r="K93" s="51"/>
      <c r="L93" s="51"/>
    </row>
    <row r="94" spans="1:12" s="1" customFormat="1" ht="15">
      <c r="A94" s="53"/>
      <c r="B94" s="51"/>
      <c r="C94" s="51"/>
      <c r="D94" s="51"/>
      <c r="E94" s="51"/>
      <c r="F94" s="51"/>
      <c r="G94" s="51"/>
      <c r="H94" s="51"/>
      <c r="I94" s="51"/>
      <c r="J94" s="51"/>
      <c r="K94" s="51"/>
      <c r="L94" s="51"/>
    </row>
    <row r="95" spans="1:12" s="1" customFormat="1" ht="27" customHeight="1">
      <c r="A95" s="53"/>
      <c r="B95" s="51"/>
      <c r="C95" s="51"/>
      <c r="D95" s="51"/>
      <c r="E95" s="51"/>
      <c r="F95" s="51"/>
      <c r="G95" s="51"/>
      <c r="H95" s="51"/>
      <c r="I95" s="51"/>
      <c r="J95" s="51"/>
      <c r="K95" s="51"/>
      <c r="L95" s="51"/>
    </row>
    <row r="96" s="1" customFormat="1" ht="12.75">
      <c r="A96" s="53"/>
    </row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8" customHeight="1"/>
    <row r="105" s="1" customFormat="1" ht="18" customHeight="1"/>
    <row r="106" s="1" customFormat="1" ht="18" customHeight="1"/>
    <row r="107" s="1" customFormat="1" ht="18" customHeight="1"/>
    <row r="108" s="1" customFormat="1" ht="18" customHeight="1"/>
    <row r="109" s="1" customFormat="1" ht="18" customHeight="1"/>
    <row r="110" s="1" customFormat="1" ht="18" customHeight="1"/>
    <row r="111" s="1" customFormat="1" ht="18" customHeight="1"/>
    <row r="112" s="1" customFormat="1" ht="18" customHeight="1"/>
    <row r="113" s="1" customFormat="1" ht="18" customHeight="1"/>
    <row r="114" s="1" customFormat="1" ht="18" customHeight="1"/>
    <row r="115" s="1" customFormat="1" ht="18" customHeight="1"/>
    <row r="116" s="1" customFormat="1" ht="18" customHeight="1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pans="1:17" s="1" customFormat="1" ht="12.7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</row>
    <row r="132" spans="1:17" s="1" customFormat="1" ht="12.7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</row>
    <row r="133" spans="1:17" s="1" customFormat="1" ht="12.7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</row>
    <row r="134" spans="1:17" s="1" customFormat="1" ht="12.7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</row>
    <row r="135" spans="1:17" s="1" customFormat="1" ht="12.7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</row>
    <row r="136" spans="1:17" s="1" customFormat="1" ht="12.7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</row>
    <row r="137" spans="1:17" s="1" customFormat="1" ht="12.7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</row>
    <row r="138" spans="1:17" s="1" customFormat="1" ht="12.7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</row>
    <row r="139" spans="1:17" s="1" customFormat="1" ht="12.7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</row>
    <row r="140" spans="1:17" s="1" customFormat="1" ht="12.7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</row>
    <row r="141" spans="1:17" s="1" customFormat="1" ht="12.7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</row>
    <row r="142" spans="1:17" s="1" customFormat="1" ht="12.7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</row>
    <row r="143" spans="1:17" s="1" customFormat="1" ht="12.7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</row>
    <row r="144" spans="1:17" s="1" customFormat="1" ht="12.7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</row>
    <row r="145" spans="1:17" s="1" customFormat="1" ht="12.7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</row>
    <row r="146" spans="1:17" s="1" customFormat="1" ht="12.7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</row>
    <row r="147" spans="1:17" s="1" customFormat="1" ht="12.7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</row>
    <row r="148" spans="1:17" s="1" customFormat="1" ht="12.7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</row>
    <row r="149" spans="1:17" s="1" customFormat="1" ht="12.7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</row>
    <row r="150" spans="1:17" s="1" customFormat="1" ht="12.7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</row>
    <row r="151" spans="1:17" s="1" customFormat="1" ht="12.7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</row>
    <row r="152" spans="1:17" s="1" customFormat="1" ht="12.7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</row>
    <row r="153" spans="1:17" s="1" customFormat="1" ht="12.7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</row>
    <row r="154" spans="1:17" s="1" customFormat="1" ht="12.7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</row>
    <row r="155" spans="1:17" s="1" customFormat="1" ht="12.7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</row>
    <row r="156" spans="1:17" s="1" customFormat="1" ht="12.7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</row>
    <row r="157" spans="1:17" s="1" customFormat="1" ht="12.7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</row>
  </sheetData>
  <sheetProtection/>
  <mergeCells count="5">
    <mergeCell ref="Q24:Q25"/>
    <mergeCell ref="K74:L74"/>
    <mergeCell ref="K75:L75"/>
    <mergeCell ref="M74:N74"/>
    <mergeCell ref="M75:N75"/>
  </mergeCells>
  <printOptions/>
  <pageMargins left="0.75" right="0.75" top="1" bottom="1" header="0.5" footer="0.5"/>
  <pageSetup fitToHeight="1" fitToWidth="1" horizontalDpi="96" verticalDpi="96" orientation="portrait" paperSize="9" scale="58" r:id="rId1"/>
  <headerFooter alignWithMargins="0">
    <oddHeader>&amp;R&amp;"Arial,Bold"&amp;16ROAD TRANSPORT VEHICLES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3"/>
  <sheetViews>
    <sheetView zoomScale="70" zoomScaleNormal="70" zoomScalePageLayoutView="0" workbookViewId="0" topLeftCell="A1">
      <selection activeCell="A1" sqref="A1"/>
    </sheetView>
  </sheetViews>
  <sheetFormatPr defaultColWidth="9.140625" defaultRowHeight="12.75"/>
  <cols>
    <col min="1" max="1" width="29.57421875" style="0" customWidth="1"/>
    <col min="2" max="2" width="10.421875" style="0" hidden="1" customWidth="1"/>
    <col min="3" max="3" width="10.00390625" style="0" hidden="1" customWidth="1"/>
    <col min="4" max="4" width="10.421875" style="0" hidden="1" customWidth="1"/>
    <col min="5" max="5" width="10.421875" style="0" customWidth="1"/>
    <col min="6" max="6" width="9.7109375" style="0" customWidth="1"/>
    <col min="7" max="7" width="10.140625" style="0" customWidth="1"/>
    <col min="8" max="8" width="10.28125" style="0" customWidth="1"/>
    <col min="9" max="9" width="10.57421875" style="0" customWidth="1"/>
    <col min="10" max="13" width="10.140625" style="0" customWidth="1"/>
    <col min="14" max="14" width="10.421875" style="0" customWidth="1"/>
  </cols>
  <sheetData>
    <row r="1" spans="1:18" s="50" customFormat="1" ht="20.25">
      <c r="A1" s="104" t="s">
        <v>613</v>
      </c>
      <c r="B1" s="104"/>
      <c r="C1" s="51"/>
      <c r="D1" s="51"/>
      <c r="E1" s="51"/>
      <c r="F1" s="51"/>
      <c r="G1" s="51"/>
      <c r="H1" s="51"/>
      <c r="I1" s="336"/>
      <c r="J1" s="51"/>
      <c r="K1" s="51"/>
      <c r="L1" s="51"/>
      <c r="M1" s="51"/>
      <c r="P1" s="51"/>
      <c r="Q1" s="51"/>
      <c r="R1" s="51"/>
    </row>
    <row r="2" spans="1:15" ht="15.75">
      <c r="A2" s="296"/>
      <c r="B2" s="426">
        <v>1999</v>
      </c>
      <c r="C2" s="265">
        <v>2000</v>
      </c>
      <c r="D2" s="265">
        <v>2001</v>
      </c>
      <c r="E2" s="266">
        <v>2002</v>
      </c>
      <c r="F2" s="266">
        <v>2003</v>
      </c>
      <c r="G2" s="266">
        <v>2004</v>
      </c>
      <c r="H2" s="266">
        <v>2005</v>
      </c>
      <c r="I2" s="266">
        <v>2006</v>
      </c>
      <c r="J2" s="266">
        <v>2007</v>
      </c>
      <c r="K2" s="266">
        <v>2008</v>
      </c>
      <c r="L2" s="266">
        <v>2009</v>
      </c>
      <c r="M2" s="266">
        <v>2010</v>
      </c>
      <c r="N2" s="266">
        <v>2011</v>
      </c>
      <c r="O2" s="266">
        <v>2012</v>
      </c>
    </row>
    <row r="3" spans="1:15" ht="15.75">
      <c r="A3" s="219" t="s">
        <v>314</v>
      </c>
      <c r="B3" s="400"/>
      <c r="C3" s="104"/>
      <c r="D3" s="104"/>
      <c r="E3" s="104"/>
      <c r="F3" s="104"/>
      <c r="G3" s="196"/>
      <c r="H3" s="196"/>
      <c r="I3" s="106"/>
      <c r="M3" s="106"/>
      <c r="N3" s="106" t="s">
        <v>145</v>
      </c>
      <c r="O3" s="50"/>
    </row>
    <row r="4" spans="1:2" ht="23.25" customHeight="1">
      <c r="A4" s="221" t="s">
        <v>315</v>
      </c>
      <c r="B4" s="398"/>
    </row>
    <row r="5" ht="4.5" customHeight="1">
      <c r="B5" s="398"/>
    </row>
    <row r="6" spans="1:15" ht="15">
      <c r="A6" s="222" t="s">
        <v>687</v>
      </c>
      <c r="B6" s="580">
        <v>26</v>
      </c>
      <c r="C6" s="199">
        <v>25</v>
      </c>
      <c r="D6" s="199">
        <v>23</v>
      </c>
      <c r="E6" s="581">
        <v>21</v>
      </c>
      <c r="F6" s="199">
        <v>28</v>
      </c>
      <c r="G6" s="199">
        <v>26</v>
      </c>
      <c r="H6" s="199">
        <v>21</v>
      </c>
      <c r="I6" s="199">
        <v>30</v>
      </c>
      <c r="J6" s="199">
        <v>28</v>
      </c>
      <c r="K6" s="199">
        <v>32</v>
      </c>
      <c r="L6" s="199">
        <v>25</v>
      </c>
      <c r="M6" s="199">
        <v>27</v>
      </c>
      <c r="N6" s="199">
        <v>26</v>
      </c>
      <c r="O6" s="199">
        <v>28</v>
      </c>
    </row>
    <row r="7" spans="1:15" ht="15">
      <c r="A7" s="222" t="s">
        <v>688</v>
      </c>
      <c r="B7" s="580">
        <v>66</v>
      </c>
      <c r="C7" s="199">
        <v>63</v>
      </c>
      <c r="D7" s="199">
        <v>65</v>
      </c>
      <c r="E7" s="581">
        <v>62</v>
      </c>
      <c r="F7" s="199">
        <v>58</v>
      </c>
      <c r="G7" s="199">
        <v>61</v>
      </c>
      <c r="H7" s="199">
        <v>60</v>
      </c>
      <c r="I7" s="199">
        <v>59</v>
      </c>
      <c r="J7" s="199">
        <v>58</v>
      </c>
      <c r="K7" s="199">
        <v>56</v>
      </c>
      <c r="L7" s="199">
        <v>58</v>
      </c>
      <c r="M7" s="199">
        <v>58</v>
      </c>
      <c r="N7" s="199">
        <v>54</v>
      </c>
      <c r="O7" s="199">
        <v>58</v>
      </c>
    </row>
    <row r="8" spans="1:15" ht="15">
      <c r="A8" s="222" t="s">
        <v>116</v>
      </c>
      <c r="B8" s="580">
        <v>78</v>
      </c>
      <c r="C8" s="199">
        <v>78</v>
      </c>
      <c r="D8" s="199">
        <v>76</v>
      </c>
      <c r="E8" s="581">
        <v>81</v>
      </c>
      <c r="F8" s="199">
        <v>80</v>
      </c>
      <c r="G8" s="199">
        <v>79</v>
      </c>
      <c r="H8" s="199">
        <v>79</v>
      </c>
      <c r="I8" s="199">
        <v>76</v>
      </c>
      <c r="J8" s="199">
        <v>78</v>
      </c>
      <c r="K8" s="199">
        <v>78</v>
      </c>
      <c r="L8" s="199">
        <v>77</v>
      </c>
      <c r="M8" s="199">
        <v>76</v>
      </c>
      <c r="N8" s="199">
        <v>77</v>
      </c>
      <c r="O8" s="199">
        <v>75</v>
      </c>
    </row>
    <row r="9" spans="1:15" ht="15">
      <c r="A9" s="222" t="s">
        <v>117</v>
      </c>
      <c r="B9" s="580">
        <v>76</v>
      </c>
      <c r="C9" s="199">
        <v>77</v>
      </c>
      <c r="D9" s="199">
        <v>79</v>
      </c>
      <c r="E9" s="581">
        <v>77</v>
      </c>
      <c r="F9" s="199">
        <v>81</v>
      </c>
      <c r="G9" s="199">
        <v>79</v>
      </c>
      <c r="H9" s="199">
        <v>79</v>
      </c>
      <c r="I9" s="199">
        <v>79</v>
      </c>
      <c r="J9" s="199">
        <v>80</v>
      </c>
      <c r="K9" s="199">
        <v>83</v>
      </c>
      <c r="L9" s="199">
        <v>80</v>
      </c>
      <c r="M9" s="199">
        <v>81</v>
      </c>
      <c r="N9" s="199">
        <v>80</v>
      </c>
      <c r="O9" s="199">
        <v>80</v>
      </c>
    </row>
    <row r="10" spans="1:15" ht="15">
      <c r="A10" s="222" t="s">
        <v>118</v>
      </c>
      <c r="B10" s="580">
        <v>70</v>
      </c>
      <c r="C10" s="199">
        <v>73</v>
      </c>
      <c r="D10" s="199">
        <v>72</v>
      </c>
      <c r="E10" s="581">
        <v>72</v>
      </c>
      <c r="F10" s="199">
        <v>74</v>
      </c>
      <c r="G10" s="199">
        <v>74</v>
      </c>
      <c r="H10" s="199">
        <v>75</v>
      </c>
      <c r="I10" s="199">
        <v>76</v>
      </c>
      <c r="J10" s="199">
        <v>76</v>
      </c>
      <c r="K10" s="199">
        <v>78</v>
      </c>
      <c r="L10" s="199">
        <v>78</v>
      </c>
      <c r="M10" s="199">
        <v>78</v>
      </c>
      <c r="N10" s="199">
        <v>78</v>
      </c>
      <c r="O10" s="199">
        <v>79</v>
      </c>
    </row>
    <row r="11" spans="1:15" ht="15">
      <c r="A11" s="222" t="s">
        <v>119</v>
      </c>
      <c r="B11" s="580">
        <v>56</v>
      </c>
      <c r="C11" s="199">
        <v>59</v>
      </c>
      <c r="D11" s="199">
        <v>61</v>
      </c>
      <c r="E11" s="581">
        <v>62</v>
      </c>
      <c r="F11" s="199">
        <v>64</v>
      </c>
      <c r="G11" s="199">
        <v>65</v>
      </c>
      <c r="H11" s="199">
        <v>65</v>
      </c>
      <c r="I11" s="199">
        <v>68</v>
      </c>
      <c r="J11" s="199">
        <v>69</v>
      </c>
      <c r="K11" s="199">
        <v>70</v>
      </c>
      <c r="L11" s="199">
        <v>75</v>
      </c>
      <c r="M11" s="199">
        <v>72</v>
      </c>
      <c r="N11" s="199">
        <v>74</v>
      </c>
      <c r="O11" s="199">
        <v>73</v>
      </c>
    </row>
    <row r="12" spans="1:15" ht="15">
      <c r="A12" s="222" t="s">
        <v>689</v>
      </c>
      <c r="B12" s="580">
        <v>42</v>
      </c>
      <c r="C12" s="199">
        <v>40</v>
      </c>
      <c r="D12" s="199">
        <v>45</v>
      </c>
      <c r="E12" s="581">
        <v>43</v>
      </c>
      <c r="F12" s="199">
        <v>45</v>
      </c>
      <c r="G12" s="199">
        <v>48</v>
      </c>
      <c r="H12" s="199">
        <v>49</v>
      </c>
      <c r="I12" s="199">
        <v>51</v>
      </c>
      <c r="J12" s="199">
        <v>55</v>
      </c>
      <c r="K12" s="199">
        <v>53</v>
      </c>
      <c r="L12" s="199">
        <v>55</v>
      </c>
      <c r="M12" s="199">
        <v>54</v>
      </c>
      <c r="N12" s="199">
        <v>57</v>
      </c>
      <c r="O12" s="199">
        <v>59</v>
      </c>
    </row>
    <row r="13" spans="1:15" ht="18" customHeight="1">
      <c r="A13" s="222" t="s">
        <v>690</v>
      </c>
      <c r="B13" s="199">
        <v>22</v>
      </c>
      <c r="C13" s="199">
        <v>24</v>
      </c>
      <c r="D13" s="199">
        <v>24</v>
      </c>
      <c r="E13" s="581">
        <v>24</v>
      </c>
      <c r="F13" s="199">
        <v>27</v>
      </c>
      <c r="G13" s="199">
        <v>28</v>
      </c>
      <c r="H13" s="199">
        <v>27</v>
      </c>
      <c r="I13" s="199">
        <v>29</v>
      </c>
      <c r="J13" s="199">
        <v>35</v>
      </c>
      <c r="K13" s="199">
        <v>31</v>
      </c>
      <c r="L13" s="199">
        <v>37</v>
      </c>
      <c r="M13" s="199">
        <v>37</v>
      </c>
      <c r="N13" s="199">
        <v>35</v>
      </c>
      <c r="O13" s="199">
        <v>37</v>
      </c>
    </row>
    <row r="14" spans="1:15" ht="9" customHeight="1">
      <c r="A14" s="95"/>
      <c r="B14" s="580"/>
      <c r="C14" s="199"/>
      <c r="D14" s="199"/>
      <c r="E14" s="581"/>
      <c r="F14" s="199"/>
      <c r="G14" s="199"/>
      <c r="H14" s="199"/>
      <c r="I14" s="199"/>
      <c r="J14" s="199"/>
      <c r="K14" s="199"/>
      <c r="L14" s="199"/>
      <c r="M14" s="199"/>
      <c r="N14" s="199"/>
      <c r="O14" s="582"/>
    </row>
    <row r="15" spans="1:15" ht="15.75" customHeight="1">
      <c r="A15" s="168" t="s">
        <v>328</v>
      </c>
      <c r="B15" s="199">
        <v>63</v>
      </c>
      <c r="C15" s="199">
        <v>64</v>
      </c>
      <c r="D15" s="199">
        <v>65</v>
      </c>
      <c r="E15" s="581">
        <v>65</v>
      </c>
      <c r="F15" s="199">
        <v>66</v>
      </c>
      <c r="G15" s="199">
        <v>66</v>
      </c>
      <c r="H15" s="199">
        <v>66</v>
      </c>
      <c r="I15" s="199">
        <v>66</v>
      </c>
      <c r="J15" s="199">
        <v>67</v>
      </c>
      <c r="K15" s="199">
        <v>68</v>
      </c>
      <c r="L15" s="199">
        <v>68</v>
      </c>
      <c r="M15" s="199">
        <v>68</v>
      </c>
      <c r="N15" s="199">
        <v>67</v>
      </c>
      <c r="O15" s="199">
        <v>68</v>
      </c>
    </row>
    <row r="16" spans="1:14" ht="15">
      <c r="A16" s="222"/>
      <c r="B16" s="200"/>
      <c r="C16" s="200"/>
      <c r="D16" s="200"/>
      <c r="E16" s="220"/>
      <c r="F16" s="200"/>
      <c r="G16" s="200"/>
      <c r="H16" s="200"/>
      <c r="I16" s="200"/>
      <c r="J16" s="200"/>
      <c r="K16" s="200"/>
      <c r="L16" s="200"/>
      <c r="M16" s="200"/>
      <c r="N16" s="200"/>
    </row>
    <row r="17" spans="1:15" ht="15.75">
      <c r="A17" s="221" t="s">
        <v>316</v>
      </c>
      <c r="B17" s="573">
        <v>13660</v>
      </c>
      <c r="C17" s="573">
        <v>14440</v>
      </c>
      <c r="D17" s="573">
        <v>14527</v>
      </c>
      <c r="E17" s="574">
        <v>13936</v>
      </c>
      <c r="F17" s="573">
        <v>13850</v>
      </c>
      <c r="G17" s="573">
        <v>14660</v>
      </c>
      <c r="H17" s="573">
        <v>13970</v>
      </c>
      <c r="I17" s="573">
        <v>14075</v>
      </c>
      <c r="J17" s="573">
        <v>12152</v>
      </c>
      <c r="K17" s="573">
        <v>12267</v>
      </c>
      <c r="L17" s="573">
        <v>12447</v>
      </c>
      <c r="M17" s="573">
        <v>12361</v>
      </c>
      <c r="N17" s="573">
        <v>12801</v>
      </c>
      <c r="O17" s="573">
        <v>9828</v>
      </c>
    </row>
    <row r="18" spans="1:14" ht="15.75">
      <c r="A18" s="224"/>
      <c r="B18" s="425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</row>
    <row r="19" spans="1:14" ht="20.25" customHeight="1">
      <c r="A19" s="221" t="s">
        <v>317</v>
      </c>
      <c r="B19" s="425"/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</row>
    <row r="20" spans="1:14" ht="21" customHeight="1">
      <c r="A20" s="221" t="s">
        <v>315</v>
      </c>
      <c r="B20" s="425"/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</row>
    <row r="21" spans="1:14" ht="5.25" customHeight="1">
      <c r="A21" s="222"/>
      <c r="B21" s="391"/>
      <c r="C21" s="80"/>
      <c r="D21" s="80"/>
      <c r="E21" s="82"/>
      <c r="F21" s="82"/>
      <c r="G21" s="80"/>
      <c r="H21" s="80"/>
      <c r="I21" s="80"/>
      <c r="J21" s="80"/>
      <c r="K21" s="80"/>
      <c r="L21" s="80"/>
      <c r="M21" s="80"/>
      <c r="N21" s="80"/>
    </row>
    <row r="22" spans="1:15" ht="15">
      <c r="A22" s="222" t="s">
        <v>687</v>
      </c>
      <c r="B22" s="580">
        <v>27</v>
      </c>
      <c r="C22" s="199">
        <v>28</v>
      </c>
      <c r="D22" s="199">
        <v>23</v>
      </c>
      <c r="E22" s="581">
        <v>22</v>
      </c>
      <c r="F22" s="199">
        <v>35</v>
      </c>
      <c r="G22" s="199">
        <v>31</v>
      </c>
      <c r="H22" s="199">
        <v>25</v>
      </c>
      <c r="I22" s="199">
        <v>32</v>
      </c>
      <c r="J22" s="199">
        <v>27</v>
      </c>
      <c r="K22" s="199">
        <v>32</v>
      </c>
      <c r="L22" s="199">
        <v>28</v>
      </c>
      <c r="M22" s="199">
        <v>28</v>
      </c>
      <c r="N22" s="199">
        <v>33</v>
      </c>
      <c r="O22" s="199">
        <v>35</v>
      </c>
    </row>
    <row r="23" spans="1:15" ht="15">
      <c r="A23" s="222" t="s">
        <v>688</v>
      </c>
      <c r="B23" s="580">
        <v>74</v>
      </c>
      <c r="C23" s="199">
        <v>70</v>
      </c>
      <c r="D23" s="199">
        <v>70</v>
      </c>
      <c r="E23" s="581">
        <v>70</v>
      </c>
      <c r="F23" s="199">
        <v>64</v>
      </c>
      <c r="G23" s="199">
        <v>66</v>
      </c>
      <c r="H23" s="199">
        <v>62</v>
      </c>
      <c r="I23" s="199">
        <v>61</v>
      </c>
      <c r="J23" s="199">
        <v>61</v>
      </c>
      <c r="K23" s="199">
        <v>62</v>
      </c>
      <c r="L23" s="199">
        <v>61</v>
      </c>
      <c r="M23" s="199">
        <v>64</v>
      </c>
      <c r="N23" s="199">
        <v>58</v>
      </c>
      <c r="O23" s="199">
        <v>59</v>
      </c>
    </row>
    <row r="24" spans="1:15" ht="15">
      <c r="A24" s="222" t="s">
        <v>116</v>
      </c>
      <c r="B24" s="580">
        <v>86</v>
      </c>
      <c r="C24" s="199">
        <v>85</v>
      </c>
      <c r="D24" s="199">
        <v>82</v>
      </c>
      <c r="E24" s="581">
        <v>87</v>
      </c>
      <c r="F24" s="199">
        <v>85</v>
      </c>
      <c r="G24" s="199">
        <v>84</v>
      </c>
      <c r="H24" s="199">
        <v>84</v>
      </c>
      <c r="I24" s="199">
        <v>81</v>
      </c>
      <c r="J24" s="199">
        <v>82</v>
      </c>
      <c r="K24" s="199">
        <v>81</v>
      </c>
      <c r="L24" s="199">
        <v>81</v>
      </c>
      <c r="M24" s="199">
        <v>80</v>
      </c>
      <c r="N24" s="199">
        <v>81</v>
      </c>
      <c r="O24" s="199">
        <v>78</v>
      </c>
    </row>
    <row r="25" spans="1:15" ht="15">
      <c r="A25" s="222" t="s">
        <v>117</v>
      </c>
      <c r="B25" s="580">
        <v>84</v>
      </c>
      <c r="C25" s="199">
        <v>86</v>
      </c>
      <c r="D25" s="199">
        <v>85</v>
      </c>
      <c r="E25" s="581">
        <v>84</v>
      </c>
      <c r="F25" s="199">
        <v>86</v>
      </c>
      <c r="G25" s="199">
        <v>85</v>
      </c>
      <c r="H25" s="199">
        <v>86</v>
      </c>
      <c r="I25" s="199">
        <v>85</v>
      </c>
      <c r="J25" s="199">
        <v>86</v>
      </c>
      <c r="K25" s="199">
        <v>87</v>
      </c>
      <c r="L25" s="199">
        <v>86</v>
      </c>
      <c r="M25" s="199">
        <v>86</v>
      </c>
      <c r="N25" s="199">
        <v>84</v>
      </c>
      <c r="O25" s="199">
        <v>86</v>
      </c>
    </row>
    <row r="26" spans="1:15" ht="15">
      <c r="A26" s="222" t="s">
        <v>118</v>
      </c>
      <c r="B26" s="580">
        <v>84</v>
      </c>
      <c r="C26" s="199">
        <v>85</v>
      </c>
      <c r="D26" s="199">
        <v>85</v>
      </c>
      <c r="E26" s="581">
        <v>84</v>
      </c>
      <c r="F26" s="199">
        <v>85</v>
      </c>
      <c r="G26" s="199">
        <v>82</v>
      </c>
      <c r="H26" s="199">
        <v>85</v>
      </c>
      <c r="I26" s="199">
        <v>85</v>
      </c>
      <c r="J26" s="199">
        <v>87</v>
      </c>
      <c r="K26" s="199">
        <v>84</v>
      </c>
      <c r="L26" s="199">
        <v>85</v>
      </c>
      <c r="M26" s="199">
        <v>85</v>
      </c>
      <c r="N26" s="199">
        <v>87</v>
      </c>
      <c r="O26" s="199">
        <v>85</v>
      </c>
    </row>
    <row r="27" spans="1:15" ht="15">
      <c r="A27" s="222" t="s">
        <v>119</v>
      </c>
      <c r="B27" s="580">
        <v>78</v>
      </c>
      <c r="C27" s="199">
        <v>79</v>
      </c>
      <c r="D27" s="199">
        <v>80</v>
      </c>
      <c r="E27" s="581">
        <v>81</v>
      </c>
      <c r="F27" s="199">
        <v>80</v>
      </c>
      <c r="G27" s="199">
        <v>82</v>
      </c>
      <c r="H27" s="199">
        <v>83</v>
      </c>
      <c r="I27" s="199">
        <v>84</v>
      </c>
      <c r="J27" s="199">
        <v>83</v>
      </c>
      <c r="K27" s="199">
        <v>84</v>
      </c>
      <c r="L27" s="199">
        <v>86</v>
      </c>
      <c r="M27" s="199">
        <v>84</v>
      </c>
      <c r="N27" s="199">
        <v>86</v>
      </c>
      <c r="O27" s="199">
        <v>83</v>
      </c>
    </row>
    <row r="28" spans="1:15" ht="15" customHeight="1">
      <c r="A28" s="222" t="s">
        <v>689</v>
      </c>
      <c r="B28" s="580">
        <v>68</v>
      </c>
      <c r="C28" s="199">
        <v>63</v>
      </c>
      <c r="D28" s="199">
        <v>70</v>
      </c>
      <c r="E28" s="199">
        <v>68</v>
      </c>
      <c r="F28" s="583">
        <v>69</v>
      </c>
      <c r="G28" s="199">
        <v>71</v>
      </c>
      <c r="H28" s="199">
        <v>72</v>
      </c>
      <c r="I28" s="199">
        <v>73</v>
      </c>
      <c r="J28" s="199">
        <v>76</v>
      </c>
      <c r="K28" s="199">
        <v>77</v>
      </c>
      <c r="L28" s="199">
        <v>78</v>
      </c>
      <c r="M28" s="199">
        <v>74</v>
      </c>
      <c r="N28" s="199">
        <v>79</v>
      </c>
      <c r="O28" s="199">
        <v>79</v>
      </c>
    </row>
    <row r="29" spans="1:15" ht="15">
      <c r="A29" s="222" t="s">
        <v>690</v>
      </c>
      <c r="B29" s="580">
        <v>50</v>
      </c>
      <c r="C29" s="199">
        <v>52</v>
      </c>
      <c r="D29" s="199">
        <v>46</v>
      </c>
      <c r="E29" s="581">
        <v>46</v>
      </c>
      <c r="F29" s="199">
        <v>49</v>
      </c>
      <c r="G29" s="199">
        <v>52</v>
      </c>
      <c r="H29" s="199">
        <v>47</v>
      </c>
      <c r="I29" s="199">
        <v>56</v>
      </c>
      <c r="J29" s="199">
        <v>61</v>
      </c>
      <c r="K29" s="199">
        <v>55</v>
      </c>
      <c r="L29" s="199">
        <v>60</v>
      </c>
      <c r="M29" s="199">
        <v>59</v>
      </c>
      <c r="N29" s="199">
        <v>60</v>
      </c>
      <c r="O29" s="199">
        <v>63</v>
      </c>
    </row>
    <row r="30" spans="2:15" ht="7.5" customHeight="1">
      <c r="B30" s="584"/>
      <c r="C30" s="235"/>
      <c r="D30" s="235"/>
      <c r="E30" s="235"/>
      <c r="F30" s="585"/>
      <c r="G30" s="235"/>
      <c r="H30" s="586"/>
      <c r="I30" s="586"/>
      <c r="J30" s="586"/>
      <c r="K30" s="586"/>
      <c r="L30" s="586"/>
      <c r="M30" s="586"/>
      <c r="N30" s="586"/>
      <c r="O30" s="199"/>
    </row>
    <row r="31" spans="1:15" ht="15">
      <c r="A31" s="168" t="s">
        <v>328</v>
      </c>
      <c r="B31" s="580">
        <v>77</v>
      </c>
      <c r="C31" s="199">
        <v>76</v>
      </c>
      <c r="D31" s="199">
        <v>76</v>
      </c>
      <c r="E31" s="581">
        <v>77</v>
      </c>
      <c r="F31" s="199">
        <v>77</v>
      </c>
      <c r="G31" s="199">
        <v>76</v>
      </c>
      <c r="H31" s="199">
        <v>76</v>
      </c>
      <c r="I31" s="199">
        <v>76</v>
      </c>
      <c r="J31" s="199">
        <v>76</v>
      </c>
      <c r="K31" s="199">
        <v>76</v>
      </c>
      <c r="L31" s="199">
        <v>76</v>
      </c>
      <c r="M31" s="199">
        <v>76</v>
      </c>
      <c r="N31" s="199">
        <v>76</v>
      </c>
      <c r="O31" s="199">
        <v>76</v>
      </c>
    </row>
    <row r="32" spans="2:14" ht="12.75">
      <c r="B32" s="425"/>
      <c r="C32" s="110"/>
      <c r="D32" s="110"/>
      <c r="E32" s="110"/>
      <c r="F32" s="575"/>
      <c r="G32" s="110"/>
      <c r="H32" s="110"/>
      <c r="I32" s="110"/>
      <c r="J32" s="110"/>
      <c r="K32" s="110"/>
      <c r="L32" s="110"/>
      <c r="M32" s="110"/>
      <c r="N32" s="110"/>
    </row>
    <row r="33" spans="1:15" ht="15.75">
      <c r="A33" s="224" t="s">
        <v>316</v>
      </c>
      <c r="B33" s="573">
        <v>5867</v>
      </c>
      <c r="C33" s="573">
        <v>6141</v>
      </c>
      <c r="D33" s="573">
        <v>6153</v>
      </c>
      <c r="E33" s="574">
        <v>5913</v>
      </c>
      <c r="F33" s="573">
        <v>5909</v>
      </c>
      <c r="G33" s="573">
        <v>6222</v>
      </c>
      <c r="H33" s="573">
        <v>5920</v>
      </c>
      <c r="I33" s="573">
        <v>6056</v>
      </c>
      <c r="J33" s="573">
        <v>5211</v>
      </c>
      <c r="K33" s="573">
        <v>5289</v>
      </c>
      <c r="L33" s="573">
        <v>5400</v>
      </c>
      <c r="M33" s="573">
        <v>5450</v>
      </c>
      <c r="N33" s="573">
        <v>5515</v>
      </c>
      <c r="O33" s="573">
        <v>4377</v>
      </c>
    </row>
    <row r="34" spans="1:14" ht="20.25" customHeight="1">
      <c r="A34" s="221"/>
      <c r="B34" s="425"/>
      <c r="C34" s="110"/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</row>
    <row r="35" spans="1:14" ht="15.75" customHeight="1">
      <c r="A35" s="221" t="s">
        <v>318</v>
      </c>
      <c r="B35" s="425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</row>
    <row r="36" spans="1:14" ht="21" customHeight="1">
      <c r="A36" s="221" t="s">
        <v>315</v>
      </c>
      <c r="B36" s="391"/>
      <c r="C36" s="80"/>
      <c r="D36" s="80"/>
      <c r="E36" s="82"/>
      <c r="F36" s="82"/>
      <c r="G36" s="80"/>
      <c r="H36" s="80"/>
      <c r="I36" s="80"/>
      <c r="J36" s="80"/>
      <c r="K36" s="80"/>
      <c r="L36" s="80"/>
      <c r="M36" s="80"/>
      <c r="N36" s="80"/>
    </row>
    <row r="37" spans="1:14" ht="5.25" customHeight="1">
      <c r="A37" s="222"/>
      <c r="B37" s="391"/>
      <c r="C37" s="80"/>
      <c r="D37" s="80"/>
      <c r="E37" s="82"/>
      <c r="F37" s="82"/>
      <c r="G37" s="80"/>
      <c r="H37" s="80"/>
      <c r="I37" s="80"/>
      <c r="J37" s="80"/>
      <c r="K37" s="80"/>
      <c r="L37" s="80"/>
      <c r="M37" s="80"/>
      <c r="N37" s="80"/>
    </row>
    <row r="38" spans="1:15" ht="15">
      <c r="A38" s="222" t="s">
        <v>687</v>
      </c>
      <c r="B38" s="580">
        <v>25</v>
      </c>
      <c r="C38" s="199">
        <v>22</v>
      </c>
      <c r="D38" s="199">
        <v>24</v>
      </c>
      <c r="E38" s="581">
        <v>19</v>
      </c>
      <c r="F38" s="199">
        <v>19</v>
      </c>
      <c r="G38" s="199">
        <v>21</v>
      </c>
      <c r="H38" s="199">
        <v>16</v>
      </c>
      <c r="I38" s="199">
        <v>28</v>
      </c>
      <c r="J38" s="199">
        <v>29</v>
      </c>
      <c r="K38" s="199">
        <v>33</v>
      </c>
      <c r="L38" s="199">
        <v>21</v>
      </c>
      <c r="M38" s="199">
        <v>25</v>
      </c>
      <c r="N38" s="199">
        <v>17</v>
      </c>
      <c r="O38" s="199">
        <v>19</v>
      </c>
    </row>
    <row r="39" spans="1:15" ht="15">
      <c r="A39" s="222" t="s">
        <v>688</v>
      </c>
      <c r="B39" s="580">
        <v>59</v>
      </c>
      <c r="C39" s="199">
        <v>57</v>
      </c>
      <c r="D39" s="199">
        <v>60</v>
      </c>
      <c r="E39" s="581">
        <v>54</v>
      </c>
      <c r="F39" s="199">
        <v>52</v>
      </c>
      <c r="G39" s="199">
        <v>56</v>
      </c>
      <c r="H39" s="199">
        <v>57</v>
      </c>
      <c r="I39" s="199">
        <v>56</v>
      </c>
      <c r="J39" s="199">
        <v>54</v>
      </c>
      <c r="K39" s="199">
        <v>50</v>
      </c>
      <c r="L39" s="199">
        <v>56</v>
      </c>
      <c r="M39" s="199">
        <v>51</v>
      </c>
      <c r="N39" s="199">
        <v>51</v>
      </c>
      <c r="O39" s="199">
        <v>57</v>
      </c>
    </row>
    <row r="40" spans="1:15" ht="15">
      <c r="A40" s="222" t="s">
        <v>116</v>
      </c>
      <c r="B40" s="580">
        <v>70</v>
      </c>
      <c r="C40" s="199">
        <v>71</v>
      </c>
      <c r="D40" s="199">
        <v>71</v>
      </c>
      <c r="E40" s="581">
        <v>74</v>
      </c>
      <c r="F40" s="199">
        <v>75</v>
      </c>
      <c r="G40" s="199">
        <v>74</v>
      </c>
      <c r="H40" s="199">
        <v>73</v>
      </c>
      <c r="I40" s="199">
        <v>72</v>
      </c>
      <c r="J40" s="199">
        <v>75</v>
      </c>
      <c r="K40" s="199">
        <v>76</v>
      </c>
      <c r="L40" s="199">
        <v>73</v>
      </c>
      <c r="M40" s="199">
        <v>73</v>
      </c>
      <c r="N40" s="199">
        <v>73</v>
      </c>
      <c r="O40" s="199">
        <v>71</v>
      </c>
    </row>
    <row r="41" spans="1:15" ht="15">
      <c r="A41" s="222" t="s">
        <v>117</v>
      </c>
      <c r="B41" s="580">
        <v>69</v>
      </c>
      <c r="C41" s="199">
        <v>68</v>
      </c>
      <c r="D41" s="199">
        <v>73</v>
      </c>
      <c r="E41" s="581">
        <v>71</v>
      </c>
      <c r="F41" s="199">
        <v>75</v>
      </c>
      <c r="G41" s="199">
        <v>74</v>
      </c>
      <c r="H41" s="199">
        <v>73</v>
      </c>
      <c r="I41" s="199">
        <v>74</v>
      </c>
      <c r="J41" s="199">
        <v>75</v>
      </c>
      <c r="K41" s="199">
        <v>78</v>
      </c>
      <c r="L41" s="199">
        <v>74</v>
      </c>
      <c r="M41" s="199">
        <v>76</v>
      </c>
      <c r="N41" s="199">
        <v>77</v>
      </c>
      <c r="O41" s="199">
        <v>74</v>
      </c>
    </row>
    <row r="42" spans="1:15" ht="15">
      <c r="A42" s="222" t="s">
        <v>118</v>
      </c>
      <c r="B42" s="580">
        <v>56</v>
      </c>
      <c r="C42" s="199">
        <v>62</v>
      </c>
      <c r="D42" s="199">
        <v>59</v>
      </c>
      <c r="E42" s="581">
        <v>60</v>
      </c>
      <c r="F42" s="199">
        <v>63</v>
      </c>
      <c r="G42" s="199">
        <v>67</v>
      </c>
      <c r="H42" s="199">
        <v>64</v>
      </c>
      <c r="I42" s="199">
        <v>68</v>
      </c>
      <c r="J42" s="199">
        <v>66</v>
      </c>
      <c r="K42" s="199">
        <v>73</v>
      </c>
      <c r="L42" s="199">
        <v>71</v>
      </c>
      <c r="M42" s="199">
        <v>72</v>
      </c>
      <c r="N42" s="199">
        <v>70</v>
      </c>
      <c r="O42" s="199">
        <v>75</v>
      </c>
    </row>
    <row r="43" spans="1:15" ht="15" customHeight="1">
      <c r="A43" s="222" t="s">
        <v>119</v>
      </c>
      <c r="B43" s="580">
        <v>38</v>
      </c>
      <c r="C43" s="199">
        <v>42</v>
      </c>
      <c r="D43" s="199">
        <v>43</v>
      </c>
      <c r="E43" s="581">
        <v>46</v>
      </c>
      <c r="F43" s="199">
        <v>49</v>
      </c>
      <c r="G43" s="199">
        <v>51</v>
      </c>
      <c r="H43" s="199">
        <v>51</v>
      </c>
      <c r="I43" s="199">
        <v>55</v>
      </c>
      <c r="J43" s="199">
        <v>57</v>
      </c>
      <c r="K43" s="199">
        <v>57</v>
      </c>
      <c r="L43" s="199">
        <v>64</v>
      </c>
      <c r="M43" s="199">
        <v>62</v>
      </c>
      <c r="N43" s="199">
        <v>63</v>
      </c>
      <c r="O43" s="199">
        <v>65</v>
      </c>
    </row>
    <row r="44" spans="1:15" ht="15">
      <c r="A44" s="222" t="s">
        <v>689</v>
      </c>
      <c r="B44" s="580">
        <v>23</v>
      </c>
      <c r="C44" s="199">
        <v>25</v>
      </c>
      <c r="D44" s="199">
        <v>28</v>
      </c>
      <c r="E44" s="581">
        <v>26</v>
      </c>
      <c r="F44" s="199">
        <v>28</v>
      </c>
      <c r="G44" s="199">
        <v>31</v>
      </c>
      <c r="H44" s="199">
        <v>32</v>
      </c>
      <c r="I44" s="199">
        <v>33</v>
      </c>
      <c r="J44" s="199">
        <v>40</v>
      </c>
      <c r="K44" s="199">
        <v>37</v>
      </c>
      <c r="L44" s="199">
        <v>38</v>
      </c>
      <c r="M44" s="199">
        <v>40</v>
      </c>
      <c r="N44" s="199">
        <v>43</v>
      </c>
      <c r="O44" s="199">
        <v>43</v>
      </c>
    </row>
    <row r="45" spans="1:15" ht="16.5" customHeight="1">
      <c r="A45" s="222" t="s">
        <v>690</v>
      </c>
      <c r="B45" s="580">
        <v>10</v>
      </c>
      <c r="C45" s="199">
        <v>11</v>
      </c>
      <c r="D45" s="199">
        <v>12</v>
      </c>
      <c r="E45" s="581">
        <v>11</v>
      </c>
      <c r="F45" s="199">
        <v>16</v>
      </c>
      <c r="G45" s="199">
        <v>15</v>
      </c>
      <c r="H45" s="199">
        <v>16</v>
      </c>
      <c r="I45" s="199">
        <v>14</v>
      </c>
      <c r="J45" s="199">
        <v>21</v>
      </c>
      <c r="K45" s="199">
        <v>16</v>
      </c>
      <c r="L45" s="199">
        <v>22</v>
      </c>
      <c r="M45" s="199">
        <v>21</v>
      </c>
      <c r="N45" s="199">
        <v>19</v>
      </c>
      <c r="O45" s="199">
        <v>22</v>
      </c>
    </row>
    <row r="46" spans="1:15" ht="7.5" customHeight="1">
      <c r="A46" s="223"/>
      <c r="B46" s="587"/>
      <c r="C46" s="587"/>
      <c r="D46" s="587"/>
      <c r="E46" s="588"/>
      <c r="F46" s="587"/>
      <c r="G46" s="587"/>
      <c r="H46" s="587"/>
      <c r="I46" s="587"/>
      <c r="J46" s="587"/>
      <c r="K46" s="587"/>
      <c r="L46" s="587"/>
      <c r="M46" s="587"/>
      <c r="N46" s="587"/>
      <c r="O46" s="199"/>
    </row>
    <row r="47" spans="1:15" ht="13.5" customHeight="1">
      <c r="A47" s="168" t="s">
        <v>328</v>
      </c>
      <c r="B47" s="580">
        <v>51</v>
      </c>
      <c r="C47" s="199">
        <v>53</v>
      </c>
      <c r="D47" s="199">
        <v>55</v>
      </c>
      <c r="E47" s="581">
        <v>54</v>
      </c>
      <c r="F47" s="199">
        <v>56</v>
      </c>
      <c r="G47" s="199">
        <v>57</v>
      </c>
      <c r="H47" s="199">
        <v>56</v>
      </c>
      <c r="I47" s="199">
        <v>58</v>
      </c>
      <c r="J47" s="199">
        <v>59</v>
      </c>
      <c r="K47" s="199">
        <v>60</v>
      </c>
      <c r="L47" s="199">
        <v>61</v>
      </c>
      <c r="M47" s="199">
        <v>60</v>
      </c>
      <c r="N47" s="199">
        <v>60</v>
      </c>
      <c r="O47" s="199">
        <v>62</v>
      </c>
    </row>
    <row r="48" spans="1:6" ht="12.75">
      <c r="A48" s="108"/>
      <c r="B48" s="108"/>
      <c r="F48" s="579"/>
    </row>
    <row r="49" spans="1:15" ht="16.5" thickBot="1">
      <c r="A49" s="576" t="s">
        <v>316</v>
      </c>
      <c r="B49" s="577">
        <v>7793</v>
      </c>
      <c r="C49" s="577">
        <v>8299</v>
      </c>
      <c r="D49" s="577">
        <v>8374</v>
      </c>
      <c r="E49" s="578">
        <v>8023</v>
      </c>
      <c r="F49" s="577">
        <v>7941</v>
      </c>
      <c r="G49" s="577">
        <v>8438</v>
      </c>
      <c r="H49" s="577">
        <v>8050</v>
      </c>
      <c r="I49" s="577">
        <v>8019</v>
      </c>
      <c r="J49" s="577">
        <v>6941</v>
      </c>
      <c r="K49" s="577">
        <v>6978</v>
      </c>
      <c r="L49" s="577">
        <v>7047</v>
      </c>
      <c r="M49" s="577">
        <v>6911</v>
      </c>
      <c r="N49" s="577">
        <v>7286</v>
      </c>
      <c r="O49" s="577">
        <v>5451</v>
      </c>
    </row>
    <row r="50" spans="1:2" ht="12.75">
      <c r="A50" s="108"/>
      <c r="B50" s="185"/>
    </row>
    <row r="51" spans="1:2" ht="12.75">
      <c r="A51" s="108" t="s">
        <v>516</v>
      </c>
      <c r="B51" s="185"/>
    </row>
    <row r="52" spans="1:2" ht="12.75">
      <c r="A52" s="108" t="s">
        <v>310</v>
      </c>
      <c r="B52" s="185"/>
    </row>
    <row r="53" spans="1:2" ht="12.75">
      <c r="A53" s="108" t="s">
        <v>311</v>
      </c>
      <c r="B53" s="185"/>
    </row>
    <row r="54" spans="1:2" ht="12.75">
      <c r="A54" s="108"/>
      <c r="B54" s="185"/>
    </row>
    <row r="56" spans="1:11" s="50" customFormat="1" ht="15.75">
      <c r="A56" s="107" t="s">
        <v>453</v>
      </c>
      <c r="B56" s="107"/>
      <c r="C56" s="138"/>
      <c r="K56" s="51"/>
    </row>
    <row r="57" spans="1:12" ht="15.75">
      <c r="A57" s="301"/>
      <c r="B57" s="301"/>
      <c r="C57" s="264"/>
      <c r="D57" s="296"/>
      <c r="E57" s="296"/>
      <c r="F57" s="265" t="s">
        <v>445</v>
      </c>
      <c r="G57" s="265" t="s">
        <v>446</v>
      </c>
      <c r="H57" s="265" t="s">
        <v>549</v>
      </c>
      <c r="I57" s="265" t="s">
        <v>332</v>
      </c>
      <c r="J57" s="265" t="s">
        <v>550</v>
      </c>
      <c r="K57" s="265" t="s">
        <v>532</v>
      </c>
      <c r="L57" s="265" t="s">
        <v>614</v>
      </c>
    </row>
    <row r="58" spans="1:12" ht="12.75">
      <c r="A58" s="39"/>
      <c r="B58" s="39"/>
      <c r="F58" s="38"/>
      <c r="H58" s="38"/>
      <c r="I58" s="38"/>
      <c r="J58" s="38"/>
      <c r="K58" s="38"/>
      <c r="L58" s="38"/>
    </row>
    <row r="59" spans="1:12" ht="15">
      <c r="A59" s="225" t="s">
        <v>447</v>
      </c>
      <c r="B59" s="225"/>
      <c r="F59" s="160">
        <v>37.696222272382165</v>
      </c>
      <c r="G59" s="160">
        <v>34.23082155227441</v>
      </c>
      <c r="H59" s="160">
        <v>31.452268762532672</v>
      </c>
      <c r="I59" s="199">
        <v>30.853045315242944</v>
      </c>
      <c r="J59" s="199">
        <v>29.622190692046413</v>
      </c>
      <c r="K59" s="89">
        <v>30.12215071224731</v>
      </c>
      <c r="L59" s="341">
        <v>29.171376113965874</v>
      </c>
    </row>
    <row r="60" spans="1:12" ht="15">
      <c r="A60" s="225" t="s">
        <v>448</v>
      </c>
      <c r="B60" s="225"/>
      <c r="F60" s="160">
        <v>44.75919807933023</v>
      </c>
      <c r="G60" s="160">
        <v>39.81980473614265</v>
      </c>
      <c r="H60" s="160">
        <v>41.684515051620636</v>
      </c>
      <c r="I60" s="199">
        <v>41.829271921211586</v>
      </c>
      <c r="J60" s="199">
        <v>42.83845289207466</v>
      </c>
      <c r="K60" s="89">
        <v>43.069767997229825</v>
      </c>
      <c r="L60" s="341">
        <v>43.34317917659846</v>
      </c>
    </row>
    <row r="61" spans="1:12" ht="15">
      <c r="A61" s="225" t="s">
        <v>449</v>
      </c>
      <c r="B61" s="225"/>
      <c r="F61" s="160">
        <v>16.312355077668112</v>
      </c>
      <c r="G61" s="160">
        <v>22.27535761748794</v>
      </c>
      <c r="H61" s="160">
        <v>23.598979382787327</v>
      </c>
      <c r="I61" s="199">
        <v>22.207741973876047</v>
      </c>
      <c r="J61" s="199">
        <v>23.17529344561352</v>
      </c>
      <c r="K61" s="89">
        <v>21.477271370404424</v>
      </c>
      <c r="L61" s="341">
        <v>21.805838517353983</v>
      </c>
    </row>
    <row r="62" spans="1:12" ht="15">
      <c r="A62" s="226" t="s">
        <v>450</v>
      </c>
      <c r="B62" s="226"/>
      <c r="F62" s="160">
        <v>1.2311985718096567</v>
      </c>
      <c r="G62" s="160">
        <v>3.6750625241986956</v>
      </c>
      <c r="H62" s="160">
        <v>3.2642368030593683</v>
      </c>
      <c r="I62" s="180">
        <v>5.111130947067749</v>
      </c>
      <c r="J62" s="180">
        <v>4.364677194469525</v>
      </c>
      <c r="K62" s="89">
        <v>5.3320039642264385</v>
      </c>
      <c r="L62" s="341">
        <v>5.6796061920816685</v>
      </c>
    </row>
    <row r="63" spans="1:12" ht="15">
      <c r="A63" s="226" t="s">
        <v>319</v>
      </c>
      <c r="B63" s="226"/>
      <c r="F63" s="343">
        <v>99.99897400119018</v>
      </c>
      <c r="G63" s="343">
        <v>100.0010464301037</v>
      </c>
      <c r="H63" s="343">
        <v>100</v>
      </c>
      <c r="I63" s="207">
        <v>100.00119015739833</v>
      </c>
      <c r="J63" s="207">
        <v>100.00061422420411</v>
      </c>
      <c r="K63" s="89">
        <v>100.001194044108</v>
      </c>
      <c r="L63" s="341">
        <v>99.99999999999999</v>
      </c>
    </row>
    <row r="64" spans="1:12" ht="15">
      <c r="A64" s="226"/>
      <c r="B64" s="226"/>
      <c r="F64" s="135"/>
      <c r="G64" s="135"/>
      <c r="H64" s="135"/>
      <c r="I64" s="207"/>
      <c r="J64" s="207"/>
      <c r="K64" s="89"/>
      <c r="L64" s="341"/>
    </row>
    <row r="65" spans="1:12" ht="15">
      <c r="A65" s="127" t="s">
        <v>451</v>
      </c>
      <c r="B65" s="127"/>
      <c r="F65" s="344">
        <v>960</v>
      </c>
      <c r="G65" s="344">
        <v>930</v>
      </c>
      <c r="H65" s="345">
        <v>1733</v>
      </c>
      <c r="I65" s="345">
        <v>1767</v>
      </c>
      <c r="J65" s="345">
        <v>1693</v>
      </c>
      <c r="K65" s="345">
        <v>1620</v>
      </c>
      <c r="L65" s="345">
        <v>1558</v>
      </c>
    </row>
    <row r="66" spans="1:13" ht="9.75" customHeight="1">
      <c r="A66" s="227"/>
      <c r="B66" s="227"/>
      <c r="K66" s="1"/>
      <c r="L66" s="1"/>
      <c r="M66" s="1"/>
    </row>
    <row r="67" spans="1:13" ht="15">
      <c r="A67" s="228" t="s">
        <v>292</v>
      </c>
      <c r="B67" s="228"/>
      <c r="F67" s="209">
        <f aca="true" t="shared" si="0" ref="F67:K67">100-F59</f>
        <v>62.303777727617835</v>
      </c>
      <c r="G67" s="209">
        <f t="shared" si="0"/>
        <v>65.76917844772558</v>
      </c>
      <c r="H67" s="209">
        <f t="shared" si="0"/>
        <v>68.54773123746733</v>
      </c>
      <c r="I67" s="209">
        <f t="shared" si="0"/>
        <v>69.14695468475705</v>
      </c>
      <c r="J67" s="209">
        <f t="shared" si="0"/>
        <v>70.37780930795358</v>
      </c>
      <c r="K67" s="209">
        <f t="shared" si="0"/>
        <v>69.8778492877527</v>
      </c>
      <c r="L67" s="209">
        <f>100-L59</f>
        <v>70.82862388603412</v>
      </c>
      <c r="M67" s="342"/>
    </row>
    <row r="68" spans="1:13" ht="9.75" customHeight="1">
      <c r="A68" s="228"/>
      <c r="B68" s="228"/>
      <c r="F68" s="209"/>
      <c r="G68" s="209"/>
      <c r="H68" s="209"/>
      <c r="I68" s="209"/>
      <c r="J68" s="209"/>
      <c r="K68" s="209"/>
      <c r="L68" s="209"/>
      <c r="M68" s="342"/>
    </row>
    <row r="69" spans="1:13" ht="15">
      <c r="A69" s="228" t="s">
        <v>291</v>
      </c>
      <c r="B69" s="228"/>
      <c r="D69" s="1"/>
      <c r="F69" s="209">
        <f aca="true" t="shared" si="1" ref="F69:K69">F61+F62</f>
        <v>17.54355364947777</v>
      </c>
      <c r="G69" s="209">
        <f t="shared" si="1"/>
        <v>25.950420141686635</v>
      </c>
      <c r="H69" s="209">
        <f t="shared" si="1"/>
        <v>26.863216185846696</v>
      </c>
      <c r="I69" s="209">
        <f t="shared" si="1"/>
        <v>27.318872920943797</v>
      </c>
      <c r="J69" s="209">
        <f t="shared" si="1"/>
        <v>27.539970640083045</v>
      </c>
      <c r="K69" s="209">
        <f t="shared" si="1"/>
        <v>26.80927533463086</v>
      </c>
      <c r="L69" s="209">
        <f>L61+L62</f>
        <v>27.48544470943565</v>
      </c>
      <c r="M69" s="342"/>
    </row>
    <row r="70" spans="1:13" ht="12.75">
      <c r="A70" s="264"/>
      <c r="B70" s="264"/>
      <c r="C70" s="264"/>
      <c r="D70" s="264"/>
      <c r="E70" s="264"/>
      <c r="F70" s="264"/>
      <c r="G70" s="264"/>
      <c r="H70" s="264"/>
      <c r="I70" s="264"/>
      <c r="J70" s="264"/>
      <c r="K70" s="264"/>
      <c r="L70" s="264"/>
      <c r="M70" s="1"/>
    </row>
    <row r="71" spans="1:11" ht="6.75" customHeight="1">
      <c r="A71" s="1"/>
      <c r="B71" s="1"/>
      <c r="J71" s="1"/>
      <c r="K71" s="1"/>
    </row>
    <row r="72" spans="1:7" ht="15">
      <c r="A72" s="108" t="s">
        <v>452</v>
      </c>
      <c r="B72" s="108"/>
      <c r="C72" s="50"/>
      <c r="D72" s="50"/>
      <c r="E72" s="50"/>
      <c r="F72" s="50"/>
      <c r="G72" s="50"/>
    </row>
    <row r="73" spans="2:7" ht="15">
      <c r="B73" s="108"/>
      <c r="C73" s="50"/>
      <c r="D73" s="50"/>
      <c r="E73" s="50"/>
      <c r="F73" s="50"/>
      <c r="G73" s="50"/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62" r:id="rId1"/>
  <headerFooter alignWithMargins="0">
    <oddHeader>&amp;R&amp;"Arial,Bold"&amp;14ROAD TRANSPORT VEHICLES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4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13.140625" style="0" customWidth="1"/>
    <col min="2" max="2" width="13.140625" style="0" hidden="1" customWidth="1"/>
    <col min="3" max="3" width="10.57421875" style="0" hidden="1" customWidth="1"/>
    <col min="4" max="4" width="11.421875" style="0" hidden="1" customWidth="1"/>
    <col min="5" max="5" width="10.7109375" style="0" customWidth="1"/>
    <col min="6" max="6" width="11.28125" style="0" customWidth="1"/>
    <col min="7" max="13" width="10.421875" style="0" customWidth="1"/>
    <col min="14" max="15" width="11.140625" style="0" customWidth="1"/>
  </cols>
  <sheetData>
    <row r="1" spans="1:2" s="50" customFormat="1" ht="18">
      <c r="A1" s="51" t="s">
        <v>615</v>
      </c>
      <c r="B1" s="51"/>
    </row>
    <row r="2" spans="1:15" ht="15.75">
      <c r="A2" s="296"/>
      <c r="B2" s="426">
        <v>1999</v>
      </c>
      <c r="C2" s="265">
        <v>2000</v>
      </c>
      <c r="D2" s="265">
        <v>2001</v>
      </c>
      <c r="E2" s="266">
        <v>2002</v>
      </c>
      <c r="F2" s="266">
        <v>2003</v>
      </c>
      <c r="G2" s="266">
        <v>2004</v>
      </c>
      <c r="H2" s="266">
        <v>2005</v>
      </c>
      <c r="I2" s="266">
        <v>2006</v>
      </c>
      <c r="J2" s="266">
        <v>2007</v>
      </c>
      <c r="K2" s="266">
        <v>2008</v>
      </c>
      <c r="L2" s="266">
        <v>2009</v>
      </c>
      <c r="M2" s="266">
        <v>2010</v>
      </c>
      <c r="N2" s="266">
        <v>2011</v>
      </c>
      <c r="O2" s="266">
        <v>2012</v>
      </c>
    </row>
    <row r="3" spans="1:15" ht="15.75">
      <c r="A3" s="107" t="s">
        <v>322</v>
      </c>
      <c r="B3" s="398"/>
      <c r="K3" s="63"/>
      <c r="L3" s="63"/>
      <c r="M3" s="63"/>
      <c r="N3" s="63"/>
      <c r="O3" s="63" t="s">
        <v>149</v>
      </c>
    </row>
    <row r="4" spans="2:16" ht="11.25" customHeight="1">
      <c r="B4" s="398"/>
      <c r="F4" s="106"/>
      <c r="O4" s="82"/>
      <c r="P4" s="82"/>
    </row>
    <row r="5" spans="1:16" ht="15">
      <c r="A5" s="240" t="s">
        <v>147</v>
      </c>
      <c r="B5" s="397">
        <v>37.2</v>
      </c>
      <c r="C5" s="82">
        <v>35.8</v>
      </c>
      <c r="D5" s="82">
        <v>35.3</v>
      </c>
      <c r="E5" s="82">
        <v>34.8</v>
      </c>
      <c r="F5" s="82">
        <v>32.7</v>
      </c>
      <c r="G5" s="82">
        <v>33.7</v>
      </c>
      <c r="H5" s="82">
        <v>31.7</v>
      </c>
      <c r="I5" s="82">
        <v>32</v>
      </c>
      <c r="J5" s="82">
        <v>30.3</v>
      </c>
      <c r="K5" s="82">
        <v>30.2</v>
      </c>
      <c r="L5" s="82">
        <v>30.7</v>
      </c>
      <c r="M5" s="82">
        <v>30.3</v>
      </c>
      <c r="N5" s="82">
        <v>30.1</v>
      </c>
      <c r="O5" s="82">
        <v>31</v>
      </c>
      <c r="P5" s="82"/>
    </row>
    <row r="6" spans="1:16" ht="15">
      <c r="A6" s="240">
        <v>1</v>
      </c>
      <c r="B6" s="397">
        <v>45.1</v>
      </c>
      <c r="C6" s="82">
        <v>45.5</v>
      </c>
      <c r="D6" s="82">
        <v>45.6</v>
      </c>
      <c r="E6" s="82">
        <v>44.4</v>
      </c>
      <c r="F6" s="82">
        <v>44.5</v>
      </c>
      <c r="G6" s="82">
        <v>43</v>
      </c>
      <c r="H6" s="82">
        <v>44.5</v>
      </c>
      <c r="I6" s="82">
        <v>43.6</v>
      </c>
      <c r="J6" s="82">
        <v>44.3</v>
      </c>
      <c r="K6" s="82">
        <v>43.9</v>
      </c>
      <c r="L6" s="82">
        <v>43.7</v>
      </c>
      <c r="M6" s="82">
        <v>44</v>
      </c>
      <c r="N6" s="82">
        <v>44.5</v>
      </c>
      <c r="O6" s="82">
        <v>43</v>
      </c>
      <c r="P6" s="82"/>
    </row>
    <row r="7" spans="1:16" ht="15">
      <c r="A7" s="240">
        <v>2</v>
      </c>
      <c r="B7" s="397">
        <v>15.4</v>
      </c>
      <c r="C7" s="82">
        <v>16.4</v>
      </c>
      <c r="D7" s="82">
        <v>16.6</v>
      </c>
      <c r="E7" s="82">
        <v>18.2</v>
      </c>
      <c r="F7" s="82">
        <v>19.8</v>
      </c>
      <c r="G7" s="82">
        <v>19.9</v>
      </c>
      <c r="H7" s="82">
        <v>20.5</v>
      </c>
      <c r="I7" s="82">
        <v>20.5</v>
      </c>
      <c r="J7" s="82">
        <v>21.4</v>
      </c>
      <c r="K7" s="82">
        <v>21.8</v>
      </c>
      <c r="L7" s="82">
        <v>21.5</v>
      </c>
      <c r="M7" s="82">
        <v>21.6</v>
      </c>
      <c r="N7" s="82">
        <v>21</v>
      </c>
      <c r="O7" s="82">
        <v>21.3</v>
      </c>
      <c r="P7" s="82"/>
    </row>
    <row r="8" spans="1:16" ht="15">
      <c r="A8" s="240" t="s">
        <v>320</v>
      </c>
      <c r="B8" s="397">
        <v>2.4</v>
      </c>
      <c r="C8" s="82">
        <v>2.3</v>
      </c>
      <c r="D8" s="82">
        <v>2.6</v>
      </c>
      <c r="E8" s="82">
        <v>2.5</v>
      </c>
      <c r="F8" s="82">
        <v>3</v>
      </c>
      <c r="G8" s="82">
        <v>3.4</v>
      </c>
      <c r="H8" s="82">
        <v>3.3</v>
      </c>
      <c r="I8" s="82">
        <v>3.8</v>
      </c>
      <c r="J8" s="82">
        <v>4</v>
      </c>
      <c r="K8" s="82">
        <v>4</v>
      </c>
      <c r="L8" s="82">
        <v>4.2</v>
      </c>
      <c r="M8" s="82">
        <v>4.1</v>
      </c>
      <c r="N8" s="82">
        <v>4.4</v>
      </c>
      <c r="O8" s="82">
        <v>4.6</v>
      </c>
      <c r="P8" s="82"/>
    </row>
    <row r="9" spans="1:16" ht="9" customHeight="1">
      <c r="A9" s="240"/>
      <c r="B9" s="331"/>
      <c r="C9" s="331"/>
      <c r="D9" s="331"/>
      <c r="E9" s="331"/>
      <c r="F9" s="331"/>
      <c r="G9" s="331"/>
      <c r="H9" s="331"/>
      <c r="I9" s="331"/>
      <c r="J9" s="331"/>
      <c r="K9" s="331"/>
      <c r="L9" s="331"/>
      <c r="M9" s="331"/>
      <c r="N9" s="331"/>
      <c r="O9" s="82"/>
      <c r="P9" s="82"/>
    </row>
    <row r="10" spans="1:16" ht="15">
      <c r="A10" s="240" t="s">
        <v>287</v>
      </c>
      <c r="B10" s="80">
        <v>62.8</v>
      </c>
      <c r="C10" s="80">
        <v>64.2</v>
      </c>
      <c r="D10" s="80">
        <v>64.7</v>
      </c>
      <c r="E10" s="80">
        <v>65.2</v>
      </c>
      <c r="F10" s="80">
        <v>67.3</v>
      </c>
      <c r="G10" s="80">
        <v>66.3</v>
      </c>
      <c r="H10" s="80">
        <v>68.3</v>
      </c>
      <c r="I10" s="80">
        <v>68</v>
      </c>
      <c r="J10" s="80">
        <v>69.7</v>
      </c>
      <c r="K10" s="80">
        <v>69.8</v>
      </c>
      <c r="L10" s="80">
        <v>69.3</v>
      </c>
      <c r="M10" s="80">
        <v>69.7</v>
      </c>
      <c r="N10" s="80">
        <v>69.9</v>
      </c>
      <c r="O10" s="82">
        <v>69</v>
      </c>
      <c r="P10" s="82"/>
    </row>
    <row r="11" spans="1:16" ht="9" customHeight="1">
      <c r="A11" s="240"/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2"/>
      <c r="P11" s="82"/>
    </row>
    <row r="12" spans="1:16" ht="15">
      <c r="A12" s="240" t="s">
        <v>321</v>
      </c>
      <c r="B12" s="80">
        <v>17.7</v>
      </c>
      <c r="C12" s="80">
        <v>18.6</v>
      </c>
      <c r="D12" s="80">
        <v>19.1</v>
      </c>
      <c r="E12" s="80">
        <v>20.8</v>
      </c>
      <c r="F12" s="80">
        <v>22.8</v>
      </c>
      <c r="G12" s="80">
        <v>23.3</v>
      </c>
      <c r="H12" s="80">
        <v>23.8</v>
      </c>
      <c r="I12" s="80">
        <v>24.4</v>
      </c>
      <c r="J12" s="80">
        <v>25.3</v>
      </c>
      <c r="K12" s="80">
        <v>25.8</v>
      </c>
      <c r="L12" s="80">
        <v>25.6</v>
      </c>
      <c r="M12" s="80">
        <v>25.7</v>
      </c>
      <c r="N12" s="80">
        <v>25.4</v>
      </c>
      <c r="O12" s="82">
        <v>26</v>
      </c>
      <c r="P12" s="82"/>
    </row>
    <row r="13" spans="1:16" ht="15.75">
      <c r="A13" s="107"/>
      <c r="B13" s="425"/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82"/>
      <c r="P13" s="82"/>
    </row>
    <row r="14" spans="1:16" ht="15.75">
      <c r="A14" s="158" t="s">
        <v>313</v>
      </c>
      <c r="B14" s="200">
        <v>14679</v>
      </c>
      <c r="C14" s="200">
        <v>15547</v>
      </c>
      <c r="D14" s="200">
        <v>15566</v>
      </c>
      <c r="E14" s="200">
        <v>15073</v>
      </c>
      <c r="F14" s="200">
        <v>14880</v>
      </c>
      <c r="G14" s="200">
        <v>15942</v>
      </c>
      <c r="H14" s="200">
        <v>15392</v>
      </c>
      <c r="I14" s="234">
        <v>15616</v>
      </c>
      <c r="J14" s="321">
        <v>13414</v>
      </c>
      <c r="K14" s="321">
        <v>13821</v>
      </c>
      <c r="L14" s="321">
        <v>14190</v>
      </c>
      <c r="M14" s="321">
        <v>14214</v>
      </c>
      <c r="N14" s="321">
        <v>14358</v>
      </c>
      <c r="O14" s="321">
        <v>10644</v>
      </c>
      <c r="P14" s="82"/>
    </row>
    <row r="15" spans="1:16" ht="7.5" customHeight="1">
      <c r="A15" s="264"/>
      <c r="B15" s="264"/>
      <c r="C15" s="264"/>
      <c r="D15" s="264"/>
      <c r="E15" s="264"/>
      <c r="F15" s="256"/>
      <c r="G15" s="256"/>
      <c r="H15" s="256"/>
      <c r="I15" s="256"/>
      <c r="J15" s="256"/>
      <c r="K15" s="256"/>
      <c r="L15" s="256"/>
      <c r="M15" s="256"/>
      <c r="N15" s="256"/>
      <c r="O15" s="256"/>
      <c r="P15" s="82"/>
    </row>
    <row r="16" spans="1:16" ht="15">
      <c r="A16" s="108" t="s">
        <v>512</v>
      </c>
      <c r="B16" s="108"/>
      <c r="C16" s="50"/>
      <c r="D16" s="50"/>
      <c r="E16" s="50"/>
      <c r="F16" s="182"/>
      <c r="G16" s="182"/>
      <c r="H16" s="110"/>
      <c r="I16" s="110"/>
      <c r="J16" s="110"/>
      <c r="K16" s="110"/>
      <c r="L16" s="110"/>
      <c r="M16" s="110"/>
      <c r="O16" s="82"/>
      <c r="P16" s="82"/>
    </row>
    <row r="17" spans="1:16" ht="15">
      <c r="A17" s="108"/>
      <c r="B17" s="108"/>
      <c r="C17" s="50"/>
      <c r="D17" s="50"/>
      <c r="E17" s="50"/>
      <c r="F17" s="182"/>
      <c r="G17" s="182"/>
      <c r="H17" s="110"/>
      <c r="I17" s="110"/>
      <c r="J17" s="110"/>
      <c r="K17" s="110"/>
      <c r="L17" s="110"/>
      <c r="M17" s="110"/>
      <c r="O17" s="82"/>
      <c r="P17" s="82"/>
    </row>
    <row r="18" spans="1:16" s="50" customFormat="1" ht="18.75">
      <c r="A18" s="104" t="s">
        <v>616</v>
      </c>
      <c r="B18" s="104"/>
      <c r="C18" s="51"/>
      <c r="E18" s="51"/>
      <c r="F18" s="195"/>
      <c r="G18" s="195"/>
      <c r="H18" s="195"/>
      <c r="I18" s="195"/>
      <c r="J18" s="195"/>
      <c r="K18" s="195"/>
      <c r="L18" s="182"/>
      <c r="M18" s="182"/>
      <c r="O18" s="82"/>
      <c r="P18" s="82"/>
    </row>
    <row r="19" spans="1:13" ht="9" customHeight="1">
      <c r="A19" s="126"/>
      <c r="B19" s="126"/>
      <c r="C19" s="51"/>
      <c r="D19" s="1"/>
      <c r="E19" s="51"/>
      <c r="F19" s="252"/>
      <c r="G19" s="195"/>
      <c r="H19" s="195"/>
      <c r="I19" s="54"/>
      <c r="J19" s="54"/>
      <c r="K19" s="54"/>
      <c r="L19" s="54"/>
      <c r="M19" s="54"/>
    </row>
    <row r="20" spans="1:15" ht="15.75">
      <c r="A20" s="282"/>
      <c r="B20" s="282"/>
      <c r="C20" s="273"/>
      <c r="D20" s="273"/>
      <c r="E20" s="273"/>
      <c r="G20" s="273"/>
      <c r="H20" s="249" t="s">
        <v>388</v>
      </c>
      <c r="I20" s="249"/>
      <c r="J20" s="249"/>
      <c r="K20" s="248"/>
      <c r="L20" s="248"/>
      <c r="M20" s="250"/>
      <c r="N20" s="250"/>
      <c r="O20" s="332" t="s">
        <v>284</v>
      </c>
    </row>
    <row r="21" spans="1:14" ht="15.75">
      <c r="A21" s="104"/>
      <c r="B21" s="104"/>
      <c r="C21" s="1"/>
      <c r="D21" s="1"/>
      <c r="E21" s="1"/>
      <c r="F21" s="196"/>
      <c r="G21" s="196"/>
      <c r="H21" s="269"/>
      <c r="I21" s="252"/>
      <c r="J21" s="252"/>
      <c r="K21" s="252"/>
      <c r="L21" s="252"/>
      <c r="M21" s="252"/>
      <c r="N21" s="333" t="s">
        <v>148</v>
      </c>
    </row>
    <row r="22" spans="1:15" ht="15.75">
      <c r="A22" s="138"/>
      <c r="B22" s="138"/>
      <c r="C22" s="264"/>
      <c r="D22" s="264"/>
      <c r="E22" s="264"/>
      <c r="F22" s="264"/>
      <c r="G22" s="264"/>
      <c r="H22" s="253" t="s">
        <v>147</v>
      </c>
      <c r="I22" s="254">
        <v>1</v>
      </c>
      <c r="J22" s="254">
        <v>2</v>
      </c>
      <c r="K22" s="289" t="s">
        <v>285</v>
      </c>
      <c r="L22" s="256"/>
      <c r="M22" s="254" t="s">
        <v>287</v>
      </c>
      <c r="N22" s="289" t="s">
        <v>286</v>
      </c>
      <c r="O22" s="334" t="s">
        <v>200</v>
      </c>
    </row>
    <row r="23" spans="1:15" ht="15">
      <c r="A23" s="50"/>
      <c r="B23" s="50"/>
      <c r="H23" s="110"/>
      <c r="I23" s="182"/>
      <c r="J23" s="110"/>
      <c r="K23" s="110"/>
      <c r="L23" s="532"/>
      <c r="M23" s="532"/>
      <c r="N23" s="532" t="s">
        <v>149</v>
      </c>
      <c r="O23" s="242"/>
    </row>
    <row r="24" spans="1:15" ht="6" customHeight="1">
      <c r="A24" s="50"/>
      <c r="B24" s="50"/>
      <c r="H24" s="110"/>
      <c r="I24" s="182"/>
      <c r="J24" s="232"/>
      <c r="K24" s="110"/>
      <c r="L24" s="110"/>
      <c r="M24" s="110"/>
      <c r="N24" s="110"/>
      <c r="O24" s="242"/>
    </row>
    <row r="25" spans="1:15" ht="15.75">
      <c r="A25" s="188" t="s">
        <v>325</v>
      </c>
      <c r="B25" s="188"/>
      <c r="C25" s="110"/>
      <c r="D25" s="110"/>
      <c r="E25" s="110"/>
      <c r="F25" s="110"/>
      <c r="G25" s="110"/>
      <c r="H25" s="235">
        <v>31</v>
      </c>
      <c r="I25" s="235">
        <v>43</v>
      </c>
      <c r="J25" s="235">
        <v>21</v>
      </c>
      <c r="K25" s="235">
        <v>5</v>
      </c>
      <c r="L25" s="586"/>
      <c r="M25" s="235">
        <v>69</v>
      </c>
      <c r="N25" s="235">
        <v>26</v>
      </c>
      <c r="O25" s="321">
        <v>10644</v>
      </c>
    </row>
    <row r="26" spans="1:15" ht="7.5" customHeight="1">
      <c r="A26" s="188"/>
      <c r="B26" s="188"/>
      <c r="C26" s="110"/>
      <c r="D26" s="110"/>
      <c r="E26" s="110"/>
      <c r="F26" s="110"/>
      <c r="G26" s="110"/>
      <c r="H26" s="82"/>
      <c r="I26" s="82"/>
      <c r="J26" s="82"/>
      <c r="K26" s="82"/>
      <c r="L26" s="80"/>
      <c r="M26" s="88"/>
      <c r="N26" s="590"/>
      <c r="O26" s="321"/>
    </row>
    <row r="27" spans="1:15" ht="15.75">
      <c r="A27" s="188" t="s">
        <v>245</v>
      </c>
      <c r="B27" s="188"/>
      <c r="C27" s="110"/>
      <c r="D27" s="110"/>
      <c r="E27" s="110"/>
      <c r="F27" s="110"/>
      <c r="G27" s="110"/>
      <c r="H27" s="235"/>
      <c r="I27" s="235"/>
      <c r="J27" s="235"/>
      <c r="K27" s="235"/>
      <c r="L27" s="182"/>
      <c r="M27" s="335"/>
      <c r="N27" s="591"/>
      <c r="O27" s="321"/>
    </row>
    <row r="28" spans="1:15" ht="15" customHeight="1">
      <c r="A28" s="244" t="s">
        <v>237</v>
      </c>
      <c r="B28" s="244"/>
      <c r="C28" s="110"/>
      <c r="D28" s="110"/>
      <c r="E28" s="110"/>
      <c r="F28" s="110"/>
      <c r="G28" s="110"/>
      <c r="H28" s="235">
        <v>51</v>
      </c>
      <c r="I28" s="235">
        <v>45</v>
      </c>
      <c r="J28" s="235">
        <v>3</v>
      </c>
      <c r="K28" s="235">
        <v>0</v>
      </c>
      <c r="L28" s="235"/>
      <c r="M28" s="235">
        <v>49</v>
      </c>
      <c r="N28" s="235">
        <v>4</v>
      </c>
      <c r="O28" s="321">
        <v>1883</v>
      </c>
    </row>
    <row r="29" spans="1:15" ht="15">
      <c r="A29" s="244" t="s">
        <v>238</v>
      </c>
      <c r="B29" s="244"/>
      <c r="C29" s="110"/>
      <c r="D29" s="110"/>
      <c r="E29" s="110"/>
      <c r="F29" s="110"/>
      <c r="G29" s="110"/>
      <c r="H29" s="235">
        <v>20</v>
      </c>
      <c r="I29" s="235">
        <v>43</v>
      </c>
      <c r="J29" s="235">
        <v>33</v>
      </c>
      <c r="K29" s="235">
        <v>4</v>
      </c>
      <c r="L29" s="235"/>
      <c r="M29" s="235">
        <v>80</v>
      </c>
      <c r="N29" s="235">
        <v>37</v>
      </c>
      <c r="O29" s="321">
        <v>1729</v>
      </c>
    </row>
    <row r="30" spans="1:15" ht="15">
      <c r="A30" s="244" t="s">
        <v>239</v>
      </c>
      <c r="B30" s="244"/>
      <c r="C30" s="110"/>
      <c r="D30" s="110"/>
      <c r="E30" s="110"/>
      <c r="F30" s="110"/>
      <c r="G30" s="110"/>
      <c r="H30" s="235">
        <v>53</v>
      </c>
      <c r="I30" s="235">
        <v>43</v>
      </c>
      <c r="J30" s="235">
        <v>4</v>
      </c>
      <c r="K30" s="235">
        <v>0</v>
      </c>
      <c r="L30" s="235"/>
      <c r="M30" s="235">
        <v>47</v>
      </c>
      <c r="N30" s="235">
        <v>4</v>
      </c>
      <c r="O30" s="321">
        <v>610</v>
      </c>
    </row>
    <row r="31" spans="1:15" ht="15">
      <c r="A31" s="244" t="s">
        <v>240</v>
      </c>
      <c r="B31" s="244"/>
      <c r="C31" s="110"/>
      <c r="D31" s="110"/>
      <c r="E31" s="110"/>
      <c r="F31" s="110"/>
      <c r="G31" s="110"/>
      <c r="H31" s="235">
        <v>12</v>
      </c>
      <c r="I31" s="235">
        <v>42</v>
      </c>
      <c r="J31" s="235">
        <v>42</v>
      </c>
      <c r="K31" s="235">
        <v>3</v>
      </c>
      <c r="L31" s="235"/>
      <c r="M31" s="235">
        <v>88</v>
      </c>
      <c r="N31" s="235">
        <v>45</v>
      </c>
      <c r="O31" s="321">
        <v>1242</v>
      </c>
    </row>
    <row r="32" spans="1:15" ht="15">
      <c r="A32" s="244" t="s">
        <v>241</v>
      </c>
      <c r="B32" s="244"/>
      <c r="C32" s="110"/>
      <c r="D32" s="110"/>
      <c r="E32" s="110"/>
      <c r="F32" s="110"/>
      <c r="G32" s="110"/>
      <c r="H32" s="235">
        <v>11</v>
      </c>
      <c r="I32" s="235">
        <v>32</v>
      </c>
      <c r="J32" s="235">
        <v>37</v>
      </c>
      <c r="K32" s="235">
        <v>20</v>
      </c>
      <c r="L32" s="235"/>
      <c r="M32" s="235">
        <v>89</v>
      </c>
      <c r="N32" s="235">
        <v>57</v>
      </c>
      <c r="O32" s="321">
        <v>1570</v>
      </c>
    </row>
    <row r="33" spans="1:15" ht="15">
      <c r="A33" s="244" t="s">
        <v>242</v>
      </c>
      <c r="B33" s="244"/>
      <c r="C33" s="110"/>
      <c r="D33" s="110"/>
      <c r="E33" s="110"/>
      <c r="F33" s="110"/>
      <c r="G33" s="110"/>
      <c r="H33" s="235">
        <v>17</v>
      </c>
      <c r="I33" s="235">
        <v>57</v>
      </c>
      <c r="J33" s="235">
        <v>23</v>
      </c>
      <c r="K33" s="235">
        <v>2</v>
      </c>
      <c r="L33" s="235"/>
      <c r="M33" s="235">
        <v>83</v>
      </c>
      <c r="N33" s="235">
        <v>25</v>
      </c>
      <c r="O33" s="321">
        <v>1805</v>
      </c>
    </row>
    <row r="34" spans="1:15" ht="15">
      <c r="A34" s="244" t="s">
        <v>243</v>
      </c>
      <c r="B34" s="244"/>
      <c r="C34" s="110"/>
      <c r="D34" s="110"/>
      <c r="E34" s="110"/>
      <c r="F34" s="110"/>
      <c r="G34" s="110"/>
      <c r="H34" s="235">
        <v>61</v>
      </c>
      <c r="I34" s="235">
        <v>38</v>
      </c>
      <c r="J34" s="235">
        <v>1</v>
      </c>
      <c r="K34" s="235">
        <v>0</v>
      </c>
      <c r="L34" s="235"/>
      <c r="M34" s="235">
        <v>39</v>
      </c>
      <c r="N34" s="235">
        <v>1</v>
      </c>
      <c r="O34" s="321">
        <v>1805</v>
      </c>
    </row>
    <row r="35" spans="1:15" ht="15">
      <c r="A35" s="244" t="s">
        <v>244</v>
      </c>
      <c r="B35" s="244"/>
      <c r="C35" s="110"/>
      <c r="D35" s="110"/>
      <c r="E35" s="110"/>
      <c r="F35" s="110"/>
      <c r="G35" s="110"/>
      <c r="H35" s="235"/>
      <c r="I35" s="235"/>
      <c r="J35" s="235"/>
      <c r="K35" s="235"/>
      <c r="L35" s="235"/>
      <c r="M35" s="235"/>
      <c r="N35" s="235"/>
      <c r="O35" s="321"/>
    </row>
    <row r="36" spans="1:15" ht="9" customHeight="1">
      <c r="A36" s="182"/>
      <c r="B36" s="182"/>
      <c r="C36" s="110"/>
      <c r="D36" s="110"/>
      <c r="E36" s="110"/>
      <c r="F36" s="110"/>
      <c r="G36" s="110"/>
      <c r="H36" s="235"/>
      <c r="I36" s="235"/>
      <c r="J36" s="235"/>
      <c r="K36" s="235"/>
      <c r="L36" s="182"/>
      <c r="M36" s="335"/>
      <c r="N36" s="591"/>
      <c r="O36" s="321"/>
    </row>
    <row r="37" spans="1:15" ht="18" customHeight="1">
      <c r="A37" s="188" t="s">
        <v>246</v>
      </c>
      <c r="B37" s="188"/>
      <c r="C37" s="110"/>
      <c r="D37" s="110"/>
      <c r="E37" s="110"/>
      <c r="F37" s="110"/>
      <c r="G37" s="110"/>
      <c r="H37" s="235"/>
      <c r="I37" s="235"/>
      <c r="J37" s="235"/>
      <c r="K37" s="235"/>
      <c r="L37" s="182"/>
      <c r="M37" s="335"/>
      <c r="N37" s="591"/>
      <c r="O37" s="321"/>
    </row>
    <row r="38" spans="1:15" ht="15" customHeight="1">
      <c r="A38" s="589" t="s">
        <v>294</v>
      </c>
      <c r="B38" s="589"/>
      <c r="C38" s="110"/>
      <c r="D38" s="110"/>
      <c r="E38" s="110"/>
      <c r="F38" s="110"/>
      <c r="G38" s="110"/>
      <c r="H38" s="235">
        <v>64</v>
      </c>
      <c r="I38" s="235">
        <v>30</v>
      </c>
      <c r="J38" s="235">
        <v>5</v>
      </c>
      <c r="K38" s="235">
        <v>1</v>
      </c>
      <c r="L38" s="235"/>
      <c r="M38" s="235">
        <v>36</v>
      </c>
      <c r="N38" s="235">
        <v>6</v>
      </c>
      <c r="O38" s="321">
        <v>1456</v>
      </c>
    </row>
    <row r="39" spans="1:15" ht="15" customHeight="1">
      <c r="A39" s="244" t="s">
        <v>247</v>
      </c>
      <c r="B39" s="244"/>
      <c r="C39" s="110"/>
      <c r="D39" s="110"/>
      <c r="E39" s="110"/>
      <c r="F39" s="110"/>
      <c r="G39" s="110"/>
      <c r="H39" s="235">
        <v>51</v>
      </c>
      <c r="I39" s="235">
        <v>40</v>
      </c>
      <c r="J39" s="235">
        <v>8</v>
      </c>
      <c r="K39" s="235">
        <v>1</v>
      </c>
      <c r="L39" s="235"/>
      <c r="M39" s="235">
        <v>49</v>
      </c>
      <c r="N39" s="235">
        <v>9</v>
      </c>
      <c r="O39" s="321">
        <v>1964</v>
      </c>
    </row>
    <row r="40" spans="1:15" ht="15" customHeight="1">
      <c r="A40" s="244" t="s">
        <v>248</v>
      </c>
      <c r="B40" s="244"/>
      <c r="C40" s="110"/>
      <c r="D40" s="110"/>
      <c r="E40" s="110"/>
      <c r="F40" s="110"/>
      <c r="G40" s="110"/>
      <c r="H40" s="235">
        <v>37</v>
      </c>
      <c r="I40" s="235">
        <v>53</v>
      </c>
      <c r="J40" s="235">
        <v>9</v>
      </c>
      <c r="K40" s="235">
        <v>1</v>
      </c>
      <c r="L40" s="235"/>
      <c r="M40" s="235">
        <v>63</v>
      </c>
      <c r="N40" s="235">
        <v>10</v>
      </c>
      <c r="O40" s="321">
        <v>1621</v>
      </c>
    </row>
    <row r="41" spans="1:15" ht="15" customHeight="1">
      <c r="A41" s="244" t="s">
        <v>249</v>
      </c>
      <c r="B41" s="244"/>
      <c r="C41" s="110"/>
      <c r="D41" s="110"/>
      <c r="E41" s="110"/>
      <c r="F41" s="110"/>
      <c r="G41" s="110"/>
      <c r="H41" s="235">
        <v>21</v>
      </c>
      <c r="I41" s="235">
        <v>57</v>
      </c>
      <c r="J41" s="235">
        <v>19</v>
      </c>
      <c r="K41" s="235">
        <v>3</v>
      </c>
      <c r="L41" s="235"/>
      <c r="M41" s="235">
        <v>79</v>
      </c>
      <c r="N41" s="235">
        <v>22</v>
      </c>
      <c r="O41" s="321">
        <v>1348</v>
      </c>
    </row>
    <row r="42" spans="1:15" ht="15" customHeight="1">
      <c r="A42" s="244" t="s">
        <v>250</v>
      </c>
      <c r="B42" s="244"/>
      <c r="C42" s="110"/>
      <c r="D42" s="110"/>
      <c r="E42" s="110"/>
      <c r="F42" s="110"/>
      <c r="G42" s="110"/>
      <c r="H42" s="235">
        <v>13</v>
      </c>
      <c r="I42" s="235">
        <v>55</v>
      </c>
      <c r="J42" s="235">
        <v>26</v>
      </c>
      <c r="K42" s="235">
        <v>6</v>
      </c>
      <c r="L42" s="235"/>
      <c r="M42" s="235">
        <v>87</v>
      </c>
      <c r="N42" s="235">
        <v>32</v>
      </c>
      <c r="O42" s="321">
        <v>993</v>
      </c>
    </row>
    <row r="43" spans="1:15" ht="15" customHeight="1">
      <c r="A43" s="244" t="s">
        <v>326</v>
      </c>
      <c r="B43" s="244"/>
      <c r="C43" s="110"/>
      <c r="D43" s="110"/>
      <c r="E43" s="110"/>
      <c r="F43" s="110"/>
      <c r="G43" s="110"/>
      <c r="H43" s="235">
        <v>7</v>
      </c>
      <c r="I43" s="235">
        <v>47</v>
      </c>
      <c r="J43" s="235">
        <v>38</v>
      </c>
      <c r="K43" s="235">
        <v>8</v>
      </c>
      <c r="L43" s="235"/>
      <c r="M43" s="235">
        <v>93</v>
      </c>
      <c r="N43" s="235">
        <v>46</v>
      </c>
      <c r="O43" s="321">
        <v>1317</v>
      </c>
    </row>
    <row r="44" spans="1:15" ht="15" customHeight="1">
      <c r="A44" s="245" t="s">
        <v>327</v>
      </c>
      <c r="B44" s="244"/>
      <c r="C44" s="110"/>
      <c r="D44" s="110"/>
      <c r="E44" s="110"/>
      <c r="F44" s="110"/>
      <c r="G44" s="110"/>
      <c r="H44" s="235">
        <v>2</v>
      </c>
      <c r="I44" s="235">
        <v>29</v>
      </c>
      <c r="J44" s="235">
        <v>54</v>
      </c>
      <c r="K44" s="235">
        <v>14</v>
      </c>
      <c r="L44" s="235"/>
      <c r="M44" s="235">
        <v>98</v>
      </c>
      <c r="N44" s="235">
        <v>69</v>
      </c>
      <c r="O44" s="321">
        <v>1562</v>
      </c>
    </row>
    <row r="45" spans="1:15" ht="9" customHeight="1">
      <c r="A45" s="182"/>
      <c r="B45" s="182"/>
      <c r="C45" s="110"/>
      <c r="D45" s="110"/>
      <c r="E45" s="110"/>
      <c r="F45" s="110"/>
      <c r="G45" s="110"/>
      <c r="H45" s="235"/>
      <c r="I45" s="235"/>
      <c r="J45" s="235"/>
      <c r="K45" s="235"/>
      <c r="L45" s="182"/>
      <c r="M45" s="335"/>
      <c r="N45" s="591"/>
      <c r="O45" s="200"/>
    </row>
    <row r="46" spans="1:15" ht="15" customHeight="1">
      <c r="A46" s="188" t="s">
        <v>692</v>
      </c>
      <c r="B46" s="244"/>
      <c r="C46" s="110"/>
      <c r="D46" s="110"/>
      <c r="E46" s="110"/>
      <c r="F46" s="110"/>
      <c r="G46" s="110"/>
      <c r="H46" s="235"/>
      <c r="I46" s="235"/>
      <c r="J46" s="235"/>
      <c r="K46" s="235"/>
      <c r="L46" s="182"/>
      <c r="M46" s="180"/>
      <c r="N46" s="180"/>
      <c r="O46" s="200"/>
    </row>
    <row r="47" spans="1:15" ht="15" customHeight="1">
      <c r="A47" s="589" t="s">
        <v>693</v>
      </c>
      <c r="B47" s="244"/>
      <c r="C47" s="110"/>
      <c r="D47" s="110"/>
      <c r="E47" s="110"/>
      <c r="F47" s="110"/>
      <c r="G47" s="110"/>
      <c r="H47" s="235">
        <v>53</v>
      </c>
      <c r="I47" s="235">
        <v>36</v>
      </c>
      <c r="J47" s="235">
        <v>9</v>
      </c>
      <c r="K47" s="235">
        <v>1</v>
      </c>
      <c r="L47" s="235"/>
      <c r="M47" s="235">
        <v>47</v>
      </c>
      <c r="N47" s="235">
        <v>11</v>
      </c>
      <c r="O47" s="321">
        <v>2030</v>
      </c>
    </row>
    <row r="48" spans="1:15" ht="15" customHeight="1">
      <c r="A48" s="244">
        <v>2</v>
      </c>
      <c r="B48" s="244"/>
      <c r="C48" s="110"/>
      <c r="D48" s="110"/>
      <c r="E48" s="110"/>
      <c r="F48" s="110"/>
      <c r="G48" s="110"/>
      <c r="H48" s="235">
        <v>39</v>
      </c>
      <c r="I48" s="235">
        <v>44</v>
      </c>
      <c r="J48" s="235">
        <v>15</v>
      </c>
      <c r="K48" s="235">
        <v>2</v>
      </c>
      <c r="L48" s="235"/>
      <c r="M48" s="235">
        <v>61</v>
      </c>
      <c r="N48" s="235">
        <v>18</v>
      </c>
      <c r="O48" s="321">
        <v>2209</v>
      </c>
    </row>
    <row r="49" spans="1:15" ht="15" customHeight="1">
      <c r="A49" s="244">
        <v>3</v>
      </c>
      <c r="B49" s="244"/>
      <c r="C49" s="110"/>
      <c r="D49" s="110"/>
      <c r="E49" s="110"/>
      <c r="F49" s="110"/>
      <c r="G49" s="110"/>
      <c r="H49" s="235">
        <v>27</v>
      </c>
      <c r="I49" s="235">
        <v>45</v>
      </c>
      <c r="J49" s="235">
        <v>22</v>
      </c>
      <c r="K49" s="235">
        <v>5</v>
      </c>
      <c r="L49" s="235"/>
      <c r="M49" s="235">
        <v>73</v>
      </c>
      <c r="N49" s="235">
        <v>27</v>
      </c>
      <c r="O49" s="321">
        <v>2288</v>
      </c>
    </row>
    <row r="50" spans="1:15" ht="15" customHeight="1">
      <c r="A50" s="244">
        <v>4</v>
      </c>
      <c r="B50" s="244"/>
      <c r="C50" s="110"/>
      <c r="D50" s="110"/>
      <c r="E50" s="110"/>
      <c r="F50" s="110"/>
      <c r="G50" s="110"/>
      <c r="H50" s="235">
        <v>17</v>
      </c>
      <c r="I50" s="235">
        <v>47</v>
      </c>
      <c r="J50" s="235">
        <v>28</v>
      </c>
      <c r="K50" s="235">
        <v>8</v>
      </c>
      <c r="L50" s="235"/>
      <c r="M50" s="235">
        <v>83</v>
      </c>
      <c r="N50" s="235">
        <v>36</v>
      </c>
      <c r="O50" s="321">
        <v>2285</v>
      </c>
    </row>
    <row r="51" spans="1:15" ht="15" customHeight="1">
      <c r="A51" s="244" t="s">
        <v>694</v>
      </c>
      <c r="B51" s="245"/>
      <c r="C51" s="110"/>
      <c r="D51" s="110"/>
      <c r="E51" s="110"/>
      <c r="F51" s="110"/>
      <c r="G51" s="110"/>
      <c r="H51" s="235">
        <v>15</v>
      </c>
      <c r="I51" s="235">
        <v>44</v>
      </c>
      <c r="J51" s="235">
        <v>33</v>
      </c>
      <c r="K51" s="235">
        <v>8</v>
      </c>
      <c r="L51" s="235"/>
      <c r="M51" s="235">
        <v>85</v>
      </c>
      <c r="N51" s="235">
        <v>41</v>
      </c>
      <c r="O51" s="321">
        <v>1832</v>
      </c>
    </row>
    <row r="52" spans="1:15" ht="9" customHeight="1">
      <c r="A52" s="245"/>
      <c r="B52" s="245"/>
      <c r="C52" s="110"/>
      <c r="D52" s="110"/>
      <c r="E52" s="110"/>
      <c r="F52" s="110"/>
      <c r="G52" s="110"/>
      <c r="H52" s="235"/>
      <c r="I52" s="235"/>
      <c r="J52" s="235"/>
      <c r="K52" s="235"/>
      <c r="L52" s="182"/>
      <c r="M52" s="335"/>
      <c r="N52" s="591"/>
      <c r="O52" s="200"/>
    </row>
    <row r="53" spans="1:15" ht="18" customHeight="1">
      <c r="A53" s="188" t="s">
        <v>234</v>
      </c>
      <c r="B53" s="188"/>
      <c r="C53" s="110"/>
      <c r="D53" s="110"/>
      <c r="E53" s="110"/>
      <c r="F53" s="110"/>
      <c r="G53" s="110"/>
      <c r="H53" s="235"/>
      <c r="I53" s="235"/>
      <c r="J53" s="235"/>
      <c r="K53" s="235"/>
      <c r="L53" s="182"/>
      <c r="M53" s="335"/>
      <c r="N53" s="591"/>
      <c r="O53" s="200"/>
    </row>
    <row r="54" spans="1:15" ht="15" customHeight="1">
      <c r="A54" s="244" t="s">
        <v>269</v>
      </c>
      <c r="B54" s="244"/>
      <c r="C54" s="110"/>
      <c r="D54" s="110"/>
      <c r="E54" s="110"/>
      <c r="F54" s="110"/>
      <c r="G54" s="110"/>
      <c r="H54" s="235">
        <v>41</v>
      </c>
      <c r="I54" s="235">
        <v>41</v>
      </c>
      <c r="J54" s="235">
        <v>16</v>
      </c>
      <c r="K54" s="235">
        <v>2</v>
      </c>
      <c r="L54" s="235"/>
      <c r="M54" s="235">
        <v>59</v>
      </c>
      <c r="N54" s="235">
        <v>18</v>
      </c>
      <c r="O54" s="321">
        <v>3524</v>
      </c>
    </row>
    <row r="55" spans="1:15" ht="15" customHeight="1">
      <c r="A55" s="244" t="s">
        <v>235</v>
      </c>
      <c r="B55" s="244"/>
      <c r="C55" s="110"/>
      <c r="D55" s="110"/>
      <c r="E55" s="110"/>
      <c r="F55" s="110"/>
      <c r="G55" s="110"/>
      <c r="H55" s="235">
        <v>30</v>
      </c>
      <c r="I55" s="235">
        <v>43</v>
      </c>
      <c r="J55" s="235">
        <v>23</v>
      </c>
      <c r="K55" s="235">
        <v>5</v>
      </c>
      <c r="L55" s="235"/>
      <c r="M55" s="235">
        <v>70</v>
      </c>
      <c r="N55" s="235">
        <v>27</v>
      </c>
      <c r="O55" s="321">
        <v>3232</v>
      </c>
    </row>
    <row r="56" spans="1:15" ht="15" customHeight="1">
      <c r="A56" s="244" t="s">
        <v>374</v>
      </c>
      <c r="B56" s="244"/>
      <c r="C56" s="110"/>
      <c r="D56" s="110"/>
      <c r="E56" s="110"/>
      <c r="F56" s="110"/>
      <c r="G56" s="110"/>
      <c r="H56" s="235">
        <v>23</v>
      </c>
      <c r="I56" s="235">
        <v>47</v>
      </c>
      <c r="J56" s="235">
        <v>25</v>
      </c>
      <c r="K56" s="235">
        <v>5</v>
      </c>
      <c r="L56" s="235"/>
      <c r="M56" s="235">
        <v>77</v>
      </c>
      <c r="N56" s="235">
        <v>30</v>
      </c>
      <c r="O56" s="321">
        <v>956</v>
      </c>
    </row>
    <row r="57" spans="1:15" ht="15" customHeight="1">
      <c r="A57" s="244" t="s">
        <v>375</v>
      </c>
      <c r="B57" s="244"/>
      <c r="C57" s="110"/>
      <c r="D57" s="110"/>
      <c r="E57" s="110"/>
      <c r="F57" s="110"/>
      <c r="G57" s="110"/>
      <c r="H57" s="235">
        <v>31</v>
      </c>
      <c r="I57" s="235">
        <v>49</v>
      </c>
      <c r="J57" s="235">
        <v>17</v>
      </c>
      <c r="K57" s="235">
        <v>3</v>
      </c>
      <c r="L57" s="235"/>
      <c r="M57" s="235">
        <v>69</v>
      </c>
      <c r="N57" s="235">
        <v>20</v>
      </c>
      <c r="O57" s="321">
        <v>621</v>
      </c>
    </row>
    <row r="58" spans="1:15" ht="15" customHeight="1">
      <c r="A58" s="244" t="s">
        <v>376</v>
      </c>
      <c r="B58" s="244"/>
      <c r="C58" s="110"/>
      <c r="D58" s="110"/>
      <c r="E58" s="110"/>
      <c r="F58" s="110"/>
      <c r="G58" s="110"/>
      <c r="H58" s="235">
        <v>14</v>
      </c>
      <c r="I58" s="235">
        <v>42</v>
      </c>
      <c r="J58" s="235">
        <v>34</v>
      </c>
      <c r="K58" s="235">
        <v>10</v>
      </c>
      <c r="L58" s="235"/>
      <c r="M58" s="235">
        <v>86</v>
      </c>
      <c r="N58" s="235">
        <v>44</v>
      </c>
      <c r="O58" s="321">
        <v>1147</v>
      </c>
    </row>
    <row r="59" spans="1:15" ht="15" customHeight="1">
      <c r="A59" s="245" t="s">
        <v>377</v>
      </c>
      <c r="B59" s="245"/>
      <c r="C59" s="110"/>
      <c r="D59" s="110"/>
      <c r="E59" s="110"/>
      <c r="F59" s="110"/>
      <c r="G59" s="110"/>
      <c r="H59" s="235">
        <v>17</v>
      </c>
      <c r="I59" s="235">
        <v>48</v>
      </c>
      <c r="J59" s="235">
        <v>27</v>
      </c>
      <c r="K59" s="235">
        <v>7</v>
      </c>
      <c r="L59" s="235"/>
      <c r="M59" s="235">
        <v>83</v>
      </c>
      <c r="N59" s="235">
        <v>35</v>
      </c>
      <c r="O59" s="321">
        <v>1164</v>
      </c>
    </row>
    <row r="60" spans="1:15" ht="9" customHeight="1">
      <c r="A60" s="304"/>
      <c r="B60" s="304"/>
      <c r="C60" s="264"/>
      <c r="D60" s="264"/>
      <c r="E60" s="264"/>
      <c r="F60" s="264"/>
      <c r="G60" s="264"/>
      <c r="H60" s="252"/>
      <c r="I60" s="252"/>
      <c r="J60" s="252"/>
      <c r="K60" s="252"/>
      <c r="L60" s="138"/>
      <c r="M60" s="138"/>
      <c r="N60" s="305"/>
      <c r="O60" s="258"/>
    </row>
    <row r="61" spans="1:12" ht="6" customHeight="1">
      <c r="A61" s="50"/>
      <c r="B61" s="50"/>
      <c r="C61" s="50"/>
      <c r="E61" s="50"/>
      <c r="F61" s="50"/>
      <c r="G61" s="50"/>
      <c r="H61" s="50"/>
      <c r="L61" s="170"/>
    </row>
    <row r="62" spans="1:8" ht="15">
      <c r="A62" s="108" t="s">
        <v>512</v>
      </c>
      <c r="B62" s="108"/>
      <c r="C62" s="50"/>
      <c r="E62" s="50"/>
      <c r="F62" s="50"/>
      <c r="G62" s="50"/>
      <c r="H62" s="50"/>
    </row>
    <row r="63" spans="1:7" ht="15">
      <c r="A63" s="108"/>
      <c r="B63" s="108"/>
      <c r="C63" s="50"/>
      <c r="D63" s="50"/>
      <c r="E63" s="50"/>
      <c r="F63" s="50"/>
      <c r="G63" s="50"/>
    </row>
    <row r="64" spans="1:7" ht="15">
      <c r="A64" s="108"/>
      <c r="B64" s="108"/>
      <c r="C64" s="50"/>
      <c r="D64" s="50"/>
      <c r="E64" s="50"/>
      <c r="F64" s="50"/>
      <c r="G64" s="50"/>
    </row>
  </sheetData>
  <sheetProtection/>
  <printOptions/>
  <pageMargins left="0.75" right="0.75" top="1" bottom="1" header="0.5" footer="0.5"/>
  <pageSetup fitToHeight="1" fitToWidth="1" horizontalDpi="96" verticalDpi="96" orientation="portrait" paperSize="9" scale="67" r:id="rId1"/>
  <headerFooter alignWithMargins="0">
    <oddHeader>&amp;R&amp;"Arial,Bold"&amp;14ROAD TRANSPORT VEHICLES</oddHeader>
    <oddFooter xml:space="preserve">&amp;C&amp;12 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Q58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23.8515625" style="451" customWidth="1"/>
    <col min="2" max="7" width="11.00390625" style="451" customWidth="1"/>
    <col min="8" max="8" width="12.421875" style="451" customWidth="1"/>
    <col min="9" max="9" width="15.8515625" style="451" customWidth="1"/>
    <col min="10" max="10" width="17.28125" style="451" customWidth="1"/>
    <col min="11" max="16384" width="9.140625" style="451" customWidth="1"/>
  </cols>
  <sheetData>
    <row r="1" s="431" customFormat="1" ht="18.75">
      <c r="A1" s="430" t="s">
        <v>570</v>
      </c>
    </row>
    <row r="2" spans="1:69" s="433" customFormat="1" ht="18">
      <c r="A2" s="432" t="s">
        <v>339</v>
      </c>
      <c r="B2" s="432"/>
      <c r="C2" s="432"/>
      <c r="D2" s="432"/>
      <c r="E2" s="432"/>
      <c r="F2" s="432"/>
      <c r="G2" s="432"/>
      <c r="H2" s="432"/>
      <c r="I2" s="432"/>
      <c r="J2" s="432"/>
      <c r="K2" s="432"/>
      <c r="L2" s="432"/>
      <c r="M2" s="432"/>
      <c r="N2" s="432"/>
      <c r="O2" s="432"/>
      <c r="P2" s="432"/>
      <c r="Q2" s="432"/>
      <c r="R2" s="432"/>
      <c r="S2" s="432"/>
      <c r="T2" s="432"/>
      <c r="U2" s="432"/>
      <c r="V2" s="432"/>
      <c r="W2" s="432"/>
      <c r="X2" s="432"/>
      <c r="Y2" s="432"/>
      <c r="Z2" s="432"/>
      <c r="AA2" s="432"/>
      <c r="AB2" s="432"/>
      <c r="AC2" s="432"/>
      <c r="AD2" s="432"/>
      <c r="AE2" s="432"/>
      <c r="AF2" s="432"/>
      <c r="AG2" s="432"/>
      <c r="AH2" s="432"/>
      <c r="AI2" s="432"/>
      <c r="AJ2" s="432"/>
      <c r="AK2" s="432"/>
      <c r="AL2" s="432"/>
      <c r="AM2" s="432"/>
      <c r="AN2" s="432"/>
      <c r="AO2" s="432"/>
      <c r="AP2" s="432"/>
      <c r="AQ2" s="432"/>
      <c r="AR2" s="432"/>
      <c r="AS2" s="432"/>
      <c r="AT2" s="432"/>
      <c r="AU2" s="432"/>
      <c r="AV2" s="432"/>
      <c r="AW2" s="432"/>
      <c r="AX2" s="432"/>
      <c r="AY2" s="432"/>
      <c r="AZ2" s="432"/>
      <c r="BA2" s="432"/>
      <c r="BB2" s="432"/>
      <c r="BC2" s="432"/>
      <c r="BD2" s="432"/>
      <c r="BE2" s="432"/>
      <c r="BF2" s="432"/>
      <c r="BG2" s="432"/>
      <c r="BH2" s="432"/>
      <c r="BI2" s="432"/>
      <c r="BJ2" s="432"/>
      <c r="BK2" s="432"/>
      <c r="BL2" s="432"/>
      <c r="BM2" s="432"/>
      <c r="BN2" s="432"/>
      <c r="BO2" s="432"/>
      <c r="BP2" s="432"/>
      <c r="BQ2" s="432"/>
    </row>
    <row r="3" spans="1:64" s="433" customFormat="1" ht="18" customHeight="1">
      <c r="A3" s="434"/>
      <c r="B3" s="622" t="s">
        <v>561</v>
      </c>
      <c r="C3" s="622"/>
      <c r="D3" s="622"/>
      <c r="E3" s="622"/>
      <c r="F3" s="533"/>
      <c r="G3" s="465"/>
      <c r="H3" s="621" t="s">
        <v>617</v>
      </c>
      <c r="I3" s="621"/>
      <c r="J3" s="621"/>
      <c r="K3" s="432"/>
      <c r="L3" s="432"/>
      <c r="M3" s="432"/>
      <c r="N3" s="432"/>
      <c r="O3" s="432"/>
      <c r="P3" s="432"/>
      <c r="Q3" s="432"/>
      <c r="R3" s="432"/>
      <c r="S3" s="432"/>
      <c r="T3" s="432"/>
      <c r="U3" s="432"/>
      <c r="V3" s="432"/>
      <c r="W3" s="432"/>
      <c r="X3" s="432"/>
      <c r="Y3" s="432"/>
      <c r="Z3" s="432"/>
      <c r="AA3" s="432"/>
      <c r="AB3" s="432"/>
      <c r="AC3" s="432"/>
      <c r="AD3" s="432"/>
      <c r="AE3" s="432"/>
      <c r="AF3" s="432"/>
      <c r="AG3" s="432"/>
      <c r="AH3" s="432"/>
      <c r="AI3" s="432"/>
      <c r="AJ3" s="432"/>
      <c r="AK3" s="432"/>
      <c r="AL3" s="432"/>
      <c r="AM3" s="432"/>
      <c r="AN3" s="432"/>
      <c r="AO3" s="432"/>
      <c r="AP3" s="432"/>
      <c r="AQ3" s="432"/>
      <c r="AR3" s="432"/>
      <c r="AS3" s="432"/>
      <c r="AT3" s="432"/>
      <c r="AU3" s="432"/>
      <c r="AV3" s="432"/>
      <c r="AW3" s="432"/>
      <c r="AX3" s="432"/>
      <c r="AY3" s="432"/>
      <c r="AZ3" s="432"/>
      <c r="BA3" s="432"/>
      <c r="BB3" s="432"/>
      <c r="BC3" s="432"/>
      <c r="BD3" s="432"/>
      <c r="BE3" s="432"/>
      <c r="BF3" s="432"/>
      <c r="BG3" s="432"/>
      <c r="BH3" s="432"/>
      <c r="BI3" s="432"/>
      <c r="BJ3" s="432"/>
      <c r="BK3" s="432"/>
      <c r="BL3" s="432"/>
    </row>
    <row r="4" spans="1:64" s="433" customFormat="1" ht="14.25" customHeight="1">
      <c r="A4" s="432"/>
      <c r="B4" s="435"/>
      <c r="C4" s="623" t="s">
        <v>562</v>
      </c>
      <c r="D4" s="623"/>
      <c r="E4" s="435"/>
      <c r="F4" s="435"/>
      <c r="G4" s="436"/>
      <c r="H4" s="435"/>
      <c r="I4" s="435"/>
      <c r="J4" s="435"/>
      <c r="K4" s="432"/>
      <c r="L4" s="432"/>
      <c r="M4" s="432"/>
      <c r="N4" s="432"/>
      <c r="O4" s="432"/>
      <c r="P4" s="432"/>
      <c r="Q4" s="432"/>
      <c r="R4" s="432"/>
      <c r="S4" s="432"/>
      <c r="T4" s="432"/>
      <c r="U4" s="432"/>
      <c r="V4" s="432"/>
      <c r="W4" s="432"/>
      <c r="X4" s="432"/>
      <c r="Y4" s="432"/>
      <c r="Z4" s="432"/>
      <c r="AA4" s="432"/>
      <c r="AB4" s="432"/>
      <c r="AC4" s="432"/>
      <c r="AD4" s="432"/>
      <c r="AE4" s="432"/>
      <c r="AF4" s="432"/>
      <c r="AG4" s="432"/>
      <c r="AH4" s="432"/>
      <c r="AI4" s="432"/>
      <c r="AJ4" s="432"/>
      <c r="AK4" s="432"/>
      <c r="AL4" s="432"/>
      <c r="AM4" s="432"/>
      <c r="AN4" s="432"/>
      <c r="AO4" s="432"/>
      <c r="AP4" s="432"/>
      <c r="AQ4" s="432"/>
      <c r="AR4" s="432"/>
      <c r="AS4" s="432"/>
      <c r="AT4" s="432"/>
      <c r="AU4" s="432"/>
      <c r="AV4" s="432"/>
      <c r="AW4" s="432"/>
      <c r="AX4" s="432"/>
      <c r="AY4" s="432"/>
      <c r="AZ4" s="432"/>
      <c r="BA4" s="432"/>
      <c r="BB4" s="432"/>
      <c r="BC4" s="432"/>
      <c r="BD4" s="432"/>
      <c r="BE4" s="432"/>
      <c r="BF4" s="432"/>
      <c r="BG4" s="432"/>
      <c r="BH4" s="432"/>
      <c r="BI4" s="432"/>
      <c r="BJ4" s="432"/>
      <c r="BK4" s="432"/>
      <c r="BL4" s="432"/>
    </row>
    <row r="5" spans="1:65" s="431" customFormat="1" ht="42.75" customHeight="1">
      <c r="A5" s="437" t="s">
        <v>151</v>
      </c>
      <c r="B5" s="438">
        <v>2008</v>
      </c>
      <c r="C5" s="439">
        <v>2009</v>
      </c>
      <c r="D5" s="439">
        <v>2010</v>
      </c>
      <c r="E5" s="439">
        <v>2011</v>
      </c>
      <c r="F5" s="439">
        <v>2012</v>
      </c>
      <c r="G5" s="440">
        <v>2013</v>
      </c>
      <c r="H5" s="441" t="s">
        <v>569</v>
      </c>
      <c r="I5" s="441" t="s">
        <v>563</v>
      </c>
      <c r="J5" s="441" t="s">
        <v>564</v>
      </c>
      <c r="K5" s="442"/>
      <c r="L5" s="442"/>
      <c r="M5" s="442"/>
      <c r="N5" s="442"/>
      <c r="O5" s="442"/>
      <c r="P5" s="442"/>
      <c r="Q5" s="442"/>
      <c r="R5" s="442"/>
      <c r="S5" s="442"/>
      <c r="T5" s="442"/>
      <c r="U5" s="442"/>
      <c r="V5" s="442"/>
      <c r="W5" s="442"/>
      <c r="X5" s="442"/>
      <c r="Y5" s="442"/>
      <c r="Z5" s="442"/>
      <c r="AA5" s="442"/>
      <c r="AB5" s="442"/>
      <c r="AC5" s="442"/>
      <c r="AD5" s="442"/>
      <c r="AE5" s="442"/>
      <c r="AF5" s="442"/>
      <c r="AG5" s="442"/>
      <c r="AH5" s="442"/>
      <c r="AI5" s="442"/>
      <c r="AJ5" s="442"/>
      <c r="AK5" s="442"/>
      <c r="AL5" s="442"/>
      <c r="AM5" s="442"/>
      <c r="AN5" s="442"/>
      <c r="AO5" s="442"/>
      <c r="AP5" s="442"/>
      <c r="AQ5" s="442"/>
      <c r="AR5" s="442"/>
      <c r="AS5" s="442"/>
      <c r="AT5" s="442"/>
      <c r="AU5" s="442"/>
      <c r="AV5" s="442"/>
      <c r="AW5" s="442"/>
      <c r="AX5" s="442"/>
      <c r="AY5" s="442"/>
      <c r="AZ5" s="442"/>
      <c r="BA5" s="442"/>
      <c r="BB5" s="442"/>
      <c r="BC5" s="442"/>
      <c r="BD5" s="442"/>
      <c r="BE5" s="442"/>
      <c r="BF5" s="442"/>
      <c r="BG5" s="442"/>
      <c r="BH5" s="442"/>
      <c r="BI5" s="442"/>
      <c r="BJ5" s="442"/>
      <c r="BK5" s="442"/>
      <c r="BL5" s="442"/>
      <c r="BM5" s="442"/>
    </row>
    <row r="6" spans="1:65" s="431" customFormat="1" ht="13.5" customHeight="1">
      <c r="A6" s="430"/>
      <c r="B6" s="443"/>
      <c r="C6" s="430"/>
      <c r="D6" s="442"/>
      <c r="E6" s="508"/>
      <c r="F6" s="430"/>
      <c r="G6" s="444"/>
      <c r="H6" s="445"/>
      <c r="I6" s="430"/>
      <c r="J6" s="430"/>
      <c r="K6" s="442"/>
      <c r="L6" s="442"/>
      <c r="M6" s="442"/>
      <c r="N6" s="442"/>
      <c r="O6" s="442"/>
      <c r="P6" s="442"/>
      <c r="Q6" s="442"/>
      <c r="R6" s="442"/>
      <c r="S6" s="442"/>
      <c r="T6" s="442"/>
      <c r="U6" s="442"/>
      <c r="V6" s="442"/>
      <c r="W6" s="442"/>
      <c r="X6" s="442"/>
      <c r="Y6" s="442"/>
      <c r="Z6" s="442"/>
      <c r="AA6" s="442"/>
      <c r="AB6" s="442"/>
      <c r="AC6" s="442"/>
      <c r="AD6" s="442"/>
      <c r="AE6" s="442"/>
      <c r="AF6" s="442"/>
      <c r="AG6" s="442"/>
      <c r="AH6" s="442"/>
      <c r="AI6" s="442"/>
      <c r="AJ6" s="442"/>
      <c r="AK6" s="442"/>
      <c r="AL6" s="442"/>
      <c r="AM6" s="442"/>
      <c r="AN6" s="442"/>
      <c r="AO6" s="442"/>
      <c r="AP6" s="442"/>
      <c r="AQ6" s="442"/>
      <c r="AR6" s="442"/>
      <c r="AS6" s="442"/>
      <c r="AT6" s="442"/>
      <c r="AU6" s="442"/>
      <c r="AV6" s="442"/>
      <c r="AW6" s="442"/>
      <c r="AX6" s="442"/>
      <c r="AY6" s="442"/>
      <c r="AZ6" s="442"/>
      <c r="BA6" s="442"/>
      <c r="BB6" s="442"/>
      <c r="BC6" s="442"/>
      <c r="BD6" s="442"/>
      <c r="BE6" s="442"/>
      <c r="BF6" s="442"/>
      <c r="BG6" s="442"/>
      <c r="BH6" s="442"/>
      <c r="BI6" s="442"/>
      <c r="BJ6" s="442"/>
      <c r="BK6" s="442"/>
      <c r="BL6" s="442"/>
      <c r="BM6" s="442"/>
    </row>
    <row r="7" spans="1:65" ht="15">
      <c r="A7" s="446" t="s">
        <v>168</v>
      </c>
      <c r="B7" s="447">
        <v>8949</v>
      </c>
      <c r="C7" s="447">
        <v>8564</v>
      </c>
      <c r="D7" s="447">
        <v>8313</v>
      </c>
      <c r="E7" s="449">
        <v>8044</v>
      </c>
      <c r="F7" s="449">
        <v>8032</v>
      </c>
      <c r="G7" s="448">
        <v>7887</v>
      </c>
      <c r="H7" s="449">
        <v>70</v>
      </c>
      <c r="I7" s="449">
        <v>3293</v>
      </c>
      <c r="J7" s="449">
        <v>4524</v>
      </c>
      <c r="K7" s="450"/>
      <c r="L7" s="450"/>
      <c r="M7" s="450"/>
      <c r="N7" s="450"/>
      <c r="O7" s="450"/>
      <c r="P7" s="450"/>
      <c r="Q7" s="450"/>
      <c r="R7" s="450"/>
      <c r="S7" s="450"/>
      <c r="T7" s="450"/>
      <c r="U7" s="450"/>
      <c r="V7" s="450"/>
      <c r="W7" s="450"/>
      <c r="X7" s="450"/>
      <c r="Y7" s="450"/>
      <c r="Z7" s="450"/>
      <c r="AA7" s="450"/>
      <c r="AB7" s="450"/>
      <c r="AC7" s="450"/>
      <c r="AD7" s="450"/>
      <c r="AE7" s="450"/>
      <c r="AF7" s="450"/>
      <c r="AG7" s="450"/>
      <c r="AH7" s="450"/>
      <c r="AI7" s="450"/>
      <c r="AJ7" s="450"/>
      <c r="AK7" s="450"/>
      <c r="AL7" s="450"/>
      <c r="AM7" s="450"/>
      <c r="AN7" s="450"/>
      <c r="AO7" s="450"/>
      <c r="AP7" s="450"/>
      <c r="AQ7" s="450"/>
      <c r="AR7" s="450"/>
      <c r="AS7" s="450"/>
      <c r="AT7" s="450"/>
      <c r="AU7" s="450"/>
      <c r="AV7" s="450"/>
      <c r="AW7" s="450"/>
      <c r="AX7" s="450"/>
      <c r="AY7" s="450"/>
      <c r="AZ7" s="450"/>
      <c r="BA7" s="450"/>
      <c r="BB7" s="450"/>
      <c r="BC7" s="450"/>
      <c r="BD7" s="450"/>
      <c r="BE7" s="450"/>
      <c r="BF7" s="450"/>
      <c r="BG7" s="450"/>
      <c r="BH7" s="450"/>
      <c r="BI7" s="450"/>
      <c r="BJ7" s="450"/>
      <c r="BK7" s="450"/>
      <c r="BL7" s="450"/>
      <c r="BM7" s="450"/>
    </row>
    <row r="8" spans="1:65" ht="18">
      <c r="A8" s="446" t="s">
        <v>559</v>
      </c>
      <c r="B8" s="452">
        <v>11579</v>
      </c>
      <c r="C8" s="452">
        <v>9240</v>
      </c>
      <c r="D8" s="452">
        <v>15601</v>
      </c>
      <c r="E8" s="449">
        <v>16288</v>
      </c>
      <c r="F8" s="449">
        <v>13358</v>
      </c>
      <c r="G8" s="448">
        <v>12166</v>
      </c>
      <c r="H8" s="449">
        <v>132</v>
      </c>
      <c r="I8" s="449">
        <v>7382</v>
      </c>
      <c r="J8" s="449">
        <v>4652</v>
      </c>
      <c r="K8" s="450"/>
      <c r="L8" s="450"/>
      <c r="M8" s="450"/>
      <c r="N8" s="450"/>
      <c r="O8" s="450"/>
      <c r="P8" s="450"/>
      <c r="Q8" s="450"/>
      <c r="R8" s="450"/>
      <c r="S8" s="450"/>
      <c r="T8" s="450"/>
      <c r="U8" s="450"/>
      <c r="V8" s="450"/>
      <c r="W8" s="450"/>
      <c r="X8" s="450"/>
      <c r="Y8" s="450"/>
      <c r="Z8" s="450"/>
      <c r="AA8" s="450"/>
      <c r="AB8" s="450"/>
      <c r="AC8" s="450"/>
      <c r="AD8" s="450"/>
      <c r="AE8" s="450"/>
      <c r="AF8" s="450"/>
      <c r="AG8" s="450"/>
      <c r="AH8" s="450"/>
      <c r="AI8" s="450"/>
      <c r="AJ8" s="450"/>
      <c r="AK8" s="450"/>
      <c r="AL8" s="450"/>
      <c r="AM8" s="450"/>
      <c r="AN8" s="450"/>
      <c r="AO8" s="450"/>
      <c r="AP8" s="450"/>
      <c r="AQ8" s="450"/>
      <c r="AR8" s="450"/>
      <c r="AS8" s="450"/>
      <c r="AT8" s="450"/>
      <c r="AU8" s="450"/>
      <c r="AV8" s="450"/>
      <c r="AW8" s="450"/>
      <c r="AX8" s="450"/>
      <c r="AY8" s="450"/>
      <c r="AZ8" s="450"/>
      <c r="BA8" s="450"/>
      <c r="BB8" s="450"/>
      <c r="BC8" s="450"/>
      <c r="BD8" s="450"/>
      <c r="BE8" s="450"/>
      <c r="BF8" s="450"/>
      <c r="BG8" s="450"/>
      <c r="BH8" s="450"/>
      <c r="BI8" s="450"/>
      <c r="BJ8" s="450"/>
      <c r="BK8" s="450"/>
      <c r="BL8" s="450"/>
      <c r="BM8" s="450"/>
    </row>
    <row r="9" spans="1:65" ht="15">
      <c r="A9" s="446" t="s">
        <v>13</v>
      </c>
      <c r="B9" s="447">
        <v>1911</v>
      </c>
      <c r="C9" s="447">
        <v>5738</v>
      </c>
      <c r="D9" s="447">
        <v>5991</v>
      </c>
      <c r="E9" s="449">
        <v>5969</v>
      </c>
      <c r="F9" s="449">
        <v>5581</v>
      </c>
      <c r="G9" s="448">
        <v>4892</v>
      </c>
      <c r="H9" s="449">
        <v>105</v>
      </c>
      <c r="I9" s="449">
        <v>2104</v>
      </c>
      <c r="J9" s="449">
        <v>2683</v>
      </c>
      <c r="K9" s="453"/>
      <c r="L9" s="453"/>
      <c r="M9" s="453"/>
      <c r="N9" s="453"/>
      <c r="O9" s="453"/>
      <c r="P9" s="450"/>
      <c r="Q9" s="450"/>
      <c r="R9" s="450"/>
      <c r="S9" s="450"/>
      <c r="T9" s="450"/>
      <c r="U9" s="450"/>
      <c r="V9" s="450"/>
      <c r="W9" s="450"/>
      <c r="X9" s="450"/>
      <c r="Y9" s="450"/>
      <c r="Z9" s="450"/>
      <c r="AA9" s="450"/>
      <c r="AB9" s="450"/>
      <c r="AC9" s="450"/>
      <c r="AD9" s="450"/>
      <c r="AE9" s="450"/>
      <c r="AF9" s="450"/>
      <c r="AG9" s="450"/>
      <c r="AH9" s="450"/>
      <c r="AI9" s="450"/>
      <c r="AJ9" s="450"/>
      <c r="AK9" s="450"/>
      <c r="AL9" s="450"/>
      <c r="AM9" s="450"/>
      <c r="AN9" s="450"/>
      <c r="AO9" s="450"/>
      <c r="AP9" s="450"/>
      <c r="AQ9" s="450"/>
      <c r="AR9" s="450"/>
      <c r="AS9" s="450"/>
      <c r="AT9" s="450"/>
      <c r="AU9" s="450"/>
      <c r="AV9" s="450"/>
      <c r="AW9" s="450"/>
      <c r="AX9" s="450"/>
      <c r="AY9" s="450"/>
      <c r="AZ9" s="450"/>
      <c r="BA9" s="450"/>
      <c r="BB9" s="450"/>
      <c r="BC9" s="450"/>
      <c r="BD9" s="450"/>
      <c r="BE9" s="450"/>
      <c r="BF9" s="450"/>
      <c r="BG9" s="450"/>
      <c r="BH9" s="450"/>
      <c r="BI9" s="450"/>
      <c r="BJ9" s="450"/>
      <c r="BK9" s="450"/>
      <c r="BL9" s="450"/>
      <c r="BM9" s="450"/>
    </row>
    <row r="10" spans="1:65" ht="15">
      <c r="A10" s="446" t="s">
        <v>14</v>
      </c>
      <c r="B10" s="447">
        <v>4351</v>
      </c>
      <c r="C10" s="447">
        <v>5013</v>
      </c>
      <c r="D10" s="447">
        <v>4828</v>
      </c>
      <c r="E10" s="449">
        <v>4438</v>
      </c>
      <c r="F10" s="449">
        <v>4314</v>
      </c>
      <c r="G10" s="448">
        <v>3867</v>
      </c>
      <c r="H10" s="449">
        <v>33</v>
      </c>
      <c r="I10" s="449">
        <v>1626</v>
      </c>
      <c r="J10" s="449">
        <v>2208</v>
      </c>
      <c r="K10" s="453"/>
      <c r="L10" s="453"/>
      <c r="M10" s="453"/>
      <c r="N10" s="453"/>
      <c r="O10" s="453"/>
      <c r="P10" s="450"/>
      <c r="Q10" s="450"/>
      <c r="R10" s="450"/>
      <c r="S10" s="450"/>
      <c r="T10" s="450"/>
      <c r="U10" s="450"/>
      <c r="V10" s="450"/>
      <c r="W10" s="450"/>
      <c r="X10" s="450"/>
      <c r="Y10" s="450"/>
      <c r="Z10" s="450"/>
      <c r="AA10" s="450"/>
      <c r="AB10" s="450"/>
      <c r="AC10" s="450"/>
      <c r="AD10" s="450"/>
      <c r="AE10" s="450"/>
      <c r="AF10" s="450"/>
      <c r="AG10" s="450"/>
      <c r="AH10" s="450"/>
      <c r="AI10" s="450"/>
      <c r="AJ10" s="450"/>
      <c r="AK10" s="450"/>
      <c r="AL10" s="450"/>
      <c r="AM10" s="450"/>
      <c r="AN10" s="450"/>
      <c r="AO10" s="450"/>
      <c r="AP10" s="450"/>
      <c r="AQ10" s="450"/>
      <c r="AR10" s="450"/>
      <c r="AS10" s="450"/>
      <c r="AT10" s="450"/>
      <c r="AU10" s="450"/>
      <c r="AV10" s="450"/>
      <c r="AW10" s="450"/>
      <c r="AX10" s="450"/>
      <c r="AY10" s="450"/>
      <c r="AZ10" s="450"/>
      <c r="BA10" s="450"/>
      <c r="BB10" s="450"/>
      <c r="BC10" s="450"/>
      <c r="BD10" s="450"/>
      <c r="BE10" s="450"/>
      <c r="BF10" s="450"/>
      <c r="BG10" s="450"/>
      <c r="BH10" s="450"/>
      <c r="BI10" s="450"/>
      <c r="BJ10" s="450"/>
      <c r="BK10" s="450"/>
      <c r="BL10" s="450"/>
      <c r="BM10" s="450"/>
    </row>
    <row r="11" spans="1:65" ht="15">
      <c r="A11" s="446" t="s">
        <v>15</v>
      </c>
      <c r="B11" s="447">
        <v>2652</v>
      </c>
      <c r="C11" s="447">
        <v>2430</v>
      </c>
      <c r="D11" s="447">
        <v>2439</v>
      </c>
      <c r="E11" s="449">
        <v>2511</v>
      </c>
      <c r="F11" s="449">
        <v>2518</v>
      </c>
      <c r="G11" s="448">
        <v>2377</v>
      </c>
      <c r="H11" s="449">
        <v>15</v>
      </c>
      <c r="I11" s="449">
        <v>1279</v>
      </c>
      <c r="J11" s="449">
        <v>1083</v>
      </c>
      <c r="K11" s="453"/>
      <c r="L11" s="453"/>
      <c r="M11" s="453"/>
      <c r="N11" s="453"/>
      <c r="O11" s="453"/>
      <c r="P11" s="450"/>
      <c r="Q11" s="450"/>
      <c r="R11" s="450"/>
      <c r="S11" s="450"/>
      <c r="T11" s="450"/>
      <c r="U11" s="450"/>
      <c r="V11" s="450"/>
      <c r="W11" s="450"/>
      <c r="X11" s="450"/>
      <c r="Y11" s="450"/>
      <c r="Z11" s="450"/>
      <c r="AA11" s="450"/>
      <c r="AB11" s="450"/>
      <c r="AC11" s="450"/>
      <c r="AD11" s="450"/>
      <c r="AE11" s="450"/>
      <c r="AF11" s="450"/>
      <c r="AG11" s="450"/>
      <c r="AH11" s="450"/>
      <c r="AI11" s="450"/>
      <c r="AJ11" s="450"/>
      <c r="AK11" s="450"/>
      <c r="AL11" s="450"/>
      <c r="AM11" s="450"/>
      <c r="AN11" s="450"/>
      <c r="AO11" s="450"/>
      <c r="AP11" s="450"/>
      <c r="AQ11" s="450"/>
      <c r="AR11" s="450"/>
      <c r="AS11" s="450"/>
      <c r="AT11" s="450"/>
      <c r="AU11" s="450"/>
      <c r="AV11" s="450"/>
      <c r="AW11" s="450"/>
      <c r="AX11" s="450"/>
      <c r="AY11" s="450"/>
      <c r="AZ11" s="450"/>
      <c r="BA11" s="450"/>
      <c r="BB11" s="450"/>
      <c r="BC11" s="450"/>
      <c r="BD11" s="450"/>
      <c r="BE11" s="450"/>
      <c r="BF11" s="450"/>
      <c r="BG11" s="450"/>
      <c r="BH11" s="450"/>
      <c r="BI11" s="450"/>
      <c r="BJ11" s="450"/>
      <c r="BK11" s="450"/>
      <c r="BL11" s="450"/>
      <c r="BM11" s="450"/>
    </row>
    <row r="12" spans="1:65" ht="15">
      <c r="A12" s="446" t="s">
        <v>16</v>
      </c>
      <c r="B12" s="447">
        <v>3119</v>
      </c>
      <c r="C12" s="447">
        <v>3508</v>
      </c>
      <c r="D12" s="447">
        <v>3606</v>
      </c>
      <c r="E12" s="449">
        <v>2922</v>
      </c>
      <c r="F12" s="449">
        <v>3369</v>
      </c>
      <c r="G12" s="448">
        <v>3212</v>
      </c>
      <c r="H12" s="449">
        <v>29</v>
      </c>
      <c r="I12" s="449">
        <v>1499</v>
      </c>
      <c r="J12" s="449">
        <v>1684</v>
      </c>
      <c r="K12" s="453"/>
      <c r="L12" s="453"/>
      <c r="M12" s="453"/>
      <c r="N12" s="453"/>
      <c r="O12" s="453"/>
      <c r="P12" s="450"/>
      <c r="Q12" s="450"/>
      <c r="R12" s="450"/>
      <c r="S12" s="450"/>
      <c r="T12" s="450"/>
      <c r="U12" s="450"/>
      <c r="V12" s="450"/>
      <c r="W12" s="450"/>
      <c r="X12" s="450"/>
      <c r="Y12" s="450"/>
      <c r="Z12" s="450"/>
      <c r="AA12" s="450"/>
      <c r="AB12" s="450"/>
      <c r="AC12" s="450"/>
      <c r="AD12" s="450"/>
      <c r="AE12" s="450"/>
      <c r="AF12" s="450"/>
      <c r="AG12" s="450"/>
      <c r="AH12" s="450"/>
      <c r="AI12" s="450"/>
      <c r="AJ12" s="450"/>
      <c r="AK12" s="450"/>
      <c r="AL12" s="450"/>
      <c r="AM12" s="450"/>
      <c r="AN12" s="450"/>
      <c r="AO12" s="450"/>
      <c r="AP12" s="450"/>
      <c r="AQ12" s="450"/>
      <c r="AR12" s="450"/>
      <c r="AS12" s="450"/>
      <c r="AT12" s="450"/>
      <c r="AU12" s="450"/>
      <c r="AV12" s="450"/>
      <c r="AW12" s="450"/>
      <c r="AX12" s="450"/>
      <c r="AY12" s="450"/>
      <c r="AZ12" s="450"/>
      <c r="BA12" s="450"/>
      <c r="BB12" s="450"/>
      <c r="BC12" s="450"/>
      <c r="BD12" s="450"/>
      <c r="BE12" s="450"/>
      <c r="BF12" s="450"/>
      <c r="BG12" s="450"/>
      <c r="BH12" s="450"/>
      <c r="BI12" s="450"/>
      <c r="BJ12" s="450"/>
      <c r="BK12" s="450"/>
      <c r="BL12" s="450"/>
      <c r="BM12" s="450"/>
    </row>
    <row r="13" spans="1:65" ht="15">
      <c r="A13" s="446" t="s">
        <v>17</v>
      </c>
      <c r="B13" s="447">
        <v>6625</v>
      </c>
      <c r="C13" s="447">
        <v>6428</v>
      </c>
      <c r="D13" s="447">
        <v>6086</v>
      </c>
      <c r="E13" s="449">
        <v>6199</v>
      </c>
      <c r="F13" s="449">
        <v>6766</v>
      </c>
      <c r="G13" s="448">
        <v>5776</v>
      </c>
      <c r="H13" s="449">
        <v>135</v>
      </c>
      <c r="I13" s="449">
        <v>2971</v>
      </c>
      <c r="J13" s="449">
        <v>2670</v>
      </c>
      <c r="K13" s="453"/>
      <c r="L13" s="449"/>
      <c r="M13" s="449"/>
      <c r="N13" s="449"/>
      <c r="O13" s="449"/>
      <c r="P13" s="450"/>
      <c r="Q13" s="450"/>
      <c r="R13" s="450"/>
      <c r="S13" s="450"/>
      <c r="T13" s="450"/>
      <c r="U13" s="450"/>
      <c r="V13" s="450"/>
      <c r="W13" s="450"/>
      <c r="X13" s="450"/>
      <c r="Y13" s="450"/>
      <c r="Z13" s="450"/>
      <c r="AA13" s="450"/>
      <c r="AB13" s="450"/>
      <c r="AC13" s="450"/>
      <c r="AD13" s="450"/>
      <c r="AE13" s="450"/>
      <c r="AF13" s="450"/>
      <c r="AG13" s="450"/>
      <c r="AH13" s="450"/>
      <c r="AI13" s="450"/>
      <c r="AJ13" s="450"/>
      <c r="AK13" s="450"/>
      <c r="AL13" s="450"/>
      <c r="AM13" s="450"/>
      <c r="AN13" s="450"/>
      <c r="AO13" s="450"/>
      <c r="AP13" s="450"/>
      <c r="AQ13" s="450"/>
      <c r="AR13" s="450"/>
      <c r="AS13" s="450"/>
      <c r="AT13" s="450"/>
      <c r="AU13" s="450"/>
      <c r="AV13" s="450"/>
      <c r="AW13" s="450"/>
      <c r="AX13" s="450"/>
      <c r="AY13" s="450"/>
      <c r="AZ13" s="450"/>
      <c r="BA13" s="450"/>
      <c r="BB13" s="450"/>
      <c r="BC13" s="450"/>
      <c r="BD13" s="450"/>
      <c r="BE13" s="450"/>
      <c r="BF13" s="450"/>
      <c r="BG13" s="450"/>
      <c r="BH13" s="450"/>
      <c r="BI13" s="450"/>
      <c r="BJ13" s="450"/>
      <c r="BK13" s="450"/>
      <c r="BL13" s="450"/>
      <c r="BM13" s="450"/>
    </row>
    <row r="14" spans="1:65" ht="15">
      <c r="A14" s="446" t="s">
        <v>18</v>
      </c>
      <c r="B14" s="447">
        <v>8070</v>
      </c>
      <c r="C14" s="447">
        <v>7141</v>
      </c>
      <c r="D14" s="447">
        <v>6976</v>
      </c>
      <c r="E14" s="449">
        <v>6819</v>
      </c>
      <c r="F14" s="449">
        <v>6787</v>
      </c>
      <c r="G14" s="448">
        <v>6098</v>
      </c>
      <c r="H14" s="449">
        <v>42</v>
      </c>
      <c r="I14" s="449">
        <v>2758</v>
      </c>
      <c r="J14" s="449">
        <v>3298</v>
      </c>
      <c r="K14" s="453"/>
      <c r="L14" s="453"/>
      <c r="M14" s="453"/>
      <c r="N14" s="453"/>
      <c r="O14" s="453"/>
      <c r="P14" s="450"/>
      <c r="Q14" s="450"/>
      <c r="R14" s="450"/>
      <c r="S14" s="450"/>
      <c r="T14" s="450"/>
      <c r="U14" s="450"/>
      <c r="V14" s="450"/>
      <c r="W14" s="450"/>
      <c r="X14" s="450"/>
      <c r="Y14" s="450"/>
      <c r="Z14" s="450"/>
      <c r="AA14" s="450"/>
      <c r="AB14" s="450"/>
      <c r="AC14" s="450"/>
      <c r="AD14" s="450"/>
      <c r="AE14" s="450"/>
      <c r="AF14" s="450"/>
      <c r="AG14" s="450"/>
      <c r="AH14" s="450"/>
      <c r="AI14" s="450"/>
      <c r="AJ14" s="450"/>
      <c r="AK14" s="450"/>
      <c r="AL14" s="450"/>
      <c r="AM14" s="450"/>
      <c r="AN14" s="450"/>
      <c r="AO14" s="450"/>
      <c r="AP14" s="450"/>
      <c r="AQ14" s="450"/>
      <c r="AR14" s="450"/>
      <c r="AS14" s="450"/>
      <c r="AT14" s="450"/>
      <c r="AU14" s="450"/>
      <c r="AV14" s="450"/>
      <c r="AW14" s="450"/>
      <c r="AX14" s="450"/>
      <c r="AY14" s="450"/>
      <c r="AZ14" s="450"/>
      <c r="BA14" s="450"/>
      <c r="BB14" s="450"/>
      <c r="BC14" s="450"/>
      <c r="BD14" s="450"/>
      <c r="BE14" s="450"/>
      <c r="BF14" s="450"/>
      <c r="BG14" s="450"/>
      <c r="BH14" s="450"/>
      <c r="BI14" s="450"/>
      <c r="BJ14" s="450"/>
      <c r="BK14" s="450"/>
      <c r="BL14" s="450"/>
      <c r="BM14" s="450"/>
    </row>
    <row r="15" spans="1:65" ht="15">
      <c r="A15" s="446" t="s">
        <v>19</v>
      </c>
      <c r="B15" s="447">
        <v>4937</v>
      </c>
      <c r="C15" s="447">
        <v>5168</v>
      </c>
      <c r="D15" s="447">
        <v>5421</v>
      </c>
      <c r="E15" s="449">
        <v>4738</v>
      </c>
      <c r="F15" s="449">
        <v>5175</v>
      </c>
      <c r="G15" s="448">
        <v>2905</v>
      </c>
      <c r="H15" s="449">
        <v>31</v>
      </c>
      <c r="I15" s="449">
        <v>1059</v>
      </c>
      <c r="J15" s="449">
        <v>1815</v>
      </c>
      <c r="K15" s="453"/>
      <c r="L15" s="453"/>
      <c r="M15" s="453"/>
      <c r="N15" s="453"/>
      <c r="O15" s="453"/>
      <c r="P15" s="450"/>
      <c r="Q15" s="450"/>
      <c r="R15" s="450"/>
      <c r="S15" s="450"/>
      <c r="T15" s="450"/>
      <c r="U15" s="450"/>
      <c r="V15" s="450"/>
      <c r="W15" s="450"/>
      <c r="X15" s="450"/>
      <c r="Y15" s="450"/>
      <c r="Z15" s="450"/>
      <c r="AA15" s="450"/>
      <c r="AB15" s="450"/>
      <c r="AC15" s="450"/>
      <c r="AD15" s="450"/>
      <c r="AE15" s="450"/>
      <c r="AF15" s="450"/>
      <c r="AG15" s="450"/>
      <c r="AH15" s="450"/>
      <c r="AI15" s="450"/>
      <c r="AJ15" s="450"/>
      <c r="AK15" s="450"/>
      <c r="AL15" s="450"/>
      <c r="AM15" s="450"/>
      <c r="AN15" s="450"/>
      <c r="AO15" s="450"/>
      <c r="AP15" s="450"/>
      <c r="AQ15" s="450"/>
      <c r="AR15" s="450"/>
      <c r="AS15" s="450"/>
      <c r="AT15" s="450"/>
      <c r="AU15" s="450"/>
      <c r="AV15" s="450"/>
      <c r="AW15" s="450"/>
      <c r="AX15" s="450"/>
      <c r="AY15" s="450"/>
      <c r="AZ15" s="450"/>
      <c r="BA15" s="450"/>
      <c r="BB15" s="450"/>
      <c r="BC15" s="450"/>
      <c r="BD15" s="450"/>
      <c r="BE15" s="450"/>
      <c r="BF15" s="450"/>
      <c r="BG15" s="450"/>
      <c r="BH15" s="450"/>
      <c r="BI15" s="450"/>
      <c r="BJ15" s="450"/>
      <c r="BK15" s="450"/>
      <c r="BL15" s="450"/>
      <c r="BM15" s="450"/>
    </row>
    <row r="16" spans="1:65" ht="15">
      <c r="A16" s="446" t="s">
        <v>20</v>
      </c>
      <c r="B16" s="452">
        <v>4381</v>
      </c>
      <c r="C16" s="452">
        <v>4769</v>
      </c>
      <c r="D16" s="447">
        <v>5059</v>
      </c>
      <c r="E16" s="449">
        <v>5059</v>
      </c>
      <c r="F16" s="449">
        <v>4328</v>
      </c>
      <c r="G16" s="448">
        <v>5131</v>
      </c>
      <c r="H16" s="449">
        <v>16</v>
      </c>
      <c r="I16" s="449">
        <v>2746</v>
      </c>
      <c r="J16" s="449">
        <v>2369</v>
      </c>
      <c r="K16" s="453"/>
      <c r="L16" s="453"/>
      <c r="M16" s="453"/>
      <c r="N16" s="453"/>
      <c r="O16" s="453"/>
      <c r="P16" s="450"/>
      <c r="Q16" s="450"/>
      <c r="R16" s="450"/>
      <c r="S16" s="450"/>
      <c r="T16" s="450"/>
      <c r="U16" s="450"/>
      <c r="V16" s="450"/>
      <c r="W16" s="450"/>
      <c r="X16" s="450"/>
      <c r="Y16" s="450"/>
      <c r="Z16" s="450"/>
      <c r="AA16" s="450"/>
      <c r="AB16" s="450"/>
      <c r="AC16" s="450"/>
      <c r="AD16" s="450"/>
      <c r="AE16" s="450"/>
      <c r="AF16" s="450"/>
      <c r="AG16" s="450"/>
      <c r="AH16" s="450"/>
      <c r="AI16" s="450"/>
      <c r="AJ16" s="450"/>
      <c r="AK16" s="450"/>
      <c r="AL16" s="450"/>
      <c r="AM16" s="450"/>
      <c r="AN16" s="450"/>
      <c r="AO16" s="450"/>
      <c r="AP16" s="450"/>
      <c r="AQ16" s="450"/>
      <c r="AR16" s="450"/>
      <c r="AS16" s="450"/>
      <c r="AT16" s="450"/>
      <c r="AU16" s="450"/>
      <c r="AV16" s="450"/>
      <c r="AW16" s="450"/>
      <c r="AX16" s="450"/>
      <c r="AY16" s="450"/>
      <c r="AZ16" s="450"/>
      <c r="BA16" s="450"/>
      <c r="BB16" s="450"/>
      <c r="BC16" s="450"/>
      <c r="BD16" s="450"/>
      <c r="BE16" s="450"/>
      <c r="BF16" s="450"/>
      <c r="BG16" s="450"/>
      <c r="BH16" s="450"/>
      <c r="BI16" s="450"/>
      <c r="BJ16" s="450"/>
      <c r="BK16" s="450"/>
      <c r="BL16" s="450"/>
      <c r="BM16" s="450"/>
    </row>
    <row r="17" spans="1:65" ht="15">
      <c r="A17" s="446" t="s">
        <v>21</v>
      </c>
      <c r="B17" s="447">
        <v>4196</v>
      </c>
      <c r="C17" s="447">
        <v>4182</v>
      </c>
      <c r="D17" s="447">
        <v>4269</v>
      </c>
      <c r="E17" s="449">
        <v>4318</v>
      </c>
      <c r="F17" s="449">
        <v>5756</v>
      </c>
      <c r="G17" s="448">
        <v>4375</v>
      </c>
      <c r="H17" s="449">
        <v>40</v>
      </c>
      <c r="I17" s="449">
        <v>1529</v>
      </c>
      <c r="J17" s="449">
        <v>2806</v>
      </c>
      <c r="K17" s="453"/>
      <c r="L17" s="453"/>
      <c r="M17" s="453"/>
      <c r="N17" s="453"/>
      <c r="O17" s="453"/>
      <c r="P17" s="450"/>
      <c r="Q17" s="450"/>
      <c r="R17" s="450"/>
      <c r="S17" s="450"/>
      <c r="T17" s="450"/>
      <c r="U17" s="450"/>
      <c r="V17" s="450"/>
      <c r="W17" s="450"/>
      <c r="X17" s="450"/>
      <c r="Y17" s="450"/>
      <c r="Z17" s="450"/>
      <c r="AA17" s="450"/>
      <c r="AB17" s="450"/>
      <c r="AC17" s="450"/>
      <c r="AD17" s="450"/>
      <c r="AE17" s="450"/>
      <c r="AF17" s="450"/>
      <c r="AG17" s="450"/>
      <c r="AH17" s="450"/>
      <c r="AI17" s="450"/>
      <c r="AJ17" s="450"/>
      <c r="AK17" s="450"/>
      <c r="AL17" s="450"/>
      <c r="AM17" s="450"/>
      <c r="AN17" s="450"/>
      <c r="AO17" s="450"/>
      <c r="AP17" s="450"/>
      <c r="AQ17" s="450"/>
      <c r="AR17" s="450"/>
      <c r="AS17" s="450"/>
      <c r="AT17" s="450"/>
      <c r="AU17" s="450"/>
      <c r="AV17" s="450"/>
      <c r="AW17" s="450"/>
      <c r="AX17" s="450"/>
      <c r="AY17" s="450"/>
      <c r="AZ17" s="450"/>
      <c r="BA17" s="450"/>
      <c r="BB17" s="450"/>
      <c r="BC17" s="450"/>
      <c r="BD17" s="450"/>
      <c r="BE17" s="450"/>
      <c r="BF17" s="450"/>
      <c r="BG17" s="450"/>
      <c r="BH17" s="450"/>
      <c r="BI17" s="450"/>
      <c r="BJ17" s="450"/>
      <c r="BK17" s="450"/>
      <c r="BL17" s="450"/>
      <c r="BM17" s="450"/>
    </row>
    <row r="18" spans="1:10" ht="15">
      <c r="A18" s="446" t="s">
        <v>154</v>
      </c>
      <c r="B18" s="447">
        <v>18509</v>
      </c>
      <c r="C18" s="447">
        <v>20895</v>
      </c>
      <c r="D18" s="447">
        <v>22093</v>
      </c>
      <c r="E18" s="449">
        <v>22921</v>
      </c>
      <c r="F18" s="449">
        <v>23470</v>
      </c>
      <c r="G18" s="448">
        <v>27309</v>
      </c>
      <c r="H18" s="449">
        <v>372</v>
      </c>
      <c r="I18" s="449">
        <v>10888</v>
      </c>
      <c r="J18" s="449">
        <v>16049</v>
      </c>
    </row>
    <row r="19" spans="1:10" ht="15">
      <c r="A19" s="446" t="s">
        <v>155</v>
      </c>
      <c r="B19" s="447">
        <v>820</v>
      </c>
      <c r="C19" s="447">
        <v>825</v>
      </c>
      <c r="D19" s="447">
        <v>813</v>
      </c>
      <c r="E19" s="449">
        <v>969</v>
      </c>
      <c r="F19" s="449">
        <v>918</v>
      </c>
      <c r="G19" s="448">
        <v>961</v>
      </c>
      <c r="H19" s="449">
        <v>1</v>
      </c>
      <c r="I19" s="449">
        <v>221</v>
      </c>
      <c r="J19" s="449">
        <v>739</v>
      </c>
    </row>
    <row r="20" spans="1:10" ht="15">
      <c r="A20" s="446" t="s">
        <v>24</v>
      </c>
      <c r="B20" s="447">
        <v>8830</v>
      </c>
      <c r="C20" s="447">
        <v>8583</v>
      </c>
      <c r="D20" s="447">
        <v>9156</v>
      </c>
      <c r="E20" s="449">
        <v>9821</v>
      </c>
      <c r="F20" s="449">
        <v>8108</v>
      </c>
      <c r="G20" s="448">
        <v>8256</v>
      </c>
      <c r="H20" s="449">
        <v>65</v>
      </c>
      <c r="I20" s="449">
        <v>3835</v>
      </c>
      <c r="J20" s="449">
        <v>4356</v>
      </c>
    </row>
    <row r="21" spans="1:10" ht="15">
      <c r="A21" s="446" t="s">
        <v>25</v>
      </c>
      <c r="B21" s="447">
        <v>22077</v>
      </c>
      <c r="C21" s="447">
        <v>22388</v>
      </c>
      <c r="D21" s="447">
        <v>22045</v>
      </c>
      <c r="E21" s="449">
        <v>21574</v>
      </c>
      <c r="F21" s="449">
        <v>21021</v>
      </c>
      <c r="G21" s="448">
        <v>19750</v>
      </c>
      <c r="H21" s="449">
        <v>144</v>
      </c>
      <c r="I21" s="449">
        <v>9891</v>
      </c>
      <c r="J21" s="449">
        <v>9715</v>
      </c>
    </row>
    <row r="22" spans="1:10" ht="18">
      <c r="A22" s="446" t="s">
        <v>582</v>
      </c>
      <c r="B22" s="447">
        <v>23917</v>
      </c>
      <c r="C22" s="447">
        <v>28668</v>
      </c>
      <c r="D22" s="447">
        <v>29522</v>
      </c>
      <c r="E22" s="449">
        <v>24761</v>
      </c>
      <c r="F22" s="449">
        <v>27317</v>
      </c>
      <c r="G22" s="448">
        <v>23692</v>
      </c>
      <c r="H22" s="449">
        <v>230</v>
      </c>
      <c r="I22" s="449">
        <v>14208</v>
      </c>
      <c r="J22" s="449">
        <v>9254</v>
      </c>
    </row>
    <row r="23" spans="1:10" ht="18">
      <c r="A23" s="446" t="s">
        <v>592</v>
      </c>
      <c r="B23" s="447">
        <v>10450</v>
      </c>
      <c r="C23" s="447">
        <v>11508</v>
      </c>
      <c r="D23" s="447">
        <v>11282</v>
      </c>
      <c r="E23" s="449">
        <v>7445</v>
      </c>
      <c r="F23" s="449">
        <v>12967</v>
      </c>
      <c r="G23" s="448">
        <v>9938</v>
      </c>
      <c r="H23" s="449">
        <v>147</v>
      </c>
      <c r="I23" s="449">
        <v>3779</v>
      </c>
      <c r="J23" s="449">
        <v>6012</v>
      </c>
    </row>
    <row r="24" spans="1:10" ht="15">
      <c r="A24" s="446" t="s">
        <v>28</v>
      </c>
      <c r="B24" s="447">
        <v>4640</v>
      </c>
      <c r="C24" s="447">
        <v>4851</v>
      </c>
      <c r="D24" s="447">
        <v>5123</v>
      </c>
      <c r="E24" s="449">
        <v>5312</v>
      </c>
      <c r="F24" s="449">
        <v>5183</v>
      </c>
      <c r="G24" s="448">
        <v>5099</v>
      </c>
      <c r="H24" s="449">
        <v>122</v>
      </c>
      <c r="I24" s="449">
        <v>2171</v>
      </c>
      <c r="J24" s="449">
        <v>2806</v>
      </c>
    </row>
    <row r="25" spans="1:10" ht="15">
      <c r="A25" s="446" t="s">
        <v>29</v>
      </c>
      <c r="B25" s="447">
        <v>4455</v>
      </c>
      <c r="C25" s="447">
        <v>4642</v>
      </c>
      <c r="D25" s="447">
        <v>4677</v>
      </c>
      <c r="E25" s="449">
        <v>4654</v>
      </c>
      <c r="F25" s="449">
        <v>4673</v>
      </c>
      <c r="G25" s="448">
        <v>3164</v>
      </c>
      <c r="H25" s="449">
        <v>40</v>
      </c>
      <c r="I25" s="449">
        <v>1416</v>
      </c>
      <c r="J25" s="449">
        <v>1708</v>
      </c>
    </row>
    <row r="26" spans="1:10" ht="15">
      <c r="A26" s="446" t="s">
        <v>30</v>
      </c>
      <c r="B26" s="447">
        <v>4448</v>
      </c>
      <c r="C26" s="447">
        <v>4647</v>
      </c>
      <c r="D26" s="447">
        <v>4628</v>
      </c>
      <c r="E26" s="449">
        <v>4849</v>
      </c>
      <c r="F26" s="449">
        <v>4485</v>
      </c>
      <c r="G26" s="448">
        <v>4033</v>
      </c>
      <c r="H26" s="449">
        <v>15</v>
      </c>
      <c r="I26" s="449">
        <v>1660</v>
      </c>
      <c r="J26" s="449">
        <v>2358</v>
      </c>
    </row>
    <row r="27" spans="1:10" ht="15">
      <c r="A27" s="446" t="s">
        <v>31</v>
      </c>
      <c r="B27" s="447">
        <v>7501</v>
      </c>
      <c r="C27" s="447">
        <v>7818</v>
      </c>
      <c r="D27" s="447">
        <v>8263</v>
      </c>
      <c r="E27" s="449">
        <v>8531</v>
      </c>
      <c r="F27" s="449">
        <v>7379</v>
      </c>
      <c r="G27" s="448">
        <v>6040</v>
      </c>
      <c r="H27" s="449">
        <v>19</v>
      </c>
      <c r="I27" s="449">
        <v>2670</v>
      </c>
      <c r="J27" s="449">
        <v>3351</v>
      </c>
    </row>
    <row r="28" spans="1:10" ht="15">
      <c r="A28" s="446" t="s">
        <v>32</v>
      </c>
      <c r="B28" s="447">
        <v>24704</v>
      </c>
      <c r="C28" s="447">
        <v>18878</v>
      </c>
      <c r="D28" s="447">
        <v>19804</v>
      </c>
      <c r="E28" s="449">
        <v>19019</v>
      </c>
      <c r="F28" s="449">
        <v>18013</v>
      </c>
      <c r="G28" s="448">
        <v>16957</v>
      </c>
      <c r="H28" s="449">
        <v>78</v>
      </c>
      <c r="I28" s="449">
        <v>8003</v>
      </c>
      <c r="J28" s="449">
        <v>8876</v>
      </c>
    </row>
    <row r="29" spans="1:10" ht="18">
      <c r="A29" s="446" t="s">
        <v>593</v>
      </c>
      <c r="B29" s="447">
        <v>2144</v>
      </c>
      <c r="C29" s="447">
        <v>1299</v>
      </c>
      <c r="D29" s="447">
        <v>1216</v>
      </c>
      <c r="E29" s="449">
        <v>1143</v>
      </c>
      <c r="F29" s="449">
        <v>1281</v>
      </c>
      <c r="G29" s="448">
        <v>1108</v>
      </c>
      <c r="H29" s="449">
        <v>26</v>
      </c>
      <c r="I29" s="449">
        <v>358</v>
      </c>
      <c r="J29" s="449">
        <v>724</v>
      </c>
    </row>
    <row r="30" spans="1:10" ht="15">
      <c r="A30" s="446" t="s">
        <v>34</v>
      </c>
      <c r="B30" s="447">
        <v>7805</v>
      </c>
      <c r="C30" s="447">
        <v>5831</v>
      </c>
      <c r="D30" s="447">
        <v>5603</v>
      </c>
      <c r="E30" s="449">
        <v>5551</v>
      </c>
      <c r="F30" s="449">
        <v>6169</v>
      </c>
      <c r="G30" s="448">
        <v>5975</v>
      </c>
      <c r="H30" s="449">
        <v>85</v>
      </c>
      <c r="I30" s="449">
        <v>2295</v>
      </c>
      <c r="J30" s="449">
        <v>3595</v>
      </c>
    </row>
    <row r="31" spans="1:10" ht="15">
      <c r="A31" s="446" t="s">
        <v>35</v>
      </c>
      <c r="B31" s="447">
        <v>7685</v>
      </c>
      <c r="C31" s="447">
        <v>8036</v>
      </c>
      <c r="D31" s="447">
        <v>8761</v>
      </c>
      <c r="E31" s="449">
        <v>8569</v>
      </c>
      <c r="F31" s="449">
        <v>8358</v>
      </c>
      <c r="G31" s="448">
        <v>7873</v>
      </c>
      <c r="H31" s="449">
        <v>93</v>
      </c>
      <c r="I31" s="449">
        <v>5807</v>
      </c>
      <c r="J31" s="449">
        <v>1973</v>
      </c>
    </row>
    <row r="32" spans="1:10" ht="15" customHeight="1">
      <c r="A32" s="446" t="s">
        <v>594</v>
      </c>
      <c r="B32" s="452" t="s">
        <v>560</v>
      </c>
      <c r="C32" s="452" t="s">
        <v>560</v>
      </c>
      <c r="D32" s="452" t="s">
        <v>560</v>
      </c>
      <c r="E32" s="530" t="s">
        <v>560</v>
      </c>
      <c r="F32" s="449">
        <v>6987</v>
      </c>
      <c r="G32" s="448">
        <v>6456</v>
      </c>
      <c r="H32" s="449">
        <v>72</v>
      </c>
      <c r="I32" s="449">
        <v>2622</v>
      </c>
      <c r="J32" s="449">
        <v>3762</v>
      </c>
    </row>
    <row r="33" spans="1:10" ht="15">
      <c r="A33" s="446" t="s">
        <v>37</v>
      </c>
      <c r="B33" s="447">
        <v>299</v>
      </c>
      <c r="C33" s="447">
        <v>328</v>
      </c>
      <c r="D33" s="447">
        <v>340</v>
      </c>
      <c r="E33" s="449">
        <v>383</v>
      </c>
      <c r="F33" s="449">
        <v>381</v>
      </c>
      <c r="G33" s="448">
        <v>800</v>
      </c>
      <c r="H33" s="449">
        <v>22</v>
      </c>
      <c r="I33" s="449">
        <v>311</v>
      </c>
      <c r="J33" s="449">
        <v>467</v>
      </c>
    </row>
    <row r="34" spans="1:10" ht="15">
      <c r="A34" s="446" t="s">
        <v>38</v>
      </c>
      <c r="B34" s="447">
        <v>6051</v>
      </c>
      <c r="C34" s="447">
        <v>5752</v>
      </c>
      <c r="D34" s="447">
        <v>5857</v>
      </c>
      <c r="E34" s="449">
        <v>5958</v>
      </c>
      <c r="F34" s="449">
        <v>6356</v>
      </c>
      <c r="G34" s="448">
        <v>5212</v>
      </c>
      <c r="H34" s="449">
        <v>38</v>
      </c>
      <c r="I34" s="449">
        <v>2147</v>
      </c>
      <c r="J34" s="449">
        <v>3027</v>
      </c>
    </row>
    <row r="35" spans="1:10" ht="15">
      <c r="A35" s="446" t="s">
        <v>39</v>
      </c>
      <c r="B35" s="447">
        <v>16809</v>
      </c>
      <c r="C35" s="447">
        <v>17539</v>
      </c>
      <c r="D35" s="447">
        <v>18217</v>
      </c>
      <c r="E35" s="449">
        <v>19245</v>
      </c>
      <c r="F35" s="449">
        <v>15274</v>
      </c>
      <c r="G35" s="448">
        <v>15602</v>
      </c>
      <c r="H35" s="449">
        <v>74</v>
      </c>
      <c r="I35" s="449">
        <v>8603</v>
      </c>
      <c r="J35" s="449">
        <v>6925</v>
      </c>
    </row>
    <row r="36" spans="1:10" ht="15">
      <c r="A36" s="446" t="s">
        <v>40</v>
      </c>
      <c r="B36" s="447">
        <v>5525</v>
      </c>
      <c r="C36" s="447">
        <v>5265</v>
      </c>
      <c r="D36" s="447">
        <v>5034</v>
      </c>
      <c r="E36" s="449">
        <v>4649</v>
      </c>
      <c r="F36" s="449">
        <v>4273</v>
      </c>
      <c r="G36" s="448">
        <v>4374</v>
      </c>
      <c r="H36" s="449">
        <v>64</v>
      </c>
      <c r="I36" s="449">
        <v>1649</v>
      </c>
      <c r="J36" s="449">
        <v>2661</v>
      </c>
    </row>
    <row r="37" spans="1:10" ht="15">
      <c r="A37" s="446" t="s">
        <v>41</v>
      </c>
      <c r="B37" s="447">
        <v>4268</v>
      </c>
      <c r="C37" s="447">
        <v>4544</v>
      </c>
      <c r="D37" s="447">
        <v>4781</v>
      </c>
      <c r="E37" s="449">
        <v>4730</v>
      </c>
      <c r="F37" s="449">
        <v>4625</v>
      </c>
      <c r="G37" s="448">
        <v>4221</v>
      </c>
      <c r="H37" s="449">
        <v>15</v>
      </c>
      <c r="I37" s="449">
        <v>2414</v>
      </c>
      <c r="J37" s="449">
        <v>1792</v>
      </c>
    </row>
    <row r="38" spans="1:10" ht="15">
      <c r="A38" s="446" t="s">
        <v>42</v>
      </c>
      <c r="B38" s="447">
        <v>9094</v>
      </c>
      <c r="C38" s="447">
        <v>9424</v>
      </c>
      <c r="D38" s="447">
        <v>9506</v>
      </c>
      <c r="E38" s="449">
        <v>9691</v>
      </c>
      <c r="F38" s="449">
        <v>9823</v>
      </c>
      <c r="G38" s="448">
        <v>9529</v>
      </c>
      <c r="H38" s="449">
        <v>80</v>
      </c>
      <c r="I38" s="449">
        <v>5654</v>
      </c>
      <c r="J38" s="449">
        <v>3795</v>
      </c>
    </row>
    <row r="39" spans="1:10" ht="15">
      <c r="A39" s="454"/>
      <c r="B39" s="447"/>
      <c r="C39" s="447"/>
      <c r="D39" s="447"/>
      <c r="E39" s="507"/>
      <c r="F39" s="507"/>
      <c r="G39" s="455"/>
      <c r="H39" s="456"/>
      <c r="I39" s="456"/>
      <c r="J39" s="456"/>
    </row>
    <row r="40" spans="1:10" s="450" customFormat="1" ht="18.75">
      <c r="A40" s="457" t="s">
        <v>595</v>
      </c>
      <c r="B40" s="458">
        <v>250801</v>
      </c>
      <c r="C40" s="458">
        <v>253902</v>
      </c>
      <c r="D40" s="458">
        <v>265310</v>
      </c>
      <c r="E40" s="531">
        <v>257080</v>
      </c>
      <c r="F40" s="459">
        <v>263045</v>
      </c>
      <c r="G40" s="524">
        <v>245035</v>
      </c>
      <c r="H40" s="459">
        <v>2450</v>
      </c>
      <c r="I40" s="459">
        <v>118848</v>
      </c>
      <c r="J40" s="459">
        <v>123737</v>
      </c>
    </row>
    <row r="41" spans="1:11" ht="17.25" customHeight="1">
      <c r="A41" s="460" t="s">
        <v>366</v>
      </c>
      <c r="K41" s="461"/>
    </row>
    <row r="42" spans="6:11" ht="17.25" customHeight="1">
      <c r="F42" s="462"/>
      <c r="G42" s="462"/>
      <c r="H42" s="462"/>
      <c r="I42" s="462"/>
      <c r="J42" s="462"/>
      <c r="K42" s="461"/>
    </row>
    <row r="43" spans="1:13" ht="12.75">
      <c r="A43" s="429" t="s">
        <v>583</v>
      </c>
      <c r="B43" s="429"/>
      <c r="C43" s="429"/>
      <c r="D43" s="429"/>
      <c r="E43" s="429"/>
      <c r="F43" s="429"/>
      <c r="G43" s="429"/>
      <c r="H43" s="429"/>
      <c r="I43" s="429"/>
      <c r="J43" s="429"/>
      <c r="K43" s="429"/>
      <c r="L43" s="429"/>
      <c r="M43" s="429"/>
    </row>
    <row r="44" spans="1:13" ht="12.75">
      <c r="A44" s="429" t="s">
        <v>584</v>
      </c>
      <c r="B44" s="429"/>
      <c r="C44" s="429"/>
      <c r="D44" s="429"/>
      <c r="E44" s="429"/>
      <c r="F44" s="429"/>
      <c r="G44" s="429"/>
      <c r="H44" s="429"/>
      <c r="I44" s="429"/>
      <c r="J44" s="429"/>
      <c r="K44" s="429"/>
      <c r="L44" s="429"/>
      <c r="M44" s="429"/>
    </row>
    <row r="45" spans="1:13" ht="14.25" customHeight="1">
      <c r="A45" s="527" t="s">
        <v>591</v>
      </c>
      <c r="B45" s="526"/>
      <c r="C45" s="526"/>
      <c r="D45" s="526"/>
      <c r="E45" s="526"/>
      <c r="F45" s="526"/>
      <c r="G45" s="526"/>
      <c r="H45" s="526"/>
      <c r="I45" s="526"/>
      <c r="J45" s="526"/>
      <c r="K45" s="526"/>
      <c r="L45" s="526"/>
      <c r="M45" s="526"/>
    </row>
    <row r="46" spans="1:13" ht="14.25" customHeight="1">
      <c r="A46" s="527" t="s">
        <v>590</v>
      </c>
      <c r="B46" s="526"/>
      <c r="C46" s="526"/>
      <c r="D46" s="526"/>
      <c r="E46" s="526"/>
      <c r="F46" s="526"/>
      <c r="G46" s="526"/>
      <c r="H46" s="526"/>
      <c r="I46" s="526"/>
      <c r="J46" s="526"/>
      <c r="K46" s="526"/>
      <c r="L46" s="526"/>
      <c r="M46" s="526"/>
    </row>
    <row r="47" spans="1:13" ht="12.75" customHeight="1">
      <c r="A47" s="529" t="s">
        <v>588</v>
      </c>
      <c r="B47" s="529"/>
      <c r="C47" s="529"/>
      <c r="D47" s="529"/>
      <c r="E47" s="529"/>
      <c r="F47" s="529"/>
      <c r="G47" s="529"/>
      <c r="H47" s="529"/>
      <c r="I47" s="529"/>
      <c r="J47" s="529"/>
      <c r="K47" s="529"/>
      <c r="L47" s="529"/>
      <c r="M47" s="529"/>
    </row>
    <row r="48" spans="1:13" ht="12.75" customHeight="1">
      <c r="A48" s="529" t="s">
        <v>589</v>
      </c>
      <c r="B48" s="529"/>
      <c r="C48" s="529"/>
      <c r="D48" s="529"/>
      <c r="E48" s="529"/>
      <c r="F48" s="529"/>
      <c r="G48" s="529"/>
      <c r="H48" s="529"/>
      <c r="I48" s="529"/>
      <c r="J48" s="529"/>
      <c r="K48" s="529"/>
      <c r="L48" s="529"/>
      <c r="M48" s="529"/>
    </row>
    <row r="49" spans="1:13" ht="12.75">
      <c r="A49" s="525" t="s">
        <v>585</v>
      </c>
      <c r="B49" s="526"/>
      <c r="C49" s="526"/>
      <c r="D49" s="526"/>
      <c r="E49" s="526"/>
      <c r="F49" s="526"/>
      <c r="G49" s="526"/>
      <c r="H49" s="526"/>
      <c r="I49" s="526"/>
      <c r="J49" s="526"/>
      <c r="K49" s="526"/>
      <c r="L49" s="526"/>
      <c r="M49" s="526"/>
    </row>
    <row r="50" spans="1:13" ht="12.75">
      <c r="A50" s="527" t="s">
        <v>565</v>
      </c>
      <c r="B50" s="526"/>
      <c r="C50" s="526"/>
      <c r="D50" s="526"/>
      <c r="E50" s="526"/>
      <c r="F50" s="526"/>
      <c r="G50" s="526"/>
      <c r="H50" s="526"/>
      <c r="I50" s="526"/>
      <c r="J50" s="526"/>
      <c r="K50" s="526"/>
      <c r="L50" s="526"/>
      <c r="M50" s="526"/>
    </row>
    <row r="51" spans="1:13" ht="12.75">
      <c r="A51" s="527" t="s">
        <v>586</v>
      </c>
      <c r="B51" s="526"/>
      <c r="C51" s="526"/>
      <c r="D51" s="526"/>
      <c r="E51" s="526"/>
      <c r="F51" s="526"/>
      <c r="G51" s="526"/>
      <c r="H51" s="526"/>
      <c r="I51" s="526"/>
      <c r="J51" s="526"/>
      <c r="K51" s="526"/>
      <c r="L51" s="526"/>
      <c r="M51" s="526"/>
    </row>
    <row r="52" spans="1:13" ht="12.75">
      <c r="A52" s="525" t="s">
        <v>587</v>
      </c>
      <c r="B52" s="526"/>
      <c r="C52" s="526"/>
      <c r="D52" s="526"/>
      <c r="E52" s="526"/>
      <c r="F52" s="526"/>
      <c r="G52" s="526"/>
      <c r="H52" s="526"/>
      <c r="I52" s="526"/>
      <c r="J52" s="526"/>
      <c r="K52" s="526"/>
      <c r="L52" s="526"/>
      <c r="M52" s="526"/>
    </row>
    <row r="53" spans="1:13" ht="12.75">
      <c r="A53" s="429" t="s">
        <v>599</v>
      </c>
      <c r="B53" s="528"/>
      <c r="C53" s="528"/>
      <c r="D53" s="528"/>
      <c r="E53" s="528"/>
      <c r="F53" s="528"/>
      <c r="G53" s="528"/>
      <c r="H53" s="528"/>
      <c r="I53" s="528"/>
      <c r="J53" s="528"/>
      <c r="K53" s="528"/>
      <c r="L53" s="528"/>
      <c r="M53" s="528"/>
    </row>
    <row r="54" spans="1:10" ht="12.75">
      <c r="A54" s="429"/>
      <c r="B54" s="425"/>
      <c r="C54" s="425"/>
      <c r="D54" s="425"/>
      <c r="E54" s="425"/>
      <c r="F54" s="425"/>
      <c r="G54" s="425"/>
      <c r="H54" s="425"/>
      <c r="I54" s="425"/>
      <c r="J54" s="425"/>
    </row>
    <row r="55" spans="1:10" ht="12.75">
      <c r="A55" s="428"/>
      <c r="B55" s="425"/>
      <c r="C55" s="425"/>
      <c r="D55" s="425"/>
      <c r="E55" s="425"/>
      <c r="F55" s="425"/>
      <c r="G55" s="425"/>
      <c r="H55" s="425"/>
      <c r="I55" s="425"/>
      <c r="J55" s="425"/>
    </row>
    <row r="57" spans="2:8" ht="12.75">
      <c r="B57" s="462"/>
      <c r="C57" s="462"/>
      <c r="D57" s="462"/>
      <c r="E57" s="462"/>
      <c r="F57" s="462"/>
      <c r="G57" s="462"/>
      <c r="H57" s="462"/>
    </row>
    <row r="58" spans="2:8" ht="12.75">
      <c r="B58" s="462"/>
      <c r="H58" s="462"/>
    </row>
  </sheetData>
  <sheetProtection/>
  <mergeCells count="3">
    <mergeCell ref="H3:J3"/>
    <mergeCell ref="B3:E3"/>
    <mergeCell ref="C4:D4"/>
  </mergeCells>
  <printOptions/>
  <pageMargins left="0.75" right="0.75" top="1" bottom="1" header="0.5" footer="0.5"/>
  <pageSetup fitToHeight="1" fitToWidth="1" horizontalDpi="96" verticalDpi="96" orientation="portrait" paperSize="9" scale="57" r:id="rId1"/>
  <headerFooter alignWithMargins="0">
    <oddHeader>&amp;R&amp;"Arial,Bold"&amp;14ROAD TRANSPORT VEHICLES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47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25.8515625" style="0" customWidth="1"/>
    <col min="2" max="2" width="10.57421875" style="0" customWidth="1"/>
    <col min="3" max="3" width="8.140625" style="0" customWidth="1"/>
    <col min="4" max="4" width="12.57421875" style="0" customWidth="1"/>
    <col min="5" max="5" width="16.421875" style="0" customWidth="1"/>
    <col min="6" max="6" width="11.140625" style="0" customWidth="1"/>
    <col min="7" max="7" width="6.140625" style="0" customWidth="1"/>
    <col min="8" max="8" width="10.140625" style="0" customWidth="1"/>
    <col min="9" max="9" width="2.00390625" style="0" customWidth="1"/>
    <col min="10" max="10" width="11.00390625" style="0" bestFit="1" customWidth="1"/>
  </cols>
  <sheetData>
    <row r="1" ht="18">
      <c r="A1" s="103" t="s">
        <v>251</v>
      </c>
    </row>
    <row r="2" spans="1:79" s="102" customFormat="1" ht="18.75" thickBot="1">
      <c r="A2" s="101"/>
      <c r="B2" s="101"/>
      <c r="C2" s="101"/>
      <c r="D2" s="101"/>
      <c r="E2" s="101"/>
      <c r="F2" s="101"/>
      <c r="G2" s="101"/>
      <c r="H2" s="101"/>
      <c r="I2" s="101"/>
      <c r="J2" s="101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  <c r="BL2" s="103"/>
      <c r="BM2" s="103"/>
      <c r="BN2" s="103"/>
      <c r="BO2" s="103"/>
      <c r="BP2" s="103"/>
      <c r="BQ2" s="103"/>
      <c r="BR2" s="103"/>
      <c r="BS2" s="103"/>
      <c r="BT2" s="103"/>
      <c r="BU2" s="103"/>
      <c r="BV2" s="103"/>
      <c r="BW2" s="103"/>
      <c r="BX2" s="103"/>
      <c r="BY2" s="103"/>
      <c r="BZ2" s="103"/>
      <c r="CA2" s="103"/>
    </row>
    <row r="3" spans="1:79" s="102" customFormat="1" ht="18">
      <c r="A3" s="103"/>
      <c r="B3" s="141" t="s">
        <v>152</v>
      </c>
      <c r="C3" s="141"/>
      <c r="D3" s="139" t="s">
        <v>164</v>
      </c>
      <c r="E3" s="140"/>
      <c r="F3" s="140"/>
      <c r="G3" s="140"/>
      <c r="H3" s="145" t="s">
        <v>170</v>
      </c>
      <c r="I3" s="105"/>
      <c r="J3" s="146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3"/>
      <c r="AN3" s="103"/>
      <c r="AO3" s="103"/>
      <c r="AP3" s="103"/>
      <c r="AQ3" s="103"/>
      <c r="AR3" s="103"/>
      <c r="AS3" s="103"/>
      <c r="AT3" s="103"/>
      <c r="AU3" s="103"/>
      <c r="AV3" s="103"/>
      <c r="AW3" s="103"/>
      <c r="AX3" s="103"/>
      <c r="AY3" s="103"/>
      <c r="AZ3" s="103"/>
      <c r="BA3" s="103"/>
      <c r="BB3" s="103"/>
      <c r="BC3" s="103"/>
      <c r="BD3" s="103"/>
      <c r="BE3" s="103"/>
      <c r="BF3" s="103"/>
      <c r="BG3" s="103"/>
      <c r="BH3" s="103"/>
      <c r="BI3" s="103"/>
      <c r="BJ3" s="103"/>
      <c r="BK3" s="103"/>
      <c r="BL3" s="103"/>
      <c r="BM3" s="103"/>
      <c r="BN3" s="103"/>
      <c r="BO3" s="103"/>
      <c r="BP3" s="103"/>
      <c r="BQ3" s="103"/>
      <c r="BR3" s="103"/>
      <c r="BS3" s="103"/>
      <c r="BT3" s="103"/>
      <c r="BU3" s="103"/>
      <c r="BV3" s="103"/>
      <c r="BW3" s="103"/>
      <c r="BX3" s="103"/>
      <c r="BY3" s="103"/>
      <c r="BZ3" s="103"/>
      <c r="CA3" s="103"/>
    </row>
    <row r="4" spans="1:79" s="50" customFormat="1" ht="21" customHeight="1" thickBot="1">
      <c r="A4" s="100" t="s">
        <v>151</v>
      </c>
      <c r="B4" s="142" t="s">
        <v>153</v>
      </c>
      <c r="C4" s="142"/>
      <c r="D4" s="115" t="s">
        <v>165</v>
      </c>
      <c r="E4" s="100" t="s">
        <v>166</v>
      </c>
      <c r="F4" s="143" t="s">
        <v>167</v>
      </c>
      <c r="G4" s="144"/>
      <c r="H4" s="142" t="s">
        <v>169</v>
      </c>
      <c r="I4" s="142"/>
      <c r="J4" s="114" t="s">
        <v>5</v>
      </c>
      <c r="K4" s="51"/>
      <c r="L4" s="113"/>
      <c r="M4" s="104"/>
      <c r="N4" s="112"/>
      <c r="O4" s="112"/>
      <c r="P4" s="112"/>
      <c r="Q4" s="104"/>
      <c r="R4" s="104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51"/>
      <c r="BL4" s="51"/>
      <c r="BM4" s="51"/>
      <c r="BN4" s="51"/>
      <c r="BO4" s="51"/>
      <c r="BP4" s="51"/>
      <c r="BQ4" s="51"/>
      <c r="BR4" s="51"/>
      <c r="BS4" s="51"/>
      <c r="BT4" s="51"/>
      <c r="BU4" s="51"/>
      <c r="BV4" s="51"/>
      <c r="BW4" s="51"/>
      <c r="BX4" s="51"/>
      <c r="BY4" s="51"/>
      <c r="BZ4" s="51"/>
      <c r="CA4" s="51"/>
    </row>
    <row r="5" spans="1:79" s="50" customFormat="1" ht="13.5" customHeight="1">
      <c r="A5" s="104"/>
      <c r="B5" s="113"/>
      <c r="C5" s="113"/>
      <c r="D5" s="104"/>
      <c r="E5" s="104"/>
      <c r="F5" s="104"/>
      <c r="H5" s="104"/>
      <c r="I5" s="104"/>
      <c r="J5" s="104"/>
      <c r="K5" s="51"/>
      <c r="L5" s="104"/>
      <c r="M5" s="104"/>
      <c r="N5" s="112"/>
      <c r="O5" s="112"/>
      <c r="P5" s="112"/>
      <c r="Q5" s="104"/>
      <c r="R5" s="104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  <c r="BM5" s="51"/>
      <c r="BN5" s="51"/>
      <c r="BO5" s="51"/>
      <c r="BP5" s="51"/>
      <c r="BQ5" s="51"/>
      <c r="BR5" s="51"/>
      <c r="BS5" s="51"/>
      <c r="BT5" s="51"/>
      <c r="BU5" s="51"/>
      <c r="BV5" s="51"/>
      <c r="BW5" s="51"/>
      <c r="BX5" s="51"/>
      <c r="BY5" s="51"/>
      <c r="BZ5" s="51"/>
      <c r="CA5" s="51"/>
    </row>
    <row r="6" spans="1:79" ht="15">
      <c r="A6" s="118" t="s">
        <v>168</v>
      </c>
      <c r="B6" s="171">
        <v>134</v>
      </c>
      <c r="C6" s="119"/>
      <c r="D6" s="125">
        <v>2749</v>
      </c>
      <c r="E6" s="125">
        <v>4441</v>
      </c>
      <c r="F6" s="125">
        <v>4</v>
      </c>
      <c r="H6" s="119"/>
      <c r="I6" s="119"/>
      <c r="J6" s="119">
        <f>SUM(B6:F6)</f>
        <v>7328</v>
      </c>
      <c r="K6" s="1"/>
      <c r="L6" s="1"/>
      <c r="M6" s="1"/>
      <c r="N6" s="1"/>
      <c r="O6" s="1"/>
      <c r="P6" s="38"/>
      <c r="Q6" s="38"/>
      <c r="R6" s="38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</row>
    <row r="7" spans="1:79" ht="15">
      <c r="A7" s="118" t="s">
        <v>12</v>
      </c>
      <c r="B7" s="171">
        <v>85</v>
      </c>
      <c r="C7" s="120"/>
      <c r="D7" s="125">
        <v>2623</v>
      </c>
      <c r="E7" s="125">
        <v>4851</v>
      </c>
      <c r="F7" s="125"/>
      <c r="H7" s="119"/>
      <c r="I7" s="119"/>
      <c r="J7" s="120">
        <f>SUM(B7:F7)</f>
        <v>7559</v>
      </c>
      <c r="K7" s="1"/>
      <c r="L7" s="1"/>
      <c r="M7" s="1"/>
      <c r="N7" s="116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</row>
    <row r="8" spans="1:79" ht="15">
      <c r="A8" s="118" t="s">
        <v>13</v>
      </c>
      <c r="B8" s="171">
        <v>101</v>
      </c>
      <c r="C8" s="119"/>
      <c r="D8" s="125">
        <v>1699</v>
      </c>
      <c r="E8" s="125">
        <v>2198</v>
      </c>
      <c r="F8" s="125"/>
      <c r="H8" s="119"/>
      <c r="I8" s="119"/>
      <c r="J8" s="119">
        <f>SUM(B8:H8)</f>
        <v>3998</v>
      </c>
      <c r="K8" s="79"/>
      <c r="L8" s="79"/>
      <c r="M8" s="79"/>
      <c r="N8" s="79"/>
      <c r="O8" s="79"/>
      <c r="P8" s="79"/>
      <c r="Q8" s="82"/>
      <c r="R8" s="82"/>
      <c r="S8" s="1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</row>
    <row r="9" spans="1:79" ht="15">
      <c r="A9" s="118" t="s">
        <v>14</v>
      </c>
      <c r="B9" s="171">
        <v>17</v>
      </c>
      <c r="C9" s="119"/>
      <c r="D9" s="125">
        <v>1393</v>
      </c>
      <c r="E9" s="125">
        <v>1291</v>
      </c>
      <c r="F9" s="125">
        <v>5</v>
      </c>
      <c r="H9" s="119"/>
      <c r="I9" s="119"/>
      <c r="J9" s="119">
        <f aca="true" t="shared" si="0" ref="J9:J15">SUM(B9:F9)</f>
        <v>2706</v>
      </c>
      <c r="K9" s="79"/>
      <c r="L9" s="79"/>
      <c r="M9" s="79"/>
      <c r="N9" s="79"/>
      <c r="O9" s="79"/>
      <c r="P9" s="79"/>
      <c r="Q9" s="82"/>
      <c r="R9" s="82"/>
      <c r="S9" s="1"/>
      <c r="T9" s="117"/>
      <c r="U9" s="117"/>
      <c r="V9" s="117"/>
      <c r="W9" s="117"/>
      <c r="X9" s="117"/>
      <c r="Y9" s="117"/>
      <c r="Z9" s="117"/>
      <c r="AA9" s="117"/>
      <c r="AB9" s="117"/>
      <c r="AC9" s="117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</row>
    <row r="10" spans="1:79" ht="15">
      <c r="A10" s="108" t="s">
        <v>15</v>
      </c>
      <c r="B10" s="171">
        <v>26</v>
      </c>
      <c r="C10" s="119"/>
      <c r="D10" s="125">
        <v>1159</v>
      </c>
      <c r="E10" s="125">
        <v>1031</v>
      </c>
      <c r="F10" s="50"/>
      <c r="H10" s="119"/>
      <c r="I10" s="119"/>
      <c r="J10" s="120">
        <f>SUM(B10:F10)</f>
        <v>2216</v>
      </c>
      <c r="K10" s="79"/>
      <c r="L10" s="79"/>
      <c r="M10" s="79"/>
      <c r="N10" s="79"/>
      <c r="O10" s="79"/>
      <c r="P10" s="79"/>
      <c r="Q10" s="82"/>
      <c r="R10" s="82"/>
      <c r="S10" s="1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</row>
    <row r="11" spans="1:79" ht="15">
      <c r="A11" s="118" t="s">
        <v>16</v>
      </c>
      <c r="B11" s="171">
        <v>100</v>
      </c>
      <c r="D11" s="125">
        <v>2928</v>
      </c>
      <c r="E11" s="125">
        <v>4411</v>
      </c>
      <c r="F11" s="125"/>
      <c r="H11" s="119"/>
      <c r="I11" s="119"/>
      <c r="J11" s="119">
        <f>SUM(B11:F11)</f>
        <v>7439</v>
      </c>
      <c r="K11" s="79"/>
      <c r="L11" s="79"/>
      <c r="M11" s="79"/>
      <c r="N11" s="79"/>
      <c r="O11" s="79"/>
      <c r="P11" s="79"/>
      <c r="Q11" s="82"/>
      <c r="R11" s="82"/>
      <c r="S11" s="1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</row>
    <row r="12" spans="1:79" ht="15">
      <c r="A12" s="118" t="s">
        <v>17</v>
      </c>
      <c r="B12" s="171">
        <v>147</v>
      </c>
      <c r="C12" s="119"/>
      <c r="D12" s="125">
        <v>3009</v>
      </c>
      <c r="E12" s="125">
        <v>3096</v>
      </c>
      <c r="F12" s="125">
        <v>1</v>
      </c>
      <c r="H12" s="119"/>
      <c r="I12" s="119"/>
      <c r="J12" s="119">
        <f t="shared" si="0"/>
        <v>6253</v>
      </c>
      <c r="K12" s="79"/>
      <c r="L12" s="79"/>
      <c r="M12" s="79"/>
      <c r="N12" s="79"/>
      <c r="O12" s="79"/>
      <c r="P12" s="79"/>
      <c r="Q12" s="82"/>
      <c r="R12" s="82"/>
      <c r="S12" s="1"/>
      <c r="T12" s="117"/>
      <c r="U12" s="117"/>
      <c r="V12" s="117"/>
      <c r="W12" s="117"/>
      <c r="X12" s="117"/>
      <c r="Y12" s="117"/>
      <c r="Z12" s="117"/>
      <c r="AA12" s="117"/>
      <c r="AB12" s="117"/>
      <c r="AC12" s="117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</row>
    <row r="13" spans="1:79" ht="15">
      <c r="A13" s="118" t="s">
        <v>18</v>
      </c>
      <c r="B13" s="171">
        <v>67</v>
      </c>
      <c r="C13" s="119"/>
      <c r="D13" s="125">
        <v>2350</v>
      </c>
      <c r="E13" s="125">
        <v>1935</v>
      </c>
      <c r="F13" s="125"/>
      <c r="H13" s="119"/>
      <c r="I13" s="119"/>
      <c r="J13" s="119">
        <f t="shared" si="0"/>
        <v>4352</v>
      </c>
      <c r="K13" s="79"/>
      <c r="L13" s="79"/>
      <c r="M13" s="79"/>
      <c r="N13" s="79"/>
      <c r="O13" s="79"/>
      <c r="P13" s="79"/>
      <c r="Q13" s="82"/>
      <c r="R13" s="82"/>
      <c r="S13" s="1"/>
      <c r="T13" s="117"/>
      <c r="U13" s="117"/>
      <c r="V13" s="117"/>
      <c r="W13" s="117"/>
      <c r="X13" s="117"/>
      <c r="Y13" s="117"/>
      <c r="Z13" s="117"/>
      <c r="AA13" s="117"/>
      <c r="AB13" s="117"/>
      <c r="AC13" s="117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</row>
    <row r="14" spans="1:79" ht="15">
      <c r="A14" s="108" t="s">
        <v>19</v>
      </c>
      <c r="B14" s="171">
        <v>54</v>
      </c>
      <c r="C14" s="119"/>
      <c r="D14" s="125">
        <v>1787</v>
      </c>
      <c r="E14" s="125">
        <v>1695</v>
      </c>
      <c r="F14" s="125">
        <v>1</v>
      </c>
      <c r="H14" s="119"/>
      <c r="I14" s="119"/>
      <c r="J14" s="119">
        <f t="shared" si="0"/>
        <v>3537</v>
      </c>
      <c r="K14" s="79"/>
      <c r="L14" s="79"/>
      <c r="M14" s="79"/>
      <c r="N14" s="79"/>
      <c r="O14" s="79"/>
      <c r="P14" s="79"/>
      <c r="Q14" s="82"/>
      <c r="R14" s="82"/>
      <c r="S14" s="1"/>
      <c r="T14" s="117"/>
      <c r="U14" s="117"/>
      <c r="V14" s="117"/>
      <c r="W14" s="117"/>
      <c r="X14" s="117"/>
      <c r="Y14" s="117"/>
      <c r="Z14" s="117"/>
      <c r="AA14" s="117"/>
      <c r="AB14" s="117"/>
      <c r="AC14" s="117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</row>
    <row r="15" spans="1:79" ht="15">
      <c r="A15" s="118" t="s">
        <v>20</v>
      </c>
      <c r="B15" s="171">
        <v>40</v>
      </c>
      <c r="C15" s="119"/>
      <c r="D15" s="125">
        <v>1737</v>
      </c>
      <c r="E15" s="125">
        <v>1426</v>
      </c>
      <c r="F15" s="125">
        <v>1</v>
      </c>
      <c r="H15" s="119"/>
      <c r="I15" s="119"/>
      <c r="J15" s="119">
        <f t="shared" si="0"/>
        <v>3204</v>
      </c>
      <c r="K15" s="79"/>
      <c r="L15" s="79"/>
      <c r="M15" s="79"/>
      <c r="N15" s="79"/>
      <c r="O15" s="79"/>
      <c r="P15" s="79"/>
      <c r="Q15" s="82"/>
      <c r="R15" s="82"/>
      <c r="S15" s="1"/>
      <c r="T15" s="117"/>
      <c r="U15" s="117"/>
      <c r="V15" s="117"/>
      <c r="W15" s="117"/>
      <c r="X15" s="117"/>
      <c r="Y15" s="117"/>
      <c r="Z15" s="117"/>
      <c r="AA15" s="117"/>
      <c r="AB15" s="117"/>
      <c r="AC15" s="117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</row>
    <row r="16" spans="1:79" ht="15">
      <c r="A16" s="118" t="s">
        <v>21</v>
      </c>
      <c r="B16" s="171">
        <v>7</v>
      </c>
      <c r="C16" s="119"/>
      <c r="D16" s="125">
        <v>1222</v>
      </c>
      <c r="E16" s="125">
        <v>2025</v>
      </c>
      <c r="F16" s="125">
        <v>1</v>
      </c>
      <c r="H16" s="119"/>
      <c r="I16" s="119"/>
      <c r="J16" s="119">
        <f>SUM(B16:F16)</f>
        <v>3255</v>
      </c>
      <c r="K16" s="79"/>
      <c r="L16" s="79"/>
      <c r="M16" s="79"/>
      <c r="N16" s="79"/>
      <c r="O16" s="79"/>
      <c r="P16" s="79"/>
      <c r="Q16" s="82"/>
      <c r="R16" s="82"/>
      <c r="S16" s="1"/>
      <c r="T16" s="117"/>
      <c r="U16" s="117"/>
      <c r="V16" s="117"/>
      <c r="W16" s="117"/>
      <c r="X16" s="117"/>
      <c r="Y16" s="117"/>
      <c r="Z16" s="117"/>
      <c r="AA16" s="117"/>
      <c r="AB16" s="117"/>
      <c r="AC16" s="117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</row>
    <row r="17" spans="1:16" ht="15">
      <c r="A17" s="118" t="s">
        <v>154</v>
      </c>
      <c r="B17" s="171">
        <v>230</v>
      </c>
      <c r="D17" s="125">
        <v>6730</v>
      </c>
      <c r="E17" s="125">
        <v>6228</v>
      </c>
      <c r="F17" s="125"/>
      <c r="H17" s="119"/>
      <c r="I17" s="119"/>
      <c r="J17" s="120">
        <f>SUM(B17:F17)</f>
        <v>13188</v>
      </c>
      <c r="P17" s="1"/>
    </row>
    <row r="18" spans="1:16" ht="15">
      <c r="A18" s="108" t="s">
        <v>155</v>
      </c>
      <c r="B18" s="171">
        <v>3</v>
      </c>
      <c r="D18" s="125">
        <v>95</v>
      </c>
      <c r="E18" s="125">
        <v>202</v>
      </c>
      <c r="H18" s="119"/>
      <c r="I18" s="119"/>
      <c r="J18" s="120">
        <f>SUM(B18:E18)</f>
        <v>300</v>
      </c>
      <c r="P18" s="1"/>
    </row>
    <row r="19" spans="1:16" ht="15">
      <c r="A19" s="118" t="s">
        <v>24</v>
      </c>
      <c r="B19" s="171">
        <v>68</v>
      </c>
      <c r="C19" s="120"/>
      <c r="D19" s="125">
        <v>2936</v>
      </c>
      <c r="E19" s="125">
        <v>3130</v>
      </c>
      <c r="F19" s="125"/>
      <c r="H19" s="119"/>
      <c r="I19" s="119"/>
      <c r="J19" s="120">
        <f>SUM(B19:F19)</f>
        <v>6134</v>
      </c>
      <c r="P19" s="1"/>
    </row>
    <row r="20" spans="1:16" ht="15">
      <c r="A20" s="118" t="s">
        <v>25</v>
      </c>
      <c r="B20" s="171">
        <v>169</v>
      </c>
      <c r="C20" s="120"/>
      <c r="D20" s="125">
        <v>7390</v>
      </c>
      <c r="E20" s="125">
        <v>5754</v>
      </c>
      <c r="F20" s="125">
        <v>2</v>
      </c>
      <c r="H20" s="119"/>
      <c r="I20" s="119"/>
      <c r="J20" s="120">
        <f>SUM(B20:F20)</f>
        <v>13315</v>
      </c>
      <c r="P20" s="1"/>
    </row>
    <row r="21" spans="1:16" ht="15">
      <c r="A21" s="118" t="s">
        <v>156</v>
      </c>
      <c r="B21" s="171">
        <v>319</v>
      </c>
      <c r="C21" s="120"/>
      <c r="D21" s="134" t="s">
        <v>53</v>
      </c>
      <c r="E21" s="134" t="s">
        <v>53</v>
      </c>
      <c r="F21" s="134" t="s">
        <v>53</v>
      </c>
      <c r="H21" s="125">
        <v>17700</v>
      </c>
      <c r="I21" s="119"/>
      <c r="J21" s="120">
        <f>SUM(B21:H21)</f>
        <v>18019</v>
      </c>
      <c r="P21" s="1"/>
    </row>
    <row r="22" spans="1:16" ht="15">
      <c r="A22" s="118" t="s">
        <v>27</v>
      </c>
      <c r="B22" s="171">
        <v>126</v>
      </c>
      <c r="C22" s="120"/>
      <c r="D22" s="134" t="s">
        <v>53</v>
      </c>
      <c r="E22" s="134" t="s">
        <v>53</v>
      </c>
      <c r="F22" s="134" t="s">
        <v>53</v>
      </c>
      <c r="H22" s="125">
        <v>7176</v>
      </c>
      <c r="I22" s="119"/>
      <c r="J22" s="120">
        <f>SUM(B22:H22)</f>
        <v>7302</v>
      </c>
      <c r="P22" s="1"/>
    </row>
    <row r="23" spans="1:16" ht="15">
      <c r="A23" s="118" t="s">
        <v>28</v>
      </c>
      <c r="B23" s="171">
        <v>123</v>
      </c>
      <c r="C23" s="120"/>
      <c r="D23" s="125">
        <v>2060</v>
      </c>
      <c r="E23" s="125">
        <v>1840</v>
      </c>
      <c r="F23" s="125"/>
      <c r="H23" s="119"/>
      <c r="I23" s="119"/>
      <c r="J23" s="120">
        <f>SUM(B23:F23)</f>
        <v>4023</v>
      </c>
      <c r="P23" s="1"/>
    </row>
    <row r="24" spans="1:16" ht="15">
      <c r="A24" s="118" t="s">
        <v>29</v>
      </c>
      <c r="B24" s="171">
        <v>80</v>
      </c>
      <c r="C24" s="120"/>
      <c r="D24" s="125">
        <v>1880</v>
      </c>
      <c r="E24" s="125">
        <v>1388</v>
      </c>
      <c r="F24" s="125"/>
      <c r="H24" s="119"/>
      <c r="I24" s="119"/>
      <c r="J24" s="120">
        <f>SUM(B24:F24)</f>
        <v>3348</v>
      </c>
      <c r="P24" s="1"/>
    </row>
    <row r="25" spans="1:10" ht="15">
      <c r="A25" s="118" t="s">
        <v>30</v>
      </c>
      <c r="B25" s="171">
        <v>14</v>
      </c>
      <c r="C25" s="120"/>
      <c r="D25" s="125">
        <v>1021</v>
      </c>
      <c r="E25" s="125">
        <v>1810</v>
      </c>
      <c r="F25" s="125"/>
      <c r="H25" s="119"/>
      <c r="I25" s="119"/>
      <c r="J25" s="120">
        <f>SUM(B25:F25)</f>
        <v>2845</v>
      </c>
    </row>
    <row r="26" spans="1:10" ht="15">
      <c r="A26" s="118" t="s">
        <v>31</v>
      </c>
      <c r="B26" s="171">
        <v>160</v>
      </c>
      <c r="C26" s="121"/>
      <c r="D26" s="134" t="s">
        <v>53</v>
      </c>
      <c r="E26" s="134" t="s">
        <v>53</v>
      </c>
      <c r="F26" s="134" t="s">
        <v>53</v>
      </c>
      <c r="H26" s="125">
        <v>9278</v>
      </c>
      <c r="I26" s="119"/>
      <c r="J26" s="120">
        <f>SUM(B26:H26)</f>
        <v>9438</v>
      </c>
    </row>
    <row r="27" spans="1:10" ht="15">
      <c r="A27" s="118" t="s">
        <v>32</v>
      </c>
      <c r="B27" s="171">
        <v>131</v>
      </c>
      <c r="C27" s="120"/>
      <c r="D27" s="125">
        <v>12746</v>
      </c>
      <c r="E27" s="125">
        <v>6154</v>
      </c>
      <c r="F27" s="125">
        <v>3</v>
      </c>
      <c r="H27" s="119"/>
      <c r="I27" s="119"/>
      <c r="J27" s="120">
        <f aca="true" t="shared" si="1" ref="J27:J37">SUM(B27:F27)</f>
        <v>19034</v>
      </c>
    </row>
    <row r="28" spans="1:10" ht="15">
      <c r="A28" s="108" t="s">
        <v>33</v>
      </c>
      <c r="B28" s="171">
        <v>47</v>
      </c>
      <c r="C28" s="120"/>
      <c r="D28" s="125">
        <v>345</v>
      </c>
      <c r="E28" s="125">
        <v>355</v>
      </c>
      <c r="F28" s="125"/>
      <c r="H28" s="119"/>
      <c r="I28" s="119"/>
      <c r="J28" s="120">
        <f t="shared" si="1"/>
        <v>747</v>
      </c>
    </row>
    <row r="29" spans="1:10" ht="15">
      <c r="A29" s="118" t="s">
        <v>34</v>
      </c>
      <c r="B29" s="171">
        <v>142</v>
      </c>
      <c r="C29" s="120"/>
      <c r="D29" s="125">
        <v>1790</v>
      </c>
      <c r="E29" s="125">
        <v>3088</v>
      </c>
      <c r="F29" s="125"/>
      <c r="H29" s="119"/>
      <c r="I29" s="119"/>
      <c r="J29" s="120">
        <f t="shared" si="1"/>
        <v>5020</v>
      </c>
    </row>
    <row r="30" spans="1:10" ht="15">
      <c r="A30" s="118" t="s">
        <v>35</v>
      </c>
      <c r="B30" s="171">
        <v>24</v>
      </c>
      <c r="C30" s="120"/>
      <c r="D30" s="125">
        <v>5755</v>
      </c>
      <c r="E30" s="125">
        <v>100</v>
      </c>
      <c r="F30" s="125"/>
      <c r="H30" s="119"/>
      <c r="I30" s="119"/>
      <c r="J30" s="120">
        <f t="shared" si="1"/>
        <v>5879</v>
      </c>
    </row>
    <row r="31" spans="1:10" ht="15">
      <c r="A31" s="118" t="s">
        <v>36</v>
      </c>
      <c r="B31" s="171">
        <v>183</v>
      </c>
      <c r="C31" s="120"/>
      <c r="D31" s="125">
        <v>1282</v>
      </c>
      <c r="E31" s="125">
        <v>1259</v>
      </c>
      <c r="F31" s="125"/>
      <c r="H31" s="119"/>
      <c r="I31" s="119"/>
      <c r="J31" s="120">
        <f t="shared" si="1"/>
        <v>2724</v>
      </c>
    </row>
    <row r="32" spans="1:10" ht="15">
      <c r="A32" s="108" t="s">
        <v>37</v>
      </c>
      <c r="B32" s="171">
        <v>8</v>
      </c>
      <c r="C32" s="120"/>
      <c r="D32" s="125">
        <v>211</v>
      </c>
      <c r="E32" s="125">
        <v>244</v>
      </c>
      <c r="F32" s="125">
        <v>2</v>
      </c>
      <c r="H32" s="119"/>
      <c r="I32" s="119"/>
      <c r="J32" s="120">
        <f t="shared" si="1"/>
        <v>465</v>
      </c>
    </row>
    <row r="33" spans="1:10" ht="15">
      <c r="A33" s="118" t="s">
        <v>38</v>
      </c>
      <c r="B33" s="171">
        <v>41</v>
      </c>
      <c r="C33" s="120"/>
      <c r="D33" s="125">
        <v>2333</v>
      </c>
      <c r="E33" s="125">
        <v>2810</v>
      </c>
      <c r="F33" s="125">
        <v>2</v>
      </c>
      <c r="H33" s="119"/>
      <c r="I33" s="119"/>
      <c r="J33" s="120">
        <f t="shared" si="1"/>
        <v>5186</v>
      </c>
    </row>
    <row r="34" spans="1:10" ht="15">
      <c r="A34" s="118" t="s">
        <v>39</v>
      </c>
      <c r="B34" s="171">
        <v>99</v>
      </c>
      <c r="C34" s="120"/>
      <c r="D34" s="125">
        <v>4796</v>
      </c>
      <c r="E34" s="125">
        <v>7158</v>
      </c>
      <c r="F34" s="125"/>
      <c r="H34" s="119"/>
      <c r="I34" s="119"/>
      <c r="J34" s="120">
        <f t="shared" si="1"/>
        <v>12053</v>
      </c>
    </row>
    <row r="35" spans="1:10" ht="15">
      <c r="A35" s="118" t="s">
        <v>40</v>
      </c>
      <c r="B35" s="171">
        <v>61</v>
      </c>
      <c r="C35" s="120"/>
      <c r="D35" s="125">
        <v>1606</v>
      </c>
      <c r="E35" s="125">
        <v>1797</v>
      </c>
      <c r="F35" s="125"/>
      <c r="H35" s="119"/>
      <c r="I35" s="119"/>
      <c r="J35" s="120">
        <f t="shared" si="1"/>
        <v>3464</v>
      </c>
    </row>
    <row r="36" spans="1:10" ht="15">
      <c r="A36" s="118" t="s">
        <v>41</v>
      </c>
      <c r="B36" s="171">
        <v>42</v>
      </c>
      <c r="C36" s="120"/>
      <c r="D36" s="125">
        <v>2938</v>
      </c>
      <c r="E36" s="125">
        <v>2211</v>
      </c>
      <c r="F36" s="125"/>
      <c r="H36" s="119"/>
      <c r="I36" s="119"/>
      <c r="J36" s="120">
        <f t="shared" si="1"/>
        <v>5191</v>
      </c>
    </row>
    <row r="37" spans="1:10" ht="15">
      <c r="A37" s="118" t="s">
        <v>42</v>
      </c>
      <c r="B37" s="171">
        <v>55</v>
      </c>
      <c r="C37" s="120"/>
      <c r="D37" s="125">
        <v>4514</v>
      </c>
      <c r="E37" s="125">
        <v>1761</v>
      </c>
      <c r="F37" s="125"/>
      <c r="H37" s="119"/>
      <c r="I37" s="119"/>
      <c r="J37" s="120">
        <f t="shared" si="1"/>
        <v>6330</v>
      </c>
    </row>
    <row r="38" spans="1:10" ht="15">
      <c r="A38" s="118"/>
      <c r="B38" s="120"/>
      <c r="C38" s="120"/>
      <c r="D38" s="120"/>
      <c r="E38" s="120"/>
      <c r="F38" s="120"/>
      <c r="H38" s="119"/>
      <c r="I38" s="119"/>
      <c r="J38" s="120"/>
    </row>
    <row r="39" spans="1:10" s="1" customFormat="1" ht="15.75" thickBot="1">
      <c r="A39" s="129" t="s">
        <v>5</v>
      </c>
      <c r="B39" s="130">
        <f>SUM(B6:B37)</f>
        <v>2903</v>
      </c>
      <c r="C39" s="130"/>
      <c r="D39" s="130">
        <f>SUM(D6:D37)</f>
        <v>83084</v>
      </c>
      <c r="E39" s="130">
        <f>SUM(E6:E37)</f>
        <v>75689</v>
      </c>
      <c r="F39" s="130">
        <f>SUM(F6:F37)</f>
        <v>22</v>
      </c>
      <c r="G39" s="12"/>
      <c r="H39" s="130">
        <f>SUM(H6:H38)</f>
        <v>34154</v>
      </c>
      <c r="I39" s="130"/>
      <c r="J39" s="130">
        <f>SUM(J6:J37)</f>
        <v>195852</v>
      </c>
    </row>
    <row r="40" spans="12:13" ht="12.75">
      <c r="L40" s="167"/>
      <c r="M40" s="172"/>
    </row>
    <row r="41" ht="12.75">
      <c r="A41" t="s">
        <v>158</v>
      </c>
    </row>
    <row r="42" ht="12.75">
      <c r="A42" t="s">
        <v>159</v>
      </c>
    </row>
    <row r="43" ht="12.75">
      <c r="A43" t="s">
        <v>160</v>
      </c>
    </row>
    <row r="44" ht="12.75">
      <c r="A44" t="s">
        <v>252</v>
      </c>
    </row>
    <row r="45" ht="12.75">
      <c r="A45" t="s">
        <v>157</v>
      </c>
    </row>
    <row r="46" ht="12.75">
      <c r="A46" t="s">
        <v>161</v>
      </c>
    </row>
    <row r="47" ht="12.75">
      <c r="A47" t="s">
        <v>201</v>
      </c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76" r:id="rId1"/>
  <headerFooter alignWithMargins="0">
    <oddHeader>&amp;L&amp;"Arial,Bold"&amp;16ROAD TRANSPORT VEHICLES</oddHeader>
    <oddFooter>&amp;C&amp;14 39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5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45.8515625" style="110" customWidth="1"/>
    <col min="2" max="6" width="11.8515625" style="110" hidden="1" customWidth="1"/>
    <col min="7" max="8" width="11.57421875" style="110" hidden="1" customWidth="1"/>
    <col min="9" max="9" width="11.57421875" style="110" bestFit="1" customWidth="1"/>
    <col min="10" max="10" width="12.28125" style="110" bestFit="1" customWidth="1"/>
    <col min="11" max="12" width="11.57421875" style="110" bestFit="1" customWidth="1"/>
    <col min="13" max="13" width="12.00390625" style="110" customWidth="1"/>
    <col min="14" max="14" width="11.7109375" style="110" customWidth="1"/>
    <col min="15" max="15" width="11.00390625" style="110" customWidth="1"/>
    <col min="16" max="16" width="12.421875" style="110" customWidth="1"/>
    <col min="17" max="17" width="12.28125" style="110" customWidth="1"/>
    <col min="18" max="18" width="11.140625" style="110" customWidth="1"/>
    <col min="19" max="16384" width="9.140625" style="110" customWidth="1"/>
  </cols>
  <sheetData>
    <row r="1" spans="1:6" s="184" customFormat="1" ht="18">
      <c r="A1" s="307" t="s">
        <v>523</v>
      </c>
      <c r="B1" s="307"/>
      <c r="C1" s="307"/>
      <c r="D1" s="307"/>
      <c r="E1" s="307"/>
      <c r="F1" s="307"/>
    </row>
    <row r="2" spans="1:6" ht="13.5" customHeight="1">
      <c r="A2" s="184"/>
      <c r="B2" s="184"/>
      <c r="C2" s="184"/>
      <c r="D2" s="184"/>
      <c r="E2" s="184"/>
      <c r="F2" s="184"/>
    </row>
    <row r="3" spans="1:18" ht="21" customHeight="1">
      <c r="A3" s="266" t="s">
        <v>173</v>
      </c>
      <c r="B3" s="306" t="s">
        <v>554</v>
      </c>
      <c r="C3" s="306" t="s">
        <v>555</v>
      </c>
      <c r="D3" s="306" t="s">
        <v>556</v>
      </c>
      <c r="E3" s="306" t="s">
        <v>557</v>
      </c>
      <c r="F3" s="306" t="s">
        <v>558</v>
      </c>
      <c r="G3" s="306" t="s">
        <v>329</v>
      </c>
      <c r="H3" s="306" t="s">
        <v>302</v>
      </c>
      <c r="I3" s="306" t="s">
        <v>330</v>
      </c>
      <c r="J3" s="306" t="s">
        <v>331</v>
      </c>
      <c r="K3" s="306" t="s">
        <v>332</v>
      </c>
      <c r="L3" s="306" t="s">
        <v>378</v>
      </c>
      <c r="M3" s="306" t="s">
        <v>361</v>
      </c>
      <c r="N3" s="306" t="s">
        <v>395</v>
      </c>
      <c r="O3" s="306" t="s">
        <v>419</v>
      </c>
      <c r="P3" s="306" t="s">
        <v>533</v>
      </c>
      <c r="Q3" s="306" t="s">
        <v>571</v>
      </c>
      <c r="R3" s="306" t="s">
        <v>618</v>
      </c>
    </row>
    <row r="4" spans="1:18" s="293" customFormat="1" ht="17.25" customHeight="1">
      <c r="A4" s="308" t="s">
        <v>174</v>
      </c>
      <c r="B4" s="308"/>
      <c r="C4" s="308"/>
      <c r="D4" s="308"/>
      <c r="E4" s="308"/>
      <c r="F4" s="308"/>
      <c r="G4" s="309" t="s">
        <v>175</v>
      </c>
      <c r="H4" s="310"/>
      <c r="I4" s="311"/>
      <c r="J4" s="311"/>
      <c r="K4" s="311"/>
      <c r="L4" s="311"/>
      <c r="M4" s="310"/>
      <c r="N4" s="310"/>
      <c r="O4" s="310"/>
      <c r="P4" s="310"/>
      <c r="Q4" s="310"/>
      <c r="R4" s="311"/>
    </row>
    <row r="5" spans="1:19" s="293" customFormat="1" ht="17.25" customHeight="1">
      <c r="A5" s="312" t="s">
        <v>176</v>
      </c>
      <c r="B5" s="311">
        <v>2153</v>
      </c>
      <c r="C5" s="311">
        <v>2140</v>
      </c>
      <c r="D5" s="311">
        <v>1965</v>
      </c>
      <c r="E5" s="311">
        <v>2144</v>
      </c>
      <c r="F5" s="311">
        <v>2051</v>
      </c>
      <c r="G5" s="311">
        <v>2607</v>
      </c>
      <c r="H5" s="311">
        <v>2796</v>
      </c>
      <c r="I5" s="311">
        <v>2842</v>
      </c>
      <c r="J5" s="311">
        <v>3002</v>
      </c>
      <c r="K5" s="311">
        <v>2873</v>
      </c>
      <c r="L5" s="313">
        <v>3044</v>
      </c>
      <c r="M5" s="313">
        <v>2898</v>
      </c>
      <c r="N5" s="313">
        <v>2780</v>
      </c>
      <c r="O5" s="316">
        <v>2567</v>
      </c>
      <c r="P5" s="316">
        <v>2387</v>
      </c>
      <c r="Q5" s="316">
        <v>2422</v>
      </c>
      <c r="R5" s="316">
        <v>2476</v>
      </c>
      <c r="S5" s="565"/>
    </row>
    <row r="6" spans="1:19" s="293" customFormat="1" ht="17.25" customHeight="1">
      <c r="A6" s="312" t="s">
        <v>177</v>
      </c>
      <c r="B6" s="233">
        <v>14992</v>
      </c>
      <c r="C6" s="233">
        <v>14093</v>
      </c>
      <c r="D6" s="233">
        <v>13786</v>
      </c>
      <c r="E6" s="233">
        <v>11103</v>
      </c>
      <c r="F6" s="233">
        <v>9968</v>
      </c>
      <c r="G6" s="233">
        <v>9576</v>
      </c>
      <c r="H6" s="233">
        <v>9884</v>
      </c>
      <c r="I6" s="233">
        <v>9194</v>
      </c>
      <c r="J6" s="233">
        <v>10060</v>
      </c>
      <c r="K6" s="233">
        <v>10083</v>
      </c>
      <c r="L6" s="313">
        <v>10557</v>
      </c>
      <c r="M6" s="313">
        <v>10066</v>
      </c>
      <c r="N6" s="313">
        <v>8739</v>
      </c>
      <c r="O6" s="313">
        <v>8506</v>
      </c>
      <c r="P6" s="313">
        <v>7452</v>
      </c>
      <c r="Q6" s="313">
        <v>7431</v>
      </c>
      <c r="R6" s="313">
        <v>8054</v>
      </c>
      <c r="S6" s="565"/>
    </row>
    <row r="7" spans="1:19" s="293" customFormat="1" ht="15">
      <c r="A7" s="312" t="s">
        <v>178</v>
      </c>
      <c r="B7" s="233"/>
      <c r="C7" s="233"/>
      <c r="D7" s="233"/>
      <c r="E7" s="233"/>
      <c r="F7" s="233"/>
      <c r="G7" s="233">
        <v>11476</v>
      </c>
      <c r="H7" s="233">
        <v>11838</v>
      </c>
      <c r="I7" s="233">
        <v>11571</v>
      </c>
      <c r="J7" s="233">
        <v>11061</v>
      </c>
      <c r="K7" s="233">
        <v>11257</v>
      </c>
      <c r="L7" s="313">
        <v>11704</v>
      </c>
      <c r="M7" s="313">
        <v>10697</v>
      </c>
      <c r="N7" s="313">
        <v>9800</v>
      </c>
      <c r="O7" s="313">
        <v>8504</v>
      </c>
      <c r="P7" s="313">
        <v>7563</v>
      </c>
      <c r="Q7" s="313">
        <v>7445</v>
      </c>
      <c r="R7" s="313">
        <v>6433</v>
      </c>
      <c r="S7" s="565"/>
    </row>
    <row r="8" spans="1:19" s="293" customFormat="1" ht="30">
      <c r="A8" s="378" t="s">
        <v>522</v>
      </c>
      <c r="B8" s="315">
        <v>926</v>
      </c>
      <c r="C8" s="315">
        <v>935</v>
      </c>
      <c r="D8" s="315">
        <v>948</v>
      </c>
      <c r="E8" s="315">
        <v>846</v>
      </c>
      <c r="F8" s="315">
        <v>799</v>
      </c>
      <c r="G8" s="315">
        <v>990</v>
      </c>
      <c r="H8" s="315">
        <v>940</v>
      </c>
      <c r="I8" s="315">
        <v>828</v>
      </c>
      <c r="J8" s="315">
        <v>769</v>
      </c>
      <c r="K8" s="315">
        <v>809</v>
      </c>
      <c r="L8" s="313">
        <v>761</v>
      </c>
      <c r="M8" s="313">
        <v>651</v>
      </c>
      <c r="N8" s="313">
        <v>547</v>
      </c>
      <c r="O8" s="346">
        <v>488</v>
      </c>
      <c r="P8" s="346">
        <v>502</v>
      </c>
      <c r="Q8" s="346">
        <v>584</v>
      </c>
      <c r="R8" s="346">
        <v>459</v>
      </c>
      <c r="S8" s="565"/>
    </row>
    <row r="9" spans="1:21" s="229" customFormat="1" ht="30">
      <c r="A9" s="378" t="s">
        <v>517</v>
      </c>
      <c r="B9" s="315">
        <v>158</v>
      </c>
      <c r="C9" s="315">
        <v>189</v>
      </c>
      <c r="D9" s="315">
        <v>132</v>
      </c>
      <c r="E9" s="315">
        <v>113</v>
      </c>
      <c r="F9" s="315">
        <v>126</v>
      </c>
      <c r="G9" s="315">
        <v>121</v>
      </c>
      <c r="H9" s="315">
        <v>133</v>
      </c>
      <c r="I9" s="315">
        <v>151</v>
      </c>
      <c r="J9" s="315">
        <v>17</v>
      </c>
      <c r="K9" s="315">
        <v>102</v>
      </c>
      <c r="L9" s="313">
        <v>111</v>
      </c>
      <c r="M9" s="313">
        <v>107</v>
      </c>
      <c r="N9" s="313">
        <v>88</v>
      </c>
      <c r="O9" s="313">
        <v>78</v>
      </c>
      <c r="P9" s="313">
        <v>59</v>
      </c>
      <c r="Q9" s="313">
        <v>63</v>
      </c>
      <c r="R9" s="313">
        <v>52</v>
      </c>
      <c r="S9" s="565"/>
      <c r="U9" s="293"/>
    </row>
    <row r="10" spans="1:21" s="229" customFormat="1" ht="15">
      <c r="A10" s="378" t="s">
        <v>518</v>
      </c>
      <c r="B10" s="315">
        <v>7965</v>
      </c>
      <c r="C10" s="315">
        <v>7634</v>
      </c>
      <c r="D10" s="315">
        <v>7324</v>
      </c>
      <c r="E10" s="315">
        <v>7323</v>
      </c>
      <c r="F10" s="315">
        <v>7161</v>
      </c>
      <c r="G10" s="315">
        <v>7726</v>
      </c>
      <c r="H10" s="315">
        <v>7892</v>
      </c>
      <c r="I10" s="315">
        <v>7837</v>
      </c>
      <c r="J10" s="315">
        <v>7465</v>
      </c>
      <c r="K10" s="315">
        <v>7337</v>
      </c>
      <c r="L10" s="313">
        <v>7652</v>
      </c>
      <c r="M10" s="313">
        <v>7177</v>
      </c>
      <c r="N10" s="313">
        <v>6774</v>
      </c>
      <c r="O10" s="313">
        <v>5840</v>
      </c>
      <c r="P10" s="313">
        <v>4979</v>
      </c>
      <c r="Q10" s="313">
        <v>4889</v>
      </c>
      <c r="R10" s="313">
        <v>4223</v>
      </c>
      <c r="S10" s="565"/>
      <c r="U10" s="293"/>
    </row>
    <row r="11" spans="1:21" s="229" customFormat="1" ht="15">
      <c r="A11" s="378" t="s">
        <v>519</v>
      </c>
      <c r="B11" s="315">
        <v>277</v>
      </c>
      <c r="C11" s="315">
        <v>272</v>
      </c>
      <c r="D11" s="315">
        <v>249</v>
      </c>
      <c r="E11" s="315">
        <v>302</v>
      </c>
      <c r="F11" s="315">
        <v>349</v>
      </c>
      <c r="G11" s="315">
        <v>445</v>
      </c>
      <c r="H11" s="315">
        <v>488</v>
      </c>
      <c r="I11" s="315">
        <v>507</v>
      </c>
      <c r="J11" s="315">
        <v>548</v>
      </c>
      <c r="K11" s="315">
        <v>693</v>
      </c>
      <c r="L11" s="313">
        <v>754</v>
      </c>
      <c r="M11" s="313">
        <v>640</v>
      </c>
      <c r="N11" s="313">
        <v>566</v>
      </c>
      <c r="O11" s="313">
        <v>471</v>
      </c>
      <c r="P11" s="313">
        <v>484</v>
      </c>
      <c r="Q11" s="313">
        <v>433</v>
      </c>
      <c r="R11" s="313">
        <v>445</v>
      </c>
      <c r="S11" s="565"/>
      <c r="U11" s="293"/>
    </row>
    <row r="12" spans="1:21" s="229" customFormat="1" ht="30">
      <c r="A12" s="378" t="s">
        <v>520</v>
      </c>
      <c r="B12" s="315">
        <v>1263</v>
      </c>
      <c r="C12" s="315">
        <v>1032</v>
      </c>
      <c r="D12" s="315">
        <v>866</v>
      </c>
      <c r="E12" s="315">
        <v>966</v>
      </c>
      <c r="F12" s="315">
        <v>917</v>
      </c>
      <c r="G12" s="315">
        <v>881</v>
      </c>
      <c r="H12" s="315">
        <v>1014</v>
      </c>
      <c r="I12" s="315">
        <v>915</v>
      </c>
      <c r="J12" s="315">
        <v>941</v>
      </c>
      <c r="K12" s="315">
        <v>946</v>
      </c>
      <c r="L12" s="313">
        <v>1041</v>
      </c>
      <c r="M12" s="313">
        <v>931</v>
      </c>
      <c r="N12" s="313">
        <v>779</v>
      </c>
      <c r="O12" s="313">
        <v>643</v>
      </c>
      <c r="P12" s="313">
        <v>633</v>
      </c>
      <c r="Q12" s="313">
        <v>577</v>
      </c>
      <c r="R12" s="313">
        <v>495</v>
      </c>
      <c r="S12" s="565"/>
      <c r="U12" s="293"/>
    </row>
    <row r="13" spans="1:21" s="229" customFormat="1" ht="30">
      <c r="A13" s="378" t="s">
        <v>521</v>
      </c>
      <c r="B13" s="314">
        <v>1182</v>
      </c>
      <c r="C13" s="314">
        <v>1056</v>
      </c>
      <c r="D13" s="314">
        <v>1062</v>
      </c>
      <c r="E13" s="314">
        <v>1354</v>
      </c>
      <c r="F13" s="314">
        <v>1406</v>
      </c>
      <c r="G13" s="314">
        <v>1313</v>
      </c>
      <c r="H13" s="314">
        <v>1371</v>
      </c>
      <c r="I13" s="314">
        <v>1333</v>
      </c>
      <c r="J13" s="314">
        <v>1321</v>
      </c>
      <c r="K13" s="314">
        <v>1370</v>
      </c>
      <c r="L13" s="313">
        <v>1385</v>
      </c>
      <c r="M13" s="313">
        <v>1191</v>
      </c>
      <c r="N13" s="313">
        <v>1046</v>
      </c>
      <c r="O13" s="313">
        <v>984</v>
      </c>
      <c r="P13" s="313">
        <v>906</v>
      </c>
      <c r="Q13" s="313">
        <v>899</v>
      </c>
      <c r="R13" s="313">
        <v>759</v>
      </c>
      <c r="S13" s="565"/>
      <c r="U13" s="293"/>
    </row>
    <row r="14" spans="1:21" s="229" customFormat="1" ht="24.75" customHeight="1">
      <c r="A14" s="312" t="s">
        <v>179</v>
      </c>
      <c r="B14" s="233">
        <v>9392</v>
      </c>
      <c r="C14" s="233">
        <v>9250</v>
      </c>
      <c r="D14" s="233">
        <v>9730</v>
      </c>
      <c r="E14" s="233">
        <v>9312</v>
      </c>
      <c r="F14" s="233">
        <v>8300</v>
      </c>
      <c r="G14" s="233">
        <v>7650</v>
      </c>
      <c r="H14" s="233">
        <v>7242</v>
      </c>
      <c r="I14" s="233">
        <v>7373</v>
      </c>
      <c r="J14" s="233">
        <v>8382</v>
      </c>
      <c r="K14" s="233">
        <v>8244</v>
      </c>
      <c r="L14" s="313">
        <v>7225</v>
      </c>
      <c r="M14" s="313">
        <v>6769</v>
      </c>
      <c r="N14" s="313">
        <v>6881</v>
      </c>
      <c r="O14" s="313">
        <v>6552</v>
      </c>
      <c r="P14" s="313">
        <v>6586</v>
      </c>
      <c r="Q14" s="313">
        <v>5955</v>
      </c>
      <c r="R14" s="313">
        <v>6804</v>
      </c>
      <c r="S14" s="565"/>
      <c r="U14" s="293"/>
    </row>
    <row r="15" spans="1:21" s="229" customFormat="1" ht="17.25" customHeight="1">
      <c r="A15" s="312" t="s">
        <v>180</v>
      </c>
      <c r="B15" s="233">
        <v>4199</v>
      </c>
      <c r="C15" s="233">
        <v>4151</v>
      </c>
      <c r="D15" s="233">
        <v>4016</v>
      </c>
      <c r="E15" s="233">
        <v>4435</v>
      </c>
      <c r="F15" s="233">
        <v>4331</v>
      </c>
      <c r="G15" s="233">
        <v>4629</v>
      </c>
      <c r="H15" s="233">
        <v>5129</v>
      </c>
      <c r="I15" s="233">
        <v>4907</v>
      </c>
      <c r="J15" s="233">
        <v>4002</v>
      </c>
      <c r="K15" s="233">
        <v>3853</v>
      </c>
      <c r="L15" s="313">
        <v>3676</v>
      </c>
      <c r="M15" s="313">
        <v>3075</v>
      </c>
      <c r="N15" s="313">
        <v>2659</v>
      </c>
      <c r="O15" s="313">
        <v>2048</v>
      </c>
      <c r="P15" s="313">
        <v>1640</v>
      </c>
      <c r="Q15" s="313">
        <v>1466</v>
      </c>
      <c r="R15" s="313">
        <v>1311</v>
      </c>
      <c r="S15" s="565"/>
      <c r="U15" s="293"/>
    </row>
    <row r="16" spans="1:19" s="229" customFormat="1" ht="8.25" customHeight="1">
      <c r="A16" s="293"/>
      <c r="B16" s="233"/>
      <c r="C16" s="233"/>
      <c r="D16" s="233"/>
      <c r="E16" s="233"/>
      <c r="F16" s="233"/>
      <c r="G16" s="233"/>
      <c r="H16" s="233"/>
      <c r="I16" s="233"/>
      <c r="J16" s="233"/>
      <c r="K16" s="233"/>
      <c r="L16" s="313"/>
      <c r="M16" s="313"/>
      <c r="N16" s="313"/>
      <c r="O16" s="313"/>
      <c r="P16" s="313"/>
      <c r="Q16" s="313"/>
      <c r="R16" s="313"/>
      <c r="S16" s="565"/>
    </row>
    <row r="17" spans="1:19" s="229" customFormat="1" ht="17.25" customHeight="1">
      <c r="A17" s="308" t="s">
        <v>181</v>
      </c>
      <c r="B17" s="233"/>
      <c r="C17" s="233"/>
      <c r="D17" s="233"/>
      <c r="E17" s="233"/>
      <c r="F17" s="233"/>
      <c r="G17" s="233"/>
      <c r="H17" s="233"/>
      <c r="I17" s="233"/>
      <c r="J17" s="233"/>
      <c r="K17" s="233"/>
      <c r="L17" s="313"/>
      <c r="M17" s="313"/>
      <c r="N17" s="313"/>
      <c r="O17" s="313"/>
      <c r="P17" s="313"/>
      <c r="Q17" s="313"/>
      <c r="R17" s="313"/>
      <c r="S17" s="565"/>
    </row>
    <row r="18" spans="1:19" s="229" customFormat="1" ht="17.25" customHeight="1">
      <c r="A18" s="312" t="s">
        <v>182</v>
      </c>
      <c r="B18" s="233">
        <v>54195</v>
      </c>
      <c r="C18" s="233">
        <v>61496</v>
      </c>
      <c r="D18" s="233">
        <v>74014</v>
      </c>
      <c r="E18" s="233">
        <v>77438</v>
      </c>
      <c r="F18" s="233">
        <v>69222</v>
      </c>
      <c r="G18" s="233">
        <v>80310</v>
      </c>
      <c r="H18" s="233">
        <v>66422</v>
      </c>
      <c r="I18" s="233">
        <v>120949</v>
      </c>
      <c r="J18" s="233">
        <v>123926</v>
      </c>
      <c r="K18" s="233">
        <v>93495</v>
      </c>
      <c r="L18" s="313">
        <v>70758</v>
      </c>
      <c r="M18" s="313">
        <v>65420</v>
      </c>
      <c r="N18" s="313">
        <v>52146</v>
      </c>
      <c r="O18" s="313">
        <v>50788</v>
      </c>
      <c r="P18" s="313">
        <v>50890</v>
      </c>
      <c r="Q18" s="313">
        <v>53068</v>
      </c>
      <c r="R18" s="313">
        <v>62188</v>
      </c>
      <c r="S18" s="565"/>
    </row>
    <row r="19" spans="1:19" s="229" customFormat="1" ht="17.25" customHeight="1">
      <c r="A19" s="312" t="s">
        <v>390</v>
      </c>
      <c r="B19" s="233">
        <v>31770</v>
      </c>
      <c r="C19" s="233">
        <v>34671</v>
      </c>
      <c r="D19" s="233">
        <v>46179</v>
      </c>
      <c r="E19" s="233">
        <v>46590</v>
      </c>
      <c r="F19" s="233">
        <v>45091</v>
      </c>
      <c r="G19" s="233">
        <v>47261</v>
      </c>
      <c r="H19" s="233">
        <v>51311</v>
      </c>
      <c r="I19" s="233">
        <v>78686</v>
      </c>
      <c r="J19" s="233">
        <v>86642</v>
      </c>
      <c r="K19" s="313">
        <v>74749</v>
      </c>
      <c r="L19" s="313">
        <v>93068</v>
      </c>
      <c r="M19" s="313">
        <v>72956</v>
      </c>
      <c r="N19" s="313">
        <v>65984</v>
      </c>
      <c r="O19" s="313">
        <v>63438</v>
      </c>
      <c r="P19" s="313">
        <v>63948</v>
      </c>
      <c r="Q19" s="313">
        <v>73078</v>
      </c>
      <c r="R19" s="313">
        <v>66748</v>
      </c>
      <c r="S19" s="565"/>
    </row>
    <row r="20" spans="1:19" s="229" customFormat="1" ht="10.5" customHeight="1">
      <c r="A20" s="293"/>
      <c r="B20" s="233"/>
      <c r="C20" s="233"/>
      <c r="D20" s="233"/>
      <c r="E20" s="233"/>
      <c r="F20" s="233"/>
      <c r="G20" s="233"/>
      <c r="H20" s="233"/>
      <c r="I20" s="233"/>
      <c r="J20" s="233"/>
      <c r="K20" s="233"/>
      <c r="L20" s="313"/>
      <c r="M20" s="313"/>
      <c r="N20" s="313"/>
      <c r="O20" s="313"/>
      <c r="P20" s="313"/>
      <c r="Q20" s="313"/>
      <c r="R20" s="313"/>
      <c r="S20" s="565"/>
    </row>
    <row r="21" spans="1:19" s="229" customFormat="1" ht="17.25" customHeight="1">
      <c r="A21" s="308" t="s">
        <v>183</v>
      </c>
      <c r="B21" s="233"/>
      <c r="C21" s="233"/>
      <c r="D21" s="233"/>
      <c r="E21" s="233"/>
      <c r="F21" s="233"/>
      <c r="G21" s="233"/>
      <c r="H21" s="233"/>
      <c r="I21" s="233"/>
      <c r="J21" s="233"/>
      <c r="K21" s="233"/>
      <c r="L21" s="313"/>
      <c r="M21" s="313"/>
      <c r="N21" s="313"/>
      <c r="O21" s="313"/>
      <c r="P21" s="313"/>
      <c r="Q21" s="313"/>
      <c r="R21" s="313"/>
      <c r="S21" s="565"/>
    </row>
    <row r="22" spans="1:19" s="229" customFormat="1" ht="17.25" customHeight="1">
      <c r="A22" s="312" t="s">
        <v>184</v>
      </c>
      <c r="B22" s="233">
        <v>15014</v>
      </c>
      <c r="C22" s="233">
        <v>18861</v>
      </c>
      <c r="D22" s="233">
        <v>16610</v>
      </c>
      <c r="E22" s="233">
        <v>13574</v>
      </c>
      <c r="F22" s="233">
        <v>15129</v>
      </c>
      <c r="G22" s="233">
        <v>17339</v>
      </c>
      <c r="H22" s="233">
        <v>17255</v>
      </c>
      <c r="I22" s="233">
        <v>23362</v>
      </c>
      <c r="J22" s="233">
        <v>24399</v>
      </c>
      <c r="K22" s="233">
        <v>24396</v>
      </c>
      <c r="L22" s="313">
        <v>22911</v>
      </c>
      <c r="M22" s="313">
        <v>24477</v>
      </c>
      <c r="N22" s="313">
        <v>26995</v>
      </c>
      <c r="O22" s="233">
        <v>31281</v>
      </c>
      <c r="P22" s="233">
        <v>34195</v>
      </c>
      <c r="Q22" s="233">
        <v>31786</v>
      </c>
      <c r="R22" s="233">
        <v>34404</v>
      </c>
      <c r="S22" s="565"/>
    </row>
    <row r="23" spans="1:19" s="229" customFormat="1" ht="17.25" customHeight="1">
      <c r="A23" s="312" t="s">
        <v>185</v>
      </c>
      <c r="B23" s="233">
        <v>4731</v>
      </c>
      <c r="C23" s="233">
        <v>5498</v>
      </c>
      <c r="D23" s="233">
        <v>4206</v>
      </c>
      <c r="E23" s="233">
        <v>3649</v>
      </c>
      <c r="F23" s="233">
        <v>4232</v>
      </c>
      <c r="G23" s="233">
        <v>4830</v>
      </c>
      <c r="H23" s="233">
        <v>3362</v>
      </c>
      <c r="I23" s="233">
        <v>6071</v>
      </c>
      <c r="J23" s="233">
        <v>5542</v>
      </c>
      <c r="K23" s="233">
        <v>4511</v>
      </c>
      <c r="L23" s="313">
        <v>3767</v>
      </c>
      <c r="M23" s="313">
        <v>3120</v>
      </c>
      <c r="N23" s="313">
        <v>3499</v>
      </c>
      <c r="O23" s="313">
        <v>4137</v>
      </c>
      <c r="P23" s="313">
        <v>3944</v>
      </c>
      <c r="Q23" s="313">
        <v>4317</v>
      </c>
      <c r="R23" s="313">
        <v>4537</v>
      </c>
      <c r="S23" s="565"/>
    </row>
    <row r="24" spans="1:19" s="229" customFormat="1" ht="9" customHeight="1">
      <c r="A24" s="312"/>
      <c r="B24" s="233"/>
      <c r="C24" s="233"/>
      <c r="D24" s="233"/>
      <c r="E24" s="233"/>
      <c r="F24" s="233"/>
      <c r="G24" s="233"/>
      <c r="H24" s="233"/>
      <c r="I24" s="233"/>
      <c r="J24" s="233"/>
      <c r="K24" s="233"/>
      <c r="L24" s="313"/>
      <c r="M24" s="313"/>
      <c r="N24" s="313"/>
      <c r="O24" s="313"/>
      <c r="P24" s="313"/>
      <c r="Q24" s="313"/>
      <c r="R24" s="313"/>
      <c r="S24" s="565"/>
    </row>
    <row r="25" spans="1:19" s="229" customFormat="1" ht="17.25" customHeight="1">
      <c r="A25" s="308" t="s">
        <v>186</v>
      </c>
      <c r="B25" s="233"/>
      <c r="C25" s="233"/>
      <c r="D25" s="233"/>
      <c r="E25" s="233"/>
      <c r="F25" s="233"/>
      <c r="G25" s="233"/>
      <c r="H25" s="233"/>
      <c r="I25" s="233"/>
      <c r="J25" s="233"/>
      <c r="K25" s="233"/>
      <c r="L25" s="313"/>
      <c r="M25" s="313"/>
      <c r="N25" s="313"/>
      <c r="O25" s="313"/>
      <c r="P25" s="313"/>
      <c r="Q25" s="313"/>
      <c r="R25" s="313"/>
      <c r="S25" s="565"/>
    </row>
    <row r="26" spans="1:19" s="229" customFormat="1" ht="17.25" customHeight="1">
      <c r="A26" s="312" t="s">
        <v>187</v>
      </c>
      <c r="B26" s="233">
        <v>22788</v>
      </c>
      <c r="C26" s="233">
        <v>26383</v>
      </c>
      <c r="D26" s="233">
        <v>29977</v>
      </c>
      <c r="E26" s="233">
        <v>22332</v>
      </c>
      <c r="F26" s="233">
        <v>24460</v>
      </c>
      <c r="G26" s="233">
        <v>23226</v>
      </c>
      <c r="H26" s="233">
        <v>24509</v>
      </c>
      <c r="I26" s="233">
        <v>18383</v>
      </c>
      <c r="J26" s="233">
        <v>11884</v>
      </c>
      <c r="K26" s="233">
        <v>9876</v>
      </c>
      <c r="L26" s="313">
        <v>8134</v>
      </c>
      <c r="M26" s="313">
        <v>9009</v>
      </c>
      <c r="N26" s="313">
        <v>11638</v>
      </c>
      <c r="O26" s="313">
        <v>12791</v>
      </c>
      <c r="P26" s="313">
        <v>8910</v>
      </c>
      <c r="Q26" s="313">
        <v>10560</v>
      </c>
      <c r="R26" s="313">
        <v>11470</v>
      </c>
      <c r="S26" s="565"/>
    </row>
    <row r="27" spans="1:19" s="229" customFormat="1" ht="17.25" customHeight="1">
      <c r="A27" s="312" t="s">
        <v>188</v>
      </c>
      <c r="B27" s="233">
        <v>34064</v>
      </c>
      <c r="C27" s="233">
        <v>35948</v>
      </c>
      <c r="D27" s="233">
        <v>33845</v>
      </c>
      <c r="E27" s="233">
        <v>25662</v>
      </c>
      <c r="F27" s="233">
        <v>22385</v>
      </c>
      <c r="G27" s="233">
        <v>22286</v>
      </c>
      <c r="H27" s="233">
        <v>21957</v>
      </c>
      <c r="I27" s="233">
        <v>18811</v>
      </c>
      <c r="J27" s="233">
        <v>15138</v>
      </c>
      <c r="K27" s="233">
        <v>14056</v>
      </c>
      <c r="L27" s="313">
        <v>13036</v>
      </c>
      <c r="M27" s="313">
        <v>13319</v>
      </c>
      <c r="N27" s="313">
        <v>13965</v>
      </c>
      <c r="O27" s="313">
        <v>13875</v>
      </c>
      <c r="P27" s="313">
        <v>13011</v>
      </c>
      <c r="Q27" s="313">
        <v>13534</v>
      </c>
      <c r="R27" s="313">
        <v>12819</v>
      </c>
      <c r="S27" s="565"/>
    </row>
    <row r="28" spans="1:19" s="229" customFormat="1" ht="9.75" customHeight="1">
      <c r="A28" s="312"/>
      <c r="B28" s="233"/>
      <c r="C28" s="233"/>
      <c r="D28" s="233"/>
      <c r="E28" s="233"/>
      <c r="F28" s="233"/>
      <c r="G28" s="233"/>
      <c r="H28" s="233"/>
      <c r="I28" s="233"/>
      <c r="J28" s="233"/>
      <c r="K28" s="233"/>
      <c r="L28" s="313"/>
      <c r="M28" s="313"/>
      <c r="N28" s="313"/>
      <c r="O28" s="313"/>
      <c r="P28" s="313"/>
      <c r="Q28" s="313"/>
      <c r="R28" s="313"/>
      <c r="S28" s="565"/>
    </row>
    <row r="29" spans="1:19" s="229" customFormat="1" ht="17.25" customHeight="1">
      <c r="A29" s="308" t="s">
        <v>189</v>
      </c>
      <c r="B29" s="233"/>
      <c r="C29" s="233"/>
      <c r="D29" s="233"/>
      <c r="E29" s="233"/>
      <c r="F29" s="233"/>
      <c r="G29" s="233"/>
      <c r="H29" s="233"/>
      <c r="I29" s="233"/>
      <c r="J29" s="233"/>
      <c r="K29" s="233"/>
      <c r="L29" s="313"/>
      <c r="M29" s="313"/>
      <c r="N29" s="313"/>
      <c r="O29" s="313"/>
      <c r="P29" s="313"/>
      <c r="Q29" s="313"/>
      <c r="R29" s="313"/>
      <c r="S29" s="565"/>
    </row>
    <row r="30" spans="1:19" s="229" customFormat="1" ht="17.25" customHeight="1">
      <c r="A30" s="312" t="s">
        <v>190</v>
      </c>
      <c r="B30" s="316">
        <v>22682</v>
      </c>
      <c r="C30" s="316">
        <v>23136</v>
      </c>
      <c r="D30" s="316">
        <v>20797</v>
      </c>
      <c r="E30" s="316">
        <v>20690</v>
      </c>
      <c r="F30" s="316">
        <v>23912</v>
      </c>
      <c r="G30" s="316">
        <v>26758</v>
      </c>
      <c r="H30" s="316">
        <v>27197</v>
      </c>
      <c r="I30" s="316">
        <v>27815</v>
      </c>
      <c r="J30" s="316">
        <v>18050</v>
      </c>
      <c r="K30" s="316">
        <v>17966</v>
      </c>
      <c r="L30" s="313">
        <v>17699</v>
      </c>
      <c r="M30" s="313">
        <v>17954</v>
      </c>
      <c r="N30" s="313">
        <v>15654</v>
      </c>
      <c r="O30" s="313">
        <v>14688</v>
      </c>
      <c r="P30" s="313">
        <v>11673</v>
      </c>
      <c r="Q30" s="313">
        <v>12710</v>
      </c>
      <c r="R30" s="313">
        <v>11812</v>
      </c>
      <c r="S30" s="565"/>
    </row>
    <row r="31" spans="1:19" s="229" customFormat="1" ht="17.25" customHeight="1">
      <c r="A31" s="312" t="s">
        <v>191</v>
      </c>
      <c r="B31" s="233">
        <v>12360</v>
      </c>
      <c r="C31" s="233">
        <v>11887</v>
      </c>
      <c r="D31" s="233">
        <v>11924</v>
      </c>
      <c r="E31" s="233">
        <v>13245</v>
      </c>
      <c r="F31" s="233">
        <v>13182</v>
      </c>
      <c r="G31" s="233">
        <v>15033</v>
      </c>
      <c r="H31" s="233">
        <v>14931</v>
      </c>
      <c r="I31" s="233">
        <v>14082</v>
      </c>
      <c r="J31" s="233">
        <v>9668</v>
      </c>
      <c r="K31" s="233">
        <v>9007</v>
      </c>
      <c r="L31" s="313">
        <v>8399</v>
      </c>
      <c r="M31" s="313">
        <v>10264</v>
      </c>
      <c r="N31" s="313">
        <v>10892</v>
      </c>
      <c r="O31" s="313">
        <v>11131</v>
      </c>
      <c r="P31" s="313">
        <v>10358</v>
      </c>
      <c r="Q31" s="313">
        <v>10877</v>
      </c>
      <c r="R31" s="313">
        <v>11571</v>
      </c>
      <c r="S31" s="565"/>
    </row>
    <row r="32" spans="1:19" s="229" customFormat="1" ht="17.25" customHeight="1">
      <c r="A32" s="312" t="s">
        <v>192</v>
      </c>
      <c r="B32" s="233">
        <v>11619</v>
      </c>
      <c r="C32" s="233">
        <v>11573</v>
      </c>
      <c r="D32" s="233">
        <v>12422</v>
      </c>
      <c r="E32" s="233">
        <v>14332</v>
      </c>
      <c r="F32" s="233">
        <v>13780</v>
      </c>
      <c r="G32" s="233">
        <v>16627</v>
      </c>
      <c r="H32" s="233">
        <v>18377</v>
      </c>
      <c r="I32" s="233">
        <v>18872</v>
      </c>
      <c r="J32" s="233">
        <v>15940</v>
      </c>
      <c r="K32" s="233">
        <v>15288</v>
      </c>
      <c r="L32" s="313">
        <v>14232</v>
      </c>
      <c r="M32" s="313">
        <v>12205</v>
      </c>
      <c r="N32" s="313">
        <v>10861</v>
      </c>
      <c r="O32" s="313">
        <v>9127</v>
      </c>
      <c r="P32" s="313">
        <v>7454</v>
      </c>
      <c r="Q32" s="313">
        <v>7239</v>
      </c>
      <c r="R32" s="313">
        <v>7512</v>
      </c>
      <c r="S32" s="565"/>
    </row>
    <row r="33" spans="1:19" s="229" customFormat="1" ht="17.25" customHeight="1">
      <c r="A33" s="312" t="s">
        <v>193</v>
      </c>
      <c r="B33" s="233">
        <v>22623</v>
      </c>
      <c r="C33" s="233">
        <v>21712</v>
      </c>
      <c r="D33" s="233">
        <v>22117</v>
      </c>
      <c r="E33" s="233">
        <v>24528</v>
      </c>
      <c r="F33" s="233">
        <v>24584</v>
      </c>
      <c r="G33" s="233">
        <v>28365</v>
      </c>
      <c r="H33" s="233">
        <v>30512</v>
      </c>
      <c r="I33" s="233">
        <v>30314</v>
      </c>
      <c r="J33" s="233">
        <v>25202</v>
      </c>
      <c r="K33" s="233">
        <v>25140</v>
      </c>
      <c r="L33" s="313">
        <v>25228</v>
      </c>
      <c r="M33" s="313">
        <v>24093</v>
      </c>
      <c r="N33" s="313">
        <v>23266</v>
      </c>
      <c r="O33" s="313">
        <v>20868</v>
      </c>
      <c r="P33" s="313">
        <v>18124</v>
      </c>
      <c r="Q33" s="313">
        <v>17706</v>
      </c>
      <c r="R33" s="313">
        <v>17561</v>
      </c>
      <c r="S33" s="565"/>
    </row>
    <row r="34" spans="1:19" s="229" customFormat="1" ht="17.25" customHeight="1">
      <c r="A34" s="312" t="s">
        <v>194</v>
      </c>
      <c r="B34" s="233">
        <v>4828</v>
      </c>
      <c r="C34" s="233">
        <v>4841</v>
      </c>
      <c r="D34" s="233">
        <v>4700</v>
      </c>
      <c r="E34" s="233">
        <v>3460</v>
      </c>
      <c r="F34" s="233">
        <v>3483</v>
      </c>
      <c r="G34" s="233">
        <v>3175</v>
      </c>
      <c r="H34" s="233">
        <v>3372</v>
      </c>
      <c r="I34" s="233">
        <v>3536</v>
      </c>
      <c r="J34" s="233">
        <v>3814</v>
      </c>
      <c r="K34" s="233">
        <v>3866</v>
      </c>
      <c r="L34" s="313">
        <v>3824</v>
      </c>
      <c r="M34" s="313">
        <v>6064</v>
      </c>
      <c r="N34" s="313">
        <v>5222</v>
      </c>
      <c r="O34" s="313">
        <v>5397</v>
      </c>
      <c r="P34" s="313">
        <v>4520</v>
      </c>
      <c r="Q34" s="313">
        <v>3879</v>
      </c>
      <c r="R34" s="313">
        <v>3375</v>
      </c>
      <c r="S34" s="565"/>
    </row>
    <row r="35" spans="1:19" s="229" customFormat="1" ht="9" customHeight="1">
      <c r="A35" s="312"/>
      <c r="B35" s="233"/>
      <c r="C35" s="233"/>
      <c r="D35" s="233"/>
      <c r="E35" s="233"/>
      <c r="F35" s="233"/>
      <c r="G35" s="233"/>
      <c r="H35" s="233"/>
      <c r="I35" s="233"/>
      <c r="J35" s="233"/>
      <c r="K35" s="233"/>
      <c r="L35" s="313"/>
      <c r="M35" s="313"/>
      <c r="N35" s="313"/>
      <c r="O35" s="313"/>
      <c r="P35" s="313"/>
      <c r="Q35" s="313"/>
      <c r="R35" s="313"/>
      <c r="S35" s="565"/>
    </row>
    <row r="36" spans="1:19" s="229" customFormat="1" ht="17.25" customHeight="1">
      <c r="A36" s="308" t="s">
        <v>195</v>
      </c>
      <c r="B36" s="233"/>
      <c r="C36" s="233"/>
      <c r="D36" s="233"/>
      <c r="E36" s="233"/>
      <c r="F36" s="233"/>
      <c r="G36" s="233"/>
      <c r="H36" s="233"/>
      <c r="I36" s="233"/>
      <c r="J36" s="233"/>
      <c r="K36" s="233"/>
      <c r="L36" s="313"/>
      <c r="M36" s="313"/>
      <c r="N36" s="313"/>
      <c r="O36" s="313"/>
      <c r="P36" s="313"/>
      <c r="Q36" s="313"/>
      <c r="R36" s="313"/>
      <c r="S36" s="565"/>
    </row>
    <row r="37" spans="1:19" s="229" customFormat="1" ht="17.25" customHeight="1">
      <c r="A37" s="388" t="s">
        <v>196</v>
      </c>
      <c r="B37" s="233">
        <v>693</v>
      </c>
      <c r="C37" s="233">
        <v>367</v>
      </c>
      <c r="D37" s="233">
        <v>394</v>
      </c>
      <c r="E37" s="233">
        <v>468</v>
      </c>
      <c r="F37" s="233">
        <v>537</v>
      </c>
      <c r="G37" s="233">
        <v>534</v>
      </c>
      <c r="H37" s="233">
        <v>615</v>
      </c>
      <c r="I37" s="233">
        <v>761</v>
      </c>
      <c r="J37" s="233">
        <v>656</v>
      </c>
      <c r="K37" s="233">
        <v>728</v>
      </c>
      <c r="L37" s="313">
        <v>852</v>
      </c>
      <c r="M37" s="313">
        <v>1088</v>
      </c>
      <c r="N37" s="313">
        <v>1082</v>
      </c>
      <c r="O37" s="313">
        <v>1452</v>
      </c>
      <c r="P37" s="313">
        <v>1206</v>
      </c>
      <c r="Q37" s="313">
        <v>1230</v>
      </c>
      <c r="R37" s="313">
        <v>971</v>
      </c>
      <c r="S37" s="565"/>
    </row>
    <row r="38" spans="1:19" s="229" customFormat="1" ht="17.25" customHeight="1">
      <c r="A38" s="312" t="s">
        <v>197</v>
      </c>
      <c r="B38" s="233">
        <v>4458</v>
      </c>
      <c r="C38" s="233">
        <v>8773</v>
      </c>
      <c r="D38" s="233">
        <v>7515</v>
      </c>
      <c r="E38" s="233">
        <v>4010</v>
      </c>
      <c r="F38" s="233">
        <v>3734</v>
      </c>
      <c r="G38" s="233">
        <v>3966</v>
      </c>
      <c r="H38" s="233">
        <v>3085</v>
      </c>
      <c r="I38" s="233">
        <v>3288</v>
      </c>
      <c r="J38" s="233">
        <v>2405</v>
      </c>
      <c r="K38" s="233">
        <v>1894</v>
      </c>
      <c r="L38" s="313">
        <v>2603</v>
      </c>
      <c r="M38" s="313">
        <v>3954</v>
      </c>
      <c r="N38" s="313">
        <v>5440</v>
      </c>
      <c r="O38" s="313">
        <v>3779</v>
      </c>
      <c r="P38" s="313">
        <v>2437</v>
      </c>
      <c r="Q38" s="313">
        <v>1972</v>
      </c>
      <c r="R38" s="313">
        <v>2025</v>
      </c>
      <c r="S38" s="565"/>
    </row>
    <row r="39" spans="1:19" s="229" customFormat="1" ht="17.25" customHeight="1">
      <c r="A39" s="312" t="s">
        <v>198</v>
      </c>
      <c r="B39" s="233">
        <v>24092</v>
      </c>
      <c r="C39" s="233">
        <v>30613</v>
      </c>
      <c r="D39" s="233">
        <v>39083</v>
      </c>
      <c r="E39" s="233">
        <v>34900</v>
      </c>
      <c r="F39" s="233">
        <v>37235</v>
      </c>
      <c r="G39" s="233">
        <v>38270</v>
      </c>
      <c r="H39" s="233">
        <v>31012</v>
      </c>
      <c r="I39" s="233">
        <v>28123</v>
      </c>
      <c r="J39" s="233">
        <v>29653</v>
      </c>
      <c r="K39" s="233">
        <v>27308</v>
      </c>
      <c r="L39" s="313">
        <v>28859</v>
      </c>
      <c r="M39" s="313">
        <v>26917</v>
      </c>
      <c r="N39" s="313">
        <v>27053</v>
      </c>
      <c r="O39" s="313">
        <v>30280</v>
      </c>
      <c r="P39" s="313">
        <v>30779</v>
      </c>
      <c r="Q39" s="313">
        <v>32721</v>
      </c>
      <c r="R39" s="313">
        <v>33709</v>
      </c>
      <c r="S39" s="565"/>
    </row>
    <row r="40" spans="1:19" s="229" customFormat="1" ht="17.25" customHeight="1">
      <c r="A40" s="245" t="s">
        <v>680</v>
      </c>
      <c r="B40" s="233">
        <v>805</v>
      </c>
      <c r="C40" s="233">
        <v>951</v>
      </c>
      <c r="D40" s="233">
        <v>789</v>
      </c>
      <c r="E40" s="233">
        <v>348</v>
      </c>
      <c r="F40" s="233">
        <v>672</v>
      </c>
      <c r="G40" s="233">
        <v>449</v>
      </c>
      <c r="H40" s="233">
        <v>601</v>
      </c>
      <c r="I40" s="233">
        <v>547</v>
      </c>
      <c r="J40" s="233">
        <v>485</v>
      </c>
      <c r="K40" s="233">
        <v>389</v>
      </c>
      <c r="L40" s="313">
        <v>382</v>
      </c>
      <c r="M40" s="313">
        <v>328</v>
      </c>
      <c r="N40" s="313">
        <v>298</v>
      </c>
      <c r="O40" s="313">
        <v>332</v>
      </c>
      <c r="P40" s="313">
        <v>171</v>
      </c>
      <c r="Q40" s="313">
        <v>177</v>
      </c>
      <c r="R40" s="313">
        <v>158</v>
      </c>
      <c r="S40" s="565"/>
    </row>
    <row r="41" spans="1:19" s="229" customFormat="1" ht="17.25" customHeight="1">
      <c r="A41" s="312" t="s">
        <v>199</v>
      </c>
      <c r="B41" s="233">
        <v>1847</v>
      </c>
      <c r="C41" s="233">
        <v>2119</v>
      </c>
      <c r="D41" s="233">
        <v>2519</v>
      </c>
      <c r="E41" s="233">
        <v>4337</v>
      </c>
      <c r="F41" s="233">
        <v>3090</v>
      </c>
      <c r="G41" s="233">
        <v>4092</v>
      </c>
      <c r="H41" s="233">
        <v>3152</v>
      </c>
      <c r="I41" s="233">
        <v>5386</v>
      </c>
      <c r="J41" s="233">
        <v>14325</v>
      </c>
      <c r="K41" s="233">
        <v>21388</v>
      </c>
      <c r="L41" s="313">
        <v>23136</v>
      </c>
      <c r="M41" s="313">
        <v>21216</v>
      </c>
      <c r="N41" s="313">
        <v>26447</v>
      </c>
      <c r="O41" s="313">
        <v>29197</v>
      </c>
      <c r="P41" s="313">
        <v>31120</v>
      </c>
      <c r="Q41" s="313">
        <v>32341</v>
      </c>
      <c r="R41" s="313">
        <v>34409</v>
      </c>
      <c r="S41" s="565"/>
    </row>
    <row r="42" spans="1:17" s="229" customFormat="1" ht="17.25" customHeight="1">
      <c r="A42" s="309"/>
      <c r="B42" s="310"/>
      <c r="C42" s="310"/>
      <c r="D42" s="310"/>
      <c r="E42" s="310"/>
      <c r="F42" s="310"/>
      <c r="G42" s="310"/>
      <c r="H42" s="233"/>
      <c r="I42" s="233"/>
      <c r="J42" s="233"/>
      <c r="K42" s="233"/>
      <c r="L42" s="233"/>
      <c r="M42" s="233"/>
      <c r="N42" s="233" t="s">
        <v>220</v>
      </c>
      <c r="O42" s="233"/>
      <c r="P42" s="233"/>
      <c r="Q42" s="233"/>
    </row>
    <row r="43" spans="1:19" s="293" customFormat="1" ht="17.25" customHeight="1">
      <c r="A43" s="564" t="s">
        <v>679</v>
      </c>
      <c r="B43" s="357">
        <v>311076</v>
      </c>
      <c r="C43" s="357">
        <v>339581</v>
      </c>
      <c r="D43" s="357">
        <v>367169</v>
      </c>
      <c r="E43" s="357">
        <v>347461</v>
      </c>
      <c r="F43" s="357">
        <v>340136</v>
      </c>
      <c r="G43" s="357">
        <f>SUM(G5+G6+G7+G14+G15+G18+G19+G22+G23+G26+G27+G30+G31+G32+G33+G34+G37+G38+G39+G40+G41)</f>
        <v>368459</v>
      </c>
      <c r="H43" s="357">
        <f>SUM(H5+H6+H7+H14+H15+H18+H19+H22+H23+H26+H27+H30+H31+H32+H33+H34+H37+H38+H39+H40+H41)</f>
        <v>354559</v>
      </c>
      <c r="I43" s="357">
        <v>434873</v>
      </c>
      <c r="J43" s="357">
        <v>424236</v>
      </c>
      <c r="K43" s="357">
        <v>380367</v>
      </c>
      <c r="L43" s="357">
        <v>373094</v>
      </c>
      <c r="M43" s="357">
        <v>345889</v>
      </c>
      <c r="N43" s="357">
        <v>331301</v>
      </c>
      <c r="O43" s="357">
        <v>330738</v>
      </c>
      <c r="P43" s="357">
        <v>318368</v>
      </c>
      <c r="Q43" s="357">
        <v>331914</v>
      </c>
      <c r="R43" s="357">
        <v>340347</v>
      </c>
      <c r="S43" s="609"/>
    </row>
    <row r="44" spans="1:6" ht="17.25" customHeight="1">
      <c r="A44" s="319" t="s">
        <v>389</v>
      </c>
      <c r="B44" s="319"/>
      <c r="C44" s="319"/>
      <c r="D44" s="319"/>
      <c r="E44" s="319"/>
      <c r="F44" s="319"/>
    </row>
    <row r="45" spans="1:6" ht="16.5" customHeight="1">
      <c r="A45" s="563" t="s">
        <v>678</v>
      </c>
      <c r="B45" s="229"/>
      <c r="C45" s="229"/>
      <c r="D45" s="229"/>
      <c r="E45" s="229"/>
      <c r="F45" s="229"/>
    </row>
  </sheetData>
  <sheetProtection/>
  <printOptions/>
  <pageMargins left="0.4724409448818898" right="0.4724409448818898" top="0.984251968503937" bottom="0.984251968503937" header="0.5118110236220472" footer="0.5118110236220472"/>
  <pageSetup fitToHeight="1" fitToWidth="1" horizontalDpi="96" verticalDpi="96" orientation="portrait" paperSize="9" scale="58" r:id="rId1"/>
  <headerFooter alignWithMargins="0">
    <oddHeader>&amp;R&amp;"Arial,Bold"&amp;18ROAD TRANSPORT VEHICLES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C5:K26"/>
  <sheetViews>
    <sheetView zoomScalePageLayoutView="0" workbookViewId="0" topLeftCell="A1">
      <selection activeCell="A23" sqref="A23"/>
    </sheetView>
  </sheetViews>
  <sheetFormatPr defaultColWidth="9.140625" defaultRowHeight="12.75"/>
  <sheetData>
    <row r="5" ht="14.25">
      <c r="C5" s="11" t="s">
        <v>124</v>
      </c>
    </row>
    <row r="6" ht="13.5" thickBot="1"/>
    <row r="7" spans="3:11" ht="12.75">
      <c r="C7" s="3"/>
      <c r="D7" s="4" t="s">
        <v>113</v>
      </c>
      <c r="E7" s="4"/>
      <c r="F7" s="4"/>
      <c r="G7" s="4"/>
      <c r="H7" s="4"/>
      <c r="I7" s="4"/>
      <c r="J7" s="4"/>
      <c r="K7" s="5"/>
    </row>
    <row r="8" spans="3:11" ht="13.5" thickBot="1">
      <c r="C8" s="9"/>
      <c r="D8" s="14" t="s">
        <v>114</v>
      </c>
      <c r="E8" s="14" t="s">
        <v>115</v>
      </c>
      <c r="F8" s="14" t="s">
        <v>116</v>
      </c>
      <c r="G8" s="14" t="s">
        <v>117</v>
      </c>
      <c r="H8" s="14" t="s">
        <v>118</v>
      </c>
      <c r="I8" s="14" t="s">
        <v>119</v>
      </c>
      <c r="J8" s="14" t="s">
        <v>120</v>
      </c>
      <c r="K8" s="15" t="s">
        <v>121</v>
      </c>
    </row>
    <row r="9" spans="3:11" ht="12.75">
      <c r="C9" s="6"/>
      <c r="D9" s="1"/>
      <c r="E9" s="1"/>
      <c r="F9" s="13"/>
      <c r="G9" s="13"/>
      <c r="H9" s="13"/>
      <c r="I9" s="13"/>
      <c r="J9" s="13"/>
      <c r="K9" s="16" t="s">
        <v>122</v>
      </c>
    </row>
    <row r="10" spans="3:11" ht="12.75">
      <c r="C10" s="7" t="s">
        <v>123</v>
      </c>
      <c r="D10" s="8">
        <v>28.22085889570552</v>
      </c>
      <c r="E10" s="8">
        <v>56.830601092896174</v>
      </c>
      <c r="F10" s="8">
        <v>61.98347107438017</v>
      </c>
      <c r="G10" s="8">
        <v>63.91752577319587</v>
      </c>
      <c r="H10" s="8">
        <v>51.181102362204726</v>
      </c>
      <c r="I10" s="8">
        <v>37.02127659574468</v>
      </c>
      <c r="J10" s="8">
        <v>22.566371681415927</v>
      </c>
      <c r="K10" s="17">
        <v>49.157007376185454</v>
      </c>
    </row>
    <row r="11" spans="3:11" ht="12.75">
      <c r="C11" s="6">
        <v>1989</v>
      </c>
      <c r="D11" s="8">
        <v>48.57142857142857</v>
      </c>
      <c r="E11" s="8">
        <v>62.903225806451616</v>
      </c>
      <c r="F11" s="8">
        <v>68.10344827586206</v>
      </c>
      <c r="G11" s="8">
        <v>66.35514018691589</v>
      </c>
      <c r="H11" s="8">
        <v>61.29032258064516</v>
      </c>
      <c r="I11" s="8">
        <v>49.43820224719101</v>
      </c>
      <c r="J11" s="8">
        <v>34.44444444444444</v>
      </c>
      <c r="K11" s="17">
        <v>57.645259938837924</v>
      </c>
    </row>
    <row r="12" spans="3:11" ht="12.75">
      <c r="C12" s="6">
        <v>1990</v>
      </c>
      <c r="D12" s="8">
        <v>38.63636363636363</v>
      </c>
      <c r="E12" s="8">
        <v>67.56756756756756</v>
      </c>
      <c r="F12" s="8">
        <v>78.43137254901961</v>
      </c>
      <c r="G12" s="8">
        <v>84.82142857142857</v>
      </c>
      <c r="H12" s="8">
        <v>65.51724137931035</v>
      </c>
      <c r="I12" s="8">
        <v>53.333333333333336</v>
      </c>
      <c r="J12" s="8">
        <v>25.37313432835821</v>
      </c>
      <c r="K12" s="17">
        <v>63.4584013050571</v>
      </c>
    </row>
    <row r="13" spans="3:11" ht="12.75">
      <c r="C13" s="6">
        <v>1991</v>
      </c>
      <c r="D13" s="8">
        <v>30.555555555555557</v>
      </c>
      <c r="E13" s="8">
        <v>59.375</v>
      </c>
      <c r="F13" s="8">
        <v>69.56521739130434</v>
      </c>
      <c r="G13" s="8">
        <v>60.18518518518518</v>
      </c>
      <c r="H13" s="8">
        <v>62.65060240963856</v>
      </c>
      <c r="I13" s="8">
        <v>47.95918367346938</v>
      </c>
      <c r="J13" s="8">
        <v>25</v>
      </c>
      <c r="K13" s="17">
        <v>53.34394904458599</v>
      </c>
    </row>
    <row r="14" spans="3:11" ht="12.75">
      <c r="C14" s="6">
        <v>1992</v>
      </c>
      <c r="D14" s="8">
        <v>50</v>
      </c>
      <c r="E14" s="8">
        <v>53.57142857142857</v>
      </c>
      <c r="F14" s="8">
        <v>78.43137254901961</v>
      </c>
      <c r="G14" s="8">
        <v>65.625</v>
      </c>
      <c r="H14" s="8">
        <v>63.934426229508205</v>
      </c>
      <c r="I14" s="8">
        <v>48.86363636363637</v>
      </c>
      <c r="J14" s="8">
        <v>33.75</v>
      </c>
      <c r="K14" s="17">
        <v>57.6427255985267</v>
      </c>
    </row>
    <row r="15" spans="3:11" ht="12.75">
      <c r="C15" s="6">
        <v>1993</v>
      </c>
      <c r="D15" s="8">
        <v>20</v>
      </c>
      <c r="E15" s="8">
        <v>77.45098039215686</v>
      </c>
      <c r="F15" s="8">
        <v>76.57657657657657</v>
      </c>
      <c r="G15" s="8">
        <v>75.86206896551724</v>
      </c>
      <c r="H15" s="8">
        <v>49.411764705882355</v>
      </c>
      <c r="I15" s="8">
        <v>46.26865671641791</v>
      </c>
      <c r="J15" s="8">
        <v>30.120481927710845</v>
      </c>
      <c r="K15" s="17">
        <v>59.464285714285715</v>
      </c>
    </row>
    <row r="16" spans="3:11" ht="12.75">
      <c r="C16" s="6">
        <v>1994</v>
      </c>
      <c r="D16" s="8">
        <v>66.66666666666666</v>
      </c>
      <c r="E16" s="8">
        <v>84.5360824742268</v>
      </c>
      <c r="F16" s="8">
        <v>77</v>
      </c>
      <c r="G16" s="8">
        <v>77.21518987341773</v>
      </c>
      <c r="H16" s="8">
        <v>60.9375</v>
      </c>
      <c r="I16" s="8">
        <v>50.588235294117645</v>
      </c>
      <c r="J16" s="8">
        <v>20.833333333333336</v>
      </c>
      <c r="K16" s="17">
        <v>63.93129770992366</v>
      </c>
    </row>
    <row r="17" spans="3:11" ht="12.75">
      <c r="C17" s="6">
        <v>1995</v>
      </c>
      <c r="D17" s="8">
        <v>37.03703703703704</v>
      </c>
      <c r="E17" s="8">
        <v>68</v>
      </c>
      <c r="F17" s="8">
        <v>80.76923076923077</v>
      </c>
      <c r="G17" s="8">
        <v>74.19354838709677</v>
      </c>
      <c r="H17" s="8">
        <v>67.5</v>
      </c>
      <c r="I17" s="8">
        <v>62.19512195121951</v>
      </c>
      <c r="J17" s="8">
        <v>30</v>
      </c>
      <c r="K17" s="17">
        <v>64.81149012567326</v>
      </c>
    </row>
    <row r="18" spans="3:11" ht="13.5" thickBot="1">
      <c r="C18" s="9">
        <v>1996</v>
      </c>
      <c r="D18" s="10">
        <v>38.70967741935484</v>
      </c>
      <c r="E18" s="10">
        <v>56.75675675675676</v>
      </c>
      <c r="F18" s="10">
        <v>67.88990825688074</v>
      </c>
      <c r="G18" s="10">
        <v>72.07207207207207</v>
      </c>
      <c r="H18" s="10">
        <v>59.210526315789465</v>
      </c>
      <c r="I18" s="10">
        <v>58.22784810126582</v>
      </c>
      <c r="J18" s="10">
        <v>36.7816091954023</v>
      </c>
      <c r="K18" s="18">
        <v>58.377425044091716</v>
      </c>
    </row>
    <row r="20" ht="12.75">
      <c r="C20" t="s">
        <v>125</v>
      </c>
    </row>
    <row r="21" ht="12.75">
      <c r="C21" t="s">
        <v>126</v>
      </c>
    </row>
    <row r="23" ht="12.75">
      <c r="C23" t="s">
        <v>127</v>
      </c>
    </row>
    <row r="24" ht="12.75">
      <c r="C24" t="s">
        <v>128</v>
      </c>
    </row>
    <row r="25" ht="12.75">
      <c r="C25" t="s">
        <v>129</v>
      </c>
    </row>
    <row r="26" ht="12.75">
      <c r="C26" t="s">
        <v>130</v>
      </c>
    </row>
  </sheetData>
  <sheetProtection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52"/>
  <sheetViews>
    <sheetView zoomScalePageLayoutView="0" workbookViewId="0" topLeftCell="A1">
      <selection activeCell="A23" sqref="A23"/>
    </sheetView>
  </sheetViews>
  <sheetFormatPr defaultColWidth="9.140625" defaultRowHeight="12.75"/>
  <cols>
    <col min="1" max="1" width="16.00390625" style="0" customWidth="1"/>
    <col min="2" max="2" width="11.421875" style="0" customWidth="1"/>
    <col min="3" max="3" width="3.57421875" style="0" customWidth="1"/>
    <col min="4" max="4" width="10.00390625" style="0" customWidth="1"/>
    <col min="5" max="5" width="5.28125" style="0" customWidth="1"/>
    <col min="7" max="7" width="9.421875" style="0" customWidth="1"/>
    <col min="8" max="8" width="5.57421875" style="0" customWidth="1"/>
    <col min="9" max="9" width="11.7109375" style="0" customWidth="1"/>
    <col min="10" max="10" width="3.28125" style="0" customWidth="1"/>
    <col min="12" max="12" width="4.421875" style="0" customWidth="1"/>
    <col min="14" max="14" width="7.00390625" style="0" customWidth="1"/>
    <col min="15" max="15" width="20.8515625" style="0" customWidth="1"/>
  </cols>
  <sheetData>
    <row r="1" spans="1:14" s="50" customFormat="1" ht="16.5" thickBot="1">
      <c r="A1" s="52" t="s">
        <v>141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</row>
    <row r="2" spans="1:14" ht="18" customHeight="1">
      <c r="A2" s="26"/>
      <c r="B2" s="25"/>
      <c r="C2" s="31" t="s">
        <v>43</v>
      </c>
      <c r="D2" s="32"/>
      <c r="E2" s="32"/>
      <c r="F2" s="25"/>
      <c r="G2" s="25"/>
      <c r="H2" s="25"/>
      <c r="I2" s="25"/>
      <c r="J2" s="25"/>
      <c r="K2" s="27" t="s">
        <v>83</v>
      </c>
      <c r="L2" s="25"/>
      <c r="M2" s="25"/>
      <c r="N2" s="25"/>
    </row>
    <row r="3" spans="1:14" ht="12.75">
      <c r="A3" s="26"/>
      <c r="B3" s="25" t="s">
        <v>84</v>
      </c>
      <c r="C3" s="25"/>
      <c r="D3" s="25"/>
      <c r="E3" s="25"/>
      <c r="F3" s="25" t="s">
        <v>85</v>
      </c>
      <c r="G3" s="25"/>
      <c r="H3" s="25"/>
      <c r="I3" s="25" t="s">
        <v>84</v>
      </c>
      <c r="J3" s="25"/>
      <c r="K3" s="25"/>
      <c r="L3" s="25"/>
      <c r="M3" s="25" t="s">
        <v>85</v>
      </c>
      <c r="N3" s="25"/>
    </row>
    <row r="4" spans="1:14" ht="15" customHeight="1" thickBot="1">
      <c r="A4" s="12"/>
      <c r="B4" s="29" t="s">
        <v>86</v>
      </c>
      <c r="C4" s="29"/>
      <c r="D4" s="29"/>
      <c r="E4" s="30" t="s">
        <v>87</v>
      </c>
      <c r="F4" s="28"/>
      <c r="G4" s="28"/>
      <c r="H4" s="12"/>
      <c r="I4" s="29" t="s">
        <v>86</v>
      </c>
      <c r="J4" s="12"/>
      <c r="K4" s="12"/>
      <c r="L4" s="30" t="s">
        <v>87</v>
      </c>
      <c r="M4" s="28"/>
      <c r="N4" s="28"/>
    </row>
    <row r="6" spans="1:14" ht="12.75" hidden="1">
      <c r="A6" s="33" t="s">
        <v>88</v>
      </c>
      <c r="B6" s="37">
        <v>1575</v>
      </c>
      <c r="C6" s="36"/>
      <c r="D6" s="36"/>
      <c r="E6" s="36"/>
      <c r="F6" s="23">
        <v>1.9</v>
      </c>
      <c r="G6" s="36"/>
      <c r="H6" s="36"/>
      <c r="I6" s="37">
        <v>20577</v>
      </c>
      <c r="J6" s="36"/>
      <c r="K6" s="36"/>
      <c r="L6" s="36"/>
      <c r="M6" s="36">
        <v>2.1</v>
      </c>
      <c r="N6" s="36"/>
    </row>
    <row r="7" spans="1:14" ht="13.5" customHeight="1">
      <c r="A7" s="33">
        <v>1988</v>
      </c>
      <c r="B7" s="37">
        <v>1657</v>
      </c>
      <c r="C7" s="36"/>
      <c r="D7" s="36"/>
      <c r="E7" s="36"/>
      <c r="F7" s="23">
        <v>5.2</v>
      </c>
      <c r="G7" s="36"/>
      <c r="H7" s="36"/>
      <c r="I7" s="37">
        <v>21645</v>
      </c>
      <c r="J7" s="36"/>
      <c r="K7" s="36"/>
      <c r="L7" s="36"/>
      <c r="M7" s="36">
        <v>5.2</v>
      </c>
      <c r="N7" s="36"/>
    </row>
    <row r="8" spans="1:14" ht="13.5" customHeight="1">
      <c r="A8" s="33">
        <v>1989</v>
      </c>
      <c r="B8" s="37">
        <v>1729</v>
      </c>
      <c r="C8" s="36"/>
      <c r="D8" s="36"/>
      <c r="E8" s="36"/>
      <c r="F8" s="23">
        <v>4.3</v>
      </c>
      <c r="G8" s="36"/>
      <c r="H8" s="36"/>
      <c r="I8" s="37">
        <v>22467</v>
      </c>
      <c r="J8" s="36"/>
      <c r="K8" s="36"/>
      <c r="L8" s="36"/>
      <c r="M8" s="36">
        <v>3.8</v>
      </c>
      <c r="N8" s="36"/>
    </row>
    <row r="9" spans="1:14" ht="13.5" customHeight="1">
      <c r="A9" s="33">
        <v>1990</v>
      </c>
      <c r="B9" s="37">
        <v>1788</v>
      </c>
      <c r="C9" s="36"/>
      <c r="D9" s="36"/>
      <c r="E9" s="36"/>
      <c r="F9" s="23">
        <v>3.4</v>
      </c>
      <c r="G9" s="36"/>
      <c r="H9" s="36"/>
      <c r="I9" s="37">
        <v>22885</v>
      </c>
      <c r="J9" s="36"/>
      <c r="K9" s="36"/>
      <c r="L9" s="36"/>
      <c r="M9" s="36">
        <v>1.9</v>
      </c>
      <c r="N9" s="36"/>
    </row>
    <row r="10" spans="1:14" ht="13.5" customHeight="1">
      <c r="A10" s="33">
        <v>1991</v>
      </c>
      <c r="B10" s="37">
        <v>1830</v>
      </c>
      <c r="C10" s="36"/>
      <c r="D10" s="36"/>
      <c r="E10" s="36"/>
      <c r="F10" s="23">
        <v>2.3</v>
      </c>
      <c r="G10" s="36"/>
      <c r="H10" s="36"/>
      <c r="I10" s="37">
        <v>22682</v>
      </c>
      <c r="J10" s="36"/>
      <c r="K10" s="36"/>
      <c r="L10" s="36"/>
      <c r="M10" s="36">
        <v>-0.9</v>
      </c>
      <c r="N10" s="36"/>
    </row>
    <row r="11" spans="1:14" ht="13.5" customHeight="1">
      <c r="A11" s="55">
        <v>1992</v>
      </c>
      <c r="B11" s="56">
        <v>1884</v>
      </c>
      <c r="C11" s="57"/>
      <c r="D11" s="57"/>
      <c r="E11" s="57"/>
      <c r="F11" s="58">
        <v>3</v>
      </c>
      <c r="G11" s="57"/>
      <c r="H11" s="57"/>
      <c r="I11" s="56">
        <v>22967</v>
      </c>
      <c r="J11" s="57"/>
      <c r="K11" s="57"/>
      <c r="L11" s="57"/>
      <c r="M11" s="57">
        <v>1.3</v>
      </c>
      <c r="N11" s="57"/>
    </row>
    <row r="12" spans="1:14" ht="13.5" customHeight="1">
      <c r="A12" s="33" t="s">
        <v>89</v>
      </c>
      <c r="B12" s="37">
        <v>1840</v>
      </c>
      <c r="C12" s="36"/>
      <c r="D12" s="36"/>
      <c r="E12" s="36"/>
      <c r="F12" s="44" t="s">
        <v>90</v>
      </c>
      <c r="G12" s="36"/>
      <c r="H12" s="36"/>
      <c r="I12" s="37">
        <v>22287</v>
      </c>
      <c r="J12" s="36"/>
      <c r="K12" s="36"/>
      <c r="L12" s="36"/>
      <c r="M12" s="44" t="s">
        <v>91</v>
      </c>
      <c r="N12" s="36"/>
    </row>
    <row r="13" spans="1:14" ht="13.5" customHeight="1">
      <c r="A13" s="33">
        <v>1993</v>
      </c>
      <c r="B13" s="37">
        <v>1874</v>
      </c>
      <c r="C13" s="36"/>
      <c r="D13" s="36"/>
      <c r="E13" s="36"/>
      <c r="F13" s="23">
        <v>1.9</v>
      </c>
      <c r="G13" s="36"/>
      <c r="H13" s="36"/>
      <c r="I13" s="37">
        <v>22592</v>
      </c>
      <c r="J13" s="36"/>
      <c r="K13" s="36"/>
      <c r="L13" s="36"/>
      <c r="M13" s="23">
        <v>3</v>
      </c>
      <c r="N13" s="36"/>
    </row>
    <row r="14" spans="1:14" ht="13.5" customHeight="1">
      <c r="A14" s="33">
        <v>1994</v>
      </c>
      <c r="B14" s="37">
        <v>1900</v>
      </c>
      <c r="C14" s="36"/>
      <c r="D14" s="36"/>
      <c r="E14" s="36"/>
      <c r="F14" s="23">
        <v>1.4</v>
      </c>
      <c r="G14" s="36"/>
      <c r="H14" s="36"/>
      <c r="I14" s="37">
        <v>23331</v>
      </c>
      <c r="J14" s="36"/>
      <c r="K14" s="36"/>
      <c r="L14" s="36"/>
      <c r="M14" s="36">
        <v>1.7</v>
      </c>
      <c r="N14" s="36"/>
    </row>
    <row r="15" spans="1:14" ht="13.5" customHeight="1">
      <c r="A15" s="33">
        <v>1995</v>
      </c>
      <c r="B15" s="37">
        <v>1910</v>
      </c>
      <c r="C15" s="36"/>
      <c r="D15" s="36"/>
      <c r="E15" s="36"/>
      <c r="F15" s="23">
        <v>0.5</v>
      </c>
      <c r="G15" s="36"/>
      <c r="H15" s="36"/>
      <c r="I15" s="37">
        <v>23460</v>
      </c>
      <c r="J15" s="36"/>
      <c r="K15" s="36"/>
      <c r="L15" s="36"/>
      <c r="M15" s="36">
        <v>0.5</v>
      </c>
      <c r="N15" s="36"/>
    </row>
    <row r="16" spans="1:14" ht="13.5" customHeight="1">
      <c r="A16" s="33">
        <v>1996</v>
      </c>
      <c r="B16" s="37">
        <v>1966</v>
      </c>
      <c r="C16" s="36"/>
      <c r="D16" s="36"/>
      <c r="E16" s="36"/>
      <c r="F16" s="23">
        <v>2.9</v>
      </c>
      <c r="G16" s="36"/>
      <c r="H16" s="36"/>
      <c r="I16" s="37">
        <v>24335</v>
      </c>
      <c r="J16" s="36"/>
      <c r="K16" s="36"/>
      <c r="L16" s="36"/>
      <c r="M16" s="36">
        <v>3.7</v>
      </c>
      <c r="N16" s="36"/>
    </row>
    <row r="17" spans="1:14" ht="13.5" customHeight="1">
      <c r="A17" s="33">
        <v>1997</v>
      </c>
      <c r="B17" s="37">
        <v>2023</v>
      </c>
      <c r="C17" s="36"/>
      <c r="D17" s="36"/>
      <c r="E17" s="36"/>
      <c r="F17" s="23">
        <v>2.9</v>
      </c>
      <c r="G17" s="36"/>
      <c r="H17" s="36"/>
      <c r="I17" s="37">
        <v>24951</v>
      </c>
      <c r="J17" s="36"/>
      <c r="K17" s="36"/>
      <c r="L17" s="36"/>
      <c r="M17" s="36">
        <v>2.5</v>
      </c>
      <c r="N17" s="36"/>
    </row>
    <row r="18" spans="1:14" ht="13.5" customHeight="1">
      <c r="A18" s="33" t="s">
        <v>92</v>
      </c>
      <c r="B18" s="70">
        <v>2072.955</v>
      </c>
      <c r="C18" s="71"/>
      <c r="D18" s="71"/>
      <c r="E18" s="71"/>
      <c r="F18" s="72">
        <f>((B18/B17)*100)-100</f>
        <v>2.4693524468610804</v>
      </c>
      <c r="G18" s="71"/>
      <c r="H18" s="71"/>
      <c r="I18" s="70">
        <v>25465.461000000003</v>
      </c>
      <c r="J18" s="71"/>
      <c r="K18" s="71"/>
      <c r="L18" s="71"/>
      <c r="M18" s="72">
        <f>((I18/I17)*100)-100</f>
        <v>2.0618852951785698</v>
      </c>
      <c r="N18" s="71"/>
    </row>
    <row r="19" spans="1:14" ht="12.75">
      <c r="A19" t="s">
        <v>93</v>
      </c>
      <c r="B19" s="71"/>
      <c r="C19" s="71"/>
      <c r="D19" s="71"/>
      <c r="E19" s="71"/>
      <c r="F19" s="76"/>
      <c r="G19" s="71"/>
      <c r="H19" s="71"/>
      <c r="I19" s="71"/>
      <c r="J19" s="71"/>
      <c r="K19" s="71"/>
      <c r="L19" s="71"/>
      <c r="M19" s="71"/>
      <c r="N19" s="71"/>
    </row>
    <row r="20" spans="1:14" ht="13.5" thickBot="1">
      <c r="A20" s="12" t="s">
        <v>94</v>
      </c>
      <c r="B20" s="73"/>
      <c r="C20" s="73"/>
      <c r="D20" s="73"/>
      <c r="E20" s="73"/>
      <c r="F20" s="75"/>
      <c r="G20" s="73"/>
      <c r="H20" s="73"/>
      <c r="I20" s="73"/>
      <c r="J20" s="73"/>
      <c r="K20" s="73"/>
      <c r="L20" s="73"/>
      <c r="M20" s="74"/>
      <c r="N20" s="73"/>
    </row>
    <row r="22" ht="12.75">
      <c r="A22" t="s">
        <v>131</v>
      </c>
    </row>
    <row r="23" ht="12.75">
      <c r="A23" s="46" t="s">
        <v>132</v>
      </c>
    </row>
    <row r="24" ht="12.75">
      <c r="A24" t="s">
        <v>95</v>
      </c>
    </row>
    <row r="25" ht="12.75">
      <c r="A25" t="s">
        <v>96</v>
      </c>
    </row>
    <row r="29" spans="1:14" s="50" customFormat="1" ht="16.5" thickBot="1">
      <c r="A29" s="52" t="s">
        <v>142</v>
      </c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</row>
    <row r="30" spans="1:14" ht="12.75">
      <c r="A30" s="26"/>
      <c r="B30" s="31" t="s">
        <v>43</v>
      </c>
      <c r="C30" s="35"/>
      <c r="D30" s="32"/>
      <c r="E30" s="32"/>
      <c r="F30" s="25"/>
      <c r="G30" s="25"/>
      <c r="H30" s="31" t="s">
        <v>97</v>
      </c>
      <c r="I30" s="35"/>
      <c r="J30" s="34"/>
      <c r="K30" s="35"/>
      <c r="L30" s="25"/>
      <c r="M30" s="34" t="s">
        <v>98</v>
      </c>
      <c r="N30" s="34"/>
    </row>
    <row r="31" spans="1:14" ht="12.75">
      <c r="A31" s="26"/>
      <c r="B31" s="25" t="s">
        <v>84</v>
      </c>
      <c r="C31" s="25"/>
      <c r="D31" s="25"/>
      <c r="E31" s="25" t="s">
        <v>85</v>
      </c>
      <c r="F31" s="34"/>
      <c r="G31" s="34"/>
      <c r="H31" s="25" t="s">
        <v>84</v>
      </c>
      <c r="K31" s="34" t="s">
        <v>85</v>
      </c>
      <c r="M31" s="34" t="s">
        <v>99</v>
      </c>
      <c r="N31" s="34"/>
    </row>
    <row r="32" spans="1:14" ht="12.75">
      <c r="A32" s="26"/>
      <c r="B32" s="25" t="s">
        <v>100</v>
      </c>
      <c r="C32" s="25"/>
      <c r="E32" s="25" t="s">
        <v>87</v>
      </c>
      <c r="F32" s="34"/>
      <c r="G32" s="34"/>
      <c r="H32" s="25" t="s">
        <v>100</v>
      </c>
      <c r="K32" s="34" t="s">
        <v>87</v>
      </c>
      <c r="M32" s="34" t="s">
        <v>101</v>
      </c>
      <c r="N32" s="34"/>
    </row>
    <row r="33" spans="1:14" ht="13.5" thickBot="1">
      <c r="A33" s="12"/>
      <c r="B33" s="29"/>
      <c r="C33" s="29"/>
      <c r="D33" s="29"/>
      <c r="E33" s="30"/>
      <c r="F33" s="28"/>
      <c r="G33" s="28"/>
      <c r="H33" s="12"/>
      <c r="I33" s="29"/>
      <c r="J33" s="12"/>
      <c r="K33" s="12"/>
      <c r="L33" s="30"/>
      <c r="M33" s="30" t="s">
        <v>102</v>
      </c>
      <c r="N33" s="28"/>
    </row>
    <row r="34" spans="13:14" ht="12.75">
      <c r="M34" s="35"/>
      <c r="N34" s="35"/>
    </row>
    <row r="35" spans="1:14" ht="12.75" hidden="1">
      <c r="A35" s="33">
        <v>1987</v>
      </c>
      <c r="B35" s="36">
        <v>31</v>
      </c>
      <c r="C35" s="36"/>
      <c r="D35" s="36"/>
      <c r="E35" s="36">
        <v>2.1</v>
      </c>
      <c r="F35" s="36"/>
      <c r="G35" s="36"/>
      <c r="H35" s="36">
        <v>41</v>
      </c>
      <c r="I35" s="36"/>
      <c r="J35" s="36"/>
      <c r="K35" s="36">
        <v>1.8</v>
      </c>
      <c r="L35" s="36"/>
      <c r="M35" s="35">
        <v>0.75</v>
      </c>
      <c r="N35" s="35"/>
    </row>
    <row r="36" spans="1:14" ht="12.75">
      <c r="A36" s="33">
        <v>1988</v>
      </c>
      <c r="B36" s="36">
        <v>33</v>
      </c>
      <c r="E36" s="36">
        <v>5.6</v>
      </c>
      <c r="H36" s="36">
        <v>43</v>
      </c>
      <c r="K36" s="36">
        <v>4.8</v>
      </c>
      <c r="M36" s="35">
        <v>0.76</v>
      </c>
      <c r="N36" s="35"/>
    </row>
    <row r="37" spans="1:14" ht="12.75">
      <c r="A37" s="33">
        <v>1989</v>
      </c>
      <c r="B37" s="36">
        <v>34</v>
      </c>
      <c r="E37" s="36">
        <v>4.3</v>
      </c>
      <c r="H37" s="36">
        <v>44</v>
      </c>
      <c r="K37" s="36">
        <v>3.4</v>
      </c>
      <c r="M37" s="35">
        <v>0.77</v>
      </c>
      <c r="N37" s="35"/>
    </row>
    <row r="38" spans="1:14" ht="12.75">
      <c r="A38" s="33">
        <v>1990</v>
      </c>
      <c r="B38" s="36">
        <v>35</v>
      </c>
      <c r="E38" s="36">
        <v>3.3</v>
      </c>
      <c r="H38" s="36">
        <v>45</v>
      </c>
      <c r="K38" s="36">
        <v>1.5</v>
      </c>
      <c r="M38" s="35">
        <v>0.78</v>
      </c>
      <c r="N38" s="35"/>
    </row>
    <row r="39" spans="1:14" ht="12.75">
      <c r="A39" s="33">
        <v>1991</v>
      </c>
      <c r="B39" s="36">
        <v>36</v>
      </c>
      <c r="E39" s="36">
        <v>2.2</v>
      </c>
      <c r="H39" s="36">
        <v>44</v>
      </c>
      <c r="K39" s="36">
        <v>-1.3</v>
      </c>
      <c r="M39" s="35">
        <v>0.81</v>
      </c>
      <c r="N39" s="35"/>
    </row>
    <row r="40" spans="1:14" ht="12.75">
      <c r="A40" s="55">
        <v>1992</v>
      </c>
      <c r="B40" s="57">
        <v>37</v>
      </c>
      <c r="C40" s="59"/>
      <c r="D40" s="59"/>
      <c r="E40" s="57">
        <v>2.9</v>
      </c>
      <c r="F40" s="59"/>
      <c r="G40" s="59"/>
      <c r="H40" s="57">
        <v>45</v>
      </c>
      <c r="I40" s="59"/>
      <c r="J40" s="59"/>
      <c r="K40" s="57">
        <v>0.9</v>
      </c>
      <c r="L40" s="59"/>
      <c r="M40" s="60">
        <v>0.82</v>
      </c>
      <c r="N40" s="60"/>
    </row>
    <row r="41" spans="1:14" ht="14.25">
      <c r="A41" s="33" t="s">
        <v>89</v>
      </c>
      <c r="B41" s="36">
        <v>36</v>
      </c>
      <c r="E41" s="44" t="s">
        <v>90</v>
      </c>
      <c r="H41" s="36">
        <v>43</v>
      </c>
      <c r="K41" s="44" t="s">
        <v>103</v>
      </c>
      <c r="M41" s="35">
        <v>0.83</v>
      </c>
      <c r="N41" s="35"/>
    </row>
    <row r="42" spans="1:14" ht="12.75">
      <c r="A42" s="33">
        <v>1993</v>
      </c>
      <c r="B42" s="36">
        <v>37</v>
      </c>
      <c r="E42" s="36">
        <v>1.7</v>
      </c>
      <c r="H42" s="36">
        <v>45</v>
      </c>
      <c r="K42" s="36">
        <v>2.7</v>
      </c>
      <c r="M42" s="35">
        <v>0.82</v>
      </c>
      <c r="N42" s="35"/>
    </row>
    <row r="43" spans="1:14" ht="12.75">
      <c r="A43" s="33">
        <v>1994</v>
      </c>
      <c r="B43" s="36">
        <v>37</v>
      </c>
      <c r="E43" s="36">
        <v>1.2</v>
      </c>
      <c r="H43" s="36">
        <v>45</v>
      </c>
      <c r="K43" s="36">
        <v>1.3</v>
      </c>
      <c r="M43" s="35">
        <v>0.82</v>
      </c>
      <c r="N43" s="35"/>
    </row>
    <row r="44" spans="1:14" ht="12.75">
      <c r="A44" s="33">
        <v>1995</v>
      </c>
      <c r="B44" s="36">
        <v>37</v>
      </c>
      <c r="E44" s="36">
        <v>0.4</v>
      </c>
      <c r="H44" s="36">
        <v>45</v>
      </c>
      <c r="K44" s="36">
        <v>0.2</v>
      </c>
      <c r="M44" s="35">
        <v>0.82</v>
      </c>
      <c r="N44" s="35"/>
    </row>
    <row r="45" spans="1:14" ht="12.75">
      <c r="A45" s="33">
        <v>1996</v>
      </c>
      <c r="B45" s="36">
        <v>38</v>
      </c>
      <c r="E45" s="36">
        <v>3.1</v>
      </c>
      <c r="H45" s="36">
        <v>47</v>
      </c>
      <c r="K45" s="36">
        <v>3.4</v>
      </c>
      <c r="M45" s="35">
        <v>0.82</v>
      </c>
      <c r="N45" s="35"/>
    </row>
    <row r="46" spans="1:14" ht="12.75">
      <c r="A46" s="33">
        <v>1997</v>
      </c>
      <c r="B46" s="36">
        <v>39</v>
      </c>
      <c r="E46" s="23">
        <v>3</v>
      </c>
      <c r="H46" s="36">
        <v>48</v>
      </c>
      <c r="K46" s="36">
        <v>2.2</v>
      </c>
      <c r="M46" s="35">
        <v>0.82</v>
      </c>
      <c r="N46" s="35"/>
    </row>
    <row r="47" spans="1:14" ht="12.75">
      <c r="A47" s="33" t="s">
        <v>92</v>
      </c>
      <c r="B47" s="66">
        <v>40.46764275256223</v>
      </c>
      <c r="C47" s="62"/>
      <c r="D47" s="62"/>
      <c r="E47" s="67">
        <v>3.7631865450313597</v>
      </c>
      <c r="F47" s="62"/>
      <c r="G47" s="62"/>
      <c r="H47" s="66">
        <v>48.77396649280543</v>
      </c>
      <c r="I47" s="62"/>
      <c r="J47" s="62"/>
      <c r="K47" s="67">
        <v>1.6124301933446503</v>
      </c>
      <c r="L47" s="62"/>
      <c r="M47" s="68">
        <v>0.8296975961250055</v>
      </c>
      <c r="N47" s="65"/>
    </row>
    <row r="48" spans="1:14" ht="12.75">
      <c r="A48" t="s">
        <v>93</v>
      </c>
      <c r="B48" s="62"/>
      <c r="C48" s="62"/>
      <c r="D48" s="62"/>
      <c r="E48" s="67"/>
      <c r="F48" s="62"/>
      <c r="G48" s="62"/>
      <c r="H48" s="62"/>
      <c r="I48" s="62"/>
      <c r="J48" s="62"/>
      <c r="K48" s="67"/>
      <c r="L48" s="62"/>
      <c r="M48" s="62"/>
      <c r="N48" s="42"/>
    </row>
    <row r="49" spans="1:14" ht="13.5" thickBot="1">
      <c r="A49" s="12" t="s">
        <v>94</v>
      </c>
      <c r="B49" s="45"/>
      <c r="C49" s="45"/>
      <c r="D49" s="45"/>
      <c r="E49" s="69"/>
      <c r="F49" s="45"/>
      <c r="G49" s="45"/>
      <c r="H49" s="45"/>
      <c r="I49" s="45"/>
      <c r="J49" s="45"/>
      <c r="K49" s="69"/>
      <c r="L49" s="45"/>
      <c r="M49" s="45"/>
      <c r="N49" s="20"/>
    </row>
    <row r="51" ht="12.75">
      <c r="A51" t="s">
        <v>104</v>
      </c>
    </row>
    <row r="52" ht="12.75">
      <c r="A52" t="s">
        <v>105</v>
      </c>
    </row>
    <row r="53" ht="105" customHeight="1"/>
  </sheetData>
  <sheetProtection/>
  <printOptions/>
  <pageMargins left="0.75" right="0.75" top="1" bottom="1" header="0.5" footer="0.5"/>
  <pageSetup horizontalDpi="600" verticalDpi="600" orientation="portrait" paperSize="9" scale="70" r:id="rId1"/>
  <headerFooter alignWithMargins="0">
    <oddHeader>&amp;L&amp;"Arial,Bold"&amp;16ROAD TRANSPORT VEHICLES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3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11.00390625" style="0" customWidth="1"/>
    <col min="12" max="12" width="10.8515625" style="0" customWidth="1"/>
  </cols>
  <sheetData>
    <row r="1" s="50" customFormat="1" ht="15.75">
      <c r="A1" s="107" t="s">
        <v>513</v>
      </c>
    </row>
    <row r="3" s="227" customFormat="1" ht="15.75">
      <c r="A3" s="320" t="s">
        <v>171</v>
      </c>
    </row>
    <row r="33" s="227" customFormat="1" ht="15.75">
      <c r="A33" s="320" t="s">
        <v>172</v>
      </c>
    </row>
    <row r="66" spans="1:12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 ht="15.75">
      <c r="A67" s="1"/>
      <c r="B67" s="104"/>
      <c r="C67" s="104"/>
      <c r="D67" s="112"/>
      <c r="E67" s="112"/>
      <c r="F67" s="112"/>
      <c r="G67" s="104"/>
      <c r="H67" s="104"/>
      <c r="I67" s="104"/>
      <c r="J67" s="104"/>
      <c r="K67" s="196"/>
      <c r="L67" s="196"/>
    </row>
    <row r="68" spans="1:13" ht="15">
      <c r="A68" t="s">
        <v>515</v>
      </c>
      <c r="B68" s="79"/>
      <c r="C68" s="79"/>
      <c r="D68" s="79"/>
      <c r="E68" s="79"/>
      <c r="F68" s="79"/>
      <c r="G68" s="82"/>
      <c r="H68" s="82"/>
      <c r="I68" s="82"/>
      <c r="J68" s="79"/>
      <c r="K68" s="82"/>
      <c r="L68" s="82"/>
      <c r="M68" s="42"/>
    </row>
    <row r="69" spans="1:13" ht="15">
      <c r="A69" s="368" t="s">
        <v>514</v>
      </c>
      <c r="B69" s="79"/>
      <c r="C69" s="79"/>
      <c r="D69" s="79"/>
      <c r="E69" s="79"/>
      <c r="F69" s="79"/>
      <c r="G69" s="82"/>
      <c r="H69" s="82"/>
      <c r="I69" s="82"/>
      <c r="J69" s="51"/>
      <c r="K69" s="195"/>
      <c r="L69" s="82"/>
      <c r="M69" s="42"/>
    </row>
    <row r="70" spans="1:13" ht="15">
      <c r="A70" s="79"/>
      <c r="B70" s="79"/>
      <c r="C70" s="79"/>
      <c r="D70" s="79"/>
      <c r="E70" s="79"/>
      <c r="F70" s="79"/>
      <c r="G70" s="82"/>
      <c r="H70" s="82"/>
      <c r="I70" s="82"/>
      <c r="J70" s="51"/>
      <c r="K70" s="82"/>
      <c r="L70" s="82"/>
      <c r="M70" s="42"/>
    </row>
    <row r="71" spans="1:14" ht="15">
      <c r="A71" s="79"/>
      <c r="B71" s="463">
        <f>'T1.1-T1.2'!I2</f>
        <v>2000</v>
      </c>
      <c r="C71" s="463">
        <f>'T1.1-T1.2'!J2</f>
        <v>2001</v>
      </c>
      <c r="D71" s="463">
        <f>'T1.1-T1.2'!K2</f>
        <v>2002</v>
      </c>
      <c r="E71" s="463">
        <f>'T1.1-T1.2'!L2</f>
        <v>2003</v>
      </c>
      <c r="F71" s="463">
        <f>'T1.1-T1.2'!M2</f>
        <v>2004</v>
      </c>
      <c r="G71" s="463">
        <f>'T1.1-T1.2'!N2</f>
        <v>2005</v>
      </c>
      <c r="H71" s="463">
        <f>'T1.1-T1.2'!O2</f>
        <v>2006</v>
      </c>
      <c r="I71" s="463">
        <f>'T1.1-T1.2'!P2</f>
        <v>2007</v>
      </c>
      <c r="J71" s="463">
        <f>'T1.1-T1.2'!Q2</f>
        <v>2008</v>
      </c>
      <c r="K71" s="463">
        <f>'T1.1-T1.2'!R2</f>
        <v>2009</v>
      </c>
      <c r="L71" s="463">
        <f>'T1.1-T1.2'!S2</f>
        <v>2010</v>
      </c>
      <c r="M71" s="463">
        <f>'T1.1-T1.2'!T2</f>
        <v>2011</v>
      </c>
      <c r="N71" s="463">
        <f>'T1.1-T1.2'!U2</f>
        <v>2012</v>
      </c>
    </row>
    <row r="72" spans="1:5" ht="15">
      <c r="A72" s="79" t="str">
        <f>'T1.1-T1.2'!A9</f>
        <v>Crown and exempt 2</v>
      </c>
      <c r="B72" s="464">
        <f>'T1.1-T1.2'!I9</f>
        <v>20.759</v>
      </c>
      <c r="C72" s="464">
        <f>'T1.1-T1.2'!J9</f>
        <v>19</v>
      </c>
      <c r="D72" s="464">
        <f>'T1.1-T1.2'!K9</f>
        <v>19.897</v>
      </c>
      <c r="E72" s="464"/>
    </row>
    <row r="73" spans="1:14" ht="15">
      <c r="A73" s="79" t="s">
        <v>566</v>
      </c>
      <c r="B73" s="464"/>
      <c r="C73" s="464"/>
      <c r="D73" s="464"/>
      <c r="E73" s="464">
        <f>'T1.1-T1.2'!L9</f>
        <v>21.966</v>
      </c>
      <c r="F73" s="464">
        <f>'T1.1-T1.2'!M9</f>
        <v>23.789</v>
      </c>
      <c r="G73" s="464">
        <f>'T1.1-T1.2'!N9</f>
        <v>25.988</v>
      </c>
      <c r="H73" s="464">
        <f>'T1.1-T1.2'!O9</f>
        <v>25.257</v>
      </c>
      <c r="I73" s="464">
        <f>'T1.1-T1.2'!P9</f>
        <v>28.414</v>
      </c>
      <c r="J73" s="464">
        <f>'T1.1-T1.2'!Q9</f>
        <v>31.585</v>
      </c>
      <c r="K73" s="464">
        <f>'T1.1-T1.2'!R9</f>
        <v>30.002</v>
      </c>
      <c r="L73" s="464">
        <f>'T1.1-T1.2'!S9</f>
        <v>32.357</v>
      </c>
      <c r="M73" s="464">
        <f>'T1.1-T1.2'!T9</f>
        <v>34.4</v>
      </c>
      <c r="N73" s="464">
        <f>'T1.1-T1.2'!U9</f>
        <v>31.861</v>
      </c>
    </row>
    <row r="74" spans="1:14" ht="15">
      <c r="A74" s="79" t="str">
        <f>'T1.1-T1.2'!A10</f>
        <v>Other vehicles 2</v>
      </c>
      <c r="B74" s="464">
        <f>'T1.1-T1.2'!I10</f>
        <v>3.4499999999999886</v>
      </c>
      <c r="C74" s="464">
        <f>'T1.1-T1.2'!J10</f>
        <v>3.9</v>
      </c>
      <c r="D74" s="464">
        <f>'T1.1-T1.2'!K10</f>
        <v>4.36</v>
      </c>
      <c r="E74" s="464"/>
      <c r="F74" s="464"/>
      <c r="G74" s="464"/>
      <c r="H74" s="464"/>
      <c r="I74" s="464"/>
      <c r="J74" s="464"/>
      <c r="K74" s="464"/>
      <c r="L74" s="464"/>
      <c r="M74" s="464"/>
      <c r="N74" s="464"/>
    </row>
    <row r="75" spans="1:14" ht="15">
      <c r="A75" s="1" t="s">
        <v>567</v>
      </c>
      <c r="B75" s="1"/>
      <c r="C75" s="1"/>
      <c r="D75" s="1"/>
      <c r="E75" s="464">
        <f>'T1.1-T1.2'!L10</f>
        <v>1.22</v>
      </c>
      <c r="F75" s="464">
        <f>'T1.1-T1.2'!M10</f>
        <v>1.139</v>
      </c>
      <c r="G75" s="464">
        <f>'T1.1-T1.2'!N10</f>
        <v>1.231</v>
      </c>
      <c r="H75" s="464">
        <f>'T1.1-T1.2'!O10</f>
        <v>1.16</v>
      </c>
      <c r="I75" s="464">
        <f>'T1.1-T1.2'!P10</f>
        <v>1.554</v>
      </c>
      <c r="J75" s="464">
        <f>'T1.1-T1.2'!Q10</f>
        <v>1.521</v>
      </c>
      <c r="K75" s="464">
        <f>'T1.1-T1.2'!R10</f>
        <v>0.778</v>
      </c>
      <c r="L75" s="464">
        <f>'T1.1-T1.2'!S10</f>
        <v>0.72</v>
      </c>
      <c r="M75" s="464">
        <f>'T1.1-T1.2'!T10</f>
        <v>0.856</v>
      </c>
      <c r="N75" s="464">
        <f>'T1.1-T1.2'!U10</f>
        <v>1.16</v>
      </c>
    </row>
    <row r="76" spans="1:12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2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1:12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12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1:12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12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12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1:12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12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2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12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12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2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2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2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2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2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7" r:id="rId2"/>
  <headerFooter alignWithMargins="0">
    <oddHeader>&amp;C&amp;14 &amp;R&amp;"Arial,Bold"&amp;12ROAD TRANSPORT VEHICLES</oddHeader>
    <oddFooter xml:space="preserve">&amp;C&amp;14 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34"/>
  <sheetViews>
    <sheetView zoomScale="70" zoomScaleNormal="70" zoomScalePageLayoutView="0" workbookViewId="0" topLeftCell="A1">
      <selection activeCell="A1" sqref="A1"/>
    </sheetView>
  </sheetViews>
  <sheetFormatPr defaultColWidth="9.140625" defaultRowHeight="12.75"/>
  <cols>
    <col min="1" max="1" width="17.7109375" style="0" customWidth="1"/>
    <col min="2" max="2" width="12.28125" style="0" hidden="1" customWidth="1"/>
    <col min="3" max="3" width="0.13671875" style="0" hidden="1" customWidth="1"/>
    <col min="4" max="4" width="12.421875" style="0" customWidth="1"/>
    <col min="5" max="5" width="13.140625" style="0" customWidth="1"/>
    <col min="7" max="7" width="9.7109375" style="0" bestFit="1" customWidth="1"/>
    <col min="8" max="11" width="9.7109375" style="0" customWidth="1"/>
    <col min="12" max="15" width="10.8515625" style="1" customWidth="1"/>
    <col min="16" max="16" width="12.28125" style="1" customWidth="1"/>
    <col min="17" max="17" width="11.28125" style="1" customWidth="1"/>
    <col min="18" max="18" width="17.00390625" style="1" customWidth="1"/>
    <col min="19" max="19" width="10.8515625" style="1" customWidth="1"/>
    <col min="20" max="20" width="11.00390625" style="1" customWidth="1"/>
  </cols>
  <sheetData>
    <row r="1" spans="1:20" s="102" customFormat="1" ht="18.75" thickBot="1">
      <c r="A1" s="101" t="s">
        <v>271</v>
      </c>
      <c r="B1" s="101"/>
      <c r="E1" s="12"/>
      <c r="F1" s="12"/>
      <c r="G1" s="12"/>
      <c r="H1" s="12"/>
      <c r="I1" s="12"/>
      <c r="J1" s="12"/>
      <c r="K1" s="12"/>
      <c r="L1" s="101"/>
      <c r="M1" s="101"/>
      <c r="N1" s="101"/>
      <c r="O1" s="101"/>
      <c r="P1" s="101"/>
      <c r="Q1" s="103"/>
      <c r="R1" s="103"/>
      <c r="S1" s="103"/>
      <c r="T1" s="103"/>
    </row>
    <row r="2" spans="1:26" ht="26.25" customHeight="1">
      <c r="A2" s="1"/>
      <c r="B2" s="1"/>
      <c r="C2" s="1"/>
      <c r="D2" s="122" t="s">
        <v>255</v>
      </c>
      <c r="E2" s="611" t="s">
        <v>213</v>
      </c>
      <c r="F2" s="612"/>
      <c r="P2" s="155" t="s">
        <v>257</v>
      </c>
      <c r="Q2" s="19" t="s">
        <v>300</v>
      </c>
      <c r="R2" s="610"/>
      <c r="S2" s="610"/>
      <c r="T2" s="610"/>
      <c r="X2" s="1"/>
      <c r="Y2" s="1"/>
      <c r="Z2" s="1"/>
    </row>
    <row r="3" spans="1:20" ht="43.5" customHeight="1" thickBot="1">
      <c r="A3" s="12" t="s">
        <v>212</v>
      </c>
      <c r="B3" s="12"/>
      <c r="C3" s="12"/>
      <c r="D3" s="174" t="s">
        <v>256</v>
      </c>
      <c r="E3" s="12">
        <v>2000</v>
      </c>
      <c r="F3" s="12">
        <v>2001</v>
      </c>
      <c r="G3" s="12">
        <v>2004</v>
      </c>
      <c r="H3" s="12">
        <v>2005</v>
      </c>
      <c r="I3" s="12">
        <v>2006</v>
      </c>
      <c r="J3" s="12">
        <v>2007</v>
      </c>
      <c r="K3" s="12">
        <v>2008</v>
      </c>
      <c r="L3" s="12">
        <v>2009</v>
      </c>
      <c r="M3" s="12">
        <v>2010</v>
      </c>
      <c r="N3" s="12">
        <v>2011</v>
      </c>
      <c r="O3" s="12">
        <v>2012</v>
      </c>
      <c r="P3" s="607" t="s">
        <v>698</v>
      </c>
      <c r="Q3" s="218"/>
      <c r="R3" s="156"/>
      <c r="S3" s="157"/>
      <c r="T3" s="157"/>
    </row>
    <row r="4" spans="1:19" ht="16.5" customHeight="1">
      <c r="A4" s="1"/>
      <c r="B4" s="1"/>
      <c r="C4" s="1"/>
      <c r="D4" s="38"/>
      <c r="P4"/>
      <c r="Q4"/>
      <c r="R4" s="215"/>
      <c r="S4" s="216"/>
    </row>
    <row r="5" spans="1:20" ht="16.5" customHeight="1">
      <c r="A5" s="53" t="s">
        <v>11</v>
      </c>
      <c r="B5" s="53"/>
      <c r="C5" s="53"/>
      <c r="D5" s="202">
        <f>'T1.3'!L5-'T1.3'!M5</f>
        <v>87.625</v>
      </c>
      <c r="E5" s="173">
        <v>211250</v>
      </c>
      <c r="G5" s="173">
        <v>203450</v>
      </c>
      <c r="H5" s="173">
        <v>202370</v>
      </c>
      <c r="I5" s="173">
        <v>202090</v>
      </c>
      <c r="J5" s="241">
        <v>209260</v>
      </c>
      <c r="K5" s="241">
        <v>210400</v>
      </c>
      <c r="L5" s="241">
        <v>213810</v>
      </c>
      <c r="M5" s="241">
        <v>217120</v>
      </c>
      <c r="N5" s="241">
        <v>220420</v>
      </c>
      <c r="O5" s="241">
        <v>224970</v>
      </c>
      <c r="P5" s="606">
        <f>'T1.3'!P5</f>
        <v>489.8863397179541</v>
      </c>
      <c r="Q5" s="323">
        <f>'T1.3'!K5</f>
        <v>107.827</v>
      </c>
      <c r="R5" s="322"/>
      <c r="S5" s="385"/>
      <c r="T5" s="386"/>
    </row>
    <row r="6" spans="1:20" ht="16.5" customHeight="1">
      <c r="A6" s="53" t="s">
        <v>12</v>
      </c>
      <c r="B6" s="53"/>
      <c r="C6" s="53"/>
      <c r="D6" s="202">
        <f>'T1.3'!L6-'T1.3'!M6</f>
        <v>132.754</v>
      </c>
      <c r="E6" s="173">
        <v>227200</v>
      </c>
      <c r="G6" s="173">
        <v>232850</v>
      </c>
      <c r="H6" s="173">
        <v>235440</v>
      </c>
      <c r="I6" s="173">
        <v>238770</v>
      </c>
      <c r="J6" s="241">
        <v>239160</v>
      </c>
      <c r="K6" s="241">
        <v>241460</v>
      </c>
      <c r="L6" s="241">
        <v>243510</v>
      </c>
      <c r="M6" s="241">
        <v>245780</v>
      </c>
      <c r="N6" s="241">
        <v>247600</v>
      </c>
      <c r="O6" s="241">
        <v>255540</v>
      </c>
      <c r="P6" s="606">
        <f>'T1.3'!P6</f>
        <v>677.2646232751251</v>
      </c>
      <c r="Q6" s="323">
        <f>'T1.3'!K6</f>
        <v>177.14100000000002</v>
      </c>
      <c r="R6" s="322"/>
      <c r="S6" s="385"/>
      <c r="T6" s="386"/>
    </row>
    <row r="7" spans="1:20" ht="16.5" customHeight="1">
      <c r="A7" s="53" t="s">
        <v>13</v>
      </c>
      <c r="B7" s="53"/>
      <c r="C7" s="53"/>
      <c r="D7" s="202">
        <f>'T1.3'!L7-'T1.3'!M7</f>
        <v>52.918</v>
      </c>
      <c r="E7" s="173">
        <v>109180</v>
      </c>
      <c r="G7" s="173">
        <v>108560</v>
      </c>
      <c r="H7" s="173">
        <v>109170</v>
      </c>
      <c r="I7" s="173">
        <v>109930</v>
      </c>
      <c r="J7" s="241">
        <v>109870</v>
      </c>
      <c r="K7" s="241">
        <v>110310</v>
      </c>
      <c r="L7" s="241">
        <v>110250</v>
      </c>
      <c r="M7" s="241">
        <v>110570</v>
      </c>
      <c r="N7" s="241">
        <v>110630</v>
      </c>
      <c r="O7" s="241">
        <v>116210</v>
      </c>
      <c r="P7" s="606">
        <f>'T1.3'!P7</f>
        <v>587.8017145930214</v>
      </c>
      <c r="Q7" s="323">
        <f>'T1.3'!K7</f>
        <v>68.645</v>
      </c>
      <c r="R7" s="322"/>
      <c r="S7" s="385"/>
      <c r="T7" s="386"/>
    </row>
    <row r="8" spans="1:20" ht="16.5" customHeight="1">
      <c r="A8" s="53" t="s">
        <v>14</v>
      </c>
      <c r="B8" s="53"/>
      <c r="C8" s="53"/>
      <c r="D8" s="202">
        <f>'T1.3'!L8-'T1.3'!M8</f>
        <v>39.239</v>
      </c>
      <c r="E8" s="173">
        <v>88790</v>
      </c>
      <c r="G8" s="173">
        <v>91190</v>
      </c>
      <c r="H8" s="173">
        <v>90870</v>
      </c>
      <c r="I8" s="173">
        <v>91390</v>
      </c>
      <c r="J8" s="241">
        <v>91350</v>
      </c>
      <c r="K8" s="241">
        <v>90500</v>
      </c>
      <c r="L8" s="241">
        <v>90040</v>
      </c>
      <c r="M8" s="241">
        <v>89200</v>
      </c>
      <c r="N8" s="241">
        <v>89590</v>
      </c>
      <c r="O8" s="241">
        <v>86900</v>
      </c>
      <c r="P8" s="606">
        <f>'T1.3'!P8</f>
        <v>571.6853118600147</v>
      </c>
      <c r="Q8" s="323">
        <f>'T1.3'!K8</f>
        <v>51.736</v>
      </c>
      <c r="R8" s="322"/>
      <c r="S8" s="385"/>
      <c r="T8" s="386"/>
    </row>
    <row r="9" spans="1:20" ht="16.5" customHeight="1">
      <c r="A9" s="53" t="s">
        <v>15</v>
      </c>
      <c r="B9" s="53"/>
      <c r="C9" s="53"/>
      <c r="D9" s="202">
        <f>'T1.3'!L9-'T1.3'!M9</f>
        <v>22.89</v>
      </c>
      <c r="E9" s="173">
        <v>48460</v>
      </c>
      <c r="G9" s="173">
        <v>48240</v>
      </c>
      <c r="H9" s="173">
        <v>48630</v>
      </c>
      <c r="I9" s="173">
        <v>48900</v>
      </c>
      <c r="J9" s="241">
        <v>49900</v>
      </c>
      <c r="K9" s="241">
        <v>50480</v>
      </c>
      <c r="L9" s="241">
        <v>50540</v>
      </c>
      <c r="M9" s="241">
        <v>50630</v>
      </c>
      <c r="N9" s="241">
        <v>50770</v>
      </c>
      <c r="O9" s="241">
        <v>51280</v>
      </c>
      <c r="P9" s="606">
        <f>'T1.3'!P9</f>
        <v>579.3788580246913</v>
      </c>
      <c r="Q9" s="323">
        <f>'T1.3'!K9</f>
        <v>27.437000000000005</v>
      </c>
      <c r="R9" s="322"/>
      <c r="S9" s="385"/>
      <c r="T9" s="386"/>
    </row>
    <row r="10" spans="1:20" ht="16.5" customHeight="1">
      <c r="A10" s="53" t="s">
        <v>16</v>
      </c>
      <c r="B10" s="53"/>
      <c r="C10" s="53"/>
      <c r="D10" s="202">
        <f>'T1.3'!L10-'T1.3'!M10</f>
        <v>68.178</v>
      </c>
      <c r="E10" s="173">
        <v>145800</v>
      </c>
      <c r="G10" s="173">
        <v>147930</v>
      </c>
      <c r="H10" s="173">
        <v>148340</v>
      </c>
      <c r="I10" s="173">
        <v>148030</v>
      </c>
      <c r="J10" s="241">
        <v>148300</v>
      </c>
      <c r="K10" s="241">
        <v>148580</v>
      </c>
      <c r="L10" s="241">
        <v>148510</v>
      </c>
      <c r="M10" s="241">
        <v>148190</v>
      </c>
      <c r="N10" s="241">
        <v>148060</v>
      </c>
      <c r="O10" s="241">
        <v>150830</v>
      </c>
      <c r="P10" s="606">
        <f>'T1.3'!P10</f>
        <v>584.2067191769812</v>
      </c>
      <c r="Q10" s="323">
        <f>'T1.3'!K10</f>
        <v>95.075</v>
      </c>
      <c r="R10" s="322"/>
      <c r="S10" s="385"/>
      <c r="T10" s="386"/>
    </row>
    <row r="11" spans="1:20" ht="16.5" customHeight="1">
      <c r="A11" s="53" t="s">
        <v>17</v>
      </c>
      <c r="B11" s="53"/>
      <c r="C11" s="53"/>
      <c r="D11" s="202">
        <f>'T1.3'!L11-'T1.3'!M11</f>
        <v>47.343</v>
      </c>
      <c r="E11" s="173">
        <v>142700</v>
      </c>
      <c r="G11" s="173">
        <v>141870</v>
      </c>
      <c r="H11" s="173">
        <v>142170</v>
      </c>
      <c r="I11" s="173">
        <v>142160</v>
      </c>
      <c r="J11" s="241">
        <v>142150</v>
      </c>
      <c r="K11" s="241">
        <v>142470</v>
      </c>
      <c r="L11" s="241">
        <v>143390</v>
      </c>
      <c r="M11" s="241">
        <v>144290</v>
      </c>
      <c r="N11" s="241">
        <v>145570</v>
      </c>
      <c r="O11" s="241">
        <v>147800</v>
      </c>
      <c r="P11" s="606">
        <f>'T1.3'!P11</f>
        <v>417.02193691707095</v>
      </c>
      <c r="Q11" s="323">
        <f>'T1.3'!K11</f>
        <v>58.20700000000001</v>
      </c>
      <c r="R11" s="322"/>
      <c r="S11" s="385"/>
      <c r="T11" s="386"/>
    </row>
    <row r="12" spans="1:20" ht="16.5" customHeight="1">
      <c r="A12" s="53" t="s">
        <v>18</v>
      </c>
      <c r="B12" s="53"/>
      <c r="C12" s="53"/>
      <c r="D12" s="202">
        <f>'T1.3'!L12-'T1.3'!M12</f>
        <v>49.929</v>
      </c>
      <c r="E12" s="173">
        <v>120630</v>
      </c>
      <c r="G12" s="173">
        <v>119720</v>
      </c>
      <c r="H12" s="173">
        <v>119400</v>
      </c>
      <c r="I12" s="173">
        <v>119290</v>
      </c>
      <c r="J12" s="241">
        <v>119570</v>
      </c>
      <c r="K12" s="241">
        <v>119920</v>
      </c>
      <c r="L12" s="241">
        <v>120210</v>
      </c>
      <c r="M12" s="241">
        <v>120240</v>
      </c>
      <c r="N12" s="241">
        <v>120200</v>
      </c>
      <c r="O12" s="241">
        <v>122720</v>
      </c>
      <c r="P12" s="606">
        <f>'T1.3'!P12</f>
        <v>530.852312043082</v>
      </c>
      <c r="Q12" s="323">
        <f>'T1.3'!K12</f>
        <v>62.827999999999996</v>
      </c>
      <c r="R12" s="322"/>
      <c r="S12" s="385"/>
      <c r="T12" s="386"/>
    </row>
    <row r="13" spans="1:20" ht="16.5" customHeight="1">
      <c r="A13" s="53" t="s">
        <v>19</v>
      </c>
      <c r="B13" s="53"/>
      <c r="C13" s="53"/>
      <c r="D13" s="202">
        <f>'T1.3'!L13-'T1.3'!M13</f>
        <v>49.52</v>
      </c>
      <c r="E13" s="173">
        <v>110760</v>
      </c>
      <c r="G13" s="173">
        <v>106550</v>
      </c>
      <c r="H13" s="173">
        <v>105960</v>
      </c>
      <c r="I13" s="173">
        <v>105460</v>
      </c>
      <c r="J13" s="241">
        <v>104850</v>
      </c>
      <c r="K13" s="241">
        <v>104720</v>
      </c>
      <c r="L13" s="241">
        <v>104680</v>
      </c>
      <c r="M13" s="241">
        <v>104580</v>
      </c>
      <c r="N13" s="241">
        <v>104570</v>
      </c>
      <c r="O13" s="241">
        <v>105880</v>
      </c>
      <c r="P13" s="606">
        <f>'T1.3'!P13</f>
        <v>597.5226796929519</v>
      </c>
      <c r="Q13" s="323">
        <f>'T1.3'!K13</f>
        <v>56.349000000000004</v>
      </c>
      <c r="R13" s="322"/>
      <c r="S13" s="385"/>
      <c r="T13" s="386"/>
    </row>
    <row r="14" spans="1:20" ht="16.5" customHeight="1">
      <c r="A14" s="53" t="s">
        <v>20</v>
      </c>
      <c r="B14" s="53"/>
      <c r="C14" s="53"/>
      <c r="D14" s="202">
        <f>'T1.3'!L14-'T1.3'!M14</f>
        <v>43.927</v>
      </c>
      <c r="E14" s="173">
        <v>91280</v>
      </c>
      <c r="G14" s="173">
        <v>91580</v>
      </c>
      <c r="H14" s="173">
        <v>91800</v>
      </c>
      <c r="I14" s="173">
        <v>92830</v>
      </c>
      <c r="J14" s="241">
        <v>94440</v>
      </c>
      <c r="K14" s="241">
        <v>96100</v>
      </c>
      <c r="L14" s="241">
        <v>96830</v>
      </c>
      <c r="M14" s="241">
        <v>97500</v>
      </c>
      <c r="N14" s="241">
        <v>98170</v>
      </c>
      <c r="O14" s="241">
        <v>100850</v>
      </c>
      <c r="P14" s="606">
        <f>'T1.3'!P14</f>
        <v>574.0584945810857</v>
      </c>
      <c r="Q14" s="323">
        <f>'T1.3'!K14</f>
        <v>55.354</v>
      </c>
      <c r="R14" s="322"/>
      <c r="S14" s="385"/>
      <c r="T14" s="386"/>
    </row>
    <row r="15" spans="1:20" ht="16.5" customHeight="1">
      <c r="A15" s="53" t="s">
        <v>21</v>
      </c>
      <c r="B15" s="53"/>
      <c r="C15" s="53"/>
      <c r="D15" s="202">
        <f>'T1.3'!L15-'T1.3'!M15</f>
        <v>42.672</v>
      </c>
      <c r="E15" s="173">
        <v>89790</v>
      </c>
      <c r="G15" s="173">
        <v>89610</v>
      </c>
      <c r="H15" s="173">
        <v>89600</v>
      </c>
      <c r="I15" s="173">
        <v>89290</v>
      </c>
      <c r="J15" s="241">
        <v>89260</v>
      </c>
      <c r="K15" s="241">
        <v>89220</v>
      </c>
      <c r="L15" s="241">
        <v>89240</v>
      </c>
      <c r="M15" s="241">
        <v>89540</v>
      </c>
      <c r="N15" s="241">
        <v>89850</v>
      </c>
      <c r="O15" s="241">
        <v>91030</v>
      </c>
      <c r="P15" s="606">
        <f>'T1.3'!P15</f>
        <v>615.573873034848</v>
      </c>
      <c r="Q15" s="323">
        <f>'T1.3'!K15</f>
        <v>48.252</v>
      </c>
      <c r="R15" s="322"/>
      <c r="S15" s="385"/>
      <c r="T15" s="386"/>
    </row>
    <row r="16" spans="1:20" ht="16.5" customHeight="1">
      <c r="A16" s="53" t="s">
        <v>22</v>
      </c>
      <c r="B16" s="53"/>
      <c r="C16" s="53"/>
      <c r="D16" s="202">
        <f>'T1.3'!L16-'T1.3'!M16</f>
        <v>154.292</v>
      </c>
      <c r="E16" s="173">
        <v>453430</v>
      </c>
      <c r="G16" s="173">
        <v>453670</v>
      </c>
      <c r="H16" s="173">
        <v>457830</v>
      </c>
      <c r="I16" s="173">
        <v>463510</v>
      </c>
      <c r="J16" s="241">
        <v>468070</v>
      </c>
      <c r="K16" s="241">
        <v>471650</v>
      </c>
      <c r="L16" s="241">
        <v>477660</v>
      </c>
      <c r="M16" s="241">
        <v>486120</v>
      </c>
      <c r="N16" s="241">
        <v>495360</v>
      </c>
      <c r="O16" s="241">
        <v>482640</v>
      </c>
      <c r="P16" s="606">
        <f>'T1.3'!P16</f>
        <v>402.25678183700853</v>
      </c>
      <c r="Q16" s="323">
        <f>'T1.3'!K16</f>
        <v>184.14600000000004</v>
      </c>
      <c r="R16" s="322"/>
      <c r="S16" s="385"/>
      <c r="T16" s="386"/>
    </row>
    <row r="17" spans="1:20" ht="16.5" customHeight="1">
      <c r="A17" s="53" t="s">
        <v>23</v>
      </c>
      <c r="B17" s="53"/>
      <c r="C17" s="53"/>
      <c r="D17" s="202">
        <f>'T1.3'!L17-'T1.3'!M17</f>
        <v>12.083</v>
      </c>
      <c r="E17" s="173">
        <v>27180</v>
      </c>
      <c r="G17" s="173">
        <v>26260</v>
      </c>
      <c r="H17" s="173">
        <v>26370</v>
      </c>
      <c r="I17" s="173">
        <v>26350</v>
      </c>
      <c r="J17" s="241">
        <v>26300</v>
      </c>
      <c r="K17" s="241">
        <v>26200</v>
      </c>
      <c r="L17" s="241">
        <v>26180</v>
      </c>
      <c r="M17" s="241">
        <v>26190</v>
      </c>
      <c r="N17" s="241">
        <v>26080</v>
      </c>
      <c r="O17" s="241">
        <v>27560</v>
      </c>
      <c r="P17" s="606">
        <f>'T1.3'!P17</f>
        <v>557.4755822689707</v>
      </c>
      <c r="Q17" s="323">
        <f>'T1.3'!K17</f>
        <v>17.233999999999998</v>
      </c>
      <c r="R17" s="322"/>
      <c r="S17" s="385"/>
      <c r="T17" s="386"/>
    </row>
    <row r="18" spans="1:20" ht="16.5" customHeight="1">
      <c r="A18" s="53" t="s">
        <v>24</v>
      </c>
      <c r="B18" s="53"/>
      <c r="C18" s="53"/>
      <c r="D18" s="202">
        <f>'T1.3'!L18-'T1.3'!M18</f>
        <v>68.278</v>
      </c>
      <c r="E18" s="173">
        <v>144320</v>
      </c>
      <c r="G18" s="173">
        <v>147460</v>
      </c>
      <c r="H18" s="173">
        <v>149150</v>
      </c>
      <c r="I18" s="173">
        <v>149680</v>
      </c>
      <c r="J18" s="241">
        <v>150720</v>
      </c>
      <c r="K18" s="241">
        <v>151570</v>
      </c>
      <c r="L18" s="241">
        <v>152480</v>
      </c>
      <c r="M18" s="241">
        <v>153280</v>
      </c>
      <c r="N18" s="241">
        <v>154380</v>
      </c>
      <c r="O18" s="241">
        <v>156800</v>
      </c>
      <c r="P18" s="606">
        <f>'T1.3'!P18</f>
        <v>568.9038119691883</v>
      </c>
      <c r="Q18" s="323">
        <f>'T1.3'!K18</f>
        <v>83.176</v>
      </c>
      <c r="R18" s="322"/>
      <c r="S18" s="385"/>
      <c r="T18" s="386"/>
    </row>
    <row r="19" spans="1:20" ht="16.5" customHeight="1">
      <c r="A19" s="53" t="s">
        <v>25</v>
      </c>
      <c r="B19" s="53"/>
      <c r="C19" s="53"/>
      <c r="D19" s="202">
        <f>'T1.3'!L19-'T1.3'!M19</f>
        <v>158.49</v>
      </c>
      <c r="E19" s="173">
        <v>350400</v>
      </c>
      <c r="G19" s="173">
        <v>354600</v>
      </c>
      <c r="H19" s="173">
        <v>356740</v>
      </c>
      <c r="I19" s="173">
        <v>358930</v>
      </c>
      <c r="J19" s="241">
        <v>360500</v>
      </c>
      <c r="K19" s="241">
        <v>361890</v>
      </c>
      <c r="L19" s="241">
        <v>363460</v>
      </c>
      <c r="M19" s="241">
        <v>365020</v>
      </c>
      <c r="N19" s="241">
        <v>367370</v>
      </c>
      <c r="O19" s="241">
        <v>366220</v>
      </c>
      <c r="P19" s="606">
        <f>'T1.3'!P19</f>
        <v>559.8989053682997</v>
      </c>
      <c r="Q19" s="323">
        <f>'T1.3'!K19</f>
        <v>193.279</v>
      </c>
      <c r="R19" s="322"/>
      <c r="S19" s="385"/>
      <c r="T19" s="386"/>
    </row>
    <row r="20" spans="1:20" ht="16.5" customHeight="1">
      <c r="A20" s="53" t="s">
        <v>26</v>
      </c>
      <c r="B20" s="53"/>
      <c r="C20" s="53"/>
      <c r="D20" s="202">
        <f>'T1.3'!L20-'T1.3'!M20</f>
        <v>153.892</v>
      </c>
      <c r="E20" s="173">
        <v>609370</v>
      </c>
      <c r="G20" s="173">
        <v>577670</v>
      </c>
      <c r="H20" s="173">
        <v>578790</v>
      </c>
      <c r="I20" s="173">
        <v>580690</v>
      </c>
      <c r="J20" s="241">
        <v>581940</v>
      </c>
      <c r="K20" s="241">
        <v>584240</v>
      </c>
      <c r="L20" s="241">
        <v>588470</v>
      </c>
      <c r="M20" s="241">
        <v>592820</v>
      </c>
      <c r="N20" s="241">
        <v>598830</v>
      </c>
      <c r="O20" s="241">
        <v>595080</v>
      </c>
      <c r="P20" s="606">
        <f>'T1.3'!P20</f>
        <v>422.23746924657144</v>
      </c>
      <c r="Q20" s="323">
        <f>'T1.3'!K20</f>
        <v>241.37400000000002</v>
      </c>
      <c r="R20" s="322"/>
      <c r="S20" s="385"/>
      <c r="T20" s="386"/>
    </row>
    <row r="21" spans="1:20" ht="16.5" customHeight="1">
      <c r="A21" s="53" t="s">
        <v>27</v>
      </c>
      <c r="B21" s="53"/>
      <c r="C21" s="53"/>
      <c r="D21" s="202">
        <f>'T1.3'!L21-'T1.3'!M21</f>
        <v>102.266</v>
      </c>
      <c r="E21" s="173">
        <v>208600</v>
      </c>
      <c r="G21" s="173">
        <v>211340</v>
      </c>
      <c r="H21" s="173">
        <v>213590</v>
      </c>
      <c r="I21" s="173">
        <v>215310</v>
      </c>
      <c r="J21" s="241">
        <v>217440</v>
      </c>
      <c r="K21" s="241">
        <v>219400</v>
      </c>
      <c r="L21" s="241">
        <v>220490</v>
      </c>
      <c r="M21" s="241">
        <v>221630</v>
      </c>
      <c r="N21" s="241">
        <v>222370</v>
      </c>
      <c r="O21" s="241">
        <v>232910</v>
      </c>
      <c r="P21" s="606">
        <f>'T1.3'!P21</f>
        <v>571.2647504901416</v>
      </c>
      <c r="Q21" s="323">
        <f>'T1.3'!K21</f>
        <v>140.413</v>
      </c>
      <c r="R21" s="322"/>
      <c r="S21" s="385"/>
      <c r="T21" s="386"/>
    </row>
    <row r="22" spans="1:20" ht="16.5" customHeight="1">
      <c r="A22" s="53" t="s">
        <v>28</v>
      </c>
      <c r="B22" s="53"/>
      <c r="C22" s="53"/>
      <c r="D22" s="202">
        <f>'T1.3'!L22-'T1.3'!M22</f>
        <v>30.435</v>
      </c>
      <c r="E22" s="173">
        <v>84600</v>
      </c>
      <c r="G22" s="173">
        <v>82430</v>
      </c>
      <c r="H22" s="173">
        <v>82130</v>
      </c>
      <c r="I22" s="173">
        <v>81540</v>
      </c>
      <c r="J22" s="241">
        <v>81080</v>
      </c>
      <c r="K22" s="241">
        <v>80780</v>
      </c>
      <c r="L22" s="241">
        <v>80210</v>
      </c>
      <c r="M22" s="241">
        <v>79770</v>
      </c>
      <c r="N22" s="241">
        <v>79220</v>
      </c>
      <c r="O22" s="241">
        <v>80680</v>
      </c>
      <c r="P22" s="606">
        <f>'T1.3'!P22</f>
        <v>483.14369359852714</v>
      </c>
      <c r="Q22" s="323">
        <f>'T1.3'!K22</f>
        <v>35.317</v>
      </c>
      <c r="R22" s="322"/>
      <c r="S22" s="385"/>
      <c r="T22" s="386"/>
    </row>
    <row r="23" spans="1:20" ht="16.5" customHeight="1">
      <c r="A23" s="53" t="s">
        <v>29</v>
      </c>
      <c r="B23" s="53"/>
      <c r="C23" s="53"/>
      <c r="D23" s="202">
        <f>'T1.3'!L23-'T1.3'!M23</f>
        <v>35.241</v>
      </c>
      <c r="E23" s="173">
        <v>82200</v>
      </c>
      <c r="G23" s="173">
        <v>79610</v>
      </c>
      <c r="H23" s="173">
        <v>79190</v>
      </c>
      <c r="I23" s="173">
        <v>79290</v>
      </c>
      <c r="J23" s="241">
        <v>79510</v>
      </c>
      <c r="K23" s="241">
        <v>80560</v>
      </c>
      <c r="L23" s="241">
        <v>80810</v>
      </c>
      <c r="M23" s="241">
        <v>81140</v>
      </c>
      <c r="N23" s="241">
        <v>82370</v>
      </c>
      <c r="O23" s="241">
        <v>84240</v>
      </c>
      <c r="P23" s="606">
        <f>'T1.3'!P23</f>
        <v>554.2784163473818</v>
      </c>
      <c r="Q23" s="323">
        <f>'T1.3'!K23</f>
        <v>44.193999999999996</v>
      </c>
      <c r="R23" s="322"/>
      <c r="S23" s="385"/>
      <c r="T23" s="386"/>
    </row>
    <row r="24" spans="1:20" ht="16.5" customHeight="1">
      <c r="A24" s="53" t="s">
        <v>30</v>
      </c>
      <c r="B24" s="53"/>
      <c r="C24" s="53"/>
      <c r="D24" s="202">
        <f>'T1.3'!L24-'T1.3'!M24</f>
        <v>41.45</v>
      </c>
      <c r="E24" s="173">
        <v>84950</v>
      </c>
      <c r="G24" s="173">
        <v>87720</v>
      </c>
      <c r="H24" s="173">
        <v>88120</v>
      </c>
      <c r="I24" s="173">
        <v>89030</v>
      </c>
      <c r="J24" s="241">
        <v>86870</v>
      </c>
      <c r="K24" s="241">
        <v>87770</v>
      </c>
      <c r="L24" s="241">
        <v>87660</v>
      </c>
      <c r="M24" s="241">
        <v>87720</v>
      </c>
      <c r="N24" s="241">
        <v>87260</v>
      </c>
      <c r="O24" s="241">
        <v>92910</v>
      </c>
      <c r="P24" s="606">
        <f>'T1.3'!P24</f>
        <v>581.1537179059686</v>
      </c>
      <c r="Q24" s="323">
        <f>'T1.3'!K24</f>
        <v>54.738</v>
      </c>
      <c r="R24" s="322"/>
      <c r="S24" s="385"/>
      <c r="T24" s="386"/>
    </row>
    <row r="25" spans="1:20" ht="16.5" customHeight="1">
      <c r="A25" s="53" t="s">
        <v>31</v>
      </c>
      <c r="B25" s="53"/>
      <c r="C25" s="53"/>
      <c r="D25" s="202">
        <f>'T1.3'!L25-'T1.3'!M25</f>
        <v>53.998000000000005</v>
      </c>
      <c r="E25" s="173">
        <v>138850</v>
      </c>
      <c r="G25" s="173">
        <v>136020</v>
      </c>
      <c r="H25" s="173">
        <v>135830</v>
      </c>
      <c r="I25" s="173">
        <v>135490</v>
      </c>
      <c r="J25" s="241">
        <v>135760</v>
      </c>
      <c r="K25" s="241">
        <v>135920</v>
      </c>
      <c r="L25" s="241">
        <v>135510</v>
      </c>
      <c r="M25" s="241">
        <v>135180</v>
      </c>
      <c r="N25" s="241">
        <v>135130</v>
      </c>
      <c r="O25" s="241">
        <v>137560</v>
      </c>
      <c r="P25" s="606">
        <f>'T1.3'!P25</f>
        <v>520.1769626193334</v>
      </c>
      <c r="Q25" s="323">
        <f>'T1.3'!K25</f>
        <v>67.138</v>
      </c>
      <c r="R25" s="322"/>
      <c r="S25" s="385"/>
      <c r="T25" s="386"/>
    </row>
    <row r="26" spans="1:20" ht="16.5" customHeight="1">
      <c r="A26" s="53" t="s">
        <v>32</v>
      </c>
      <c r="B26" s="53"/>
      <c r="C26" s="53"/>
      <c r="D26" s="202">
        <f>'T1.3'!L26-'T1.3'!M26</f>
        <v>124.768</v>
      </c>
      <c r="E26" s="173">
        <v>327620</v>
      </c>
      <c r="G26" s="173">
        <v>322790</v>
      </c>
      <c r="H26" s="173">
        <v>323420</v>
      </c>
      <c r="I26" s="173">
        <v>323780</v>
      </c>
      <c r="J26" s="241">
        <v>324680</v>
      </c>
      <c r="K26" s="241">
        <v>325520</v>
      </c>
      <c r="L26" s="241">
        <v>326320</v>
      </c>
      <c r="M26" s="241">
        <v>326360</v>
      </c>
      <c r="N26" s="241">
        <v>326680</v>
      </c>
      <c r="O26" s="241">
        <v>337870</v>
      </c>
      <c r="P26" s="606">
        <f>'T1.3'!P26</f>
        <v>498.4138187221397</v>
      </c>
      <c r="Q26" s="323">
        <f>'T1.3'!K26</f>
        <v>157.529</v>
      </c>
      <c r="R26" s="322"/>
      <c r="S26" s="385"/>
      <c r="T26" s="386"/>
    </row>
    <row r="27" spans="1:20" ht="16.5" customHeight="1">
      <c r="A27" s="53" t="s">
        <v>33</v>
      </c>
      <c r="B27" s="53"/>
      <c r="C27" s="53"/>
      <c r="D27" s="202">
        <f>'T1.3'!L27-'T1.3'!M27</f>
        <v>9.729999999999999</v>
      </c>
      <c r="E27" s="173">
        <v>19480</v>
      </c>
      <c r="G27" s="173">
        <v>19500</v>
      </c>
      <c r="H27" s="173">
        <v>19590</v>
      </c>
      <c r="I27" s="173">
        <v>19770</v>
      </c>
      <c r="J27" s="241">
        <v>19860</v>
      </c>
      <c r="K27" s="241">
        <v>19890</v>
      </c>
      <c r="L27" s="241">
        <v>19960</v>
      </c>
      <c r="M27" s="241">
        <v>20110</v>
      </c>
      <c r="N27" s="241">
        <v>20160</v>
      </c>
      <c r="O27" s="241">
        <v>21530</v>
      </c>
      <c r="P27" s="606">
        <f>'T1.3'!P27</f>
        <v>578.2689807224829</v>
      </c>
      <c r="Q27" s="323">
        <f>'T1.3'!K27</f>
        <v>15.651</v>
      </c>
      <c r="R27" s="322"/>
      <c r="S27" s="385"/>
      <c r="T27" s="386"/>
    </row>
    <row r="28" spans="1:20" ht="16.5" customHeight="1">
      <c r="A28" s="53" t="s">
        <v>34</v>
      </c>
      <c r="B28" s="53"/>
      <c r="C28" s="53"/>
      <c r="D28" s="202">
        <f>'T1.3'!L28-'T1.3'!M28</f>
        <v>67.916</v>
      </c>
      <c r="E28" s="173">
        <v>133620</v>
      </c>
      <c r="G28" s="173">
        <v>137520</v>
      </c>
      <c r="H28" s="173">
        <v>138400</v>
      </c>
      <c r="I28" s="173">
        <v>139590</v>
      </c>
      <c r="J28" s="241">
        <v>142140</v>
      </c>
      <c r="K28" s="241">
        <v>144180</v>
      </c>
      <c r="L28" s="241">
        <v>145910</v>
      </c>
      <c r="M28" s="241">
        <v>147780</v>
      </c>
      <c r="N28" s="241">
        <v>149520</v>
      </c>
      <c r="O28" s="241">
        <v>147740</v>
      </c>
      <c r="P28" s="606">
        <f>'T1.3'!P28</f>
        <v>593.3096261991399</v>
      </c>
      <c r="Q28" s="323">
        <f>'T1.3'!K28</f>
        <v>88.38</v>
      </c>
      <c r="R28" s="322"/>
      <c r="S28" s="385"/>
      <c r="T28" s="386"/>
    </row>
    <row r="29" spans="1:20" ht="16.5" customHeight="1">
      <c r="A29" s="53" t="s">
        <v>35</v>
      </c>
      <c r="B29" s="53"/>
      <c r="C29" s="53"/>
      <c r="D29" s="202">
        <f>'T1.3'!L29-'T1.3'!M29</f>
        <v>68.05</v>
      </c>
      <c r="E29" s="173">
        <v>176970</v>
      </c>
      <c r="G29" s="173">
        <v>170610</v>
      </c>
      <c r="H29" s="173">
        <v>170000</v>
      </c>
      <c r="I29" s="173">
        <v>169590</v>
      </c>
      <c r="J29" s="241">
        <v>169600</v>
      </c>
      <c r="K29" s="241">
        <v>169800</v>
      </c>
      <c r="L29" s="241">
        <v>169910</v>
      </c>
      <c r="M29" s="241">
        <v>170250</v>
      </c>
      <c r="N29" s="241">
        <v>170650</v>
      </c>
      <c r="O29" s="241">
        <v>174310</v>
      </c>
      <c r="P29" s="606">
        <f>'T1.3'!P29</f>
        <v>513.4007246683303</v>
      </c>
      <c r="Q29" s="323">
        <f>'T1.3'!K29</f>
        <v>82.87400000000001</v>
      </c>
      <c r="R29" s="322"/>
      <c r="S29" s="385"/>
      <c r="T29" s="386"/>
    </row>
    <row r="30" spans="1:20" ht="16.5" customHeight="1">
      <c r="A30" s="53" t="s">
        <v>36</v>
      </c>
      <c r="B30" s="53"/>
      <c r="C30" s="53"/>
      <c r="D30" s="202">
        <f>'T1.3'!L30-'T1.3'!M30</f>
        <v>53.74</v>
      </c>
      <c r="E30" s="173">
        <v>106900</v>
      </c>
      <c r="G30" s="173">
        <v>109270</v>
      </c>
      <c r="H30" s="173">
        <v>109730</v>
      </c>
      <c r="I30" s="173">
        <v>110240</v>
      </c>
      <c r="J30" s="241">
        <v>111430</v>
      </c>
      <c r="K30" s="241">
        <v>112430</v>
      </c>
      <c r="L30" s="241">
        <v>112680</v>
      </c>
      <c r="M30" s="241">
        <v>112870</v>
      </c>
      <c r="N30" s="241">
        <v>113150</v>
      </c>
      <c r="O30" s="241">
        <v>113710</v>
      </c>
      <c r="P30" s="606">
        <f>'T1.3'!P30</f>
        <v>611.35961383749</v>
      </c>
      <c r="Q30" s="323">
        <f>'T1.3'!K30</f>
        <v>73.11300000000001</v>
      </c>
      <c r="R30" s="322"/>
      <c r="S30" s="385"/>
      <c r="T30" s="386"/>
    </row>
    <row r="31" spans="1:20" ht="16.5" customHeight="1">
      <c r="A31" s="53" t="s">
        <v>37</v>
      </c>
      <c r="B31" s="53"/>
      <c r="C31" s="53"/>
      <c r="D31" s="202">
        <f>'T1.3'!L31-'T1.3'!M31</f>
        <v>10.366999999999999</v>
      </c>
      <c r="E31" s="173">
        <v>22440</v>
      </c>
      <c r="G31" s="173">
        <v>21940</v>
      </c>
      <c r="H31" s="173">
        <v>22000</v>
      </c>
      <c r="I31" s="173">
        <v>21880</v>
      </c>
      <c r="J31" s="241">
        <v>21950</v>
      </c>
      <c r="K31" s="241">
        <v>21980</v>
      </c>
      <c r="L31" s="241">
        <v>22210</v>
      </c>
      <c r="M31" s="241">
        <v>22400</v>
      </c>
      <c r="N31" s="241">
        <v>22500</v>
      </c>
      <c r="O31" s="241">
        <v>23210</v>
      </c>
      <c r="P31" s="606">
        <f>'T1.3'!P31</f>
        <v>604.3118819905982</v>
      </c>
      <c r="Q31" s="323">
        <f>'T1.3'!K31</f>
        <v>16.028000000000002</v>
      </c>
      <c r="R31" s="322"/>
      <c r="S31" s="385"/>
      <c r="T31" s="386"/>
    </row>
    <row r="32" spans="1:20" ht="16.5" customHeight="1">
      <c r="A32" s="53" t="s">
        <v>38</v>
      </c>
      <c r="B32" s="53"/>
      <c r="C32" s="53"/>
      <c r="D32" s="202">
        <f>'T1.3'!L32-'T1.3'!M32</f>
        <v>49.935</v>
      </c>
      <c r="E32" s="173">
        <v>113920</v>
      </c>
      <c r="G32" s="173">
        <v>111850</v>
      </c>
      <c r="H32" s="173">
        <v>111780</v>
      </c>
      <c r="I32" s="173">
        <v>111670</v>
      </c>
      <c r="J32" s="241">
        <v>111690</v>
      </c>
      <c r="K32" s="241">
        <v>111670</v>
      </c>
      <c r="L32" s="241">
        <v>111440</v>
      </c>
      <c r="M32" s="241">
        <v>111440</v>
      </c>
      <c r="N32" s="241">
        <v>111560</v>
      </c>
      <c r="O32" s="241">
        <v>112910</v>
      </c>
      <c r="P32" s="606">
        <f>'T1.3'!P32</f>
        <v>562.8975946194872</v>
      </c>
      <c r="Q32" s="323">
        <f>'T1.3'!K32</f>
        <v>61.242000000000004</v>
      </c>
      <c r="R32" s="322"/>
      <c r="S32" s="385"/>
      <c r="T32" s="386"/>
    </row>
    <row r="33" spans="1:20" ht="16.5" customHeight="1">
      <c r="A33" s="53" t="s">
        <v>39</v>
      </c>
      <c r="B33" s="53"/>
      <c r="C33" s="53"/>
      <c r="D33" s="202">
        <f>'T1.3'!L33-'T1.3'!M33</f>
        <v>129.617</v>
      </c>
      <c r="E33" s="173">
        <v>307400</v>
      </c>
      <c r="G33" s="173">
        <v>305410</v>
      </c>
      <c r="H33" s="173">
        <v>306280</v>
      </c>
      <c r="I33" s="173">
        <v>307670</v>
      </c>
      <c r="J33" s="241">
        <v>309500</v>
      </c>
      <c r="K33" s="241">
        <v>310090</v>
      </c>
      <c r="L33" s="241">
        <v>310930</v>
      </c>
      <c r="M33" s="241">
        <v>311880</v>
      </c>
      <c r="N33" s="241">
        <v>312660</v>
      </c>
      <c r="O33" s="241">
        <v>314360</v>
      </c>
      <c r="P33" s="606">
        <f>'T1.3'!P33</f>
        <v>543.2402042023688</v>
      </c>
      <c r="Q33" s="323">
        <f>'T1.3'!K33</f>
        <v>159.884</v>
      </c>
      <c r="R33" s="322"/>
      <c r="S33" s="385"/>
      <c r="T33" s="386"/>
    </row>
    <row r="34" spans="1:20" ht="16.5" customHeight="1">
      <c r="A34" s="53" t="s">
        <v>40</v>
      </c>
      <c r="B34" s="53"/>
      <c r="C34" s="53"/>
      <c r="D34" s="202">
        <f>'T1.3'!L34-'T1.3'!M34</f>
        <v>39.663</v>
      </c>
      <c r="E34" s="173">
        <v>85220</v>
      </c>
      <c r="G34" s="173">
        <v>86370</v>
      </c>
      <c r="H34" s="173">
        <v>86930</v>
      </c>
      <c r="I34" s="173">
        <v>87810</v>
      </c>
      <c r="J34" s="241">
        <v>88190</v>
      </c>
      <c r="K34" s="241">
        <v>88350</v>
      </c>
      <c r="L34" s="241">
        <v>88740</v>
      </c>
      <c r="M34" s="241">
        <v>89850</v>
      </c>
      <c r="N34" s="241">
        <v>90770</v>
      </c>
      <c r="O34" s="241">
        <v>91020</v>
      </c>
      <c r="P34" s="606">
        <f>'T1.3'!P34</f>
        <v>678.0864531486691</v>
      </c>
      <c r="Q34" s="323">
        <f>'T1.3'!K34</f>
        <v>59.518</v>
      </c>
      <c r="R34" s="322"/>
      <c r="S34" s="385"/>
      <c r="T34" s="386"/>
    </row>
    <row r="35" spans="1:20" ht="16.5" customHeight="1">
      <c r="A35" s="53" t="s">
        <v>41</v>
      </c>
      <c r="B35" s="53"/>
      <c r="C35" s="53"/>
      <c r="D35" s="202">
        <f>'T1.3'!L35-'T1.3'!M35</f>
        <v>32.446</v>
      </c>
      <c r="E35" s="173">
        <v>94600</v>
      </c>
      <c r="G35" s="173">
        <v>91970</v>
      </c>
      <c r="H35" s="173">
        <v>91400</v>
      </c>
      <c r="I35" s="173">
        <v>91240</v>
      </c>
      <c r="J35" s="241">
        <v>91090</v>
      </c>
      <c r="K35" s="241">
        <v>90940</v>
      </c>
      <c r="L35" s="241">
        <v>90920</v>
      </c>
      <c r="M35" s="241">
        <v>90570</v>
      </c>
      <c r="N35" s="241">
        <v>90360</v>
      </c>
      <c r="O35" s="241">
        <v>90340</v>
      </c>
      <c r="P35" s="606">
        <f>'T1.3'!P35</f>
        <v>472.1078605120375</v>
      </c>
      <c r="Q35" s="323">
        <f>'T1.3'!K35</f>
        <v>38.849999999999994</v>
      </c>
      <c r="R35" s="322"/>
      <c r="S35" s="385"/>
      <c r="T35" s="386"/>
    </row>
    <row r="36" spans="1:20" ht="16.5" customHeight="1">
      <c r="A36" s="53" t="s">
        <v>42</v>
      </c>
      <c r="B36" s="53"/>
      <c r="C36" s="53"/>
      <c r="D36" s="202">
        <f>'T1.3'!L36-'T1.3'!M36</f>
        <v>74.36699999999999</v>
      </c>
      <c r="E36" s="173">
        <v>156690</v>
      </c>
      <c r="G36" s="173">
        <v>162840</v>
      </c>
      <c r="H36" s="173">
        <v>163780</v>
      </c>
      <c r="I36" s="173">
        <v>165700</v>
      </c>
      <c r="J36" s="241">
        <v>167770</v>
      </c>
      <c r="K36" s="241">
        <v>169510</v>
      </c>
      <c r="L36" s="241">
        <v>171040</v>
      </c>
      <c r="M36" s="241">
        <v>172080</v>
      </c>
      <c r="N36" s="241">
        <v>172990</v>
      </c>
      <c r="O36" s="241">
        <v>175990</v>
      </c>
      <c r="P36" s="606">
        <f>'T1.3'!P36</f>
        <v>569.5931941445377</v>
      </c>
      <c r="Q36" s="323">
        <f>'T1.3'!K36</f>
        <v>92.864</v>
      </c>
      <c r="R36" s="322"/>
      <c r="S36" s="385"/>
      <c r="T36" s="387"/>
    </row>
    <row r="37" spans="1:20" ht="16.5" customHeight="1">
      <c r="A37" s="53"/>
      <c r="B37" s="53"/>
      <c r="C37" s="53"/>
      <c r="D37" s="51"/>
      <c r="G37" s="201"/>
      <c r="H37" s="201"/>
      <c r="I37" s="201"/>
      <c r="J37" s="201"/>
      <c r="K37" s="201"/>
      <c r="L37" s="51"/>
      <c r="M37" s="51"/>
      <c r="N37" s="51"/>
      <c r="O37" s="51"/>
      <c r="P37" s="51"/>
      <c r="Q37" s="51"/>
      <c r="R37" s="51"/>
      <c r="S37" s="51"/>
      <c r="T37" s="51"/>
    </row>
    <row r="38" spans="1:20" s="50" customFormat="1" ht="20.25" customHeight="1">
      <c r="A38" s="126" t="s">
        <v>619</v>
      </c>
      <c r="L38" s="51"/>
      <c r="M38" s="51"/>
      <c r="N38" s="51"/>
      <c r="O38" s="51"/>
      <c r="P38" s="51"/>
      <c r="Q38" s="51"/>
      <c r="R38" s="51"/>
      <c r="S38" s="51"/>
      <c r="T38" s="51"/>
    </row>
    <row r="76" ht="37.5" customHeight="1"/>
    <row r="77" ht="37.5" customHeight="1"/>
    <row r="78" ht="37.5" customHeight="1"/>
    <row r="79" ht="37.5" customHeight="1"/>
    <row r="80" ht="37.5" customHeight="1"/>
    <row r="81" ht="37.5" customHeight="1">
      <c r="A81" t="s">
        <v>383</v>
      </c>
    </row>
    <row r="83" spans="1:20" s="50" customFormat="1" ht="18">
      <c r="A83" s="126" t="s">
        <v>697</v>
      </c>
      <c r="L83" s="51"/>
      <c r="M83" s="51"/>
      <c r="N83" s="51"/>
      <c r="O83" s="51"/>
      <c r="P83" s="51"/>
      <c r="Q83" s="51"/>
      <c r="R83" s="51"/>
      <c r="S83" s="51"/>
      <c r="T83" s="51"/>
    </row>
    <row r="84" ht="21" customHeight="1">
      <c r="A84" s="131"/>
    </row>
    <row r="120" ht="12.75">
      <c r="A120" t="s">
        <v>262</v>
      </c>
    </row>
    <row r="121" ht="12.75">
      <c r="A121" t="s">
        <v>44</v>
      </c>
    </row>
    <row r="134" ht="12.75">
      <c r="A134" t="s">
        <v>391</v>
      </c>
    </row>
  </sheetData>
  <sheetProtection/>
  <mergeCells count="2">
    <mergeCell ref="R2:T2"/>
    <mergeCell ref="E2:F2"/>
  </mergeCells>
  <printOptions/>
  <pageMargins left="0.75" right="0.75" top="1" bottom="1" header="0.5" footer="0.5"/>
  <pageSetup fitToHeight="1" fitToWidth="1" horizontalDpi="600" verticalDpi="600" orientation="portrait" paperSize="9" scale="40" r:id="rId2"/>
  <headerFooter alignWithMargins="0">
    <oddHeader>&amp;R&amp;"Arial,Bold"&amp;16ROAD TRANSPORT VEHICLES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77"/>
  <sheetViews>
    <sheetView tabSelected="1"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22.57421875" style="0" customWidth="1"/>
    <col min="2" max="8" width="10.28125" style="0" hidden="1" customWidth="1"/>
    <col min="9" max="10" width="9.7109375" style="0" hidden="1" customWidth="1"/>
    <col min="11" max="11" width="9.7109375" style="0" customWidth="1"/>
    <col min="12" max="12" width="11.421875" style="0" customWidth="1"/>
    <col min="13" max="13" width="10.8515625" style="0" customWidth="1"/>
    <col min="14" max="16" width="9.7109375" style="0" customWidth="1"/>
    <col min="17" max="17" width="9.7109375" style="110" customWidth="1"/>
    <col min="18" max="18" width="12.00390625" style="110" customWidth="1"/>
    <col min="19" max="19" width="9.7109375" style="110" customWidth="1"/>
    <col min="20" max="20" width="9.421875" style="0" customWidth="1"/>
    <col min="21" max="21" width="11.421875" style="0" customWidth="1"/>
  </cols>
  <sheetData>
    <row r="1" spans="1:19" s="50" customFormat="1" ht="15.75">
      <c r="A1" s="104" t="s">
        <v>379</v>
      </c>
      <c r="B1" s="104"/>
      <c r="C1" s="104"/>
      <c r="D1" s="104"/>
      <c r="E1" s="104"/>
      <c r="F1" s="104"/>
      <c r="G1" s="104"/>
      <c r="H1" s="104"/>
      <c r="N1" s="51"/>
      <c r="Q1" s="182"/>
      <c r="R1" s="182"/>
      <c r="S1" s="182"/>
    </row>
    <row r="2" spans="1:21" ht="15.75">
      <c r="A2" s="265"/>
      <c r="B2" s="265">
        <v>1993</v>
      </c>
      <c r="C2" s="265">
        <v>1994</v>
      </c>
      <c r="D2" s="265">
        <v>1995</v>
      </c>
      <c r="E2" s="265">
        <v>1996</v>
      </c>
      <c r="F2" s="265">
        <v>1997</v>
      </c>
      <c r="G2" s="265">
        <v>1998</v>
      </c>
      <c r="H2" s="265">
        <v>1999</v>
      </c>
      <c r="I2" s="265">
        <v>2000</v>
      </c>
      <c r="J2" s="265">
        <v>2001</v>
      </c>
      <c r="K2" s="266">
        <v>2002</v>
      </c>
      <c r="L2" s="266">
        <v>2003</v>
      </c>
      <c r="M2" s="266">
        <v>2004</v>
      </c>
      <c r="N2" s="266">
        <v>2005</v>
      </c>
      <c r="O2" s="266">
        <v>2006</v>
      </c>
      <c r="P2" s="266">
        <v>2007</v>
      </c>
      <c r="Q2" s="266">
        <v>2008</v>
      </c>
      <c r="R2" s="266">
        <v>2009</v>
      </c>
      <c r="S2" s="266">
        <v>2010</v>
      </c>
      <c r="T2" s="266">
        <v>2011</v>
      </c>
      <c r="U2" s="266">
        <v>2012</v>
      </c>
    </row>
    <row r="3" spans="1:21" ht="12.75">
      <c r="A3" s="1"/>
      <c r="B3" s="1"/>
      <c r="C3" s="1"/>
      <c r="D3" s="1"/>
      <c r="E3" s="1"/>
      <c r="F3" s="1"/>
      <c r="G3" s="1"/>
      <c r="H3" s="1"/>
      <c r="K3" s="38"/>
      <c r="L3" s="187"/>
      <c r="M3" s="187"/>
      <c r="N3" s="110"/>
      <c r="O3" s="187" t="s">
        <v>220</v>
      </c>
      <c r="P3" s="187"/>
      <c r="Q3" s="187"/>
      <c r="R3" s="187"/>
      <c r="S3" s="187"/>
      <c r="T3" s="187"/>
      <c r="U3" s="187" t="s">
        <v>0</v>
      </c>
    </row>
    <row r="4" spans="1:19" ht="15">
      <c r="A4" s="208" t="s">
        <v>340</v>
      </c>
      <c r="B4" s="208"/>
      <c r="C4" s="208"/>
      <c r="D4" s="208"/>
      <c r="E4" s="208"/>
      <c r="F4" s="208"/>
      <c r="G4" s="208"/>
      <c r="H4" s="208"/>
      <c r="J4" s="38"/>
      <c r="L4" s="110"/>
      <c r="M4" s="110"/>
      <c r="N4" s="110"/>
      <c r="Q4"/>
      <c r="R4"/>
      <c r="S4"/>
    </row>
    <row r="5" spans="1:21" ht="15">
      <c r="A5" s="133" t="s">
        <v>7</v>
      </c>
      <c r="B5" s="389">
        <v>147.873</v>
      </c>
      <c r="C5" s="389">
        <v>145.531</v>
      </c>
      <c r="D5" s="390">
        <v>145.6</v>
      </c>
      <c r="E5" s="389">
        <v>153.4</v>
      </c>
      <c r="F5" s="389">
        <v>173.1</v>
      </c>
      <c r="G5" s="391">
        <v>177.796</v>
      </c>
      <c r="H5" s="391">
        <v>179.048</v>
      </c>
      <c r="I5" s="80">
        <v>183.335</v>
      </c>
      <c r="J5" s="50">
        <v>206.6</v>
      </c>
      <c r="K5" s="80">
        <v>224.097</v>
      </c>
      <c r="L5" s="80">
        <v>228.384</v>
      </c>
      <c r="M5" s="80">
        <v>228.063</v>
      </c>
      <c r="N5" s="80">
        <v>212.529</v>
      </c>
      <c r="O5" s="80">
        <v>204.903</v>
      </c>
      <c r="P5" s="80">
        <v>209.279</v>
      </c>
      <c r="Q5" s="80">
        <v>170.048</v>
      </c>
      <c r="R5" s="80">
        <v>176.771</v>
      </c>
      <c r="S5" s="80">
        <v>168.251</v>
      </c>
      <c r="T5" s="80">
        <v>159.178</v>
      </c>
      <c r="U5" s="80">
        <v>174.859</v>
      </c>
    </row>
    <row r="6" spans="1:25" ht="15">
      <c r="A6" s="133" t="s">
        <v>1</v>
      </c>
      <c r="B6" s="389">
        <v>3.073</v>
      </c>
      <c r="C6" s="389">
        <v>2.948</v>
      </c>
      <c r="D6" s="390">
        <v>2.9</v>
      </c>
      <c r="E6" s="389">
        <v>3.8</v>
      </c>
      <c r="F6" s="389">
        <v>5.6</v>
      </c>
      <c r="G6" s="391">
        <v>7.241</v>
      </c>
      <c r="H6" s="391">
        <v>8.679</v>
      </c>
      <c r="I6" s="80">
        <v>8.58</v>
      </c>
      <c r="J6" s="81">
        <v>8</v>
      </c>
      <c r="K6" s="80">
        <v>7.654</v>
      </c>
      <c r="L6" s="80">
        <v>6.934</v>
      </c>
      <c r="M6" s="80">
        <v>5.91</v>
      </c>
      <c r="N6" s="80">
        <v>6.552</v>
      </c>
      <c r="O6" s="80">
        <v>7.122</v>
      </c>
      <c r="P6" s="80">
        <v>7.609</v>
      </c>
      <c r="Q6" s="80">
        <v>7.491</v>
      </c>
      <c r="R6" s="80">
        <v>5.976</v>
      </c>
      <c r="S6" s="80">
        <v>4.886</v>
      </c>
      <c r="T6" s="80">
        <v>4.758</v>
      </c>
      <c r="U6" s="80">
        <v>5.139</v>
      </c>
      <c r="Y6" s="110"/>
    </row>
    <row r="7" spans="1:23" ht="15">
      <c r="A7" s="133" t="s">
        <v>293</v>
      </c>
      <c r="B7" s="389">
        <v>0.765</v>
      </c>
      <c r="C7" s="389">
        <v>0.848</v>
      </c>
      <c r="D7" s="390">
        <v>0.8</v>
      </c>
      <c r="E7" s="392">
        <v>0.7</v>
      </c>
      <c r="F7" s="389">
        <v>0.9</v>
      </c>
      <c r="G7" s="391">
        <v>0.811</v>
      </c>
      <c r="H7" s="391">
        <v>0.84</v>
      </c>
      <c r="I7" s="80">
        <v>0.754</v>
      </c>
      <c r="J7" s="50">
        <v>0.8</v>
      </c>
      <c r="K7" s="80">
        <v>0.678</v>
      </c>
      <c r="L7" s="80">
        <v>0.821</v>
      </c>
      <c r="M7" s="80">
        <v>0.859</v>
      </c>
      <c r="N7" s="80">
        <v>1.273</v>
      </c>
      <c r="O7" s="80">
        <v>1.056</v>
      </c>
      <c r="P7" s="80">
        <v>1.035</v>
      </c>
      <c r="Q7" s="80">
        <v>0.897</v>
      </c>
      <c r="R7" s="80">
        <v>0.691</v>
      </c>
      <c r="S7" s="80">
        <v>0.654</v>
      </c>
      <c r="T7" s="80">
        <v>0.628</v>
      </c>
      <c r="U7" s="80">
        <v>0.704</v>
      </c>
      <c r="W7" s="80"/>
    </row>
    <row r="8" spans="1:21" ht="15">
      <c r="A8" s="133" t="s">
        <v>2</v>
      </c>
      <c r="B8" s="389">
        <v>2.999</v>
      </c>
      <c r="C8" s="389">
        <v>3.16</v>
      </c>
      <c r="D8" s="390">
        <v>3.5</v>
      </c>
      <c r="E8" s="389">
        <v>3.6</v>
      </c>
      <c r="F8" s="389">
        <v>3.1</v>
      </c>
      <c r="G8" s="391">
        <v>3.282</v>
      </c>
      <c r="H8" s="391">
        <v>3.28</v>
      </c>
      <c r="I8" s="80">
        <v>3.463</v>
      </c>
      <c r="J8" s="50">
        <v>2.9</v>
      </c>
      <c r="K8" s="80">
        <v>3.039</v>
      </c>
      <c r="L8" s="80">
        <v>3.39</v>
      </c>
      <c r="M8" s="80">
        <v>3.386</v>
      </c>
      <c r="N8" s="80">
        <v>3.748</v>
      </c>
      <c r="O8" s="80">
        <v>3.742</v>
      </c>
      <c r="P8" s="80">
        <v>3.348</v>
      </c>
      <c r="Q8" s="80">
        <v>3.743</v>
      </c>
      <c r="R8" s="80">
        <v>2.219</v>
      </c>
      <c r="S8" s="80">
        <v>1.962</v>
      </c>
      <c r="T8" s="80">
        <v>2.485</v>
      </c>
      <c r="U8" s="80">
        <v>2.72</v>
      </c>
    </row>
    <row r="9" spans="1:21" ht="15">
      <c r="A9" s="133" t="s">
        <v>360</v>
      </c>
      <c r="B9" s="389">
        <v>11.278</v>
      </c>
      <c r="C9" s="389">
        <v>12.73</v>
      </c>
      <c r="D9" s="390">
        <v>15.2</v>
      </c>
      <c r="E9" s="389">
        <v>16.8</v>
      </c>
      <c r="F9" s="389">
        <v>18.4</v>
      </c>
      <c r="G9" s="391">
        <v>17.793</v>
      </c>
      <c r="H9" s="391">
        <v>20.945</v>
      </c>
      <c r="I9" s="80">
        <v>20.759</v>
      </c>
      <c r="J9" s="81">
        <v>19</v>
      </c>
      <c r="K9" s="210">
        <v>19.897</v>
      </c>
      <c r="L9" s="80">
        <v>21.966</v>
      </c>
      <c r="M9" s="80">
        <v>23.789</v>
      </c>
      <c r="N9" s="80">
        <v>25.988</v>
      </c>
      <c r="O9" s="80">
        <v>25.257</v>
      </c>
      <c r="P9" s="80">
        <v>28.414</v>
      </c>
      <c r="Q9" s="80">
        <v>31.585</v>
      </c>
      <c r="R9" s="80">
        <v>30.002</v>
      </c>
      <c r="S9" s="80">
        <v>32.357</v>
      </c>
      <c r="T9" s="80">
        <v>34.4</v>
      </c>
      <c r="U9" s="80">
        <v>31.861</v>
      </c>
    </row>
    <row r="10" spans="1:21" ht="15">
      <c r="A10" s="133" t="s">
        <v>356</v>
      </c>
      <c r="B10" s="389">
        <v>4.32</v>
      </c>
      <c r="C10" s="389">
        <v>4.42</v>
      </c>
      <c r="D10" s="390">
        <v>4.8</v>
      </c>
      <c r="E10" s="392">
        <v>4.7</v>
      </c>
      <c r="F10" s="389">
        <v>4.4</v>
      </c>
      <c r="G10" s="391">
        <v>2.978</v>
      </c>
      <c r="H10" s="391">
        <v>3.335000000000008</v>
      </c>
      <c r="I10" s="80">
        <v>3.4499999999999886</v>
      </c>
      <c r="J10" s="50">
        <v>3.9</v>
      </c>
      <c r="K10" s="210">
        <v>4.36</v>
      </c>
      <c r="L10" s="80">
        <v>1.22</v>
      </c>
      <c r="M10" s="80">
        <v>1.139</v>
      </c>
      <c r="N10" s="80">
        <v>1.231</v>
      </c>
      <c r="O10" s="80">
        <v>1.16</v>
      </c>
      <c r="P10" s="80">
        <v>1.554</v>
      </c>
      <c r="Q10" s="80">
        <v>1.521</v>
      </c>
      <c r="R10" s="80">
        <v>0.778</v>
      </c>
      <c r="S10" s="80">
        <v>0.72</v>
      </c>
      <c r="T10" s="80">
        <v>0.856</v>
      </c>
      <c r="U10" s="80">
        <v>1.16</v>
      </c>
    </row>
    <row r="11" spans="1:22" ht="15.75">
      <c r="A11" s="175" t="s">
        <v>5</v>
      </c>
      <c r="B11" s="393">
        <v>170.308</v>
      </c>
      <c r="C11" s="393">
        <v>169.637</v>
      </c>
      <c r="D11" s="394">
        <v>172.7</v>
      </c>
      <c r="E11" s="393">
        <v>183</v>
      </c>
      <c r="F11" s="393">
        <v>205.6</v>
      </c>
      <c r="G11" s="395">
        <v>209.901</v>
      </c>
      <c r="H11" s="396">
        <v>216.127</v>
      </c>
      <c r="I11" s="176">
        <v>220.341</v>
      </c>
      <c r="J11" s="107">
        <v>241.2</v>
      </c>
      <c r="K11" s="540">
        <f>SUM(K5:K10)</f>
        <v>259.72499999999997</v>
      </c>
      <c r="L11" s="540">
        <f aca="true" t="shared" si="0" ref="L11:U11">SUM(L5:L10)</f>
        <v>262.715</v>
      </c>
      <c r="M11" s="540">
        <f t="shared" si="0"/>
        <v>263.146</v>
      </c>
      <c r="N11" s="540">
        <f t="shared" si="0"/>
        <v>251.32099999999997</v>
      </c>
      <c r="O11" s="540">
        <f t="shared" si="0"/>
        <v>243.23999999999998</v>
      </c>
      <c r="P11" s="540">
        <f t="shared" si="0"/>
        <v>251.239</v>
      </c>
      <c r="Q11" s="540">
        <f t="shared" si="0"/>
        <v>215.28499999999997</v>
      </c>
      <c r="R11" s="593">
        <f t="shared" si="0"/>
        <v>216.43699999999998</v>
      </c>
      <c r="S11" s="540">
        <f t="shared" si="0"/>
        <v>208.82999999999998</v>
      </c>
      <c r="T11" s="540">
        <f t="shared" si="0"/>
        <v>202.305</v>
      </c>
      <c r="U11" s="540">
        <f t="shared" si="0"/>
        <v>216.443</v>
      </c>
      <c r="V11" s="592"/>
    </row>
    <row r="12" spans="1:20" ht="15.75">
      <c r="A12" s="148" t="s">
        <v>272</v>
      </c>
      <c r="B12" s="389"/>
      <c r="C12" s="389"/>
      <c r="D12" s="390"/>
      <c r="E12" s="389"/>
      <c r="F12" s="389"/>
      <c r="G12" s="397"/>
      <c r="H12" s="391"/>
      <c r="I12" s="80"/>
      <c r="J12" s="80"/>
      <c r="K12" s="42"/>
      <c r="L12" s="62"/>
      <c r="M12" s="62"/>
      <c r="N12" s="110"/>
      <c r="O12" s="110"/>
      <c r="P12" s="110"/>
      <c r="T12" s="110"/>
    </row>
    <row r="13" spans="1:23" ht="15">
      <c r="A13" s="197" t="s">
        <v>289</v>
      </c>
      <c r="B13" s="397">
        <v>146</v>
      </c>
      <c r="C13" s="397">
        <v>144.4</v>
      </c>
      <c r="D13" s="397">
        <v>146.9</v>
      </c>
      <c r="E13" s="397">
        <v>155.2</v>
      </c>
      <c r="F13" s="397">
        <v>173.9</v>
      </c>
      <c r="G13" s="397">
        <v>177.6</v>
      </c>
      <c r="H13" s="397">
        <v>181.9</v>
      </c>
      <c r="I13" s="80">
        <v>187.2</v>
      </c>
      <c r="J13" s="182">
        <v>205.5</v>
      </c>
      <c r="K13" s="80">
        <v>220.506</v>
      </c>
      <c r="L13" s="87">
        <v>219.332</v>
      </c>
      <c r="M13" s="87">
        <v>217.861</v>
      </c>
      <c r="N13" s="87">
        <v>203.167</v>
      </c>
      <c r="O13" s="87">
        <v>196.518</v>
      </c>
      <c r="P13" s="87">
        <v>202.544</v>
      </c>
      <c r="Q13" s="87">
        <v>172.668</v>
      </c>
      <c r="R13" s="87">
        <v>186.212</v>
      </c>
      <c r="S13" s="87">
        <v>177.247</v>
      </c>
      <c r="T13" s="87">
        <v>167.764</v>
      </c>
      <c r="U13" s="87">
        <v>182.525</v>
      </c>
      <c r="V13" s="594"/>
      <c r="W13" s="594"/>
    </row>
    <row r="14" spans="1:21" ht="15">
      <c r="A14" s="197" t="s">
        <v>273</v>
      </c>
      <c r="B14" s="397">
        <v>0.2</v>
      </c>
      <c r="C14" s="397">
        <v>0.3</v>
      </c>
      <c r="D14" s="397">
        <v>0.2</v>
      </c>
      <c r="E14" s="397">
        <v>0.3</v>
      </c>
      <c r="F14" s="397">
        <v>0.2</v>
      </c>
      <c r="G14" s="397">
        <v>0.4</v>
      </c>
      <c r="H14" s="397">
        <v>0.4</v>
      </c>
      <c r="I14" s="80">
        <v>0.5</v>
      </c>
      <c r="J14" s="182">
        <v>0.5</v>
      </c>
      <c r="K14" s="80">
        <v>0.413</v>
      </c>
      <c r="L14" s="80">
        <v>0.465</v>
      </c>
      <c r="M14" s="80">
        <v>0.518</v>
      </c>
      <c r="N14" s="80">
        <v>0.49</v>
      </c>
      <c r="O14" s="80">
        <v>0.604</v>
      </c>
      <c r="P14" s="80">
        <v>0.638</v>
      </c>
      <c r="Q14" s="80">
        <v>0.301</v>
      </c>
      <c r="R14" s="80">
        <v>0.215</v>
      </c>
      <c r="S14" s="80">
        <v>0.354</v>
      </c>
      <c r="T14" s="80">
        <v>0.429</v>
      </c>
      <c r="U14" s="80">
        <v>0.405</v>
      </c>
    </row>
    <row r="15" spans="1:21" ht="15">
      <c r="A15" s="197" t="s">
        <v>1</v>
      </c>
      <c r="B15" s="397">
        <v>3.5</v>
      </c>
      <c r="C15" s="397">
        <v>3.2</v>
      </c>
      <c r="D15" s="397">
        <v>3.2</v>
      </c>
      <c r="E15" s="397">
        <v>4.4</v>
      </c>
      <c r="F15" s="397">
        <v>6.4</v>
      </c>
      <c r="G15" s="397">
        <v>7.4</v>
      </c>
      <c r="H15" s="397">
        <v>8.9</v>
      </c>
      <c r="I15" s="80">
        <v>8.2</v>
      </c>
      <c r="J15" s="182">
        <v>8.1</v>
      </c>
      <c r="K15" s="80">
        <v>7.766</v>
      </c>
      <c r="L15" s="87">
        <v>7.075</v>
      </c>
      <c r="M15" s="87">
        <v>6.01</v>
      </c>
      <c r="N15" s="87">
        <v>6.643</v>
      </c>
      <c r="O15" s="87">
        <v>7.221</v>
      </c>
      <c r="P15" s="87">
        <v>7.763</v>
      </c>
      <c r="Q15" s="87">
        <v>7.67</v>
      </c>
      <c r="R15" s="87">
        <v>6.132</v>
      </c>
      <c r="S15" s="87">
        <v>5.008</v>
      </c>
      <c r="T15" s="87">
        <v>4.845</v>
      </c>
      <c r="U15" s="87">
        <v>5.246</v>
      </c>
    </row>
    <row r="16" spans="1:21" ht="15">
      <c r="A16" s="197" t="s">
        <v>274</v>
      </c>
      <c r="B16" s="87">
        <v>0</v>
      </c>
      <c r="C16" s="397">
        <v>0.1</v>
      </c>
      <c r="D16" s="87">
        <v>0</v>
      </c>
      <c r="E16" s="87">
        <v>0</v>
      </c>
      <c r="F16" s="397">
        <v>0.1</v>
      </c>
      <c r="G16" s="397">
        <v>0.1</v>
      </c>
      <c r="H16" s="397">
        <v>0.1</v>
      </c>
      <c r="I16" s="87">
        <v>0</v>
      </c>
      <c r="J16" s="87">
        <v>0</v>
      </c>
      <c r="K16" s="87">
        <v>0.017</v>
      </c>
      <c r="L16" s="87">
        <v>0.033</v>
      </c>
      <c r="M16" s="87">
        <v>0.016</v>
      </c>
      <c r="N16" s="87">
        <v>0.02</v>
      </c>
      <c r="O16" s="87">
        <v>0.028</v>
      </c>
      <c r="P16" s="87">
        <v>0.023</v>
      </c>
      <c r="Q16" s="87">
        <v>0.017</v>
      </c>
      <c r="R16" s="87">
        <v>0.039</v>
      </c>
      <c r="S16" s="87">
        <v>0.037</v>
      </c>
      <c r="T16" s="87">
        <v>0.036</v>
      </c>
      <c r="U16" s="87">
        <v>0.049</v>
      </c>
    </row>
    <row r="17" spans="1:21" ht="15">
      <c r="A17" s="197" t="s">
        <v>455</v>
      </c>
      <c r="B17" s="397">
        <v>11.1</v>
      </c>
      <c r="C17" s="397">
        <v>11.4</v>
      </c>
      <c r="D17" s="397">
        <v>11.6</v>
      </c>
      <c r="E17" s="397">
        <v>12.5</v>
      </c>
      <c r="F17" s="397">
        <v>13.9</v>
      </c>
      <c r="G17" s="397">
        <v>15.2</v>
      </c>
      <c r="H17" s="397">
        <v>14.6</v>
      </c>
      <c r="I17" s="210">
        <v>14.5</v>
      </c>
      <c r="J17" s="80">
        <v>18.288</v>
      </c>
      <c r="K17" s="80">
        <v>21.448</v>
      </c>
      <c r="L17" s="80">
        <v>25.232</v>
      </c>
      <c r="M17" s="80">
        <v>28.202</v>
      </c>
      <c r="N17" s="80">
        <v>29.648</v>
      </c>
      <c r="O17" s="80">
        <v>28.218</v>
      </c>
      <c r="P17" s="80">
        <v>28.846</v>
      </c>
      <c r="Q17" s="80">
        <v>22.841</v>
      </c>
      <c r="R17" s="80">
        <v>14.446</v>
      </c>
      <c r="S17" s="80">
        <v>17.831</v>
      </c>
      <c r="T17" s="80">
        <v>19.577</v>
      </c>
      <c r="U17" s="80">
        <v>17.707</v>
      </c>
    </row>
    <row r="18" spans="1:22" ht="15">
      <c r="A18" s="197" t="s">
        <v>454</v>
      </c>
      <c r="B18" s="397">
        <v>3</v>
      </c>
      <c r="C18" s="397">
        <v>3.4</v>
      </c>
      <c r="D18" s="397">
        <v>3.5</v>
      </c>
      <c r="E18" s="397">
        <v>3.6</v>
      </c>
      <c r="F18" s="397">
        <v>4</v>
      </c>
      <c r="G18" s="397">
        <v>3.8</v>
      </c>
      <c r="H18" s="397">
        <v>4</v>
      </c>
      <c r="I18" s="210">
        <v>4.6</v>
      </c>
      <c r="J18" s="80">
        <v>3.11</v>
      </c>
      <c r="K18" s="80">
        <v>3.433</v>
      </c>
      <c r="L18" s="80">
        <v>3.792</v>
      </c>
      <c r="M18" s="80">
        <v>3.826</v>
      </c>
      <c r="N18" s="80">
        <v>4.399</v>
      </c>
      <c r="O18" s="80">
        <v>4.182</v>
      </c>
      <c r="P18" s="80">
        <v>3.84</v>
      </c>
      <c r="Q18" s="80">
        <v>4.23</v>
      </c>
      <c r="R18" s="80">
        <v>2.976</v>
      </c>
      <c r="S18" s="80">
        <v>2.267</v>
      </c>
      <c r="T18" s="80">
        <v>2.774</v>
      </c>
      <c r="U18" s="80">
        <v>3.168</v>
      </c>
      <c r="V18" s="80"/>
    </row>
    <row r="19" spans="1:21" ht="17.25" customHeight="1">
      <c r="A19" s="197" t="s">
        <v>275</v>
      </c>
      <c r="B19" s="397">
        <v>1.1</v>
      </c>
      <c r="C19" s="397">
        <v>1.2</v>
      </c>
      <c r="D19" s="397">
        <v>1.4</v>
      </c>
      <c r="E19" s="397">
        <v>1.3</v>
      </c>
      <c r="F19" s="397">
        <v>1.5</v>
      </c>
      <c r="G19" s="397">
        <v>1.3</v>
      </c>
      <c r="H19" s="397">
        <v>1.3</v>
      </c>
      <c r="I19" s="80">
        <v>1.2</v>
      </c>
      <c r="J19" s="182">
        <v>1.2</v>
      </c>
      <c r="K19" s="80">
        <v>1.27</v>
      </c>
      <c r="L19" s="80">
        <v>1.455</v>
      </c>
      <c r="M19" s="80">
        <v>1.244</v>
      </c>
      <c r="N19" s="80">
        <v>1.647</v>
      </c>
      <c r="O19" s="80">
        <v>1.452</v>
      </c>
      <c r="P19" s="80">
        <v>1.326</v>
      </c>
      <c r="Q19" s="80">
        <v>1.148</v>
      </c>
      <c r="R19" s="80">
        <v>0.823</v>
      </c>
      <c r="S19" s="80">
        <v>0.814</v>
      </c>
      <c r="T19" s="80">
        <v>0.796</v>
      </c>
      <c r="U19" s="80">
        <v>0.822</v>
      </c>
    </row>
    <row r="20" spans="1:21" ht="18" customHeight="1">
      <c r="A20" s="538" t="s">
        <v>290</v>
      </c>
      <c r="B20" s="397">
        <v>3.1</v>
      </c>
      <c r="C20" s="397">
        <v>2.8</v>
      </c>
      <c r="D20" s="397">
        <v>2.9</v>
      </c>
      <c r="E20" s="397">
        <v>3.2</v>
      </c>
      <c r="F20" s="397">
        <v>3.2</v>
      </c>
      <c r="G20" s="397">
        <v>2</v>
      </c>
      <c r="H20" s="397">
        <v>2.6</v>
      </c>
      <c r="I20" s="80">
        <v>2.4</v>
      </c>
      <c r="J20" s="182">
        <v>2.8</v>
      </c>
      <c r="K20" s="80">
        <v>3.253</v>
      </c>
      <c r="L20" s="80">
        <v>3.296</v>
      </c>
      <c r="M20" s="80">
        <v>3.364</v>
      </c>
      <c r="N20" s="80">
        <v>2.888</v>
      </c>
      <c r="O20" s="80">
        <v>2.94</v>
      </c>
      <c r="P20" s="80">
        <v>3.298</v>
      </c>
      <c r="Q20" s="80">
        <v>3.5</v>
      </c>
      <c r="R20" s="80">
        <v>3.109</v>
      </c>
      <c r="S20" s="80">
        <v>2.95</v>
      </c>
      <c r="T20" s="80">
        <v>3.18</v>
      </c>
      <c r="U20" s="80">
        <v>2.95</v>
      </c>
    </row>
    <row r="21" spans="1:21" ht="15">
      <c r="A21" s="197" t="s">
        <v>4</v>
      </c>
      <c r="B21" s="397">
        <v>2.2</v>
      </c>
      <c r="C21" s="397">
        <v>2.8</v>
      </c>
      <c r="D21" s="397">
        <v>3</v>
      </c>
      <c r="E21" s="397">
        <v>2.5</v>
      </c>
      <c r="F21" s="397">
        <v>2.5</v>
      </c>
      <c r="G21" s="397">
        <v>2.1</v>
      </c>
      <c r="H21" s="397">
        <v>2.4</v>
      </c>
      <c r="I21" s="80">
        <v>1.8</v>
      </c>
      <c r="J21" s="182">
        <v>2.3</v>
      </c>
      <c r="K21" s="80">
        <v>1.619</v>
      </c>
      <c r="L21" s="80">
        <v>2.035</v>
      </c>
      <c r="M21" s="80">
        <v>2.105</v>
      </c>
      <c r="N21" s="80">
        <v>2.419</v>
      </c>
      <c r="O21" s="80">
        <v>2.077</v>
      </c>
      <c r="P21" s="80">
        <v>2.961</v>
      </c>
      <c r="Q21" s="80">
        <v>2.91</v>
      </c>
      <c r="R21" s="80">
        <v>2.485</v>
      </c>
      <c r="S21" s="80">
        <v>2.322</v>
      </c>
      <c r="T21" s="80">
        <v>2.904</v>
      </c>
      <c r="U21" s="80">
        <v>3.571</v>
      </c>
    </row>
    <row r="22" spans="1:36" s="147" customFormat="1" ht="15.75">
      <c r="A22" s="203" t="s">
        <v>6</v>
      </c>
      <c r="B22" s="395">
        <v>170.3</v>
      </c>
      <c r="C22" s="395">
        <v>169.6</v>
      </c>
      <c r="D22" s="395">
        <v>172.7</v>
      </c>
      <c r="E22" s="395">
        <v>183</v>
      </c>
      <c r="F22" s="395">
        <v>205.6</v>
      </c>
      <c r="G22" s="395">
        <v>209.9</v>
      </c>
      <c r="H22" s="395">
        <v>216.1</v>
      </c>
      <c r="I22" s="176">
        <v>220.3</v>
      </c>
      <c r="J22" s="188">
        <v>241.2</v>
      </c>
      <c r="K22" s="540">
        <f>SUM(K13:K21)</f>
        <v>259.725</v>
      </c>
      <c r="L22" s="540">
        <f aca="true" t="shared" si="1" ref="L22:U22">SUM(L13:L21)</f>
        <v>262.715</v>
      </c>
      <c r="M22" s="540">
        <f t="shared" si="1"/>
        <v>263.146</v>
      </c>
      <c r="N22" s="540">
        <f t="shared" si="1"/>
        <v>251.32100000000003</v>
      </c>
      <c r="O22" s="540">
        <f t="shared" si="1"/>
        <v>243.23999999999998</v>
      </c>
      <c r="P22" s="540">
        <f t="shared" si="1"/>
        <v>251.23900000000003</v>
      </c>
      <c r="Q22" s="540">
        <f t="shared" si="1"/>
        <v>215.28499999999997</v>
      </c>
      <c r="R22" s="540">
        <f t="shared" si="1"/>
        <v>216.437</v>
      </c>
      <c r="S22" s="540">
        <f t="shared" si="1"/>
        <v>208.83</v>
      </c>
      <c r="T22" s="540">
        <f t="shared" si="1"/>
        <v>202.305</v>
      </c>
      <c r="U22" s="540">
        <f t="shared" si="1"/>
        <v>216.443</v>
      </c>
      <c r="Y22"/>
      <c r="Z22"/>
      <c r="AA22"/>
      <c r="AB22"/>
      <c r="AC22"/>
      <c r="AD22"/>
      <c r="AE22"/>
      <c r="AF22"/>
      <c r="AG22"/>
      <c r="AH22"/>
      <c r="AI22"/>
      <c r="AJ22"/>
    </row>
    <row r="23" spans="1:20" ht="15" customHeight="1">
      <c r="A23" s="149" t="s">
        <v>411</v>
      </c>
      <c r="B23" s="149"/>
      <c r="C23" s="149"/>
      <c r="D23" s="149"/>
      <c r="E23" s="149"/>
      <c r="F23" s="149"/>
      <c r="G23" s="149"/>
      <c r="H23" s="149"/>
      <c r="K23" s="81"/>
      <c r="L23" s="80"/>
      <c r="M23" s="80"/>
      <c r="N23" s="182"/>
      <c r="O23" s="182"/>
      <c r="P23" s="182"/>
      <c r="Q23" s="182"/>
      <c r="R23" s="182"/>
      <c r="S23" s="182"/>
      <c r="T23" s="182"/>
    </row>
    <row r="24" spans="1:21" ht="15" customHeight="1">
      <c r="A24" s="150" t="s">
        <v>202</v>
      </c>
      <c r="B24" s="88" t="s">
        <v>53</v>
      </c>
      <c r="C24" s="88" t="s">
        <v>53</v>
      </c>
      <c r="D24" s="88" t="s">
        <v>53</v>
      </c>
      <c r="E24" s="88" t="s">
        <v>53</v>
      </c>
      <c r="F24" s="88" t="s">
        <v>53</v>
      </c>
      <c r="G24" s="88" t="s">
        <v>53</v>
      </c>
      <c r="H24" s="391">
        <v>166.271</v>
      </c>
      <c r="I24" s="80">
        <v>168.686</v>
      </c>
      <c r="J24" s="50">
        <v>176.6</v>
      </c>
      <c r="K24" s="80">
        <v>177.951</v>
      </c>
      <c r="L24" s="80">
        <v>167.765</v>
      </c>
      <c r="M24" s="80">
        <v>157.718</v>
      </c>
      <c r="N24" s="80">
        <v>142.171</v>
      </c>
      <c r="O24" s="80">
        <v>137.427</v>
      </c>
      <c r="P24" s="80">
        <v>143.316</v>
      </c>
      <c r="Q24" s="80">
        <v>117.311</v>
      </c>
      <c r="R24" s="80">
        <v>123.892</v>
      </c>
      <c r="S24" s="80">
        <v>107.84</v>
      </c>
      <c r="T24" s="80">
        <v>98.441</v>
      </c>
      <c r="U24" s="80">
        <v>109.99</v>
      </c>
    </row>
    <row r="25" spans="1:21" ht="15" customHeight="1">
      <c r="A25" s="150" t="s">
        <v>203</v>
      </c>
      <c r="B25" s="88" t="s">
        <v>53</v>
      </c>
      <c r="C25" s="88" t="s">
        <v>53</v>
      </c>
      <c r="D25" s="88" t="s">
        <v>53</v>
      </c>
      <c r="E25" s="88" t="s">
        <v>53</v>
      </c>
      <c r="F25" s="88" t="s">
        <v>53</v>
      </c>
      <c r="G25" s="88" t="s">
        <v>53</v>
      </c>
      <c r="H25" s="391">
        <v>49.522</v>
      </c>
      <c r="I25" s="80">
        <v>51.342</v>
      </c>
      <c r="J25" s="50">
        <v>64.4</v>
      </c>
      <c r="K25" s="80">
        <v>81.485</v>
      </c>
      <c r="L25" s="80">
        <v>94.652</v>
      </c>
      <c r="M25" s="80">
        <v>105.09</v>
      </c>
      <c r="N25" s="80">
        <v>108.773</v>
      </c>
      <c r="O25" s="80">
        <v>105.33</v>
      </c>
      <c r="P25" s="80">
        <v>106.864</v>
      </c>
      <c r="Q25" s="80">
        <v>96.717</v>
      </c>
      <c r="R25" s="80">
        <v>91.165</v>
      </c>
      <c r="S25" s="80">
        <v>99.012</v>
      </c>
      <c r="T25" s="80">
        <v>101.886</v>
      </c>
      <c r="U25" s="80">
        <v>104.389</v>
      </c>
    </row>
    <row r="26" spans="1:21" ht="15" customHeight="1">
      <c r="A26" s="150" t="s">
        <v>620</v>
      </c>
      <c r="B26" s="88" t="s">
        <v>53</v>
      </c>
      <c r="C26" s="88" t="s">
        <v>53</v>
      </c>
      <c r="D26" s="88" t="s">
        <v>53</v>
      </c>
      <c r="E26" s="88" t="s">
        <v>53</v>
      </c>
      <c r="F26" s="88" t="s">
        <v>53</v>
      </c>
      <c r="G26" s="88" t="s">
        <v>53</v>
      </c>
      <c r="H26" s="391">
        <v>0.031</v>
      </c>
      <c r="I26" s="80">
        <v>0.019</v>
      </c>
      <c r="J26" s="81">
        <v>0</v>
      </c>
      <c r="K26" s="88">
        <v>0.009</v>
      </c>
      <c r="L26" s="88">
        <v>0.018</v>
      </c>
      <c r="M26" s="88">
        <v>0.072</v>
      </c>
      <c r="N26" s="88">
        <v>0.245</v>
      </c>
      <c r="O26" s="88">
        <v>0.429</v>
      </c>
      <c r="P26" s="88">
        <v>0.642</v>
      </c>
      <c r="Q26" s="88">
        <v>0.719</v>
      </c>
      <c r="R26" s="88">
        <v>0.778</v>
      </c>
      <c r="S26" s="88">
        <v>1.337</v>
      </c>
      <c r="T26" s="88">
        <v>1.135</v>
      </c>
      <c r="U26" s="88">
        <v>1.146</v>
      </c>
    </row>
    <row r="27" spans="1:21" ht="15" customHeight="1">
      <c r="A27" s="150" t="s">
        <v>621</v>
      </c>
      <c r="B27" s="88" t="s">
        <v>53</v>
      </c>
      <c r="C27" s="88" t="s">
        <v>53</v>
      </c>
      <c r="D27" s="88" t="s">
        <v>53</v>
      </c>
      <c r="E27" s="88" t="s">
        <v>53</v>
      </c>
      <c r="F27" s="88" t="s">
        <v>53</v>
      </c>
      <c r="G27" s="88" t="s">
        <v>53</v>
      </c>
      <c r="H27" s="391">
        <v>0.263</v>
      </c>
      <c r="I27" s="80">
        <v>0.294</v>
      </c>
      <c r="J27" s="50">
        <v>0.1</v>
      </c>
      <c r="K27" s="88">
        <v>0.021</v>
      </c>
      <c r="L27" s="88">
        <v>0.02</v>
      </c>
      <c r="M27" s="88">
        <v>0.009</v>
      </c>
      <c r="N27" s="88">
        <v>0.021</v>
      </c>
      <c r="O27" s="88">
        <v>0.011</v>
      </c>
      <c r="P27" s="88">
        <v>0.363</v>
      </c>
      <c r="Q27" s="88">
        <v>0.495</v>
      </c>
      <c r="R27" s="88">
        <v>0.564</v>
      </c>
      <c r="S27" s="88">
        <v>0.593</v>
      </c>
      <c r="T27" s="88">
        <v>0.818</v>
      </c>
      <c r="U27" s="88">
        <v>0.897</v>
      </c>
    </row>
    <row r="28" spans="1:21" ht="15" customHeight="1">
      <c r="A28" s="150" t="s">
        <v>268</v>
      </c>
      <c r="B28" s="88" t="s">
        <v>53</v>
      </c>
      <c r="C28" s="88" t="s">
        <v>53</v>
      </c>
      <c r="D28" s="88" t="s">
        <v>53</v>
      </c>
      <c r="E28" s="88" t="s">
        <v>53</v>
      </c>
      <c r="F28" s="88" t="s">
        <v>53</v>
      </c>
      <c r="G28" s="88" t="s">
        <v>53</v>
      </c>
      <c r="H28" s="88" t="s">
        <v>53</v>
      </c>
      <c r="I28" s="88" t="s">
        <v>53</v>
      </c>
      <c r="J28" s="50">
        <v>0.1</v>
      </c>
      <c r="K28" s="80">
        <v>0.231</v>
      </c>
      <c r="L28" s="80">
        <v>0.221</v>
      </c>
      <c r="M28" s="80">
        <v>0.215</v>
      </c>
      <c r="N28" s="80">
        <v>0.092</v>
      </c>
      <c r="O28" s="80">
        <v>0.031</v>
      </c>
      <c r="P28" s="80">
        <v>0.012</v>
      </c>
      <c r="Q28" s="80">
        <v>0.011</v>
      </c>
      <c r="R28" s="80">
        <v>0.027</v>
      </c>
      <c r="S28" s="80">
        <v>0.018</v>
      </c>
      <c r="T28" s="80">
        <v>0.015</v>
      </c>
      <c r="U28" s="80">
        <v>0.006</v>
      </c>
    </row>
    <row r="29" spans="1:21" ht="15" customHeight="1">
      <c r="A29" s="133" t="s">
        <v>622</v>
      </c>
      <c r="B29" s="88" t="s">
        <v>53</v>
      </c>
      <c r="C29" s="88" t="s">
        <v>53</v>
      </c>
      <c r="D29" s="88" t="s">
        <v>53</v>
      </c>
      <c r="E29" s="88" t="s">
        <v>53</v>
      </c>
      <c r="F29" s="88" t="s">
        <v>53</v>
      </c>
      <c r="G29" s="88" t="s">
        <v>53</v>
      </c>
      <c r="H29" s="88" t="s">
        <v>53</v>
      </c>
      <c r="I29" s="82">
        <v>0</v>
      </c>
      <c r="J29" s="79">
        <v>0</v>
      </c>
      <c r="K29" s="87">
        <v>0.02</v>
      </c>
      <c r="L29" s="82">
        <v>0.038</v>
      </c>
      <c r="M29" s="82">
        <v>0.038</v>
      </c>
      <c r="N29" s="82">
        <v>0.015</v>
      </c>
      <c r="O29" s="82">
        <v>0.007</v>
      </c>
      <c r="P29" s="82">
        <v>0.03</v>
      </c>
      <c r="Q29" s="82">
        <v>0.019</v>
      </c>
      <c r="R29" s="82">
        <v>0.005</v>
      </c>
      <c r="S29" s="82">
        <v>0.02</v>
      </c>
      <c r="T29" s="82">
        <v>0.007</v>
      </c>
      <c r="U29" s="82">
        <v>0.007</v>
      </c>
    </row>
    <row r="30" spans="1:21" ht="15" customHeight="1">
      <c r="A30" s="539" t="s">
        <v>624</v>
      </c>
      <c r="B30" s="88"/>
      <c r="C30" s="88"/>
      <c r="D30" s="88"/>
      <c r="E30" s="88"/>
      <c r="F30" s="88"/>
      <c r="G30" s="88"/>
      <c r="H30" s="88"/>
      <c r="I30" s="82"/>
      <c r="J30" s="79"/>
      <c r="K30" s="87">
        <v>0.008</v>
      </c>
      <c r="L30" s="82">
        <v>0.001</v>
      </c>
      <c r="M30" s="82">
        <v>0.004</v>
      </c>
      <c r="N30" s="82">
        <v>0.004</v>
      </c>
      <c r="O30" s="82">
        <v>0.005</v>
      </c>
      <c r="P30" s="82">
        <v>0.012</v>
      </c>
      <c r="Q30" s="82">
        <v>0.013</v>
      </c>
      <c r="R30" s="82">
        <v>0.006</v>
      </c>
      <c r="S30" s="82">
        <v>0.01</v>
      </c>
      <c r="T30" s="82">
        <v>0.003</v>
      </c>
      <c r="U30" s="82">
        <v>0.008</v>
      </c>
    </row>
    <row r="31" spans="1:21" s="147" customFormat="1" ht="18" customHeight="1">
      <c r="A31" s="267" t="s">
        <v>5</v>
      </c>
      <c r="B31" s="350" t="s">
        <v>53</v>
      </c>
      <c r="C31" s="350" t="s">
        <v>53</v>
      </c>
      <c r="D31" s="350" t="s">
        <v>53</v>
      </c>
      <c r="E31" s="350" t="s">
        <v>53</v>
      </c>
      <c r="F31" s="350" t="s">
        <v>53</v>
      </c>
      <c r="G31" s="350" t="s">
        <v>53</v>
      </c>
      <c r="H31" s="399">
        <v>216.087</v>
      </c>
      <c r="I31" s="268">
        <v>220.34100000000004</v>
      </c>
      <c r="J31" s="137">
        <v>241.2</v>
      </c>
      <c r="K31" s="541">
        <f>SUM(K24:K30)</f>
        <v>259.72499999999997</v>
      </c>
      <c r="L31" s="541">
        <f aca="true" t="shared" si="2" ref="L31:U31">SUM(L24:L30)</f>
        <v>262.7149999999999</v>
      </c>
      <c r="M31" s="541">
        <f t="shared" si="2"/>
        <v>263.146</v>
      </c>
      <c r="N31" s="541">
        <f t="shared" si="2"/>
        <v>251.32099999999997</v>
      </c>
      <c r="O31" s="541">
        <f t="shared" si="2"/>
        <v>243.24</v>
      </c>
      <c r="P31" s="541">
        <f t="shared" si="2"/>
        <v>251.239</v>
      </c>
      <c r="Q31" s="541">
        <f t="shared" si="2"/>
        <v>215.28500000000003</v>
      </c>
      <c r="R31" s="541">
        <f t="shared" si="2"/>
        <v>216.43699999999998</v>
      </c>
      <c r="S31" s="541">
        <f t="shared" si="2"/>
        <v>208.82999999999998</v>
      </c>
      <c r="T31" s="541">
        <f t="shared" si="2"/>
        <v>202.30499999999998</v>
      </c>
      <c r="U31" s="541">
        <f t="shared" si="2"/>
        <v>216.44299999999998</v>
      </c>
    </row>
    <row r="32" spans="13:20" ht="4.5" customHeight="1">
      <c r="M32" s="1"/>
      <c r="O32" s="42"/>
      <c r="T32" s="110"/>
    </row>
    <row r="33" spans="1:20" ht="13.5" customHeight="1">
      <c r="A33" t="s">
        <v>341</v>
      </c>
      <c r="M33" s="1"/>
      <c r="T33" s="110"/>
    </row>
    <row r="34" spans="1:20" ht="12.75">
      <c r="A34" t="s">
        <v>381</v>
      </c>
      <c r="T34" s="110"/>
    </row>
    <row r="35" spans="1:20" ht="12.75">
      <c r="A35" s="542" t="s">
        <v>625</v>
      </c>
      <c r="T35" s="110"/>
    </row>
    <row r="36" spans="1:20" ht="12.75">
      <c r="A36" s="11" t="s">
        <v>623</v>
      </c>
      <c r="T36" s="110"/>
    </row>
    <row r="37" ht="12.75">
      <c r="T37" s="110"/>
    </row>
    <row r="38" spans="1:20" ht="15">
      <c r="A38" s="50" t="s">
        <v>702</v>
      </c>
      <c r="T38" s="110"/>
    </row>
    <row r="39" ht="12.75">
      <c r="T39" s="110"/>
    </row>
    <row r="40" spans="1:20" s="50" customFormat="1" ht="21.75" customHeight="1">
      <c r="A40" s="104" t="s">
        <v>380</v>
      </c>
      <c r="B40" s="104"/>
      <c r="C40" s="104"/>
      <c r="D40" s="104"/>
      <c r="E40" s="104"/>
      <c r="F40" s="104"/>
      <c r="G40" s="104"/>
      <c r="H40" s="104"/>
      <c r="L40" s="51"/>
      <c r="Q40" s="182"/>
      <c r="R40" s="182"/>
      <c r="S40" s="182"/>
      <c r="T40" s="182"/>
    </row>
    <row r="41" spans="1:21" ht="18.75">
      <c r="A41" s="265"/>
      <c r="B41" s="265">
        <v>1993</v>
      </c>
      <c r="C41" s="265">
        <v>1994</v>
      </c>
      <c r="D41" s="265">
        <v>1995</v>
      </c>
      <c r="E41" s="265">
        <v>1996</v>
      </c>
      <c r="F41" s="265">
        <v>1997</v>
      </c>
      <c r="G41" s="265">
        <v>1998</v>
      </c>
      <c r="H41" s="265">
        <v>1999</v>
      </c>
      <c r="I41" s="265">
        <v>2000</v>
      </c>
      <c r="J41" s="265">
        <v>2001</v>
      </c>
      <c r="K41" s="266">
        <v>2002</v>
      </c>
      <c r="L41" s="266">
        <v>2003</v>
      </c>
      <c r="M41" s="266">
        <v>2004</v>
      </c>
      <c r="N41" s="266">
        <v>2005</v>
      </c>
      <c r="O41" s="288" t="s">
        <v>575</v>
      </c>
      <c r="P41" s="288" t="s">
        <v>576</v>
      </c>
      <c r="Q41" s="288" t="s">
        <v>577</v>
      </c>
      <c r="R41" s="288" t="s">
        <v>578</v>
      </c>
      <c r="S41" s="266">
        <v>2010</v>
      </c>
      <c r="T41" s="266">
        <v>2011</v>
      </c>
      <c r="U41" s="266">
        <v>2012</v>
      </c>
    </row>
    <row r="42" spans="1:21" ht="14.25" customHeight="1">
      <c r="A42" s="104"/>
      <c r="B42" s="104"/>
      <c r="C42" s="104"/>
      <c r="D42" s="104"/>
      <c r="E42" s="104"/>
      <c r="F42" s="104"/>
      <c r="G42" s="104"/>
      <c r="H42" s="104"/>
      <c r="I42" s="104"/>
      <c r="K42" s="63"/>
      <c r="L42" s="189"/>
      <c r="M42" s="189"/>
      <c r="N42" s="110"/>
      <c r="O42" s="189" t="s">
        <v>220</v>
      </c>
      <c r="P42" s="189"/>
      <c r="Q42" s="189"/>
      <c r="R42" s="189"/>
      <c r="S42" s="189"/>
      <c r="T42" s="189"/>
      <c r="U42" s="189" t="s">
        <v>0</v>
      </c>
    </row>
    <row r="43" spans="1:20" ht="15.75" customHeight="1">
      <c r="A43" s="148" t="s">
        <v>214</v>
      </c>
      <c r="B43" s="148"/>
      <c r="C43" s="148"/>
      <c r="D43" s="148"/>
      <c r="E43" s="148"/>
      <c r="F43" s="148"/>
      <c r="G43" s="148"/>
      <c r="H43" s="148"/>
      <c r="L43" s="110"/>
      <c r="M43" s="110"/>
      <c r="N43" s="110"/>
      <c r="T43" s="110"/>
    </row>
    <row r="44" spans="1:22" ht="15">
      <c r="A44" s="133" t="s">
        <v>7</v>
      </c>
      <c r="B44" s="92">
        <v>1660.8</v>
      </c>
      <c r="C44" s="401">
        <v>1682.1</v>
      </c>
      <c r="D44" s="401">
        <v>1687.5</v>
      </c>
      <c r="E44" s="401">
        <v>1733.6</v>
      </c>
      <c r="F44" s="401">
        <v>1779.4</v>
      </c>
      <c r="G44" s="401">
        <v>1825.1</v>
      </c>
      <c r="H44" s="401">
        <v>1878.178</v>
      </c>
      <c r="I44" s="83">
        <v>1926.957</v>
      </c>
      <c r="J44" s="178">
        <v>1996652</v>
      </c>
      <c r="K44" s="190">
        <v>2058</v>
      </c>
      <c r="L44" s="190">
        <v>2103.89</v>
      </c>
      <c r="M44" s="190">
        <v>2158.381</v>
      </c>
      <c r="N44" s="190">
        <v>2231.214</v>
      </c>
      <c r="O44" s="190">
        <v>2258.652</v>
      </c>
      <c r="P44" s="190">
        <v>2313.385</v>
      </c>
      <c r="Q44" s="190">
        <v>2347.38</v>
      </c>
      <c r="R44" s="190">
        <v>2361.892</v>
      </c>
      <c r="S44" s="190">
        <v>2364.265</v>
      </c>
      <c r="T44" s="190">
        <v>2369.189</v>
      </c>
      <c r="U44" s="190">
        <v>2394.575</v>
      </c>
      <c r="V44" s="596"/>
    </row>
    <row r="45" spans="1:21" ht="15">
      <c r="A45" s="133" t="s">
        <v>1</v>
      </c>
      <c r="B45" s="401">
        <v>25.9</v>
      </c>
      <c r="C45" s="401">
        <v>24.8</v>
      </c>
      <c r="D45" s="401">
        <v>23.8</v>
      </c>
      <c r="E45" s="401">
        <v>25.2</v>
      </c>
      <c r="F45" s="401">
        <v>27</v>
      </c>
      <c r="G45" s="401">
        <v>30.5</v>
      </c>
      <c r="H45" s="401">
        <v>35.562</v>
      </c>
      <c r="I45" s="83">
        <v>38.822</v>
      </c>
      <c r="J45" s="178">
        <v>41647</v>
      </c>
      <c r="K45" s="190">
        <v>46</v>
      </c>
      <c r="L45" s="190">
        <v>50.032</v>
      </c>
      <c r="M45" s="190">
        <v>53.995</v>
      </c>
      <c r="N45" s="190">
        <v>56.352</v>
      </c>
      <c r="O45" s="190">
        <v>58.815</v>
      </c>
      <c r="P45" s="190">
        <v>63.123</v>
      </c>
      <c r="Q45" s="190">
        <v>65.56</v>
      </c>
      <c r="R45" s="190">
        <v>66.163</v>
      </c>
      <c r="S45" s="190">
        <v>62.694</v>
      </c>
      <c r="T45" s="190">
        <v>60.317</v>
      </c>
      <c r="U45" s="190">
        <v>59.657</v>
      </c>
    </row>
    <row r="46" spans="1:21" ht="15">
      <c r="A46" s="133" t="s">
        <v>293</v>
      </c>
      <c r="B46" s="401">
        <v>11.9</v>
      </c>
      <c r="C46" s="401">
        <v>12.1</v>
      </c>
      <c r="D46" s="401">
        <v>9.4</v>
      </c>
      <c r="E46" s="401">
        <v>8.7</v>
      </c>
      <c r="F46" s="401">
        <v>9.2</v>
      </c>
      <c r="G46" s="401">
        <v>9.1</v>
      </c>
      <c r="H46" s="401">
        <v>9.534</v>
      </c>
      <c r="I46" s="83">
        <v>9.77</v>
      </c>
      <c r="J46" s="178">
        <v>10065</v>
      </c>
      <c r="K46" s="190">
        <v>10</v>
      </c>
      <c r="L46" s="190">
        <v>10.832</v>
      </c>
      <c r="M46" s="190">
        <v>11.469</v>
      </c>
      <c r="N46" s="190">
        <v>12.001</v>
      </c>
      <c r="O46" s="190">
        <v>12.104</v>
      </c>
      <c r="P46" s="190">
        <v>12.407</v>
      </c>
      <c r="Q46" s="190">
        <v>12.349</v>
      </c>
      <c r="R46" s="190">
        <v>12.218</v>
      </c>
      <c r="S46" s="190">
        <v>12.111</v>
      </c>
      <c r="T46" s="190">
        <v>11.929</v>
      </c>
      <c r="U46" s="190">
        <v>11.834</v>
      </c>
    </row>
    <row r="47" spans="1:21" ht="15">
      <c r="A47" s="133" t="s">
        <v>2</v>
      </c>
      <c r="B47" s="401">
        <v>35.3</v>
      </c>
      <c r="C47" s="401">
        <v>35.4</v>
      </c>
      <c r="D47" s="401">
        <v>34</v>
      </c>
      <c r="E47" s="401">
        <v>32.1</v>
      </c>
      <c r="F47" s="401">
        <v>30.6</v>
      </c>
      <c r="G47" s="401">
        <v>30</v>
      </c>
      <c r="H47" s="401">
        <v>29.32</v>
      </c>
      <c r="I47" s="83">
        <v>30.234</v>
      </c>
      <c r="J47" s="178">
        <v>29930</v>
      </c>
      <c r="K47" s="190">
        <v>30</v>
      </c>
      <c r="L47" s="190">
        <v>30.496</v>
      </c>
      <c r="M47" s="190">
        <v>31.367</v>
      </c>
      <c r="N47" s="190">
        <v>32.190999999999995</v>
      </c>
      <c r="O47" s="190">
        <v>32.965</v>
      </c>
      <c r="P47" s="190">
        <v>32.682</v>
      </c>
      <c r="Q47" s="190">
        <v>32.245</v>
      </c>
      <c r="R47" s="190">
        <v>31.24</v>
      </c>
      <c r="S47" s="190">
        <v>30.359</v>
      </c>
      <c r="T47" s="190">
        <v>29.408</v>
      </c>
      <c r="U47" s="190">
        <v>28.862</v>
      </c>
    </row>
    <row r="48" spans="1:21" ht="15">
      <c r="A48" s="133" t="s">
        <v>360</v>
      </c>
      <c r="B48" s="401">
        <v>95.1</v>
      </c>
      <c r="C48" s="401">
        <v>102.1</v>
      </c>
      <c r="D48" s="401">
        <v>110.7</v>
      </c>
      <c r="E48" s="401">
        <v>126.4</v>
      </c>
      <c r="F48" s="401">
        <v>136</v>
      </c>
      <c r="G48" s="401">
        <v>138.4</v>
      </c>
      <c r="H48" s="401">
        <v>138.924</v>
      </c>
      <c r="I48" s="83">
        <v>142.622</v>
      </c>
      <c r="J48" s="178">
        <v>143792</v>
      </c>
      <c r="K48" s="211">
        <v>144</v>
      </c>
      <c r="L48" s="190">
        <v>178.156</v>
      </c>
      <c r="M48" s="190">
        <v>182.684</v>
      </c>
      <c r="N48" s="190">
        <v>188.971</v>
      </c>
      <c r="O48" s="190">
        <v>191.178</v>
      </c>
      <c r="P48" s="190">
        <v>194.585</v>
      </c>
      <c r="Q48" s="190">
        <v>198.208</v>
      </c>
      <c r="R48" s="190">
        <v>203.049</v>
      </c>
      <c r="S48" s="190">
        <v>205.998</v>
      </c>
      <c r="T48" s="190">
        <v>210.71900000000002</v>
      </c>
      <c r="U48" s="190">
        <v>212.449</v>
      </c>
    </row>
    <row r="49" spans="1:21" ht="15">
      <c r="A49" s="133" t="s">
        <v>356</v>
      </c>
      <c r="B49" s="401">
        <v>44.9</v>
      </c>
      <c r="C49" s="401">
        <v>43.5</v>
      </c>
      <c r="D49" s="401">
        <v>44.5</v>
      </c>
      <c r="E49" s="401">
        <v>40.4</v>
      </c>
      <c r="F49" s="401">
        <v>40.4</v>
      </c>
      <c r="G49" s="401">
        <v>39.9</v>
      </c>
      <c r="H49" s="401">
        <v>39.67599999999993</v>
      </c>
      <c r="I49" s="83">
        <v>39.952</v>
      </c>
      <c r="J49" s="178">
        <v>40162</v>
      </c>
      <c r="K49" s="211">
        <v>42</v>
      </c>
      <c r="L49" s="190">
        <f>L50-SUM(L44:L48)</f>
        <v>9.583999999999833</v>
      </c>
      <c r="M49" s="190">
        <v>10.288000000000011</v>
      </c>
      <c r="N49" s="190">
        <v>10.605</v>
      </c>
      <c r="O49" s="190">
        <v>10.579</v>
      </c>
      <c r="P49" s="190">
        <v>10.801</v>
      </c>
      <c r="Q49" s="190">
        <v>9.444</v>
      </c>
      <c r="R49" s="190">
        <v>9.335</v>
      </c>
      <c r="S49" s="190">
        <v>9.255</v>
      </c>
      <c r="T49" s="190">
        <v>9.345</v>
      </c>
      <c r="U49" s="190">
        <v>9.736</v>
      </c>
    </row>
    <row r="50" spans="1:22" ht="15.75">
      <c r="A50" s="78" t="s">
        <v>6</v>
      </c>
      <c r="B50" s="402">
        <v>1873.8</v>
      </c>
      <c r="C50" s="402">
        <v>1900</v>
      </c>
      <c r="D50" s="402">
        <v>1909.9</v>
      </c>
      <c r="E50" s="402">
        <v>1966.4</v>
      </c>
      <c r="F50" s="402">
        <v>2022.6</v>
      </c>
      <c r="G50" s="402">
        <v>2073</v>
      </c>
      <c r="H50" s="402">
        <v>2131.194</v>
      </c>
      <c r="I50" s="177">
        <v>2188.357</v>
      </c>
      <c r="J50" s="179">
        <v>2262248</v>
      </c>
      <c r="K50" s="191">
        <v>2330</v>
      </c>
      <c r="L50" s="191">
        <v>2382.99</v>
      </c>
      <c r="M50" s="191">
        <v>2448.184</v>
      </c>
      <c r="N50" s="191">
        <v>2531.334</v>
      </c>
      <c r="O50" s="191">
        <v>2564.293</v>
      </c>
      <c r="P50" s="191">
        <v>2626.983</v>
      </c>
      <c r="Q50" s="191">
        <v>2665.186</v>
      </c>
      <c r="R50" s="191">
        <v>2683.8969999999995</v>
      </c>
      <c r="S50" s="191">
        <v>2684.682</v>
      </c>
      <c r="T50" s="191">
        <v>2690.9069999999997</v>
      </c>
      <c r="U50" s="191">
        <v>2717.113</v>
      </c>
      <c r="V50" s="596"/>
    </row>
    <row r="51" spans="1:21" ht="15.75">
      <c r="A51" s="148" t="s">
        <v>272</v>
      </c>
      <c r="B51" s="402"/>
      <c r="C51" s="402"/>
      <c r="D51" s="402"/>
      <c r="E51" s="402"/>
      <c r="F51" s="402"/>
      <c r="G51" s="402"/>
      <c r="H51" s="402"/>
      <c r="I51" s="177"/>
      <c r="J51" s="179"/>
      <c r="K51" s="191"/>
      <c r="L51" s="191"/>
      <c r="M51" s="191"/>
      <c r="N51" s="191"/>
      <c r="O51" s="191"/>
      <c r="P51" s="191" t="s">
        <v>220</v>
      </c>
      <c r="Q51" s="191"/>
      <c r="R51" s="191"/>
      <c r="S51" s="191"/>
      <c r="T51" s="191"/>
      <c r="U51" s="191"/>
    </row>
    <row r="52" spans="1:22" ht="15">
      <c r="A52" s="197" t="s">
        <v>289</v>
      </c>
      <c r="B52" s="190">
        <v>1579.7</v>
      </c>
      <c r="C52" s="190">
        <v>1605.7</v>
      </c>
      <c r="D52" s="190">
        <v>1619.4</v>
      </c>
      <c r="E52" s="190">
        <v>1673.9</v>
      </c>
      <c r="F52" s="190">
        <v>1726.3</v>
      </c>
      <c r="G52" s="190">
        <v>1773</v>
      </c>
      <c r="H52" s="190">
        <v>1824.1</v>
      </c>
      <c r="I52" s="204">
        <v>1875.6</v>
      </c>
      <c r="J52" s="204">
        <v>1938.5</v>
      </c>
      <c r="K52" s="204">
        <v>1993.4</v>
      </c>
      <c r="L52" s="204">
        <v>2030.955</v>
      </c>
      <c r="M52" s="204">
        <v>2076.489</v>
      </c>
      <c r="N52" s="204">
        <v>2138.822</v>
      </c>
      <c r="O52" s="204">
        <v>2156.808</v>
      </c>
      <c r="P52" s="204">
        <v>2200.824</v>
      </c>
      <c r="Q52" s="204">
        <v>2233.187</v>
      </c>
      <c r="R52" s="204">
        <v>2248.539</v>
      </c>
      <c r="S52" s="204">
        <v>2254.517</v>
      </c>
      <c r="T52" s="204">
        <v>2264.384</v>
      </c>
      <c r="U52" s="204">
        <v>2285.13</v>
      </c>
      <c r="V52" s="596"/>
    </row>
    <row r="53" spans="1:21" ht="15">
      <c r="A53" s="197" t="s">
        <v>273</v>
      </c>
      <c r="B53" s="190">
        <v>3.1</v>
      </c>
      <c r="C53" s="190">
        <v>3.2</v>
      </c>
      <c r="D53" s="190">
        <v>3.3</v>
      </c>
      <c r="E53" s="190">
        <v>3.3</v>
      </c>
      <c r="F53" s="190">
        <v>3.3</v>
      </c>
      <c r="G53" s="190">
        <v>3.3</v>
      </c>
      <c r="H53" s="190">
        <v>3.3</v>
      </c>
      <c r="I53" s="204">
        <v>3.4</v>
      </c>
      <c r="J53" s="204">
        <v>3.5</v>
      </c>
      <c r="K53" s="204">
        <v>3.4</v>
      </c>
      <c r="L53" s="204">
        <v>3.443</v>
      </c>
      <c r="M53" s="204">
        <v>3.646</v>
      </c>
      <c r="N53" s="204">
        <v>3.767</v>
      </c>
      <c r="O53" s="204">
        <v>3.832</v>
      </c>
      <c r="P53" s="204">
        <v>3.916</v>
      </c>
      <c r="Q53" s="204">
        <v>3.737</v>
      </c>
      <c r="R53" s="204">
        <v>3.584</v>
      </c>
      <c r="S53" s="204">
        <v>3.49</v>
      </c>
      <c r="T53" s="204">
        <v>3.523</v>
      </c>
      <c r="U53" s="204">
        <v>3.583</v>
      </c>
    </row>
    <row r="54" spans="1:21" ht="15">
      <c r="A54" s="197" t="s">
        <v>1</v>
      </c>
      <c r="B54" s="190">
        <v>29.8</v>
      </c>
      <c r="C54" s="190">
        <v>28.7</v>
      </c>
      <c r="D54" s="190">
        <v>28.6</v>
      </c>
      <c r="E54" s="190">
        <v>31.1</v>
      </c>
      <c r="F54" s="190">
        <v>32.6</v>
      </c>
      <c r="G54" s="190">
        <v>36.2</v>
      </c>
      <c r="H54" s="190">
        <v>41.4</v>
      </c>
      <c r="I54" s="204">
        <v>44.7</v>
      </c>
      <c r="J54" s="204">
        <v>47.4</v>
      </c>
      <c r="K54" s="204">
        <v>51.9</v>
      </c>
      <c r="L54" s="204">
        <v>55.81</v>
      </c>
      <c r="M54" s="204">
        <v>59.722</v>
      </c>
      <c r="N54" s="204">
        <v>62.112</v>
      </c>
      <c r="O54" s="204">
        <v>64.517</v>
      </c>
      <c r="P54" s="204">
        <v>68.791</v>
      </c>
      <c r="Q54" s="204">
        <v>71.282</v>
      </c>
      <c r="R54" s="204">
        <v>71.979</v>
      </c>
      <c r="S54" s="204">
        <v>68.624</v>
      </c>
      <c r="T54" s="204">
        <v>66.222</v>
      </c>
      <c r="U54" s="204">
        <v>65.684</v>
      </c>
    </row>
    <row r="55" spans="1:21" ht="15">
      <c r="A55" s="197" t="s">
        <v>274</v>
      </c>
      <c r="B55" s="190">
        <v>1.2</v>
      </c>
      <c r="C55" s="190">
        <v>1.1</v>
      </c>
      <c r="D55" s="190">
        <v>1</v>
      </c>
      <c r="E55" s="190">
        <v>1</v>
      </c>
      <c r="F55" s="190">
        <v>0.9</v>
      </c>
      <c r="G55" s="190">
        <v>0.9</v>
      </c>
      <c r="H55" s="190">
        <v>0.9</v>
      </c>
      <c r="I55" s="204">
        <v>0.8</v>
      </c>
      <c r="J55" s="204">
        <v>0.8</v>
      </c>
      <c r="K55" s="204">
        <v>0.7</v>
      </c>
      <c r="L55" s="204">
        <v>0.653</v>
      </c>
      <c r="M55" s="204">
        <v>0.612</v>
      </c>
      <c r="N55" s="204">
        <v>0.619</v>
      </c>
      <c r="O55" s="204">
        <v>0.622</v>
      </c>
      <c r="P55" s="204">
        <v>0.64</v>
      </c>
      <c r="Q55" s="204">
        <v>0.666</v>
      </c>
      <c r="R55" s="204">
        <v>0.734</v>
      </c>
      <c r="S55" s="204">
        <v>0.732</v>
      </c>
      <c r="T55" s="204">
        <v>0.73</v>
      </c>
      <c r="U55" s="204">
        <v>0.769</v>
      </c>
    </row>
    <row r="56" spans="1:21" ht="15">
      <c r="A56" s="197" t="s">
        <v>357</v>
      </c>
      <c r="B56" s="190">
        <v>132.5</v>
      </c>
      <c r="C56" s="190">
        <v>134.1</v>
      </c>
      <c r="D56" s="190">
        <v>132.7</v>
      </c>
      <c r="E56" s="190">
        <v>136</v>
      </c>
      <c r="F56" s="190">
        <v>137.8</v>
      </c>
      <c r="G56" s="190">
        <v>137.8</v>
      </c>
      <c r="H56" s="190">
        <v>142.3</v>
      </c>
      <c r="I56" s="204">
        <v>162.185</v>
      </c>
      <c r="J56" s="204">
        <v>167.311</v>
      </c>
      <c r="K56" s="204">
        <v>174.412</v>
      </c>
      <c r="L56" s="204">
        <v>182.947</v>
      </c>
      <c r="M56" s="204">
        <v>193.838</v>
      </c>
      <c r="N56" s="204">
        <v>209.141</v>
      </c>
      <c r="O56" s="204">
        <v>221.21</v>
      </c>
      <c r="P56" s="204">
        <v>234.022</v>
      </c>
      <c r="Q56" s="204">
        <v>239.715</v>
      </c>
      <c r="R56" s="204">
        <v>241.964</v>
      </c>
      <c r="S56" s="204">
        <v>240.227</v>
      </c>
      <c r="T56" s="204">
        <v>237.57</v>
      </c>
      <c r="U56" s="204">
        <v>241.488</v>
      </c>
    </row>
    <row r="57" spans="1:21" ht="15">
      <c r="A57" s="197" t="s">
        <v>358</v>
      </c>
      <c r="B57" s="190">
        <v>45.4</v>
      </c>
      <c r="C57" s="190">
        <v>45</v>
      </c>
      <c r="D57" s="190">
        <v>43.9</v>
      </c>
      <c r="E57" s="190">
        <v>47.9</v>
      </c>
      <c r="F57" s="190">
        <v>42.8</v>
      </c>
      <c r="G57" s="190">
        <v>47.4</v>
      </c>
      <c r="H57" s="190">
        <v>43.4</v>
      </c>
      <c r="I57" s="204">
        <v>29.76</v>
      </c>
      <c r="J57" s="204">
        <v>29.963</v>
      </c>
      <c r="K57" s="204">
        <v>30.444</v>
      </c>
      <c r="L57" s="204">
        <v>30.696</v>
      </c>
      <c r="M57" s="204">
        <v>31.435</v>
      </c>
      <c r="N57" s="204">
        <v>31.924</v>
      </c>
      <c r="O57" s="204">
        <v>38.496</v>
      </c>
      <c r="P57" s="204">
        <v>38.381</v>
      </c>
      <c r="Q57" s="204">
        <v>37.59</v>
      </c>
      <c r="R57" s="204">
        <v>37.209</v>
      </c>
      <c r="S57" s="204">
        <v>36.371</v>
      </c>
      <c r="T57" s="204">
        <v>35.624</v>
      </c>
      <c r="U57" s="204">
        <v>35.441</v>
      </c>
    </row>
    <row r="58" spans="1:21" ht="17.25" customHeight="1">
      <c r="A58" s="197" t="s">
        <v>275</v>
      </c>
      <c r="B58" s="190">
        <v>15.1</v>
      </c>
      <c r="C58" s="190">
        <v>15.6</v>
      </c>
      <c r="D58" s="190">
        <v>15.2</v>
      </c>
      <c r="E58" s="190">
        <v>11.3</v>
      </c>
      <c r="F58" s="190">
        <v>16.3</v>
      </c>
      <c r="G58" s="190">
        <v>11</v>
      </c>
      <c r="H58" s="190">
        <v>16.5</v>
      </c>
      <c r="I58" s="204">
        <v>16.8</v>
      </c>
      <c r="J58" s="204">
        <v>16.8</v>
      </c>
      <c r="K58" s="204">
        <v>16.9</v>
      </c>
      <c r="L58" s="204">
        <v>17.13</v>
      </c>
      <c r="M58" s="204">
        <v>17.528</v>
      </c>
      <c r="N58" s="204">
        <v>17.807</v>
      </c>
      <c r="O58" s="204">
        <v>17.507</v>
      </c>
      <c r="P58" s="204">
        <v>17.534</v>
      </c>
      <c r="Q58" s="204">
        <v>17.194</v>
      </c>
      <c r="R58" s="204">
        <v>16.716</v>
      </c>
      <c r="S58" s="204">
        <v>16.286</v>
      </c>
      <c r="T58" s="204">
        <v>15.9</v>
      </c>
      <c r="U58" s="204">
        <v>15.567</v>
      </c>
    </row>
    <row r="59" spans="1:21" ht="16.5" customHeight="1">
      <c r="A59" s="538" t="s">
        <v>290</v>
      </c>
      <c r="B59" s="190">
        <v>34.9</v>
      </c>
      <c r="C59" s="190">
        <v>34.7</v>
      </c>
      <c r="D59" s="190">
        <v>34.1</v>
      </c>
      <c r="E59" s="190">
        <v>34.4</v>
      </c>
      <c r="F59" s="190">
        <v>35</v>
      </c>
      <c r="G59" s="190">
        <v>35.2</v>
      </c>
      <c r="H59" s="190">
        <v>35.8</v>
      </c>
      <c r="I59" s="204">
        <v>36.6</v>
      </c>
      <c r="J59" s="204">
        <v>36.2</v>
      </c>
      <c r="K59" s="204">
        <v>37.5</v>
      </c>
      <c r="L59" s="204">
        <v>39.099</v>
      </c>
      <c r="M59" s="204">
        <v>41.03</v>
      </c>
      <c r="N59" s="204">
        <v>41.848</v>
      </c>
      <c r="O59" s="204">
        <v>42.481</v>
      </c>
      <c r="P59" s="204">
        <v>43.38</v>
      </c>
      <c r="Q59" s="204">
        <v>44.087</v>
      </c>
      <c r="R59" s="204">
        <v>44.859</v>
      </c>
      <c r="S59" s="204">
        <v>45.456</v>
      </c>
      <c r="T59" s="204">
        <v>46.766</v>
      </c>
      <c r="U59" s="204">
        <v>47.559</v>
      </c>
    </row>
    <row r="60" spans="1:21" ht="15">
      <c r="A60" s="197" t="s">
        <v>4</v>
      </c>
      <c r="B60" s="190">
        <v>32.1</v>
      </c>
      <c r="C60" s="190">
        <v>31.9</v>
      </c>
      <c r="D60" s="190">
        <v>31.7</v>
      </c>
      <c r="E60" s="190">
        <v>27.4</v>
      </c>
      <c r="F60" s="190">
        <v>27.1</v>
      </c>
      <c r="G60" s="190">
        <v>28.1</v>
      </c>
      <c r="H60" s="190">
        <v>23.5</v>
      </c>
      <c r="I60" s="204">
        <v>18.5</v>
      </c>
      <c r="J60" s="204">
        <v>21.9</v>
      </c>
      <c r="K60" s="204">
        <v>21.5</v>
      </c>
      <c r="L60" s="190">
        <f>L61-SUM(L52:L59)</f>
        <v>22.256999999999607</v>
      </c>
      <c r="M60" s="190">
        <v>23.885999999999513</v>
      </c>
      <c r="N60" s="190">
        <v>25.29399999999987</v>
      </c>
      <c r="O60" s="190">
        <v>18.82</v>
      </c>
      <c r="P60" s="190">
        <v>19.495</v>
      </c>
      <c r="Q60" s="190">
        <v>17.728</v>
      </c>
      <c r="R60" s="190">
        <v>18.313</v>
      </c>
      <c r="S60" s="190">
        <v>18.979</v>
      </c>
      <c r="T60" s="190">
        <v>20.188000000000002</v>
      </c>
      <c r="U60" s="190">
        <v>21.892</v>
      </c>
    </row>
    <row r="61" spans="1:21" s="147" customFormat="1" ht="15.75">
      <c r="A61" s="203" t="s">
        <v>6</v>
      </c>
      <c r="B61" s="191">
        <v>1873.8</v>
      </c>
      <c r="C61" s="191">
        <v>1900</v>
      </c>
      <c r="D61" s="191">
        <v>1909.9</v>
      </c>
      <c r="E61" s="191">
        <v>1966.4</v>
      </c>
      <c r="F61" s="191">
        <v>2022.6</v>
      </c>
      <c r="G61" s="191">
        <v>2073</v>
      </c>
      <c r="H61" s="191">
        <v>2131.2</v>
      </c>
      <c r="I61" s="205">
        <v>2188.4</v>
      </c>
      <c r="J61" s="205">
        <v>2262.2</v>
      </c>
      <c r="K61" s="205">
        <v>2330</v>
      </c>
      <c r="L61" s="205">
        <f>L50</f>
        <v>2382.99</v>
      </c>
      <c r="M61" s="205">
        <v>2448.184</v>
      </c>
      <c r="N61" s="205">
        <v>2531.334</v>
      </c>
      <c r="O61" s="205">
        <v>2564.293</v>
      </c>
      <c r="P61" s="205">
        <v>2626.983</v>
      </c>
      <c r="Q61" s="205">
        <v>2665.1860000000006</v>
      </c>
      <c r="R61" s="205">
        <v>2683.8969999999995</v>
      </c>
      <c r="S61" s="205">
        <v>2684.6819999999993</v>
      </c>
      <c r="T61" s="205">
        <v>2690.9070000000006</v>
      </c>
      <c r="U61" s="205">
        <v>2717.113</v>
      </c>
    </row>
    <row r="62" spans="1:20" ht="17.25">
      <c r="A62" s="158" t="s">
        <v>359</v>
      </c>
      <c r="B62" s="401"/>
      <c r="C62" s="401"/>
      <c r="D62" s="401"/>
      <c r="E62" s="401"/>
      <c r="F62" s="401"/>
      <c r="G62" s="401"/>
      <c r="H62" s="401"/>
      <c r="I62" s="83"/>
      <c r="K62" s="178"/>
      <c r="L62" s="190"/>
      <c r="M62" s="190"/>
      <c r="N62" s="190"/>
      <c r="O62" s="190"/>
      <c r="P62" s="190"/>
      <c r="Q62" s="190"/>
      <c r="R62" s="190"/>
      <c r="S62" s="190"/>
      <c r="T62" s="190"/>
    </row>
    <row r="63" spans="1:21" ht="15">
      <c r="A63" s="150" t="s">
        <v>202</v>
      </c>
      <c r="B63" s="403" t="s">
        <v>53</v>
      </c>
      <c r="C63" s="403" t="s">
        <v>53</v>
      </c>
      <c r="D63" s="403" t="s">
        <v>53</v>
      </c>
      <c r="E63" s="401">
        <v>1565.714</v>
      </c>
      <c r="F63" s="401">
        <v>1591.528</v>
      </c>
      <c r="G63" s="401">
        <v>1616.012</v>
      </c>
      <c r="H63" s="401">
        <v>1647.352</v>
      </c>
      <c r="I63" s="83">
        <v>1676.996</v>
      </c>
      <c r="J63" s="178">
        <v>1719288</v>
      </c>
      <c r="K63" s="206">
        <v>1742.474</v>
      </c>
      <c r="L63" s="206">
        <v>1745.975</v>
      </c>
      <c r="M63" s="206">
        <v>1756.36</v>
      </c>
      <c r="N63" s="206">
        <v>1771.211</v>
      </c>
      <c r="O63" s="206">
        <v>1747.715</v>
      </c>
      <c r="P63" s="206">
        <v>1747.201</v>
      </c>
      <c r="Q63" s="206">
        <v>1735.381</v>
      </c>
      <c r="R63" s="206">
        <v>1701.328</v>
      </c>
      <c r="S63" s="206">
        <v>1656.471</v>
      </c>
      <c r="T63" s="206">
        <v>1619.015</v>
      </c>
      <c r="U63" s="190">
        <v>1591.63</v>
      </c>
    </row>
    <row r="64" spans="1:21" ht="15">
      <c r="A64" s="150" t="s">
        <v>203</v>
      </c>
      <c r="B64" s="403" t="s">
        <v>53</v>
      </c>
      <c r="C64" s="403" t="s">
        <v>53</v>
      </c>
      <c r="D64" s="403" t="s">
        <v>53</v>
      </c>
      <c r="E64" s="401">
        <v>399.687</v>
      </c>
      <c r="F64" s="401">
        <v>430.046</v>
      </c>
      <c r="G64" s="401">
        <v>455.796</v>
      </c>
      <c r="H64" s="401">
        <v>482.433</v>
      </c>
      <c r="I64" s="83">
        <v>509.681</v>
      </c>
      <c r="J64" s="178">
        <v>540907</v>
      </c>
      <c r="K64" s="206">
        <v>585.464</v>
      </c>
      <c r="L64" s="206">
        <v>634.225</v>
      </c>
      <c r="M64" s="206">
        <v>688.57</v>
      </c>
      <c r="N64" s="206">
        <v>756.392</v>
      </c>
      <c r="O64" s="206">
        <v>812.119</v>
      </c>
      <c r="P64" s="206">
        <v>874.094</v>
      </c>
      <c r="Q64" s="206">
        <v>922.721</v>
      </c>
      <c r="R64" s="206">
        <v>974.295</v>
      </c>
      <c r="S64" s="206">
        <v>1018.301</v>
      </c>
      <c r="T64" s="206">
        <v>1060.793</v>
      </c>
      <c r="U64" s="190">
        <v>1112.96</v>
      </c>
    </row>
    <row r="65" spans="1:21" ht="15">
      <c r="A65" s="150" t="s">
        <v>620</v>
      </c>
      <c r="B65" s="403" t="s">
        <v>53</v>
      </c>
      <c r="C65" s="403" t="s">
        <v>53</v>
      </c>
      <c r="D65" s="403" t="s">
        <v>53</v>
      </c>
      <c r="E65" s="401">
        <v>0.404</v>
      </c>
      <c r="F65" s="401">
        <v>0.398</v>
      </c>
      <c r="G65" s="401">
        <v>0.37</v>
      </c>
      <c r="H65" s="401">
        <v>0.371</v>
      </c>
      <c r="I65" s="83">
        <v>0.336</v>
      </c>
      <c r="J65" s="178">
        <v>333</v>
      </c>
      <c r="K65" s="337">
        <v>0.025</v>
      </c>
      <c r="L65" s="206">
        <v>0.043</v>
      </c>
      <c r="M65" s="206">
        <v>0.108</v>
      </c>
      <c r="N65" s="206">
        <v>0.347</v>
      </c>
      <c r="O65" s="206">
        <v>0.766</v>
      </c>
      <c r="P65" s="206">
        <v>1.423</v>
      </c>
      <c r="Q65" s="206">
        <v>2.182</v>
      </c>
      <c r="R65" s="206">
        <v>2.954</v>
      </c>
      <c r="S65" s="206">
        <v>4.28</v>
      </c>
      <c r="T65" s="206">
        <v>5.168</v>
      </c>
      <c r="U65" s="190">
        <v>6.197</v>
      </c>
    </row>
    <row r="66" spans="1:21" ht="15">
      <c r="A66" s="150" t="s">
        <v>621</v>
      </c>
      <c r="B66" s="403"/>
      <c r="C66" s="403"/>
      <c r="D66" s="403"/>
      <c r="E66" s="401"/>
      <c r="F66" s="401"/>
      <c r="G66" s="401"/>
      <c r="H66" s="401"/>
      <c r="I66" s="83"/>
      <c r="J66" s="178"/>
      <c r="K66" s="337">
        <v>0.342</v>
      </c>
      <c r="L66" s="206">
        <v>0.319</v>
      </c>
      <c r="M66" s="206">
        <v>0.32</v>
      </c>
      <c r="N66" s="206">
        <v>0.315</v>
      </c>
      <c r="O66" s="206">
        <v>0.341</v>
      </c>
      <c r="P66" s="206">
        <v>0.704</v>
      </c>
      <c r="Q66" s="206">
        <v>1.123</v>
      </c>
      <c r="R66" s="206">
        <v>1.555</v>
      </c>
      <c r="S66" s="206">
        <v>1.997</v>
      </c>
      <c r="T66" s="206">
        <v>2.461</v>
      </c>
      <c r="U66" s="190">
        <v>3.061</v>
      </c>
    </row>
    <row r="67" spans="1:21" ht="15">
      <c r="A67" s="150" t="s">
        <v>268</v>
      </c>
      <c r="B67" s="92" t="s">
        <v>53</v>
      </c>
      <c r="C67" s="92" t="s">
        <v>53</v>
      </c>
      <c r="D67" s="92" t="s">
        <v>53</v>
      </c>
      <c r="E67" s="92" t="s">
        <v>53</v>
      </c>
      <c r="F67" s="92" t="s">
        <v>53</v>
      </c>
      <c r="G67" s="92" t="s">
        <v>53</v>
      </c>
      <c r="H67" s="92" t="s">
        <v>53</v>
      </c>
      <c r="I67" s="92" t="s">
        <v>53</v>
      </c>
      <c r="J67" s="83">
        <v>0.1</v>
      </c>
      <c r="K67" s="337">
        <v>0.451</v>
      </c>
      <c r="L67" s="206">
        <v>0.756</v>
      </c>
      <c r="M67" s="206">
        <v>1.086</v>
      </c>
      <c r="N67" s="206">
        <v>1.292</v>
      </c>
      <c r="O67" s="206">
        <v>1.506</v>
      </c>
      <c r="P67" s="206">
        <v>1.629</v>
      </c>
      <c r="Q67" s="206">
        <v>1.881</v>
      </c>
      <c r="R67" s="206">
        <v>1.95</v>
      </c>
      <c r="S67" s="206">
        <v>1.969</v>
      </c>
      <c r="T67" s="206">
        <v>1.941</v>
      </c>
      <c r="U67" s="190">
        <v>1.861</v>
      </c>
    </row>
    <row r="68" spans="1:21" ht="15">
      <c r="A68" s="150" t="s">
        <v>204</v>
      </c>
      <c r="B68" s="403" t="s">
        <v>53</v>
      </c>
      <c r="C68" s="403" t="s">
        <v>53</v>
      </c>
      <c r="D68" s="403" t="s">
        <v>53</v>
      </c>
      <c r="E68" s="401">
        <v>0.53</v>
      </c>
      <c r="F68" s="401">
        <v>0.568</v>
      </c>
      <c r="G68" s="401">
        <v>0.763</v>
      </c>
      <c r="H68" s="401">
        <v>0.981</v>
      </c>
      <c r="I68" s="83">
        <v>1.298</v>
      </c>
      <c r="J68" s="178">
        <v>1503</v>
      </c>
      <c r="K68" s="206">
        <v>1.549</v>
      </c>
      <c r="L68" s="206">
        <v>1.608</v>
      </c>
      <c r="M68" s="206">
        <v>1.665</v>
      </c>
      <c r="N68" s="206">
        <v>1.7</v>
      </c>
      <c r="O68" s="206">
        <v>1.763</v>
      </c>
      <c r="P68" s="206">
        <v>1.832</v>
      </c>
      <c r="Q68" s="206">
        <v>1.767</v>
      </c>
      <c r="R68" s="206">
        <v>1.672</v>
      </c>
      <c r="S68" s="206">
        <v>1.54</v>
      </c>
      <c r="T68" s="206">
        <v>1.383</v>
      </c>
      <c r="U68" s="190">
        <v>1.255</v>
      </c>
    </row>
    <row r="69" spans="1:21" ht="15">
      <c r="A69" s="150" t="s">
        <v>205</v>
      </c>
      <c r="B69" s="403" t="s">
        <v>53</v>
      </c>
      <c r="C69" s="403" t="s">
        <v>53</v>
      </c>
      <c r="D69" s="403" t="s">
        <v>53</v>
      </c>
      <c r="E69" s="401">
        <v>0.065</v>
      </c>
      <c r="F69" s="401">
        <v>0.06</v>
      </c>
      <c r="G69" s="401">
        <v>0.059</v>
      </c>
      <c r="H69" s="401">
        <v>0.057</v>
      </c>
      <c r="I69" s="83">
        <v>0.046</v>
      </c>
      <c r="J69" s="92" t="s">
        <v>53</v>
      </c>
      <c r="K69" s="337">
        <v>0.054</v>
      </c>
      <c r="L69" s="206">
        <v>0.055</v>
      </c>
      <c r="M69" s="206">
        <v>0.0057</v>
      </c>
      <c r="N69" s="206">
        <v>0.059</v>
      </c>
      <c r="O69" s="206">
        <v>0.064</v>
      </c>
      <c r="P69" s="206">
        <v>0.069</v>
      </c>
      <c r="Q69" s="206">
        <v>0.07</v>
      </c>
      <c r="R69" s="206">
        <v>0.082</v>
      </c>
      <c r="S69" s="206">
        <v>0.085</v>
      </c>
      <c r="T69" s="206">
        <v>0.087</v>
      </c>
      <c r="U69" s="190">
        <v>0.091</v>
      </c>
    </row>
    <row r="70" spans="1:21" ht="15">
      <c r="A70" s="150" t="s">
        <v>270</v>
      </c>
      <c r="B70" s="92" t="s">
        <v>53</v>
      </c>
      <c r="C70" s="92" t="s">
        <v>53</v>
      </c>
      <c r="D70" s="92" t="s">
        <v>53</v>
      </c>
      <c r="E70" s="92" t="s">
        <v>53</v>
      </c>
      <c r="F70" s="92" t="s">
        <v>53</v>
      </c>
      <c r="G70" s="92" t="s">
        <v>53</v>
      </c>
      <c r="H70" s="92" t="s">
        <v>53</v>
      </c>
      <c r="I70" s="92" t="s">
        <v>53</v>
      </c>
      <c r="J70" s="83">
        <v>0.1</v>
      </c>
      <c r="K70" s="337">
        <v>0.01</v>
      </c>
      <c r="L70" s="206">
        <v>0.009</v>
      </c>
      <c r="M70" s="206">
        <v>0.017</v>
      </c>
      <c r="N70" s="206">
        <v>0.018</v>
      </c>
      <c r="O70" s="206">
        <v>0.02</v>
      </c>
      <c r="P70" s="206">
        <v>0.031</v>
      </c>
      <c r="Q70" s="206">
        <v>0.06</v>
      </c>
      <c r="R70" s="206">
        <v>0.061</v>
      </c>
      <c r="S70" s="206">
        <v>0.07</v>
      </c>
      <c r="T70" s="206">
        <v>0.059</v>
      </c>
      <c r="U70" s="190">
        <v>0.06</v>
      </c>
    </row>
    <row r="71" spans="1:21" s="147" customFormat="1" ht="15.75">
      <c r="A71" s="267" t="s">
        <v>5</v>
      </c>
      <c r="B71" s="404" t="s">
        <v>53</v>
      </c>
      <c r="C71" s="404" t="s">
        <v>53</v>
      </c>
      <c r="D71" s="404" t="s">
        <v>53</v>
      </c>
      <c r="E71" s="405">
        <v>1966.4</v>
      </c>
      <c r="F71" s="405">
        <v>2022.6</v>
      </c>
      <c r="G71" s="405">
        <v>2073</v>
      </c>
      <c r="H71" s="405">
        <v>2131.194</v>
      </c>
      <c r="I71" s="270">
        <v>2188.3569999999995</v>
      </c>
      <c r="J71" s="271">
        <v>2262198</v>
      </c>
      <c r="K71" s="272">
        <v>2330.3690000000006</v>
      </c>
      <c r="L71" s="272">
        <v>2382.99</v>
      </c>
      <c r="M71" s="272">
        <v>2448.1317</v>
      </c>
      <c r="N71" s="272">
        <v>2531.3340000000003</v>
      </c>
      <c r="O71" s="272">
        <v>2564.2939999999994</v>
      </c>
      <c r="P71" s="272">
        <v>2626.9829999999997</v>
      </c>
      <c r="Q71" s="272">
        <v>2665.1849999999995</v>
      </c>
      <c r="R71" s="272">
        <v>2683.897</v>
      </c>
      <c r="S71" s="272">
        <v>2684.713</v>
      </c>
      <c r="T71" s="272">
        <v>2690.9069999999997</v>
      </c>
      <c r="U71" s="272">
        <v>2717.1150000000002</v>
      </c>
    </row>
    <row r="72" spans="1:14" ht="4.5" customHeight="1">
      <c r="A72" s="77"/>
      <c r="I72" s="83"/>
      <c r="J72" s="83"/>
      <c r="K72" s="83"/>
      <c r="L72" s="83"/>
      <c r="M72" s="83"/>
      <c r="N72" s="83"/>
    </row>
    <row r="73" spans="1:14" ht="15">
      <c r="A73" t="s">
        <v>355</v>
      </c>
      <c r="I73" s="83"/>
      <c r="J73" s="83"/>
      <c r="K73" s="83"/>
      <c r="L73" s="83"/>
      <c r="M73" s="83"/>
      <c r="N73" s="83"/>
    </row>
    <row r="74" spans="1:14" ht="15">
      <c r="A74" t="s">
        <v>381</v>
      </c>
      <c r="I74" s="83"/>
      <c r="J74" s="83"/>
      <c r="K74" s="83"/>
      <c r="L74" s="83"/>
      <c r="M74" s="83"/>
      <c r="N74" s="83"/>
    </row>
    <row r="75" spans="1:14" ht="13.5" customHeight="1">
      <c r="A75" s="108" t="s">
        <v>573</v>
      </c>
      <c r="B75" s="108"/>
      <c r="C75" s="108"/>
      <c r="D75" s="108"/>
      <c r="E75" s="108"/>
      <c r="F75" s="108"/>
      <c r="G75" s="108"/>
      <c r="H75" s="108"/>
      <c r="I75" s="83"/>
      <c r="J75" s="83"/>
      <c r="K75" s="83"/>
      <c r="L75" s="83"/>
      <c r="M75" s="83"/>
      <c r="N75" s="83"/>
    </row>
    <row r="76" spans="1:14" ht="14.25" customHeight="1">
      <c r="A76" s="108"/>
      <c r="B76" s="108"/>
      <c r="C76" s="108"/>
      <c r="D76" s="108"/>
      <c r="E76" s="108"/>
      <c r="F76" s="108"/>
      <c r="G76" s="108"/>
      <c r="H76" s="108"/>
      <c r="I76" s="83"/>
      <c r="J76" s="83"/>
      <c r="K76" s="83"/>
      <c r="L76" s="83"/>
      <c r="M76" s="83"/>
      <c r="N76" s="83"/>
    </row>
    <row r="77" ht="16.5" customHeight="1">
      <c r="A77" s="50" t="s">
        <v>701</v>
      </c>
    </row>
    <row r="78" ht="52.5" customHeight="1"/>
  </sheetData>
  <sheetProtection/>
  <printOptions/>
  <pageMargins left="0.75" right="0.75" top="0.82" bottom="0.6" header="0.5" footer="0.5"/>
  <pageSetup fitToHeight="1" fitToWidth="1" horizontalDpi="600" verticalDpi="600" orientation="portrait" paperSize="9" scale="55" r:id="rId1"/>
  <headerFooter alignWithMargins="0">
    <oddHeader>&amp;R&amp;"Arial,Bold"&amp;14ROAD TRANSPORT VEHICLES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4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17.7109375" style="0" customWidth="1"/>
    <col min="2" max="2" width="3.140625" style="0" customWidth="1"/>
    <col min="3" max="3" width="0.13671875" style="0" customWidth="1"/>
    <col min="4" max="4" width="10.140625" style="0" customWidth="1"/>
    <col min="5" max="5" width="9.421875" style="0" customWidth="1"/>
    <col min="6" max="6" width="9.7109375" style="0" customWidth="1"/>
    <col min="7" max="7" width="11.28125" style="0" customWidth="1"/>
    <col min="8" max="8" width="9.57421875" style="0" customWidth="1"/>
    <col min="9" max="9" width="11.28125" style="0" customWidth="1"/>
    <col min="10" max="10" width="12.28125" style="0" customWidth="1"/>
    <col min="11" max="11" width="10.7109375" style="0" customWidth="1"/>
    <col min="12" max="12" width="10.8515625" style="0" customWidth="1"/>
    <col min="13" max="13" width="11.00390625" style="0" customWidth="1"/>
    <col min="14" max="14" width="11.421875" style="0" customWidth="1"/>
    <col min="15" max="16" width="11.140625" style="0" customWidth="1"/>
  </cols>
  <sheetData>
    <row r="1" spans="1:16" s="50" customFormat="1" ht="15.75">
      <c r="A1" s="104" t="s">
        <v>601</v>
      </c>
      <c r="B1" s="51"/>
      <c r="L1" s="51"/>
      <c r="N1" s="138"/>
      <c r="O1" s="138"/>
      <c r="P1" s="138"/>
    </row>
    <row r="2" spans="1:19" ht="54" customHeight="1">
      <c r="A2" s="273"/>
      <c r="B2" s="273"/>
      <c r="C2" s="273"/>
      <c r="D2" s="279" t="s">
        <v>7</v>
      </c>
      <c r="E2" s="280"/>
      <c r="F2" s="534" t="s">
        <v>258</v>
      </c>
      <c r="G2" s="534" t="s">
        <v>52</v>
      </c>
      <c r="H2" s="534" t="s">
        <v>259</v>
      </c>
      <c r="I2" s="534" t="s">
        <v>299</v>
      </c>
      <c r="J2" s="534" t="s">
        <v>4</v>
      </c>
      <c r="K2" s="613" t="s">
        <v>6</v>
      </c>
      <c r="L2" s="613"/>
      <c r="M2" s="613"/>
      <c r="N2" s="614" t="s">
        <v>700</v>
      </c>
      <c r="O2" s="614" t="s">
        <v>695</v>
      </c>
      <c r="P2" s="614" t="s">
        <v>696</v>
      </c>
      <c r="Q2" s="1"/>
      <c r="R2" s="1"/>
      <c r="S2" s="1"/>
    </row>
    <row r="3" spans="1:16" ht="40.5" customHeight="1">
      <c r="A3" s="264"/>
      <c r="B3" s="264"/>
      <c r="C3" s="264"/>
      <c r="D3" s="274" t="s">
        <v>8</v>
      </c>
      <c r="E3" s="274" t="s">
        <v>4</v>
      </c>
      <c r="F3" s="275"/>
      <c r="G3" s="275"/>
      <c r="H3" s="275"/>
      <c r="I3" s="264"/>
      <c r="J3" s="276"/>
      <c r="K3" s="277" t="s">
        <v>5</v>
      </c>
      <c r="L3" s="278" t="s">
        <v>9</v>
      </c>
      <c r="M3" s="278" t="s">
        <v>146</v>
      </c>
      <c r="N3" s="615"/>
      <c r="O3" s="615"/>
      <c r="P3" s="615"/>
    </row>
    <row r="4" spans="1:16" ht="16.5" customHeight="1">
      <c r="A4" s="1"/>
      <c r="B4" s="1"/>
      <c r="C4" s="1"/>
      <c r="D4" s="1"/>
      <c r="E4" s="109"/>
      <c r="F4" s="1"/>
      <c r="G4" s="1"/>
      <c r="H4" s="1"/>
      <c r="I4" s="109"/>
      <c r="J4" s="1"/>
      <c r="K4" s="109"/>
      <c r="M4" s="38" t="s">
        <v>0</v>
      </c>
      <c r="N4" s="106"/>
      <c r="O4" s="600"/>
      <c r="P4" s="600"/>
    </row>
    <row r="5" spans="1:16" ht="16.5" customHeight="1">
      <c r="A5" s="53" t="s">
        <v>11</v>
      </c>
      <c r="B5" s="53"/>
      <c r="C5" s="53"/>
      <c r="D5" s="597">
        <v>89.703</v>
      </c>
      <c r="E5" s="597">
        <v>8.43</v>
      </c>
      <c r="F5" s="597">
        <v>2.925</v>
      </c>
      <c r="G5" s="597">
        <v>0.591</v>
      </c>
      <c r="H5" s="597">
        <v>1.041</v>
      </c>
      <c r="I5" s="597">
        <v>4.717</v>
      </c>
      <c r="J5" s="597">
        <v>0.42</v>
      </c>
      <c r="K5" s="598">
        <f aca="true" t="shared" si="0" ref="K5:K37">SUM(D5:J5)</f>
        <v>107.827</v>
      </c>
      <c r="L5" s="597">
        <v>93.098</v>
      </c>
      <c r="M5" s="597">
        <v>5.473</v>
      </c>
      <c r="N5" s="601">
        <v>190040</v>
      </c>
      <c r="O5" s="602">
        <f aca="true" t="shared" si="1" ref="O5:O36">1000*(1000*K5)/N5</f>
        <v>567.3910755630394</v>
      </c>
      <c r="P5" s="602">
        <f aca="true" t="shared" si="2" ref="P5:P36">1000*(L5*1000)/N5</f>
        <v>489.8863397179541</v>
      </c>
    </row>
    <row r="6" spans="1:16" ht="16.5" customHeight="1">
      <c r="A6" s="53" t="s">
        <v>12</v>
      </c>
      <c r="B6" s="53"/>
      <c r="C6" s="53"/>
      <c r="D6" s="597">
        <v>133.908</v>
      </c>
      <c r="E6" s="597">
        <v>18.128</v>
      </c>
      <c r="F6" s="597">
        <v>4.824</v>
      </c>
      <c r="G6" s="597">
        <v>0.575</v>
      </c>
      <c r="H6" s="597">
        <v>1.991</v>
      </c>
      <c r="I6" s="597">
        <v>16.425</v>
      </c>
      <c r="J6" s="597">
        <v>1.29</v>
      </c>
      <c r="K6" s="598">
        <f t="shared" si="0"/>
        <v>177.14100000000002</v>
      </c>
      <c r="L6" s="597">
        <v>138.653</v>
      </c>
      <c r="M6" s="597">
        <v>5.899</v>
      </c>
      <c r="N6" s="601">
        <v>204725</v>
      </c>
      <c r="O6" s="602">
        <f t="shared" si="1"/>
        <v>865.263157894737</v>
      </c>
      <c r="P6" s="602">
        <f t="shared" si="2"/>
        <v>677.2646232751251</v>
      </c>
    </row>
    <row r="7" spans="1:16" ht="16.5" customHeight="1">
      <c r="A7" s="53" t="s">
        <v>13</v>
      </c>
      <c r="B7" s="53"/>
      <c r="C7" s="53"/>
      <c r="D7" s="597">
        <v>53.111</v>
      </c>
      <c r="E7" s="597">
        <v>6.325</v>
      </c>
      <c r="F7" s="597">
        <v>1.841</v>
      </c>
      <c r="G7" s="597">
        <v>0.117</v>
      </c>
      <c r="H7" s="597">
        <v>0.796</v>
      </c>
      <c r="I7" s="597">
        <v>6.148</v>
      </c>
      <c r="J7" s="597">
        <v>0.307</v>
      </c>
      <c r="K7" s="598">
        <f t="shared" si="0"/>
        <v>68.645</v>
      </c>
      <c r="L7" s="597">
        <v>55.743</v>
      </c>
      <c r="M7" s="597">
        <v>2.825</v>
      </c>
      <c r="N7" s="601">
        <v>94833</v>
      </c>
      <c r="O7" s="602">
        <f t="shared" si="1"/>
        <v>723.8514019381439</v>
      </c>
      <c r="P7" s="602">
        <f t="shared" si="2"/>
        <v>587.8017145930214</v>
      </c>
    </row>
    <row r="8" spans="1:16" ht="16.5" customHeight="1">
      <c r="A8" s="53" t="s">
        <v>14</v>
      </c>
      <c r="B8" s="53"/>
      <c r="C8" s="53"/>
      <c r="D8" s="597">
        <v>39.085</v>
      </c>
      <c r="E8" s="597">
        <v>6.526</v>
      </c>
      <c r="F8" s="597">
        <v>1.157</v>
      </c>
      <c r="G8" s="597">
        <v>0.274</v>
      </c>
      <c r="H8" s="597">
        <v>0.614</v>
      </c>
      <c r="I8" s="597">
        <v>3.823</v>
      </c>
      <c r="J8" s="597">
        <v>0.257</v>
      </c>
      <c r="K8" s="598">
        <f t="shared" si="0"/>
        <v>51.736</v>
      </c>
      <c r="L8" s="597">
        <v>41.035</v>
      </c>
      <c r="M8" s="597">
        <v>1.796</v>
      </c>
      <c r="N8" s="601">
        <v>71779</v>
      </c>
      <c r="O8" s="602">
        <f t="shared" si="1"/>
        <v>720.767912620683</v>
      </c>
      <c r="P8" s="602">
        <f t="shared" si="2"/>
        <v>571.6853118600147</v>
      </c>
    </row>
    <row r="9" spans="1:16" ht="16.5" customHeight="1">
      <c r="A9" s="53" t="s">
        <v>15</v>
      </c>
      <c r="B9" s="53"/>
      <c r="C9" s="53"/>
      <c r="D9" s="597">
        <v>22.448</v>
      </c>
      <c r="E9" s="597">
        <v>2.03</v>
      </c>
      <c r="F9" s="597">
        <v>0.713</v>
      </c>
      <c r="G9" s="597">
        <v>0.085</v>
      </c>
      <c r="H9" s="597">
        <v>0.17</v>
      </c>
      <c r="I9" s="597">
        <v>1.933</v>
      </c>
      <c r="J9" s="597">
        <v>0.058</v>
      </c>
      <c r="K9" s="598">
        <f t="shared" si="0"/>
        <v>27.437000000000005</v>
      </c>
      <c r="L9" s="597">
        <v>24.028</v>
      </c>
      <c r="M9" s="597">
        <v>1.138</v>
      </c>
      <c r="N9" s="601">
        <v>41472</v>
      </c>
      <c r="O9" s="602">
        <f t="shared" si="1"/>
        <v>661.5788966049383</v>
      </c>
      <c r="P9" s="602">
        <f t="shared" si="2"/>
        <v>579.3788580246913</v>
      </c>
    </row>
    <row r="10" spans="1:16" ht="16.5" customHeight="1">
      <c r="A10" s="53" t="s">
        <v>16</v>
      </c>
      <c r="B10" s="53"/>
      <c r="C10" s="53"/>
      <c r="D10" s="597">
        <v>68.274</v>
      </c>
      <c r="E10" s="597">
        <v>10.771</v>
      </c>
      <c r="F10" s="597">
        <v>2.705</v>
      </c>
      <c r="G10" s="597">
        <v>0.265</v>
      </c>
      <c r="H10" s="597">
        <v>1.34</v>
      </c>
      <c r="I10" s="597">
        <v>11.384</v>
      </c>
      <c r="J10" s="597">
        <v>0.336</v>
      </c>
      <c r="K10" s="598">
        <f t="shared" si="0"/>
        <v>95.075</v>
      </c>
      <c r="L10" s="597">
        <v>72.687</v>
      </c>
      <c r="M10" s="597">
        <v>4.509</v>
      </c>
      <c r="N10" s="601">
        <v>124420</v>
      </c>
      <c r="O10" s="602">
        <f t="shared" si="1"/>
        <v>764.1456357498795</v>
      </c>
      <c r="P10" s="602">
        <f t="shared" si="2"/>
        <v>584.2067191769812</v>
      </c>
    </row>
    <row r="11" spans="1:16" ht="16.5" customHeight="1">
      <c r="A11" s="53" t="s">
        <v>17</v>
      </c>
      <c r="B11" s="53"/>
      <c r="C11" s="53"/>
      <c r="D11" s="597">
        <v>47.298</v>
      </c>
      <c r="E11" s="597">
        <v>4.123</v>
      </c>
      <c r="F11" s="597">
        <v>1.109</v>
      </c>
      <c r="G11" s="597">
        <v>0.261</v>
      </c>
      <c r="H11" s="597">
        <v>0.539</v>
      </c>
      <c r="I11" s="597">
        <v>4.75</v>
      </c>
      <c r="J11" s="597">
        <v>0.127</v>
      </c>
      <c r="K11" s="598">
        <f t="shared" si="0"/>
        <v>58.20700000000001</v>
      </c>
      <c r="L11" s="597">
        <v>51.061</v>
      </c>
      <c r="M11" s="597">
        <v>3.718</v>
      </c>
      <c r="N11" s="601">
        <v>122442</v>
      </c>
      <c r="O11" s="602">
        <f t="shared" si="1"/>
        <v>475.3842635696902</v>
      </c>
      <c r="P11" s="602">
        <f t="shared" si="2"/>
        <v>417.02193691707095</v>
      </c>
    </row>
    <row r="12" spans="1:16" ht="16.5" customHeight="1">
      <c r="A12" s="53" t="s">
        <v>18</v>
      </c>
      <c r="B12" s="53"/>
      <c r="C12" s="53"/>
      <c r="D12" s="597">
        <v>49.247</v>
      </c>
      <c r="E12" s="597">
        <v>5.422</v>
      </c>
      <c r="F12" s="597">
        <v>1.379</v>
      </c>
      <c r="G12" s="597">
        <v>0.186</v>
      </c>
      <c r="H12" s="597">
        <v>0.717</v>
      </c>
      <c r="I12" s="597">
        <v>5.67</v>
      </c>
      <c r="J12" s="597">
        <v>0.207</v>
      </c>
      <c r="K12" s="598">
        <f t="shared" si="0"/>
        <v>62.827999999999996</v>
      </c>
      <c r="L12" s="597">
        <v>52.935</v>
      </c>
      <c r="M12" s="597">
        <v>3.006</v>
      </c>
      <c r="N12" s="601">
        <v>99717</v>
      </c>
      <c r="O12" s="602">
        <f t="shared" si="1"/>
        <v>630.0630785121895</v>
      </c>
      <c r="P12" s="602">
        <f t="shared" si="2"/>
        <v>530.852312043082</v>
      </c>
    </row>
    <row r="13" spans="1:16" ht="16.5" customHeight="1">
      <c r="A13" s="53" t="s">
        <v>19</v>
      </c>
      <c r="B13" s="53"/>
      <c r="C13" s="53"/>
      <c r="D13" s="597">
        <v>49.157</v>
      </c>
      <c r="E13" s="597">
        <v>3.215</v>
      </c>
      <c r="F13" s="597">
        <v>0.975</v>
      </c>
      <c r="G13" s="597">
        <v>0.085</v>
      </c>
      <c r="H13" s="597">
        <v>0.237</v>
      </c>
      <c r="I13" s="597">
        <v>2.62</v>
      </c>
      <c r="J13" s="597">
        <v>0.06</v>
      </c>
      <c r="K13" s="598">
        <f t="shared" si="0"/>
        <v>56.349000000000004</v>
      </c>
      <c r="L13" s="597">
        <v>51.375</v>
      </c>
      <c r="M13" s="597">
        <v>1.855</v>
      </c>
      <c r="N13" s="601">
        <v>85980</v>
      </c>
      <c r="O13" s="602">
        <f t="shared" si="1"/>
        <v>655.3733426378228</v>
      </c>
      <c r="P13" s="602">
        <f t="shared" si="2"/>
        <v>597.5226796929519</v>
      </c>
    </row>
    <row r="14" spans="1:16" ht="16.5" customHeight="1">
      <c r="A14" s="53" t="s">
        <v>20</v>
      </c>
      <c r="B14" s="53"/>
      <c r="C14" s="53"/>
      <c r="D14" s="597">
        <v>43.967</v>
      </c>
      <c r="E14" s="597">
        <v>4.677</v>
      </c>
      <c r="F14" s="597">
        <v>1.514</v>
      </c>
      <c r="G14" s="597">
        <v>0.537</v>
      </c>
      <c r="H14" s="597">
        <v>0.336</v>
      </c>
      <c r="I14" s="597">
        <v>4.22</v>
      </c>
      <c r="J14" s="597">
        <v>0.103</v>
      </c>
      <c r="K14" s="598">
        <f t="shared" si="0"/>
        <v>55.354</v>
      </c>
      <c r="L14" s="597">
        <v>46.4</v>
      </c>
      <c r="M14" s="597">
        <v>2.473</v>
      </c>
      <c r="N14" s="601">
        <v>80828</v>
      </c>
      <c r="O14" s="602">
        <f t="shared" si="1"/>
        <v>684.8369376948582</v>
      </c>
      <c r="P14" s="602">
        <f t="shared" si="2"/>
        <v>574.0584945810857</v>
      </c>
    </row>
    <row r="15" spans="1:16" ht="16.5" customHeight="1">
      <c r="A15" s="53" t="s">
        <v>21</v>
      </c>
      <c r="B15" s="53"/>
      <c r="C15" s="53"/>
      <c r="D15" s="597">
        <v>42.469</v>
      </c>
      <c r="E15" s="597">
        <v>2.406</v>
      </c>
      <c r="F15" s="597">
        <v>0.7</v>
      </c>
      <c r="G15" s="597">
        <v>0.127</v>
      </c>
      <c r="H15" s="597">
        <v>0.199</v>
      </c>
      <c r="I15" s="597">
        <v>2.228</v>
      </c>
      <c r="J15" s="597">
        <v>0.123</v>
      </c>
      <c r="K15" s="598">
        <f t="shared" si="0"/>
        <v>48.252</v>
      </c>
      <c r="L15" s="597">
        <v>44.285</v>
      </c>
      <c r="M15" s="597">
        <v>1.613</v>
      </c>
      <c r="N15" s="601">
        <v>71941</v>
      </c>
      <c r="O15" s="602">
        <f t="shared" si="1"/>
        <v>670.7162813972561</v>
      </c>
      <c r="P15" s="602">
        <f t="shared" si="2"/>
        <v>615.573873034848</v>
      </c>
    </row>
    <row r="16" spans="1:16" ht="16.5" customHeight="1">
      <c r="A16" s="53" t="s">
        <v>22</v>
      </c>
      <c r="B16" s="53"/>
      <c r="C16" s="53"/>
      <c r="D16" s="597">
        <v>155.268</v>
      </c>
      <c r="E16" s="597">
        <v>11.599</v>
      </c>
      <c r="F16" s="597">
        <v>4.36</v>
      </c>
      <c r="G16" s="597">
        <v>0.979</v>
      </c>
      <c r="H16" s="597">
        <v>0.556</v>
      </c>
      <c r="I16" s="597">
        <v>11.191</v>
      </c>
      <c r="J16" s="597">
        <v>0.193</v>
      </c>
      <c r="K16" s="598">
        <f t="shared" si="0"/>
        <v>184.14600000000004</v>
      </c>
      <c r="L16" s="597">
        <v>162.772</v>
      </c>
      <c r="M16" s="597">
        <v>8.48</v>
      </c>
      <c r="N16" s="601">
        <v>404647</v>
      </c>
      <c r="O16" s="602">
        <f t="shared" si="1"/>
        <v>455.07812982673795</v>
      </c>
      <c r="P16" s="602">
        <f t="shared" si="2"/>
        <v>402.25678183700853</v>
      </c>
    </row>
    <row r="17" spans="1:16" ht="16.5" customHeight="1">
      <c r="A17" s="53" t="s">
        <v>456</v>
      </c>
      <c r="B17" s="53"/>
      <c r="C17" s="53"/>
      <c r="D17" s="597">
        <v>11.975</v>
      </c>
      <c r="E17" s="597">
        <v>2.87</v>
      </c>
      <c r="F17" s="597">
        <v>0.378</v>
      </c>
      <c r="G17" s="597">
        <v>0.15</v>
      </c>
      <c r="H17" s="597">
        <v>0.253</v>
      </c>
      <c r="I17" s="597">
        <v>1.519</v>
      </c>
      <c r="J17" s="597">
        <v>0.089</v>
      </c>
      <c r="K17" s="598">
        <f t="shared" si="0"/>
        <v>17.233999999999998</v>
      </c>
      <c r="L17" s="597">
        <v>12.614</v>
      </c>
      <c r="M17" s="597">
        <v>0.531</v>
      </c>
      <c r="N17" s="601">
        <v>22627</v>
      </c>
      <c r="O17" s="602">
        <f t="shared" si="1"/>
        <v>761.6564281610465</v>
      </c>
      <c r="P17" s="602">
        <f t="shared" si="2"/>
        <v>557.4755822689707</v>
      </c>
    </row>
    <row r="18" spans="1:16" ht="16.5" customHeight="1">
      <c r="A18" s="53" t="s">
        <v>24</v>
      </c>
      <c r="B18" s="53"/>
      <c r="C18" s="53"/>
      <c r="D18" s="597">
        <v>67.78</v>
      </c>
      <c r="E18" s="597">
        <v>6.23</v>
      </c>
      <c r="F18" s="597">
        <v>1.91</v>
      </c>
      <c r="G18" s="597">
        <v>0.145</v>
      </c>
      <c r="H18" s="597">
        <v>1.319</v>
      </c>
      <c r="I18" s="597">
        <v>5.467</v>
      </c>
      <c r="J18" s="597">
        <v>0.325</v>
      </c>
      <c r="K18" s="598">
        <f t="shared" si="0"/>
        <v>83.176</v>
      </c>
      <c r="L18" s="597">
        <v>72.009</v>
      </c>
      <c r="M18" s="597">
        <v>3.731</v>
      </c>
      <c r="N18" s="601">
        <v>126575</v>
      </c>
      <c r="O18" s="602">
        <f t="shared" si="1"/>
        <v>657.1281848706301</v>
      </c>
      <c r="P18" s="602">
        <f t="shared" si="2"/>
        <v>568.9038119691883</v>
      </c>
    </row>
    <row r="19" spans="1:16" ht="16.5" customHeight="1">
      <c r="A19" s="53" t="s">
        <v>25</v>
      </c>
      <c r="B19" s="53"/>
      <c r="C19" s="53"/>
      <c r="D19" s="597">
        <v>156.765</v>
      </c>
      <c r="E19" s="597">
        <v>14.929</v>
      </c>
      <c r="F19" s="597">
        <v>4.75</v>
      </c>
      <c r="G19" s="597">
        <v>0.997</v>
      </c>
      <c r="H19" s="597">
        <v>1.243</v>
      </c>
      <c r="I19" s="597">
        <v>14.113</v>
      </c>
      <c r="J19" s="597">
        <v>0.482</v>
      </c>
      <c r="K19" s="598">
        <f t="shared" si="0"/>
        <v>193.279</v>
      </c>
      <c r="L19" s="597">
        <v>166.594</v>
      </c>
      <c r="M19" s="597">
        <v>8.104</v>
      </c>
      <c r="N19" s="601">
        <v>297543</v>
      </c>
      <c r="O19" s="602">
        <f t="shared" si="1"/>
        <v>649.5834215558759</v>
      </c>
      <c r="P19" s="602">
        <f t="shared" si="2"/>
        <v>559.8989053682997</v>
      </c>
    </row>
    <row r="20" spans="1:16" ht="16.5" customHeight="1">
      <c r="A20" s="53" t="s">
        <v>26</v>
      </c>
      <c r="B20" s="53"/>
      <c r="C20" s="53"/>
      <c r="D20" s="597">
        <v>190.671</v>
      </c>
      <c r="E20" s="597">
        <v>23.308</v>
      </c>
      <c r="F20" s="597">
        <v>2.739</v>
      </c>
      <c r="G20" s="597">
        <v>1.786</v>
      </c>
      <c r="H20" s="597">
        <v>1.622</v>
      </c>
      <c r="I20" s="597">
        <v>20.037</v>
      </c>
      <c r="J20" s="597">
        <v>1.211</v>
      </c>
      <c r="K20" s="598">
        <f t="shared" si="0"/>
        <v>241.37400000000002</v>
      </c>
      <c r="L20" s="597">
        <v>208.006</v>
      </c>
      <c r="M20" s="597">
        <v>54.114</v>
      </c>
      <c r="N20" s="601">
        <v>492628</v>
      </c>
      <c r="O20" s="602">
        <f t="shared" si="1"/>
        <v>489.972149370316</v>
      </c>
      <c r="P20" s="602">
        <f t="shared" si="2"/>
        <v>422.23746924657144</v>
      </c>
    </row>
    <row r="21" spans="1:16" ht="16.5" customHeight="1">
      <c r="A21" s="53" t="s">
        <v>27</v>
      </c>
      <c r="B21" s="53"/>
      <c r="C21" s="53"/>
      <c r="D21" s="597">
        <v>102.908</v>
      </c>
      <c r="E21" s="597">
        <v>18.338</v>
      </c>
      <c r="F21" s="597">
        <v>3.607</v>
      </c>
      <c r="G21" s="597">
        <v>0.589</v>
      </c>
      <c r="H21" s="597">
        <v>1.392</v>
      </c>
      <c r="I21" s="597">
        <v>12.666</v>
      </c>
      <c r="J21" s="597">
        <v>0.913</v>
      </c>
      <c r="K21" s="598">
        <f t="shared" si="0"/>
        <v>140.413</v>
      </c>
      <c r="L21" s="597">
        <v>108.101</v>
      </c>
      <c r="M21" s="597">
        <v>5.835</v>
      </c>
      <c r="N21" s="601">
        <v>189231</v>
      </c>
      <c r="O21" s="602">
        <f t="shared" si="1"/>
        <v>742.0190137979506</v>
      </c>
      <c r="P21" s="602">
        <f t="shared" si="2"/>
        <v>571.2647504901416</v>
      </c>
    </row>
    <row r="22" spans="1:16" ht="16.5" customHeight="1">
      <c r="A22" s="53" t="s">
        <v>28</v>
      </c>
      <c r="B22" s="53"/>
      <c r="C22" s="53"/>
      <c r="D22" s="597">
        <v>29.69</v>
      </c>
      <c r="E22" s="597">
        <v>1.722</v>
      </c>
      <c r="F22" s="597">
        <v>0.652</v>
      </c>
      <c r="G22" s="597">
        <v>0.478</v>
      </c>
      <c r="H22" s="597">
        <v>0.101</v>
      </c>
      <c r="I22" s="597">
        <v>2.635</v>
      </c>
      <c r="J22" s="597">
        <v>0.039</v>
      </c>
      <c r="K22" s="598">
        <f t="shared" si="0"/>
        <v>35.317</v>
      </c>
      <c r="L22" s="597">
        <v>32.016</v>
      </c>
      <c r="M22" s="597">
        <v>1.581</v>
      </c>
      <c r="N22" s="601">
        <v>66266</v>
      </c>
      <c r="O22" s="602">
        <f t="shared" si="1"/>
        <v>532.958078049075</v>
      </c>
      <c r="P22" s="602">
        <f t="shared" si="2"/>
        <v>483.14369359852714</v>
      </c>
    </row>
    <row r="23" spans="1:16" ht="16.5" customHeight="1">
      <c r="A23" s="53" t="s">
        <v>29</v>
      </c>
      <c r="B23" s="53"/>
      <c r="C23" s="53"/>
      <c r="D23" s="597">
        <v>34.866</v>
      </c>
      <c r="E23" s="597">
        <v>4.297</v>
      </c>
      <c r="F23" s="597">
        <v>1.236</v>
      </c>
      <c r="G23" s="597">
        <v>0.135</v>
      </c>
      <c r="H23" s="597">
        <v>0.369</v>
      </c>
      <c r="I23" s="597">
        <v>3.206</v>
      </c>
      <c r="J23" s="597">
        <v>0.085</v>
      </c>
      <c r="K23" s="598">
        <f t="shared" si="0"/>
        <v>44.193999999999996</v>
      </c>
      <c r="L23" s="597">
        <v>37.324</v>
      </c>
      <c r="M23" s="597">
        <v>2.083</v>
      </c>
      <c r="N23" s="601">
        <v>67338</v>
      </c>
      <c r="O23" s="602">
        <f t="shared" si="1"/>
        <v>656.301048442187</v>
      </c>
      <c r="P23" s="602">
        <f t="shared" si="2"/>
        <v>554.2784163473818</v>
      </c>
    </row>
    <row r="24" spans="1:16" ht="16.5" customHeight="1">
      <c r="A24" s="53" t="s">
        <v>30</v>
      </c>
      <c r="B24" s="53"/>
      <c r="C24" s="53"/>
      <c r="D24" s="597">
        <v>41.661</v>
      </c>
      <c r="E24" s="597">
        <v>5.642</v>
      </c>
      <c r="F24" s="597">
        <v>1.763</v>
      </c>
      <c r="G24" s="597">
        <v>0.116</v>
      </c>
      <c r="H24" s="597">
        <v>0.704</v>
      </c>
      <c r="I24" s="597">
        <v>4.564</v>
      </c>
      <c r="J24" s="597">
        <v>0.288</v>
      </c>
      <c r="K24" s="598">
        <f t="shared" si="0"/>
        <v>54.738</v>
      </c>
      <c r="L24" s="597">
        <v>43.572</v>
      </c>
      <c r="M24" s="597">
        <v>2.122</v>
      </c>
      <c r="N24" s="601">
        <v>74975</v>
      </c>
      <c r="O24" s="602">
        <f t="shared" si="1"/>
        <v>730.0833611203734</v>
      </c>
      <c r="P24" s="602">
        <f t="shared" si="2"/>
        <v>581.1537179059686</v>
      </c>
    </row>
    <row r="25" spans="1:16" ht="16.5" customHeight="1">
      <c r="A25" s="53" t="s">
        <v>31</v>
      </c>
      <c r="B25" s="53"/>
      <c r="C25" s="53"/>
      <c r="D25" s="597">
        <v>54.041</v>
      </c>
      <c r="E25" s="597">
        <v>5.212</v>
      </c>
      <c r="F25" s="597">
        <v>1.617</v>
      </c>
      <c r="G25" s="597">
        <v>0.191</v>
      </c>
      <c r="H25" s="597">
        <v>0.669</v>
      </c>
      <c r="I25" s="597">
        <v>5.258</v>
      </c>
      <c r="J25" s="597">
        <v>0.15</v>
      </c>
      <c r="K25" s="598">
        <f t="shared" si="0"/>
        <v>67.138</v>
      </c>
      <c r="L25" s="597">
        <v>58.084</v>
      </c>
      <c r="M25" s="597">
        <v>4.086</v>
      </c>
      <c r="N25" s="601">
        <v>111662</v>
      </c>
      <c r="O25" s="602">
        <f t="shared" si="1"/>
        <v>601.2609482187315</v>
      </c>
      <c r="P25" s="602">
        <f t="shared" si="2"/>
        <v>520.1769626193334</v>
      </c>
    </row>
    <row r="26" spans="1:16" ht="16.5" customHeight="1">
      <c r="A26" s="53" t="s">
        <v>32</v>
      </c>
      <c r="B26" s="53"/>
      <c r="C26" s="53"/>
      <c r="D26" s="597">
        <v>122.421</v>
      </c>
      <c r="E26" s="597">
        <v>15.942</v>
      </c>
      <c r="F26" s="597">
        <v>2.326</v>
      </c>
      <c r="G26" s="597">
        <v>0.57</v>
      </c>
      <c r="H26" s="597">
        <v>2.935</v>
      </c>
      <c r="I26" s="597">
        <v>12.936</v>
      </c>
      <c r="J26" s="597">
        <v>0.399</v>
      </c>
      <c r="K26" s="598">
        <f t="shared" si="0"/>
        <v>157.529</v>
      </c>
      <c r="L26" s="597">
        <v>134.173</v>
      </c>
      <c r="M26" s="597">
        <v>9.405</v>
      </c>
      <c r="N26" s="601">
        <v>269200</v>
      </c>
      <c r="O26" s="602">
        <f t="shared" si="1"/>
        <v>585.1745913818722</v>
      </c>
      <c r="P26" s="602">
        <f t="shared" si="2"/>
        <v>498.4138187221397</v>
      </c>
    </row>
    <row r="27" spans="1:16" ht="16.5" customHeight="1">
      <c r="A27" s="53" t="s">
        <v>33</v>
      </c>
      <c r="B27" s="53"/>
      <c r="C27" s="53"/>
      <c r="D27" s="597">
        <v>9.747</v>
      </c>
      <c r="E27" s="597">
        <v>2.442</v>
      </c>
      <c r="F27" s="597">
        <v>0.577</v>
      </c>
      <c r="G27" s="597">
        <v>0.038</v>
      </c>
      <c r="H27" s="597">
        <v>0.197</v>
      </c>
      <c r="I27" s="597">
        <v>2.449</v>
      </c>
      <c r="J27" s="597">
        <v>0.201</v>
      </c>
      <c r="K27" s="598">
        <f t="shared" si="0"/>
        <v>15.651</v>
      </c>
      <c r="L27" s="597">
        <v>10.229</v>
      </c>
      <c r="M27" s="597">
        <v>0.499</v>
      </c>
      <c r="N27" s="601">
        <v>17689</v>
      </c>
      <c r="O27" s="602">
        <f t="shared" si="1"/>
        <v>884.7871558595738</v>
      </c>
      <c r="P27" s="602">
        <f t="shared" si="2"/>
        <v>578.2689807224829</v>
      </c>
    </row>
    <row r="28" spans="1:16" ht="16.5" customHeight="1">
      <c r="A28" s="53" t="s">
        <v>34</v>
      </c>
      <c r="B28" s="53"/>
      <c r="C28" s="53"/>
      <c r="D28" s="597">
        <v>68.875</v>
      </c>
      <c r="E28" s="597">
        <v>8.853</v>
      </c>
      <c r="F28" s="597">
        <v>2.035</v>
      </c>
      <c r="G28" s="597">
        <v>0.253</v>
      </c>
      <c r="H28" s="597">
        <v>0.762</v>
      </c>
      <c r="I28" s="597">
        <v>7.311</v>
      </c>
      <c r="J28" s="597">
        <v>0.291</v>
      </c>
      <c r="K28" s="598">
        <f t="shared" si="0"/>
        <v>88.38</v>
      </c>
      <c r="L28" s="597">
        <v>71.743</v>
      </c>
      <c r="M28" s="597">
        <v>3.827</v>
      </c>
      <c r="N28" s="601">
        <v>120920</v>
      </c>
      <c r="O28" s="602">
        <f t="shared" si="1"/>
        <v>730.896460469732</v>
      </c>
      <c r="P28" s="602">
        <f t="shared" si="2"/>
        <v>593.3096261991399</v>
      </c>
    </row>
    <row r="29" spans="1:16" ht="16.5" customHeight="1">
      <c r="A29" s="53" t="s">
        <v>35</v>
      </c>
      <c r="B29" s="53"/>
      <c r="C29" s="53"/>
      <c r="D29" s="597">
        <v>67.991</v>
      </c>
      <c r="E29" s="597">
        <v>5.89</v>
      </c>
      <c r="F29" s="597">
        <v>1.593</v>
      </c>
      <c r="G29" s="597">
        <v>0.218</v>
      </c>
      <c r="H29" s="597">
        <v>1.171</v>
      </c>
      <c r="I29" s="597">
        <v>5.862</v>
      </c>
      <c r="J29" s="597">
        <v>0.149</v>
      </c>
      <c r="K29" s="598">
        <f t="shared" si="0"/>
        <v>82.87400000000001</v>
      </c>
      <c r="L29" s="597">
        <v>72.83</v>
      </c>
      <c r="M29" s="597">
        <v>4.78</v>
      </c>
      <c r="N29" s="601">
        <v>141858</v>
      </c>
      <c r="O29" s="602">
        <f t="shared" si="1"/>
        <v>584.2039222320914</v>
      </c>
      <c r="P29" s="602">
        <f t="shared" si="2"/>
        <v>513.4007246683303</v>
      </c>
    </row>
    <row r="30" spans="1:16" ht="16.5" customHeight="1">
      <c r="A30" s="53" t="s">
        <v>36</v>
      </c>
      <c r="B30" s="53"/>
      <c r="C30" s="53"/>
      <c r="D30" s="597">
        <v>54.57</v>
      </c>
      <c r="E30" s="597">
        <v>8.023</v>
      </c>
      <c r="F30" s="597">
        <v>1.676</v>
      </c>
      <c r="G30" s="597">
        <v>0.18</v>
      </c>
      <c r="H30" s="597">
        <v>1.515</v>
      </c>
      <c r="I30" s="597">
        <v>6.85</v>
      </c>
      <c r="J30" s="597">
        <v>0.299</v>
      </c>
      <c r="K30" s="598">
        <f t="shared" si="0"/>
        <v>73.11300000000001</v>
      </c>
      <c r="L30" s="597">
        <v>56.994</v>
      </c>
      <c r="M30" s="597">
        <v>3.254</v>
      </c>
      <c r="N30" s="601">
        <v>93225</v>
      </c>
      <c r="O30" s="602">
        <f t="shared" si="1"/>
        <v>784.2638777152054</v>
      </c>
      <c r="P30" s="602">
        <f t="shared" si="2"/>
        <v>611.35961383749</v>
      </c>
    </row>
    <row r="31" spans="1:16" ht="16.5" customHeight="1">
      <c r="A31" s="53" t="s">
        <v>37</v>
      </c>
      <c r="B31" s="53"/>
      <c r="C31" s="53"/>
      <c r="D31" s="597">
        <v>10.81</v>
      </c>
      <c r="E31" s="597">
        <v>2.93</v>
      </c>
      <c r="F31" s="597">
        <v>0.503</v>
      </c>
      <c r="G31" s="597">
        <v>0.112</v>
      </c>
      <c r="H31" s="597">
        <v>0.281</v>
      </c>
      <c r="I31" s="597">
        <v>1.237</v>
      </c>
      <c r="J31" s="597">
        <v>0.155</v>
      </c>
      <c r="K31" s="598">
        <f t="shared" si="0"/>
        <v>16.028000000000002</v>
      </c>
      <c r="L31" s="597">
        <v>11.184</v>
      </c>
      <c r="M31" s="597">
        <v>0.817</v>
      </c>
      <c r="N31" s="601">
        <v>18507</v>
      </c>
      <c r="O31" s="602">
        <f t="shared" si="1"/>
        <v>866.0506835251527</v>
      </c>
      <c r="P31" s="602">
        <f t="shared" si="2"/>
        <v>604.3118819905982</v>
      </c>
    </row>
    <row r="32" spans="1:16" ht="16.5" customHeight="1">
      <c r="A32" s="53" t="s">
        <v>38</v>
      </c>
      <c r="B32" s="53"/>
      <c r="C32" s="53"/>
      <c r="D32" s="597">
        <v>49.64</v>
      </c>
      <c r="E32" s="597">
        <v>4.592</v>
      </c>
      <c r="F32" s="597">
        <v>1.417</v>
      </c>
      <c r="G32" s="597">
        <v>0.555</v>
      </c>
      <c r="H32" s="597">
        <v>0.286</v>
      </c>
      <c r="I32" s="597">
        <v>4.597</v>
      </c>
      <c r="J32" s="597">
        <v>0.155</v>
      </c>
      <c r="K32" s="598">
        <f t="shared" si="0"/>
        <v>61.242000000000004</v>
      </c>
      <c r="L32" s="597">
        <v>52.56</v>
      </c>
      <c r="M32" s="597">
        <v>2.625</v>
      </c>
      <c r="N32" s="601">
        <v>93374</v>
      </c>
      <c r="O32" s="602">
        <f t="shared" si="1"/>
        <v>655.8785100777519</v>
      </c>
      <c r="P32" s="602">
        <f t="shared" si="2"/>
        <v>562.8975946194872</v>
      </c>
    </row>
    <row r="33" spans="1:16" ht="16.5" customHeight="1">
      <c r="A33" s="53" t="s">
        <v>39</v>
      </c>
      <c r="B33" s="53"/>
      <c r="C33" s="53"/>
      <c r="D33" s="597">
        <v>128.851</v>
      </c>
      <c r="E33" s="597">
        <v>12.189</v>
      </c>
      <c r="F33" s="597">
        <v>2.705</v>
      </c>
      <c r="G33" s="597">
        <v>0.613</v>
      </c>
      <c r="H33" s="597">
        <v>2.326</v>
      </c>
      <c r="I33" s="597">
        <v>12.767</v>
      </c>
      <c r="J33" s="597">
        <v>0.433</v>
      </c>
      <c r="K33" s="598">
        <f t="shared" si="0"/>
        <v>159.884</v>
      </c>
      <c r="L33" s="597">
        <v>138.655</v>
      </c>
      <c r="M33" s="597">
        <v>9.038</v>
      </c>
      <c r="N33" s="601">
        <v>255237</v>
      </c>
      <c r="O33" s="602">
        <f t="shared" si="1"/>
        <v>626.4138819998668</v>
      </c>
      <c r="P33" s="602">
        <f t="shared" si="2"/>
        <v>543.2402042023688</v>
      </c>
    </row>
    <row r="34" spans="1:16" ht="16.5" customHeight="1">
      <c r="A34" s="53" t="s">
        <v>40</v>
      </c>
      <c r="B34" s="53"/>
      <c r="C34" s="53"/>
      <c r="D34" s="597">
        <v>47.914</v>
      </c>
      <c r="E34" s="597">
        <v>6.157</v>
      </c>
      <c r="F34" s="597">
        <v>0.941</v>
      </c>
      <c r="G34" s="597">
        <v>0.099</v>
      </c>
      <c r="H34" s="597">
        <v>0.652</v>
      </c>
      <c r="I34" s="597">
        <v>3.625</v>
      </c>
      <c r="J34" s="597">
        <v>0.13</v>
      </c>
      <c r="K34" s="598">
        <f t="shared" si="0"/>
        <v>59.518</v>
      </c>
      <c r="L34" s="597">
        <v>50.135</v>
      </c>
      <c r="M34" s="597">
        <v>10.472</v>
      </c>
      <c r="N34" s="601">
        <v>73936</v>
      </c>
      <c r="O34" s="602">
        <f t="shared" si="1"/>
        <v>804.9935078987232</v>
      </c>
      <c r="P34" s="602">
        <f t="shared" si="2"/>
        <v>678.0864531486691</v>
      </c>
    </row>
    <row r="35" spans="1:16" ht="16.5" customHeight="1">
      <c r="A35" s="53" t="s">
        <v>41</v>
      </c>
      <c r="B35" s="53"/>
      <c r="C35" s="53"/>
      <c r="D35" s="597">
        <v>31.747</v>
      </c>
      <c r="E35" s="597">
        <v>2.754</v>
      </c>
      <c r="F35" s="597">
        <v>0.704</v>
      </c>
      <c r="G35" s="597">
        <v>0.171</v>
      </c>
      <c r="H35" s="597">
        <v>0.228</v>
      </c>
      <c r="I35" s="597">
        <v>3.187</v>
      </c>
      <c r="J35" s="597">
        <v>0.059</v>
      </c>
      <c r="K35" s="598">
        <f t="shared" si="0"/>
        <v>38.849999999999994</v>
      </c>
      <c r="L35" s="597">
        <v>34.631</v>
      </c>
      <c r="M35" s="597">
        <v>2.185</v>
      </c>
      <c r="N35" s="601">
        <v>73354</v>
      </c>
      <c r="O35" s="602">
        <f t="shared" si="1"/>
        <v>529.6234697494341</v>
      </c>
      <c r="P35" s="602">
        <f t="shared" si="2"/>
        <v>472.1078605120375</v>
      </c>
    </row>
    <row r="36" spans="1:16" ht="16.5" customHeight="1">
      <c r="A36" s="53" t="s">
        <v>42</v>
      </c>
      <c r="B36" s="53"/>
      <c r="C36" s="53"/>
      <c r="D36" s="597">
        <v>73.753</v>
      </c>
      <c r="E36" s="597">
        <v>7.388</v>
      </c>
      <c r="F36" s="597">
        <v>2.312</v>
      </c>
      <c r="G36" s="597">
        <v>0.342</v>
      </c>
      <c r="H36" s="597">
        <v>2.263</v>
      </c>
      <c r="I36" s="597">
        <v>6.416</v>
      </c>
      <c r="J36" s="597">
        <v>0.39</v>
      </c>
      <c r="K36" s="598">
        <f t="shared" si="0"/>
        <v>92.864</v>
      </c>
      <c r="L36" s="597">
        <v>78.871</v>
      </c>
      <c r="M36" s="597">
        <v>4.504</v>
      </c>
      <c r="N36" s="601">
        <v>138469</v>
      </c>
      <c r="O36" s="602">
        <f t="shared" si="1"/>
        <v>670.6483039525092</v>
      </c>
      <c r="P36" s="602">
        <f t="shared" si="2"/>
        <v>569.5931941445377</v>
      </c>
    </row>
    <row r="37" spans="1:16" ht="16.5" customHeight="1">
      <c r="A37" s="53" t="s">
        <v>546</v>
      </c>
      <c r="B37" s="53"/>
      <c r="C37" s="53"/>
      <c r="D37" s="597">
        <v>0.475</v>
      </c>
      <c r="E37" s="597">
        <v>0.129</v>
      </c>
      <c r="F37" s="597">
        <v>0.014</v>
      </c>
      <c r="G37" s="597">
        <v>0.014</v>
      </c>
      <c r="H37" s="597">
        <v>0.038</v>
      </c>
      <c r="I37" s="597">
        <v>0.638</v>
      </c>
      <c r="J37" s="597">
        <v>0.012</v>
      </c>
      <c r="K37" s="598">
        <f t="shared" si="0"/>
        <v>1.32</v>
      </c>
      <c r="L37" s="597">
        <v>0.733</v>
      </c>
      <c r="M37" s="597">
        <v>0.118</v>
      </c>
      <c r="N37" s="601"/>
      <c r="O37" s="600"/>
      <c r="P37" s="603"/>
    </row>
    <row r="38" spans="1:16" ht="16.5" customHeight="1">
      <c r="A38" s="53"/>
      <c r="B38" s="53"/>
      <c r="C38" s="53"/>
      <c r="D38" s="597"/>
      <c r="E38" s="597"/>
      <c r="F38" s="597"/>
      <c r="G38" s="597"/>
      <c r="H38" s="597"/>
      <c r="I38" s="597"/>
      <c r="J38" s="597"/>
      <c r="K38" s="598"/>
      <c r="L38" s="597"/>
      <c r="M38" s="597"/>
      <c r="N38" s="601"/>
      <c r="O38" s="600"/>
      <c r="P38" s="603"/>
    </row>
    <row r="39" spans="1:16" ht="16.5" customHeight="1">
      <c r="A39" s="281" t="s">
        <v>43</v>
      </c>
      <c r="B39" s="281"/>
      <c r="C39" s="281"/>
      <c r="D39" s="599">
        <f>SUM(D5:D37)</f>
        <v>2151.0860000000002</v>
      </c>
      <c r="E39" s="599">
        <f aca="true" t="shared" si="3" ref="E39:M39">SUM(E5:E37)</f>
        <v>243.489</v>
      </c>
      <c r="F39" s="599">
        <f t="shared" si="3"/>
        <v>59.657</v>
      </c>
      <c r="G39" s="599">
        <f t="shared" si="3"/>
        <v>11.834</v>
      </c>
      <c r="H39" s="599">
        <f t="shared" si="3"/>
        <v>28.862000000000005</v>
      </c>
      <c r="I39" s="599">
        <f t="shared" si="3"/>
        <v>212.449</v>
      </c>
      <c r="J39" s="599">
        <f t="shared" si="3"/>
        <v>9.736</v>
      </c>
      <c r="K39" s="599">
        <f t="shared" si="3"/>
        <v>2717.113</v>
      </c>
      <c r="L39" s="599">
        <f t="shared" si="3"/>
        <v>2285.1300000000006</v>
      </c>
      <c r="M39" s="599">
        <f t="shared" si="3"/>
        <v>176.49599999999998</v>
      </c>
      <c r="N39" s="604">
        <f>SUM(N5:N36)</f>
        <v>4337438</v>
      </c>
      <c r="O39" s="605">
        <f>1000*(1000*K39)/N39</f>
        <v>626.4327005942217</v>
      </c>
      <c r="P39" s="605">
        <f>1000*(L39*1000)/N39</f>
        <v>526.8386545237074</v>
      </c>
    </row>
    <row r="40" ht="9" customHeight="1"/>
    <row r="41" ht="12.75">
      <c r="A41" t="s">
        <v>260</v>
      </c>
    </row>
    <row r="42" ht="12.75">
      <c r="A42" t="s">
        <v>261</v>
      </c>
    </row>
    <row r="43" ht="12.75">
      <c r="A43" t="s">
        <v>382</v>
      </c>
    </row>
    <row r="44" ht="12.75">
      <c r="A44" t="s">
        <v>457</v>
      </c>
    </row>
    <row r="45" ht="80.25" customHeight="1"/>
  </sheetData>
  <sheetProtection/>
  <mergeCells count="4">
    <mergeCell ref="K2:M2"/>
    <mergeCell ref="O2:O3"/>
    <mergeCell ref="P2:P3"/>
    <mergeCell ref="N2:N3"/>
  </mergeCells>
  <printOptions/>
  <pageMargins left="0.75" right="0.75" top="1" bottom="1" header="0.5" footer="0.5"/>
  <pageSetup fitToHeight="1" fitToWidth="1" horizontalDpi="600" verticalDpi="600" orientation="portrait" paperSize="9" scale="54" r:id="rId1"/>
  <headerFooter alignWithMargins="0">
    <oddHeader>&amp;R&amp;"Arial,Bold"&amp;14ROAD TRANSPORT VEHICLES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2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23.00390625" style="50" customWidth="1"/>
    <col min="2" max="2" width="10.8515625" style="50" customWidth="1"/>
    <col min="3" max="3" width="11.140625" style="50" customWidth="1"/>
    <col min="4" max="4" width="9.8515625" style="50" customWidth="1"/>
    <col min="5" max="5" width="1.7109375" style="50" customWidth="1"/>
    <col min="6" max="6" width="11.00390625" style="50" customWidth="1"/>
    <col min="7" max="7" width="11.57421875" style="50" customWidth="1"/>
    <col min="8" max="8" width="10.140625" style="50" customWidth="1"/>
    <col min="9" max="9" width="1.57421875" style="50" customWidth="1"/>
    <col min="10" max="10" width="14.7109375" style="50" customWidth="1"/>
    <col min="11" max="11" width="16.7109375" style="50" customWidth="1"/>
    <col min="12" max="16384" width="9.140625" style="50" customWidth="1"/>
  </cols>
  <sheetData>
    <row r="1" spans="1:9" ht="15.75">
      <c r="A1" s="107" t="s">
        <v>458</v>
      </c>
      <c r="B1" s="107"/>
      <c r="C1" s="107"/>
      <c r="D1" s="107"/>
      <c r="E1" s="107"/>
      <c r="F1" s="107"/>
      <c r="G1" s="107"/>
      <c r="I1" s="107"/>
    </row>
    <row r="2" spans="1:9" ht="15.75">
      <c r="A2" s="50" t="s">
        <v>602</v>
      </c>
      <c r="B2" s="107"/>
      <c r="C2" s="107"/>
      <c r="D2" s="107"/>
      <c r="E2" s="107"/>
      <c r="F2" s="107"/>
      <c r="G2" s="107"/>
      <c r="H2" s="107"/>
      <c r="I2" s="107"/>
    </row>
    <row r="3" spans="1:11" ht="15" customHeight="1">
      <c r="A3" s="107"/>
      <c r="B3" s="107"/>
      <c r="C3" s="107"/>
      <c r="D3" s="107"/>
      <c r="E3" s="107"/>
      <c r="F3" s="107"/>
      <c r="G3" s="107"/>
      <c r="H3" s="107"/>
      <c r="I3" s="107"/>
      <c r="J3" s="51"/>
      <c r="K3" s="138"/>
    </row>
    <row r="4" spans="1:11" ht="15.75" customHeight="1">
      <c r="A4" s="282"/>
      <c r="B4" s="616" t="s">
        <v>459</v>
      </c>
      <c r="C4" s="616" t="s">
        <v>460</v>
      </c>
      <c r="D4" s="616" t="s">
        <v>46</v>
      </c>
      <c r="E4" s="286"/>
      <c r="F4" s="616" t="s">
        <v>461</v>
      </c>
      <c r="G4" s="616" t="s">
        <v>462</v>
      </c>
      <c r="H4" s="616" t="s">
        <v>46</v>
      </c>
      <c r="I4" s="286"/>
      <c r="J4" s="616" t="s">
        <v>504</v>
      </c>
      <c r="K4" s="616" t="s">
        <v>505</v>
      </c>
    </row>
    <row r="5" spans="1:11" ht="47.25" customHeight="1">
      <c r="A5" s="138"/>
      <c r="B5" s="617"/>
      <c r="C5" s="617"/>
      <c r="D5" s="617"/>
      <c r="E5" s="263"/>
      <c r="F5" s="617"/>
      <c r="G5" s="617"/>
      <c r="H5" s="617"/>
      <c r="I5" s="263"/>
      <c r="J5" s="617"/>
      <c r="K5" s="617"/>
    </row>
    <row r="6" spans="1:11" ht="15.75">
      <c r="A6" s="104" t="s">
        <v>151</v>
      </c>
      <c r="B6" s="104"/>
      <c r="C6" s="104"/>
      <c r="D6" s="51"/>
      <c r="E6" s="51"/>
      <c r="F6" s="51"/>
      <c r="G6" s="104"/>
      <c r="H6" s="51"/>
      <c r="I6" s="51"/>
      <c r="J6" s="370"/>
      <c r="K6" s="370"/>
    </row>
    <row r="7" spans="1:11" ht="15.75">
      <c r="A7" s="51" t="s">
        <v>168</v>
      </c>
      <c r="B7" s="190">
        <v>1049</v>
      </c>
      <c r="C7" s="190">
        <v>253</v>
      </c>
      <c r="D7" s="191">
        <v>1302</v>
      </c>
      <c r="E7" s="190"/>
      <c r="F7" s="190">
        <v>1528</v>
      </c>
      <c r="G7" s="190">
        <v>2</v>
      </c>
      <c r="H7" s="191">
        <v>1530</v>
      </c>
      <c r="I7" s="190"/>
      <c r="J7" s="190">
        <v>194</v>
      </c>
      <c r="K7" s="120">
        <v>0</v>
      </c>
    </row>
    <row r="8" spans="1:11" ht="15.75">
      <c r="A8" s="50" t="s">
        <v>12</v>
      </c>
      <c r="B8" s="190">
        <v>485</v>
      </c>
      <c r="C8" s="190">
        <v>301</v>
      </c>
      <c r="D8" s="191">
        <v>786</v>
      </c>
      <c r="E8" s="204"/>
      <c r="F8" s="190">
        <v>1596</v>
      </c>
      <c r="G8" s="190">
        <v>98</v>
      </c>
      <c r="H8" s="191">
        <v>1694</v>
      </c>
      <c r="I8" s="204"/>
      <c r="J8" s="190">
        <v>35</v>
      </c>
      <c r="K8" s="182">
        <v>13</v>
      </c>
    </row>
    <row r="9" spans="1:11" ht="15.75">
      <c r="A9" s="50" t="s">
        <v>13</v>
      </c>
      <c r="B9" s="190">
        <v>134</v>
      </c>
      <c r="C9" s="190">
        <v>54</v>
      </c>
      <c r="D9" s="191">
        <v>188</v>
      </c>
      <c r="E9" s="204"/>
      <c r="F9" s="190">
        <v>240</v>
      </c>
      <c r="G9" s="190">
        <v>85</v>
      </c>
      <c r="H9" s="191">
        <v>325</v>
      </c>
      <c r="I9" s="204"/>
      <c r="J9" s="190">
        <v>9</v>
      </c>
      <c r="K9" s="182">
        <v>16</v>
      </c>
    </row>
    <row r="10" spans="1:11" ht="15.75">
      <c r="A10" s="50" t="s">
        <v>14</v>
      </c>
      <c r="B10" s="190">
        <v>188</v>
      </c>
      <c r="C10" s="190">
        <v>39</v>
      </c>
      <c r="D10" s="191">
        <v>227</v>
      </c>
      <c r="E10" s="204"/>
      <c r="F10" s="190">
        <v>373</v>
      </c>
      <c r="G10" s="190">
        <v>82</v>
      </c>
      <c r="H10" s="191">
        <v>455</v>
      </c>
      <c r="I10" s="204"/>
      <c r="J10" s="522" t="s">
        <v>53</v>
      </c>
      <c r="K10" s="522" t="s">
        <v>53</v>
      </c>
    </row>
    <row r="11" spans="1:14" ht="15.75">
      <c r="A11" s="50" t="s">
        <v>15</v>
      </c>
      <c r="B11" s="190">
        <v>40</v>
      </c>
      <c r="C11" s="190">
        <v>58</v>
      </c>
      <c r="D11" s="191">
        <v>98</v>
      </c>
      <c r="E11" s="204"/>
      <c r="F11" s="190">
        <v>198</v>
      </c>
      <c r="G11" s="190">
        <v>8</v>
      </c>
      <c r="H11" s="191">
        <v>206</v>
      </c>
      <c r="I11" s="204"/>
      <c r="J11" s="190">
        <v>7</v>
      </c>
      <c r="K11" s="182">
        <v>2</v>
      </c>
      <c r="N11" s="120"/>
    </row>
    <row r="12" spans="1:11" ht="15.75">
      <c r="A12" s="50" t="s">
        <v>16</v>
      </c>
      <c r="B12" s="190">
        <v>181</v>
      </c>
      <c r="C12" s="190">
        <v>120</v>
      </c>
      <c r="D12" s="191">
        <v>301</v>
      </c>
      <c r="E12" s="204"/>
      <c r="F12" s="190">
        <v>599</v>
      </c>
      <c r="G12" s="190">
        <v>28</v>
      </c>
      <c r="H12" s="191">
        <v>627</v>
      </c>
      <c r="I12" s="204"/>
      <c r="J12" s="190">
        <v>4</v>
      </c>
      <c r="K12" s="182">
        <v>1</v>
      </c>
    </row>
    <row r="13" spans="1:11" ht="15.75">
      <c r="A13" s="50" t="s">
        <v>17</v>
      </c>
      <c r="B13" s="190">
        <v>660</v>
      </c>
      <c r="C13" s="190">
        <v>107</v>
      </c>
      <c r="D13" s="191">
        <v>767</v>
      </c>
      <c r="E13" s="204">
        <v>1234</v>
      </c>
      <c r="F13" s="190">
        <v>1442</v>
      </c>
      <c r="G13" s="190">
        <v>26</v>
      </c>
      <c r="H13" s="191">
        <v>1468</v>
      </c>
      <c r="I13" s="204"/>
      <c r="J13" s="190">
        <v>379</v>
      </c>
      <c r="K13" s="120">
        <v>0</v>
      </c>
    </row>
    <row r="14" spans="1:11" ht="15.75">
      <c r="A14" s="50" t="s">
        <v>18</v>
      </c>
      <c r="B14" s="190">
        <v>125</v>
      </c>
      <c r="C14" s="190">
        <v>117</v>
      </c>
      <c r="D14" s="191">
        <v>242</v>
      </c>
      <c r="E14" s="204"/>
      <c r="F14" s="190">
        <v>509</v>
      </c>
      <c r="G14" s="190">
        <v>25</v>
      </c>
      <c r="H14" s="191">
        <v>534</v>
      </c>
      <c r="I14" s="204"/>
      <c r="J14" s="190">
        <v>23</v>
      </c>
      <c r="K14" s="182">
        <v>25</v>
      </c>
    </row>
    <row r="15" spans="1:11" ht="15.75">
      <c r="A15" s="50" t="s">
        <v>19</v>
      </c>
      <c r="B15" s="190">
        <v>338</v>
      </c>
      <c r="C15" s="190">
        <v>294</v>
      </c>
      <c r="D15" s="191">
        <v>632</v>
      </c>
      <c r="E15" s="204"/>
      <c r="F15" s="190">
        <v>775</v>
      </c>
      <c r="G15" s="190">
        <v>16</v>
      </c>
      <c r="H15" s="191">
        <v>791</v>
      </c>
      <c r="I15" s="204"/>
      <c r="J15" s="522">
        <v>62</v>
      </c>
      <c r="K15" s="120">
        <v>0</v>
      </c>
    </row>
    <row r="16" spans="1:11" ht="15.75">
      <c r="A16" s="50" t="s">
        <v>20</v>
      </c>
      <c r="B16" s="190">
        <v>117</v>
      </c>
      <c r="C16" s="190">
        <v>121</v>
      </c>
      <c r="D16" s="191">
        <v>238</v>
      </c>
      <c r="E16" s="204"/>
      <c r="F16" s="522">
        <v>431</v>
      </c>
      <c r="G16" s="120">
        <v>0</v>
      </c>
      <c r="H16" s="191">
        <v>431</v>
      </c>
      <c r="I16" s="204"/>
      <c r="J16" s="190">
        <v>117</v>
      </c>
      <c r="K16" s="120">
        <v>0</v>
      </c>
    </row>
    <row r="17" spans="1:11" ht="15.75">
      <c r="A17" s="50" t="s">
        <v>21</v>
      </c>
      <c r="B17" s="190">
        <v>70</v>
      </c>
      <c r="C17" s="190">
        <v>425</v>
      </c>
      <c r="D17" s="191">
        <v>495</v>
      </c>
      <c r="E17" s="204"/>
      <c r="F17" s="190">
        <v>86</v>
      </c>
      <c r="G17" s="190">
        <v>538</v>
      </c>
      <c r="H17" s="191">
        <v>624</v>
      </c>
      <c r="I17" s="204"/>
      <c r="J17" s="190">
        <v>2</v>
      </c>
      <c r="K17" s="335">
        <v>2</v>
      </c>
    </row>
    <row r="18" spans="1:11" ht="15.75">
      <c r="A18" s="50" t="s">
        <v>154</v>
      </c>
      <c r="B18" s="190">
        <v>1316</v>
      </c>
      <c r="C18" s="190">
        <v>954</v>
      </c>
      <c r="D18" s="191">
        <v>2270</v>
      </c>
      <c r="E18" s="204"/>
      <c r="F18" s="190">
        <v>3351</v>
      </c>
      <c r="G18" s="190">
        <v>1630</v>
      </c>
      <c r="H18" s="191">
        <v>4981</v>
      </c>
      <c r="I18" s="204"/>
      <c r="J18" s="190">
        <v>1316</v>
      </c>
      <c r="K18" s="335">
        <v>11</v>
      </c>
    </row>
    <row r="19" spans="1:11" ht="15.75">
      <c r="A19" s="50" t="s">
        <v>155</v>
      </c>
      <c r="B19" s="190">
        <v>86</v>
      </c>
      <c r="C19" s="190">
        <v>15</v>
      </c>
      <c r="D19" s="191">
        <v>101</v>
      </c>
      <c r="E19" s="204"/>
      <c r="F19" s="190">
        <v>166</v>
      </c>
      <c r="G19" s="190">
        <v>15</v>
      </c>
      <c r="H19" s="191">
        <v>181</v>
      </c>
      <c r="I19" s="204"/>
      <c r="J19" s="522">
        <v>1</v>
      </c>
      <c r="K19" s="120">
        <v>0</v>
      </c>
    </row>
    <row r="20" spans="1:11" ht="15.75">
      <c r="A20" s="50" t="s">
        <v>24</v>
      </c>
      <c r="B20" s="190">
        <v>444</v>
      </c>
      <c r="C20" s="190">
        <v>83</v>
      </c>
      <c r="D20" s="191">
        <v>527</v>
      </c>
      <c r="E20" s="204"/>
      <c r="F20" s="190">
        <v>574</v>
      </c>
      <c r="G20" s="190">
        <v>94</v>
      </c>
      <c r="H20" s="191">
        <v>668</v>
      </c>
      <c r="I20" s="204"/>
      <c r="J20" s="190">
        <v>97</v>
      </c>
      <c r="K20" s="182">
        <v>9</v>
      </c>
    </row>
    <row r="21" spans="1:11" ht="15.75">
      <c r="A21" s="50" t="s">
        <v>25</v>
      </c>
      <c r="B21" s="190">
        <v>481</v>
      </c>
      <c r="C21" s="190">
        <v>323</v>
      </c>
      <c r="D21" s="191">
        <v>804</v>
      </c>
      <c r="E21" s="204"/>
      <c r="F21" s="522">
        <v>1935</v>
      </c>
      <c r="G21" s="120">
        <v>0</v>
      </c>
      <c r="H21" s="191">
        <v>1935</v>
      </c>
      <c r="I21" s="204"/>
      <c r="J21" s="522">
        <v>44</v>
      </c>
      <c r="K21" s="182">
        <v>59</v>
      </c>
    </row>
    <row r="22" spans="1:11" ht="15.75">
      <c r="A22" s="50" t="s">
        <v>156</v>
      </c>
      <c r="B22" s="190">
        <v>1423</v>
      </c>
      <c r="C22" s="190">
        <v>2602</v>
      </c>
      <c r="D22" s="191">
        <v>4025</v>
      </c>
      <c r="E22" s="204"/>
      <c r="F22" s="190">
        <v>2865</v>
      </c>
      <c r="G22" s="190">
        <v>3098</v>
      </c>
      <c r="H22" s="191">
        <v>5963</v>
      </c>
      <c r="I22" s="204"/>
      <c r="J22" s="190">
        <v>1423</v>
      </c>
      <c r="K22" s="335">
        <v>22</v>
      </c>
    </row>
    <row r="23" spans="1:11" ht="15.75">
      <c r="A23" s="50" t="s">
        <v>27</v>
      </c>
      <c r="B23" s="190">
        <v>570</v>
      </c>
      <c r="C23" s="190">
        <v>132</v>
      </c>
      <c r="D23" s="191">
        <v>702</v>
      </c>
      <c r="E23" s="204"/>
      <c r="F23" s="190">
        <v>786</v>
      </c>
      <c r="G23" s="190">
        <v>193</v>
      </c>
      <c r="H23" s="191">
        <v>979</v>
      </c>
      <c r="I23" s="204"/>
      <c r="J23" s="190">
        <v>33</v>
      </c>
      <c r="K23" s="182">
        <v>9</v>
      </c>
    </row>
    <row r="24" spans="1:11" ht="15.75">
      <c r="A24" s="50" t="s">
        <v>28</v>
      </c>
      <c r="B24" s="190">
        <v>244</v>
      </c>
      <c r="C24" s="190">
        <v>58</v>
      </c>
      <c r="D24" s="191">
        <v>302</v>
      </c>
      <c r="E24" s="204"/>
      <c r="F24" s="522">
        <v>710</v>
      </c>
      <c r="G24" s="120">
        <v>0</v>
      </c>
      <c r="H24" s="191">
        <v>710</v>
      </c>
      <c r="I24" s="204"/>
      <c r="J24" s="190">
        <v>22</v>
      </c>
      <c r="K24" s="182">
        <v>1</v>
      </c>
    </row>
    <row r="25" spans="1:11" ht="15.75">
      <c r="A25" s="50" t="s">
        <v>29</v>
      </c>
      <c r="B25" s="190">
        <v>49</v>
      </c>
      <c r="C25" s="190">
        <v>126</v>
      </c>
      <c r="D25" s="191">
        <v>175</v>
      </c>
      <c r="E25" s="204"/>
      <c r="F25" s="190">
        <v>103</v>
      </c>
      <c r="G25" s="190">
        <v>302</v>
      </c>
      <c r="H25" s="191">
        <v>405</v>
      </c>
      <c r="I25" s="204"/>
      <c r="J25" s="190">
        <v>49</v>
      </c>
      <c r="K25" s="120">
        <v>0</v>
      </c>
    </row>
    <row r="26" spans="1:11" ht="15.75">
      <c r="A26" s="50" t="s">
        <v>30</v>
      </c>
      <c r="B26" s="190">
        <v>217</v>
      </c>
      <c r="C26" s="190">
        <v>18</v>
      </c>
      <c r="D26" s="191">
        <v>235</v>
      </c>
      <c r="E26" s="204"/>
      <c r="F26" s="190">
        <v>477</v>
      </c>
      <c r="G26" s="190">
        <v>15</v>
      </c>
      <c r="H26" s="191">
        <v>492</v>
      </c>
      <c r="I26" s="204"/>
      <c r="J26" s="190">
        <v>7</v>
      </c>
      <c r="K26" s="182">
        <v>2</v>
      </c>
    </row>
    <row r="27" spans="1:11" ht="15.75">
      <c r="A27" s="50" t="s">
        <v>31</v>
      </c>
      <c r="B27" s="190">
        <v>212</v>
      </c>
      <c r="C27" s="190">
        <v>56</v>
      </c>
      <c r="D27" s="191">
        <v>268</v>
      </c>
      <c r="E27" s="204"/>
      <c r="F27" s="190">
        <v>575</v>
      </c>
      <c r="G27" s="190">
        <v>3</v>
      </c>
      <c r="H27" s="191">
        <v>578</v>
      </c>
      <c r="I27" s="204"/>
      <c r="J27" s="190">
        <v>33</v>
      </c>
      <c r="K27" s="120">
        <v>0</v>
      </c>
    </row>
    <row r="28" spans="1:11" ht="15.75">
      <c r="A28" s="50" t="s">
        <v>32</v>
      </c>
      <c r="B28" s="190">
        <v>496</v>
      </c>
      <c r="C28" s="190">
        <v>1166</v>
      </c>
      <c r="D28" s="191">
        <v>1662</v>
      </c>
      <c r="E28" s="204"/>
      <c r="F28" s="190">
        <v>1298</v>
      </c>
      <c r="G28" s="190">
        <v>1284</v>
      </c>
      <c r="H28" s="191">
        <v>2582</v>
      </c>
      <c r="I28" s="204"/>
      <c r="J28" s="190">
        <v>159</v>
      </c>
      <c r="K28" s="335">
        <v>7</v>
      </c>
    </row>
    <row r="29" spans="1:11" ht="15.75">
      <c r="A29" s="50" t="s">
        <v>33</v>
      </c>
      <c r="B29" s="190">
        <v>30</v>
      </c>
      <c r="C29" s="190">
        <v>12</v>
      </c>
      <c r="D29" s="191">
        <v>42</v>
      </c>
      <c r="E29" s="204"/>
      <c r="F29" s="190">
        <v>102</v>
      </c>
      <c r="G29" s="190">
        <v>7</v>
      </c>
      <c r="H29" s="191">
        <v>109</v>
      </c>
      <c r="I29" s="204"/>
      <c r="J29" s="522">
        <v>3</v>
      </c>
      <c r="K29" s="120">
        <v>0</v>
      </c>
    </row>
    <row r="30" spans="1:11" ht="15.75">
      <c r="A30" s="50" t="s">
        <v>34</v>
      </c>
      <c r="B30" s="190">
        <v>104</v>
      </c>
      <c r="C30" s="190">
        <v>157</v>
      </c>
      <c r="D30" s="191">
        <v>261</v>
      </c>
      <c r="E30" s="204"/>
      <c r="F30" s="522">
        <v>584</v>
      </c>
      <c r="G30" s="522">
        <v>584</v>
      </c>
      <c r="H30" s="191">
        <v>1168</v>
      </c>
      <c r="I30" s="204"/>
      <c r="J30" s="335">
        <v>5</v>
      </c>
      <c r="K30" s="97">
        <v>16</v>
      </c>
    </row>
    <row r="31" spans="1:11" ht="15.75">
      <c r="A31" s="50" t="s">
        <v>35</v>
      </c>
      <c r="B31" s="190">
        <v>214</v>
      </c>
      <c r="C31" s="190">
        <v>772</v>
      </c>
      <c r="D31" s="191">
        <v>986</v>
      </c>
      <c r="E31" s="204"/>
      <c r="F31" s="190">
        <v>420</v>
      </c>
      <c r="G31" s="190">
        <v>898</v>
      </c>
      <c r="H31" s="191">
        <v>1318</v>
      </c>
      <c r="I31" s="204"/>
      <c r="J31" s="190">
        <v>210</v>
      </c>
      <c r="K31" s="182">
        <v>19</v>
      </c>
    </row>
    <row r="32" spans="1:11" ht="15.75">
      <c r="A32" s="50" t="s">
        <v>36</v>
      </c>
      <c r="B32" s="190">
        <v>212</v>
      </c>
      <c r="C32" s="190">
        <v>85</v>
      </c>
      <c r="D32" s="191">
        <v>297</v>
      </c>
      <c r="E32" s="204"/>
      <c r="F32" s="190">
        <v>360</v>
      </c>
      <c r="G32" s="190">
        <v>36</v>
      </c>
      <c r="H32" s="191">
        <v>396</v>
      </c>
      <c r="I32" s="204"/>
      <c r="J32" s="190">
        <v>6</v>
      </c>
      <c r="K32" s="335">
        <v>23</v>
      </c>
    </row>
    <row r="33" spans="1:11" ht="15.75">
      <c r="A33" s="50" t="s">
        <v>37</v>
      </c>
      <c r="B33" s="190">
        <v>87</v>
      </c>
      <c r="C33" s="190">
        <v>57</v>
      </c>
      <c r="D33" s="191">
        <v>144</v>
      </c>
      <c r="E33" s="204"/>
      <c r="F33" s="190">
        <v>327</v>
      </c>
      <c r="G33" s="190">
        <v>59</v>
      </c>
      <c r="H33" s="191">
        <v>386</v>
      </c>
      <c r="I33" s="204"/>
      <c r="J33" s="522">
        <v>2</v>
      </c>
      <c r="K33" s="120">
        <v>0</v>
      </c>
    </row>
    <row r="34" spans="1:11" ht="15.75">
      <c r="A34" s="50" t="s">
        <v>38</v>
      </c>
      <c r="B34" s="190">
        <v>113</v>
      </c>
      <c r="C34" s="190">
        <v>148</v>
      </c>
      <c r="D34" s="191">
        <v>261</v>
      </c>
      <c r="E34" s="204"/>
      <c r="F34" s="190">
        <v>485</v>
      </c>
      <c r="G34" s="190">
        <v>66</v>
      </c>
      <c r="H34" s="191">
        <v>551</v>
      </c>
      <c r="I34" s="204"/>
      <c r="J34" s="190">
        <v>113</v>
      </c>
      <c r="K34" s="120">
        <v>0</v>
      </c>
    </row>
    <row r="35" spans="1:11" ht="15.75">
      <c r="A35" s="50" t="s">
        <v>39</v>
      </c>
      <c r="B35" s="190">
        <v>340</v>
      </c>
      <c r="C35" s="190">
        <v>1162</v>
      </c>
      <c r="D35" s="191">
        <v>1502</v>
      </c>
      <c r="E35" s="204"/>
      <c r="F35" s="190">
        <v>567</v>
      </c>
      <c r="G35" s="190">
        <v>1598</v>
      </c>
      <c r="H35" s="191">
        <v>2165</v>
      </c>
      <c r="I35" s="204"/>
      <c r="J35" s="190">
        <v>35</v>
      </c>
      <c r="K35" s="182">
        <v>53</v>
      </c>
    </row>
    <row r="36" spans="1:11" ht="15.75">
      <c r="A36" s="50" t="s">
        <v>40</v>
      </c>
      <c r="B36" s="190">
        <v>69</v>
      </c>
      <c r="C36" s="190">
        <v>106</v>
      </c>
      <c r="D36" s="191">
        <v>175</v>
      </c>
      <c r="E36" s="204"/>
      <c r="F36" s="190">
        <v>388</v>
      </c>
      <c r="G36" s="190">
        <v>20</v>
      </c>
      <c r="H36" s="191">
        <v>408</v>
      </c>
      <c r="I36" s="204"/>
      <c r="J36" s="190">
        <v>22</v>
      </c>
      <c r="K36" s="182">
        <v>24</v>
      </c>
    </row>
    <row r="37" spans="1:11" ht="15.75">
      <c r="A37" s="50" t="s">
        <v>41</v>
      </c>
      <c r="B37" s="190">
        <v>336</v>
      </c>
      <c r="C37" s="190">
        <v>6</v>
      </c>
      <c r="D37" s="191">
        <v>342</v>
      </c>
      <c r="E37" s="204"/>
      <c r="F37" s="522">
        <v>459</v>
      </c>
      <c r="G37" s="120">
        <v>0</v>
      </c>
      <c r="H37" s="191">
        <v>459</v>
      </c>
      <c r="I37" s="204"/>
      <c r="J37" s="190">
        <v>173</v>
      </c>
      <c r="K37" s="120">
        <v>0</v>
      </c>
    </row>
    <row r="38" spans="1:11" ht="15.75">
      <c r="A38" s="50" t="s">
        <v>42</v>
      </c>
      <c r="B38" s="190">
        <v>173</v>
      </c>
      <c r="C38" s="190">
        <v>281</v>
      </c>
      <c r="D38" s="191">
        <v>454</v>
      </c>
      <c r="E38" s="204"/>
      <c r="F38" s="190">
        <v>291</v>
      </c>
      <c r="G38" s="190">
        <v>539</v>
      </c>
      <c r="H38" s="191">
        <v>830</v>
      </c>
      <c r="I38" s="204"/>
      <c r="J38" s="190">
        <v>117</v>
      </c>
      <c r="K38" s="182">
        <v>25</v>
      </c>
    </row>
    <row r="39" spans="2:9" ht="15">
      <c r="B39" s="98"/>
      <c r="C39" s="98"/>
      <c r="D39" s="98"/>
      <c r="E39" s="98"/>
      <c r="F39" s="98"/>
      <c r="G39" s="98"/>
      <c r="H39" s="98"/>
      <c r="I39" s="98"/>
    </row>
    <row r="40" spans="1:11" ht="15.75">
      <c r="A40" s="138" t="s">
        <v>43</v>
      </c>
      <c r="B40" s="283">
        <f>SUM(B7:B38)</f>
        <v>10603</v>
      </c>
      <c r="C40" s="283">
        <f aca="true" t="shared" si="0" ref="C40:K40">SUM(C7:C38)</f>
        <v>10208</v>
      </c>
      <c r="D40" s="283">
        <f t="shared" si="0"/>
        <v>20811</v>
      </c>
      <c r="E40" s="283"/>
      <c r="F40" s="283">
        <f t="shared" si="0"/>
        <v>24600</v>
      </c>
      <c r="G40" s="283">
        <f t="shared" si="0"/>
        <v>11349</v>
      </c>
      <c r="H40" s="283">
        <f t="shared" si="0"/>
        <v>35949</v>
      </c>
      <c r="I40" s="284" t="s">
        <v>339</v>
      </c>
      <c r="J40" s="285">
        <f t="shared" si="0"/>
        <v>4702</v>
      </c>
      <c r="K40" s="285">
        <f t="shared" si="0"/>
        <v>339</v>
      </c>
    </row>
    <row r="41" ht="4.5" customHeight="1"/>
    <row r="42" ht="15">
      <c r="A42" s="108" t="s">
        <v>362</v>
      </c>
    </row>
  </sheetData>
  <sheetProtection/>
  <mergeCells count="8">
    <mergeCell ref="B4:B5"/>
    <mergeCell ref="J4:J5"/>
    <mergeCell ref="K4:K5"/>
    <mergeCell ref="H4:H5"/>
    <mergeCell ref="C4:C5"/>
    <mergeCell ref="D4:D5"/>
    <mergeCell ref="F4:F5"/>
    <mergeCell ref="G4:G5"/>
  </mergeCells>
  <printOptions/>
  <pageMargins left="0.5511811023622047" right="0.7480314960629921" top="0.984251968503937" bottom="0.984251968503937" header="0.5118110236220472" footer="0.5118110236220472"/>
  <pageSetup fitToHeight="1" fitToWidth="1" horizontalDpi="600" verticalDpi="600" orientation="portrait" paperSize="9" scale="74" r:id="rId1"/>
  <headerFooter alignWithMargins="0">
    <oddHeader>&amp;R&amp;"Arial,Bold"&amp;14ROAD TRANSPORT VEHICLES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8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28.140625" style="50" customWidth="1"/>
    <col min="2" max="9" width="7.140625" style="50" hidden="1" customWidth="1"/>
    <col min="10" max="10" width="9.57421875" style="50" hidden="1" customWidth="1"/>
    <col min="11" max="11" width="10.140625" style="50" hidden="1" customWidth="1"/>
    <col min="12" max="12" width="10.140625" style="50" customWidth="1"/>
    <col min="13" max="13" width="9.7109375" style="50" customWidth="1"/>
    <col min="14" max="14" width="10.140625" style="50" customWidth="1"/>
    <col min="15" max="16" width="10.8515625" style="50" customWidth="1"/>
    <col min="17" max="17" width="9.28125" style="50" customWidth="1"/>
    <col min="18" max="18" width="8.8515625" style="50" customWidth="1"/>
    <col min="19" max="16384" width="9.140625" style="50" customWidth="1"/>
  </cols>
  <sheetData>
    <row r="1" spans="1:9" ht="15.75">
      <c r="A1" s="104" t="s">
        <v>607</v>
      </c>
      <c r="B1" s="104"/>
      <c r="C1" s="104"/>
      <c r="D1" s="104"/>
      <c r="E1" s="104"/>
      <c r="F1" s="104"/>
      <c r="G1" s="104"/>
      <c r="H1" s="104"/>
      <c r="I1" s="104"/>
    </row>
    <row r="2" spans="1:9" ht="15">
      <c r="A2" s="51" t="s">
        <v>221</v>
      </c>
      <c r="B2" s="51"/>
      <c r="C2" s="51"/>
      <c r="D2" s="51"/>
      <c r="E2" s="51"/>
      <c r="F2" s="51"/>
      <c r="G2" s="51"/>
      <c r="H2" s="51"/>
      <c r="I2" s="51"/>
    </row>
    <row r="3" spans="1:18" ht="17.25" customHeight="1">
      <c r="A3" s="282" t="s">
        <v>45</v>
      </c>
      <c r="B3" s="282"/>
      <c r="C3" s="282"/>
      <c r="D3" s="282"/>
      <c r="E3" s="282"/>
      <c r="F3" s="282"/>
      <c r="G3" s="282"/>
      <c r="H3" s="282"/>
      <c r="I3" s="282"/>
      <c r="L3" s="286" t="s">
        <v>143</v>
      </c>
      <c r="M3" s="286" t="s">
        <v>603</v>
      </c>
      <c r="N3" s="286" t="s">
        <v>604</v>
      </c>
      <c r="O3" s="286" t="s">
        <v>605</v>
      </c>
      <c r="P3" s="286" t="s">
        <v>46</v>
      </c>
      <c r="Q3" s="286" t="s">
        <v>46</v>
      </c>
      <c r="R3" s="286" t="s">
        <v>163</v>
      </c>
    </row>
    <row r="4" spans="1:18" ht="17.25" customHeight="1">
      <c r="A4" s="104"/>
      <c r="B4" s="104"/>
      <c r="C4" s="104"/>
      <c r="D4" s="104"/>
      <c r="E4" s="104"/>
      <c r="F4" s="104"/>
      <c r="G4" s="104"/>
      <c r="H4" s="104"/>
      <c r="I4" s="104"/>
      <c r="L4" s="113">
        <v>1998</v>
      </c>
      <c r="M4" s="113">
        <v>2002</v>
      </c>
      <c r="N4" s="113">
        <v>2007</v>
      </c>
      <c r="O4" s="113">
        <v>2012</v>
      </c>
      <c r="P4" s="113"/>
      <c r="Q4" s="113" t="s">
        <v>47</v>
      </c>
      <c r="R4" s="113" t="s">
        <v>162</v>
      </c>
    </row>
    <row r="5" spans="1:18" ht="21" customHeight="1">
      <c r="A5" s="138"/>
      <c r="B5" s="138"/>
      <c r="C5" s="138"/>
      <c r="D5" s="138"/>
      <c r="E5" s="138"/>
      <c r="F5" s="138"/>
      <c r="G5" s="138"/>
      <c r="H5" s="138"/>
      <c r="I5" s="138"/>
      <c r="L5" s="263"/>
      <c r="M5" s="263"/>
      <c r="N5" s="263"/>
      <c r="O5" s="263"/>
      <c r="P5" s="263"/>
      <c r="Q5" s="263"/>
      <c r="R5" s="263" t="s">
        <v>223</v>
      </c>
    </row>
    <row r="6" spans="1:18" ht="15.75" customHeight="1">
      <c r="A6" s="51"/>
      <c r="B6" s="51"/>
      <c r="C6" s="51"/>
      <c r="D6" s="51"/>
      <c r="E6" s="51"/>
      <c r="F6" s="51"/>
      <c r="G6" s="51"/>
      <c r="H6" s="51"/>
      <c r="I6" s="51"/>
      <c r="O6" s="96" t="s">
        <v>48</v>
      </c>
      <c r="Q6" s="96" t="s">
        <v>10</v>
      </c>
      <c r="R6" s="96" t="s">
        <v>49</v>
      </c>
    </row>
    <row r="7" spans="1:16" ht="9" customHeight="1">
      <c r="A7" s="51"/>
      <c r="B7" s="51"/>
      <c r="C7" s="51"/>
      <c r="D7" s="51"/>
      <c r="E7" s="51"/>
      <c r="F7" s="51"/>
      <c r="G7" s="51"/>
      <c r="H7" s="51"/>
      <c r="I7" s="51"/>
      <c r="L7" s="81"/>
      <c r="M7" s="81"/>
      <c r="N7" s="85"/>
      <c r="O7" s="86"/>
      <c r="P7" s="87"/>
    </row>
    <row r="8" spans="1:18" ht="17.25" customHeight="1">
      <c r="A8" s="51" t="s">
        <v>7</v>
      </c>
      <c r="B8" s="51"/>
      <c r="C8" s="51"/>
      <c r="D8" s="51"/>
      <c r="E8" s="51"/>
      <c r="F8" s="51"/>
      <c r="G8" s="51"/>
      <c r="H8" s="51"/>
      <c r="I8" s="51"/>
      <c r="L8" s="391">
        <v>2.422016432978712</v>
      </c>
      <c r="M8" s="391">
        <v>16.90679974525751</v>
      </c>
      <c r="N8" s="391">
        <v>40.64015535115835</v>
      </c>
      <c r="O8" s="391">
        <v>40.03102847060543</v>
      </c>
      <c r="P8" s="535">
        <f>SUM(L8:O8)</f>
        <v>100</v>
      </c>
      <c r="Q8" s="510">
        <v>2394.575</v>
      </c>
      <c r="R8" s="192">
        <v>6.4640944306554</v>
      </c>
    </row>
    <row r="9" spans="1:18" ht="17.25" customHeight="1">
      <c r="A9" s="127" t="s">
        <v>9</v>
      </c>
      <c r="B9" s="127"/>
      <c r="C9" s="127"/>
      <c r="D9" s="127"/>
      <c r="E9" s="127"/>
      <c r="F9" s="127"/>
      <c r="G9" s="127"/>
      <c r="H9" s="127"/>
      <c r="I9" s="127"/>
      <c r="L9" s="391">
        <v>2.2301293393197668</v>
      </c>
      <c r="M9" s="391">
        <v>17.1531961065248</v>
      </c>
      <c r="N9" s="391">
        <v>40.21568640212433</v>
      </c>
      <c r="O9" s="391">
        <v>40.40098815203111</v>
      </c>
      <c r="P9" s="535">
        <f aca="true" t="shared" si="0" ref="P9:P16">SUM(L9:O9)</f>
        <v>100</v>
      </c>
      <c r="Q9" s="510">
        <v>2151.086</v>
      </c>
      <c r="R9" s="192">
        <v>6.43228335079511</v>
      </c>
    </row>
    <row r="10" spans="1:18" ht="17.25" customHeight="1">
      <c r="A10" s="51" t="s">
        <v>463</v>
      </c>
      <c r="B10" s="51"/>
      <c r="C10" s="51"/>
      <c r="D10" s="51"/>
      <c r="E10" s="51"/>
      <c r="F10" s="51"/>
      <c r="G10" s="51"/>
      <c r="H10" s="51"/>
      <c r="I10" s="51"/>
      <c r="L10" s="391">
        <v>15.1633504869504</v>
      </c>
      <c r="M10" s="391">
        <v>23.103743064518834</v>
      </c>
      <c r="N10" s="391">
        <v>27.4552860519302</v>
      </c>
      <c r="O10" s="391">
        <v>34.27762039660057</v>
      </c>
      <c r="P10" s="535">
        <f t="shared" si="0"/>
        <v>100</v>
      </c>
      <c r="Q10" s="510">
        <v>59.657</v>
      </c>
      <c r="R10" s="192">
        <v>8.95484915437816</v>
      </c>
    </row>
    <row r="11" spans="1:18" ht="17.25" customHeight="1">
      <c r="A11" s="51" t="s">
        <v>52</v>
      </c>
      <c r="B11" s="51"/>
      <c r="C11" s="51"/>
      <c r="D11" s="51"/>
      <c r="E11" s="51"/>
      <c r="F11" s="51"/>
      <c r="G11" s="51"/>
      <c r="H11" s="51"/>
      <c r="I11" s="51"/>
      <c r="L11" s="391">
        <v>11.526111205002534</v>
      </c>
      <c r="M11" s="391">
        <v>22.511407808010816</v>
      </c>
      <c r="N11" s="391">
        <v>36.44583403751901</v>
      </c>
      <c r="O11" s="391">
        <v>29.516646949467635</v>
      </c>
      <c r="P11" s="535">
        <f t="shared" si="0"/>
        <v>100</v>
      </c>
      <c r="Q11" s="510">
        <v>11.834</v>
      </c>
      <c r="R11" s="192">
        <v>8.41757036680236</v>
      </c>
    </row>
    <row r="12" spans="1:18" ht="17.25" customHeight="1">
      <c r="A12" s="51" t="s">
        <v>2</v>
      </c>
      <c r="B12" s="51"/>
      <c r="C12" s="51"/>
      <c r="D12" s="51"/>
      <c r="E12" s="51"/>
      <c r="F12" s="51"/>
      <c r="G12" s="51"/>
      <c r="H12" s="51"/>
      <c r="I12" s="51"/>
      <c r="L12" s="391">
        <v>3.994872150232139</v>
      </c>
      <c r="M12" s="391">
        <v>13.10027025154182</v>
      </c>
      <c r="N12" s="391">
        <v>39.83438431155152</v>
      </c>
      <c r="O12" s="391">
        <v>43.07047328667452</v>
      </c>
      <c r="P12" s="535">
        <f t="shared" si="0"/>
        <v>100</v>
      </c>
      <c r="Q12" s="510">
        <v>28.862</v>
      </c>
      <c r="R12" s="192">
        <v>6.30721746016863</v>
      </c>
    </row>
    <row r="13" spans="1:18" ht="17.25" customHeight="1">
      <c r="A13" s="51" t="s">
        <v>3</v>
      </c>
      <c r="B13" s="51"/>
      <c r="C13" s="51"/>
      <c r="D13" s="51"/>
      <c r="E13" s="51"/>
      <c r="F13" s="51"/>
      <c r="G13" s="51"/>
      <c r="H13" s="51"/>
      <c r="I13" s="51"/>
      <c r="L13" s="391">
        <v>19.322755108284813</v>
      </c>
      <c r="M13" s="391">
        <v>10.293293919952553</v>
      </c>
      <c r="N13" s="391">
        <v>18.725905982141597</v>
      </c>
      <c r="O13" s="391">
        <v>51.65804498962105</v>
      </c>
      <c r="P13" s="535">
        <f t="shared" si="0"/>
        <v>100.00000000000001</v>
      </c>
      <c r="Q13" s="510">
        <v>212.449</v>
      </c>
      <c r="R13" s="192">
        <v>10.9125435391767</v>
      </c>
    </row>
    <row r="14" spans="1:18" ht="17.25" customHeight="1">
      <c r="A14" s="51" t="s">
        <v>4</v>
      </c>
      <c r="B14" s="51"/>
      <c r="C14" s="51"/>
      <c r="D14" s="51"/>
      <c r="E14" s="51"/>
      <c r="F14" s="51"/>
      <c r="G14" s="51"/>
      <c r="H14" s="51"/>
      <c r="I14" s="51"/>
      <c r="L14" s="391">
        <v>13.701725554642563</v>
      </c>
      <c r="M14" s="391">
        <v>15.262941659819226</v>
      </c>
      <c r="N14" s="391">
        <v>28.009449465899756</v>
      </c>
      <c r="O14" s="391">
        <v>43.02588331963845</v>
      </c>
      <c r="P14" s="535">
        <f t="shared" si="0"/>
        <v>100</v>
      </c>
      <c r="Q14" s="510">
        <v>9.736</v>
      </c>
      <c r="R14" s="192">
        <v>7.77010827108772</v>
      </c>
    </row>
    <row r="15" spans="1:18" s="107" customFormat="1" ht="17.25" customHeight="1">
      <c r="A15" s="104" t="s">
        <v>6</v>
      </c>
      <c r="B15" s="104"/>
      <c r="C15" s="104"/>
      <c r="D15" s="104"/>
      <c r="E15" s="104"/>
      <c r="F15" s="104"/>
      <c r="G15" s="104"/>
      <c r="H15" s="104"/>
      <c r="I15" s="104"/>
      <c r="L15" s="396">
        <v>4.119997953710428</v>
      </c>
      <c r="M15" s="396">
        <v>16.503840657344764</v>
      </c>
      <c r="N15" s="396">
        <v>38.565124085748366</v>
      </c>
      <c r="O15" s="396">
        <v>40.81103730319644</v>
      </c>
      <c r="P15" s="536">
        <f t="shared" si="0"/>
        <v>100</v>
      </c>
      <c r="Q15" s="511">
        <v>2717.113</v>
      </c>
      <c r="R15" s="543">
        <v>6.8781237776374</v>
      </c>
    </row>
    <row r="16" spans="1:18" ht="17.25" customHeight="1">
      <c r="A16" s="347" t="s">
        <v>9</v>
      </c>
      <c r="B16" s="347"/>
      <c r="C16" s="347"/>
      <c r="D16" s="347"/>
      <c r="E16" s="347"/>
      <c r="F16" s="347"/>
      <c r="G16" s="347"/>
      <c r="H16" s="347"/>
      <c r="I16" s="347"/>
      <c r="L16" s="509">
        <v>2.6068538770223135</v>
      </c>
      <c r="M16" s="509">
        <v>16.769024081780906</v>
      </c>
      <c r="N16" s="509">
        <v>38.95857128478467</v>
      </c>
      <c r="O16" s="509">
        <v>41.66555075641211</v>
      </c>
      <c r="P16" s="537">
        <f t="shared" si="0"/>
        <v>100</v>
      </c>
      <c r="Q16" s="512">
        <v>2285.13</v>
      </c>
      <c r="R16" s="513">
        <v>6.49676412205009</v>
      </c>
    </row>
    <row r="17" s="108" customFormat="1" ht="12.75">
      <c r="A17" s="108" t="s">
        <v>222</v>
      </c>
    </row>
    <row r="23" spans="1:20" ht="18.75">
      <c r="A23" s="104" t="s">
        <v>412</v>
      </c>
      <c r="B23" s="104"/>
      <c r="C23" s="137"/>
      <c r="D23" s="137"/>
      <c r="E23" s="137"/>
      <c r="F23" s="137"/>
      <c r="G23" s="137"/>
      <c r="H23" s="137"/>
      <c r="I23" s="137"/>
      <c r="K23" s="51"/>
      <c r="L23" s="51"/>
      <c r="M23" s="51"/>
      <c r="N23" s="51"/>
      <c r="O23" s="51"/>
      <c r="P23" s="51"/>
      <c r="Q23" s="51"/>
      <c r="R23" s="51"/>
      <c r="S23" s="51"/>
      <c r="T23" s="51"/>
    </row>
    <row r="24" spans="1:22" ht="21" customHeight="1">
      <c r="A24" s="265" t="s">
        <v>50</v>
      </c>
      <c r="B24" s="263">
        <v>1992</v>
      </c>
      <c r="C24" s="263">
        <v>1993</v>
      </c>
      <c r="D24" s="263">
        <v>1994</v>
      </c>
      <c r="E24" s="263">
        <v>1995</v>
      </c>
      <c r="F24" s="263">
        <v>1996</v>
      </c>
      <c r="G24" s="263">
        <v>1997</v>
      </c>
      <c r="H24" s="263">
        <v>1998</v>
      </c>
      <c r="I24" s="412" t="s">
        <v>553</v>
      </c>
      <c r="J24" s="288" t="s">
        <v>304</v>
      </c>
      <c r="K24" s="288" t="s">
        <v>305</v>
      </c>
      <c r="L24" s="288" t="s">
        <v>306</v>
      </c>
      <c r="M24" s="288" t="s">
        <v>307</v>
      </c>
      <c r="N24" s="288" t="s">
        <v>301</v>
      </c>
      <c r="O24" s="288" t="s">
        <v>312</v>
      </c>
      <c r="P24" s="288" t="s">
        <v>534</v>
      </c>
      <c r="Q24" s="288" t="s">
        <v>535</v>
      </c>
      <c r="R24" s="288" t="s">
        <v>536</v>
      </c>
      <c r="S24" s="288" t="s">
        <v>537</v>
      </c>
      <c r="T24" s="288" t="s">
        <v>524</v>
      </c>
      <c r="U24" s="288" t="s">
        <v>568</v>
      </c>
      <c r="V24" s="288" t="s">
        <v>606</v>
      </c>
    </row>
    <row r="25" spans="1:22" ht="20.25" customHeight="1">
      <c r="A25" s="104" t="s">
        <v>51</v>
      </c>
      <c r="B25" s="104"/>
      <c r="C25" s="104"/>
      <c r="D25" s="104"/>
      <c r="E25" s="104"/>
      <c r="F25" s="104"/>
      <c r="G25" s="104"/>
      <c r="H25" s="104"/>
      <c r="I25" s="104"/>
      <c r="L25" s="96"/>
      <c r="M25" s="96"/>
      <c r="N25" s="96"/>
      <c r="P25" s="96"/>
      <c r="Q25" s="96"/>
      <c r="R25" s="96"/>
      <c r="S25" s="96"/>
      <c r="T25" s="96"/>
      <c r="U25" s="96"/>
      <c r="V25" s="96" t="s">
        <v>49</v>
      </c>
    </row>
    <row r="26" spans="1:9" ht="15">
      <c r="A26" s="51"/>
      <c r="B26" s="51"/>
      <c r="C26" s="51"/>
      <c r="D26" s="51"/>
      <c r="E26" s="51"/>
      <c r="F26" s="51"/>
      <c r="G26" s="51"/>
      <c r="H26" s="51"/>
      <c r="I26" s="51"/>
    </row>
    <row r="27" spans="1:22" ht="15">
      <c r="A27" s="51" t="s">
        <v>7</v>
      </c>
      <c r="B27" s="413">
        <v>5.4</v>
      </c>
      <c r="C27" s="85">
        <v>6</v>
      </c>
      <c r="D27" s="85">
        <v>6.2</v>
      </c>
      <c r="E27" s="85">
        <v>6.2</v>
      </c>
      <c r="F27" s="85">
        <v>6.3</v>
      </c>
      <c r="G27" s="85">
        <v>6.4</v>
      </c>
      <c r="H27" s="391">
        <v>6.39784324772509</v>
      </c>
      <c r="I27" s="406">
        <v>5.890122235485667</v>
      </c>
      <c r="J27" s="162">
        <v>5.9096375932497</v>
      </c>
      <c r="K27" s="162">
        <v>5.83890053252805</v>
      </c>
      <c r="L27" s="193">
        <v>5.72099953434837</v>
      </c>
      <c r="M27" s="192">
        <v>5.64806760962203</v>
      </c>
      <c r="N27" s="192">
        <v>5.64590305675089</v>
      </c>
      <c r="O27" s="192">
        <v>5.6527334495738</v>
      </c>
      <c r="P27" s="192">
        <v>5.67188796101695</v>
      </c>
      <c r="Q27" s="192">
        <v>5.72878397491594</v>
      </c>
      <c r="R27" s="192">
        <v>5.83939770525113</v>
      </c>
      <c r="S27" s="192">
        <v>5.9582461480118</v>
      </c>
      <c r="T27" s="192">
        <v>6.13148974804916</v>
      </c>
      <c r="U27" s="192">
        <v>6.31693360002284</v>
      </c>
      <c r="V27" s="192">
        <v>6.4640944306554</v>
      </c>
    </row>
    <row r="28" spans="1:22" ht="18">
      <c r="A28" s="51" t="s">
        <v>464</v>
      </c>
      <c r="B28" s="413">
        <v>6.8</v>
      </c>
      <c r="C28" s="85">
        <v>7.2</v>
      </c>
      <c r="D28" s="85">
        <v>7.7</v>
      </c>
      <c r="E28" s="85">
        <v>7.7</v>
      </c>
      <c r="F28" s="85">
        <v>7.9</v>
      </c>
      <c r="G28" s="85">
        <v>7.5</v>
      </c>
      <c r="H28" s="391">
        <v>6.96356999049087</v>
      </c>
      <c r="I28" s="406">
        <v>6.0755862999831285</v>
      </c>
      <c r="J28" s="162">
        <v>5.82081954902739</v>
      </c>
      <c r="K28" s="162">
        <v>5.81032128208398</v>
      </c>
      <c r="L28" s="193">
        <v>5.99603418270844</v>
      </c>
      <c r="M28" s="192">
        <v>6.20537998651213</v>
      </c>
      <c r="N28" s="192">
        <v>6.52828074493425</v>
      </c>
      <c r="O28" s="192">
        <v>6.76678575773441</v>
      </c>
      <c r="P28" s="192">
        <v>6.91292986285201</v>
      </c>
      <c r="Q28" s="192">
        <v>7.08849915188453</v>
      </c>
      <c r="R28" s="192">
        <v>7.30320227480489</v>
      </c>
      <c r="S28" s="192">
        <v>7.76237265145981</v>
      </c>
      <c r="T28" s="192">
        <v>8.23167456319622</v>
      </c>
      <c r="U28" s="192">
        <v>8.64644539379027</v>
      </c>
      <c r="V28" s="192">
        <v>8.95484915437816</v>
      </c>
    </row>
    <row r="29" spans="1:22" ht="18">
      <c r="A29" s="51" t="s">
        <v>465</v>
      </c>
      <c r="B29" s="413">
        <v>8.4</v>
      </c>
      <c r="C29" s="85">
        <v>8.9</v>
      </c>
      <c r="D29" s="85">
        <v>9.2</v>
      </c>
      <c r="E29" s="85">
        <v>9.5</v>
      </c>
      <c r="F29" s="407">
        <v>9.9</v>
      </c>
      <c r="G29" s="85">
        <v>9.4</v>
      </c>
      <c r="H29" s="391">
        <v>9.01486250144848</v>
      </c>
      <c r="I29" s="406">
        <v>8.486898647940468</v>
      </c>
      <c r="J29" s="162">
        <v>8.24121856425953</v>
      </c>
      <c r="K29" s="162">
        <v>8.24892050717033</v>
      </c>
      <c r="L29" s="193">
        <v>8.36159446758902</v>
      </c>
      <c r="M29" s="192">
        <v>8.38371320064996</v>
      </c>
      <c r="N29" s="192">
        <v>8.38286559925337</v>
      </c>
      <c r="O29" s="192">
        <v>8.03379572350263</v>
      </c>
      <c r="P29" s="192">
        <v>7.87016742418999</v>
      </c>
      <c r="Q29" s="192">
        <v>7.85786125570962</v>
      </c>
      <c r="R29" s="192">
        <v>7.84998200576447</v>
      </c>
      <c r="S29" s="192">
        <v>7.9738006188959</v>
      </c>
      <c r="T29" s="192">
        <v>8.13028087046293</v>
      </c>
      <c r="U29" s="192">
        <v>8.38377810211674</v>
      </c>
      <c r="V29" s="192">
        <v>8.41757036680236</v>
      </c>
    </row>
    <row r="30" spans="1:22" ht="15">
      <c r="A30" s="51" t="s">
        <v>2</v>
      </c>
      <c r="B30" s="413" t="s">
        <v>53</v>
      </c>
      <c r="C30" s="85" t="s">
        <v>53</v>
      </c>
      <c r="D30" s="85" t="s">
        <v>53</v>
      </c>
      <c r="E30" s="85" t="s">
        <v>53</v>
      </c>
      <c r="F30" s="85" t="s">
        <v>53</v>
      </c>
      <c r="G30" s="85">
        <v>6.4</v>
      </c>
      <c r="H30" s="391">
        <v>6.39713373594879</v>
      </c>
      <c r="I30" s="406">
        <v>6.067326057298772</v>
      </c>
      <c r="J30" s="162">
        <v>5.80650518383809</v>
      </c>
      <c r="K30" s="162">
        <v>5.82594968799672</v>
      </c>
      <c r="L30" s="193">
        <v>5.76364426066946</v>
      </c>
      <c r="M30" s="193">
        <v>5.64418741994679</v>
      </c>
      <c r="N30" s="193">
        <v>5.59304463193807</v>
      </c>
      <c r="O30" s="193">
        <v>5.56264855492696</v>
      </c>
      <c r="P30" s="193">
        <v>5.44511770879305</v>
      </c>
      <c r="Q30" s="193">
        <v>5.53795195072706</v>
      </c>
      <c r="R30" s="193">
        <v>5.53023655620909</v>
      </c>
      <c r="S30" s="193">
        <v>5.76481274555428</v>
      </c>
      <c r="T30" s="192">
        <v>6.05571299542804</v>
      </c>
      <c r="U30" s="192">
        <v>6.22334766310732</v>
      </c>
      <c r="V30" s="192">
        <v>6.30721746016863</v>
      </c>
    </row>
    <row r="31" spans="1:22" ht="18">
      <c r="A31" s="51" t="s">
        <v>466</v>
      </c>
      <c r="B31" s="413" t="s">
        <v>53</v>
      </c>
      <c r="C31" s="85" t="s">
        <v>53</v>
      </c>
      <c r="D31" s="85" t="s">
        <v>53</v>
      </c>
      <c r="E31" s="85" t="s">
        <v>53</v>
      </c>
      <c r="F31" s="85" t="s">
        <v>53</v>
      </c>
      <c r="G31" s="85" t="s">
        <v>53</v>
      </c>
      <c r="H31" s="87">
        <v>7.876522958188204</v>
      </c>
      <c r="I31" s="406">
        <v>12.25</v>
      </c>
      <c r="J31" s="162">
        <v>10.1546033633908</v>
      </c>
      <c r="K31" s="162">
        <v>10.1766026413143</v>
      </c>
      <c r="L31" s="212">
        <v>10.2296859262325</v>
      </c>
      <c r="M31" s="192">
        <v>10.2361387084514</v>
      </c>
      <c r="N31" s="192">
        <v>10.2922976130432</v>
      </c>
      <c r="O31" s="192">
        <v>10.2490840704692</v>
      </c>
      <c r="P31" s="192">
        <v>10.305060217129</v>
      </c>
      <c r="Q31" s="192">
        <v>10.3675280358063</v>
      </c>
      <c r="R31" s="192">
        <v>10.3403216709465</v>
      </c>
      <c r="S31" s="192">
        <v>10.3953803997955</v>
      </c>
      <c r="T31" s="192">
        <v>10.6097971260116</v>
      </c>
      <c r="U31" s="192">
        <v>10.6760511391299</v>
      </c>
      <c r="V31" s="192">
        <v>10.9125435391767</v>
      </c>
    </row>
    <row r="32" spans="1:22" ht="18">
      <c r="A32" s="51" t="s">
        <v>467</v>
      </c>
      <c r="B32" s="413" t="s">
        <v>53</v>
      </c>
      <c r="C32" s="85" t="s">
        <v>53</v>
      </c>
      <c r="D32" s="85" t="s">
        <v>53</v>
      </c>
      <c r="E32" s="85" t="s">
        <v>53</v>
      </c>
      <c r="F32" s="85" t="s">
        <v>53</v>
      </c>
      <c r="G32" s="85" t="s">
        <v>53</v>
      </c>
      <c r="H32" s="87">
        <v>14.6842566432616</v>
      </c>
      <c r="I32" s="406">
        <v>8.272089036779349</v>
      </c>
      <c r="J32" s="162">
        <v>8.30292344459968</v>
      </c>
      <c r="K32" s="162">
        <v>8.65501769372673</v>
      </c>
      <c r="L32" s="212">
        <v>8.82472808557222</v>
      </c>
      <c r="M32" s="192">
        <v>6.99698219368579</v>
      </c>
      <c r="N32" s="192">
        <v>6.92515725078055</v>
      </c>
      <c r="O32" s="192">
        <v>6.91382243533828</v>
      </c>
      <c r="P32" s="192">
        <v>6.92217240527723</v>
      </c>
      <c r="Q32" s="192">
        <v>6.81121915537392</v>
      </c>
      <c r="R32" s="192">
        <v>7.17777505268275</v>
      </c>
      <c r="S32" s="192">
        <v>7.53604060876486</v>
      </c>
      <c r="T32" s="192">
        <v>7.71400153310769</v>
      </c>
      <c r="U32" s="192">
        <v>7.83638257985673</v>
      </c>
      <c r="V32" s="192">
        <v>7.77010827108772</v>
      </c>
    </row>
    <row r="33" spans="1:22" ht="15">
      <c r="A33" s="51" t="s">
        <v>6</v>
      </c>
      <c r="B33" s="413" t="s">
        <v>53</v>
      </c>
      <c r="C33" s="85" t="s">
        <v>53</v>
      </c>
      <c r="D33" s="85" t="s">
        <v>53</v>
      </c>
      <c r="E33" s="85" t="s">
        <v>53</v>
      </c>
      <c r="F33" s="85" t="s">
        <v>53</v>
      </c>
      <c r="G33" s="85" t="s">
        <v>53</v>
      </c>
      <c r="H33" s="87">
        <v>6.555324162849652</v>
      </c>
      <c r="I33" s="406">
        <v>6.221925831247648</v>
      </c>
      <c r="J33" s="162">
        <v>6.23787703196923</v>
      </c>
      <c r="K33" s="162">
        <v>6.17476891595632</v>
      </c>
      <c r="L33" s="193">
        <v>6.07329647082024</v>
      </c>
      <c r="M33" s="192">
        <v>6.02061606325507</v>
      </c>
      <c r="N33" s="192">
        <v>6.02963177878894</v>
      </c>
      <c r="O33" s="192">
        <v>6.03611167137816</v>
      </c>
      <c r="P33" s="192">
        <v>6.0583928328971</v>
      </c>
      <c r="Q33" s="192">
        <v>6.11718747284354</v>
      </c>
      <c r="R33" s="192">
        <v>6.22045388854115</v>
      </c>
      <c r="S33" s="192">
        <v>6.35082231276834</v>
      </c>
      <c r="T33" s="192">
        <v>6.53777412343042</v>
      </c>
      <c r="U33" s="192">
        <v>6.72391924283272</v>
      </c>
      <c r="V33" s="192">
        <v>6.8781237776374</v>
      </c>
    </row>
    <row r="34" spans="1:22" ht="15">
      <c r="A34" s="51"/>
      <c r="B34" s="85"/>
      <c r="C34" s="85"/>
      <c r="D34" s="85"/>
      <c r="E34" s="85"/>
      <c r="F34" s="85"/>
      <c r="G34" s="85"/>
      <c r="H34" s="391"/>
      <c r="I34" s="408"/>
      <c r="L34" s="182"/>
      <c r="M34" s="192"/>
      <c r="N34" s="192"/>
      <c r="O34" s="192"/>
      <c r="P34" s="192"/>
      <c r="Q34" s="192"/>
      <c r="R34" s="192"/>
      <c r="S34" s="192"/>
      <c r="T34" s="192"/>
      <c r="U34" s="192"/>
      <c r="V34" s="192"/>
    </row>
    <row r="35" spans="1:22" ht="15.75">
      <c r="A35" s="104" t="s">
        <v>54</v>
      </c>
      <c r="B35" s="85"/>
      <c r="C35" s="85"/>
      <c r="D35" s="85"/>
      <c r="E35" s="85"/>
      <c r="F35" s="85"/>
      <c r="G35" s="85"/>
      <c r="H35" s="391"/>
      <c r="I35" s="408"/>
      <c r="L35" s="182"/>
      <c r="M35" s="192"/>
      <c r="N35" s="192"/>
      <c r="O35" s="192"/>
      <c r="P35" s="192"/>
      <c r="Q35" s="192"/>
      <c r="R35" s="192"/>
      <c r="S35" s="192"/>
      <c r="T35" s="192"/>
      <c r="U35" s="192"/>
      <c r="V35" s="192"/>
    </row>
    <row r="36" spans="1:22" ht="15">
      <c r="A36" s="51"/>
      <c r="B36" s="85"/>
      <c r="C36" s="85"/>
      <c r="D36" s="85"/>
      <c r="E36" s="85"/>
      <c r="F36" s="85"/>
      <c r="G36" s="85"/>
      <c r="H36" s="391"/>
      <c r="I36" s="391"/>
      <c r="L36" s="182"/>
      <c r="M36" s="182"/>
      <c r="N36" s="182"/>
      <c r="O36" s="182"/>
      <c r="P36" s="182"/>
      <c r="Q36" s="182"/>
      <c r="R36" s="182"/>
      <c r="S36" s="182"/>
      <c r="T36" s="182"/>
      <c r="U36" s="182"/>
      <c r="V36" s="182"/>
    </row>
    <row r="37" spans="1:22" ht="15">
      <c r="A37" s="51" t="s">
        <v>7</v>
      </c>
      <c r="B37" s="413">
        <v>6.3</v>
      </c>
      <c r="C37" s="85">
        <v>6.8</v>
      </c>
      <c r="D37" s="85">
        <v>7</v>
      </c>
      <c r="E37" s="85">
        <v>7.1</v>
      </c>
      <c r="F37" s="85">
        <v>7.2</v>
      </c>
      <c r="G37" s="85">
        <v>7.3</v>
      </c>
      <c r="H37" s="391">
        <v>7.37505514390757</v>
      </c>
      <c r="I37" s="406">
        <v>6.741194178418683</v>
      </c>
      <c r="J37" s="163">
        <v>6.69905652763337</v>
      </c>
      <c r="K37" s="162">
        <v>6.59669526768335</v>
      </c>
      <c r="L37" s="193">
        <v>6.47267682949168</v>
      </c>
      <c r="M37" s="193">
        <v>6.3847324319919</v>
      </c>
      <c r="N37" s="193">
        <v>6.3583281737229</v>
      </c>
      <c r="O37" s="193">
        <v>6.38546989920351</v>
      </c>
      <c r="P37" s="193">
        <v>6.44180522615976</v>
      </c>
      <c r="Q37" s="193">
        <v>6.54459416302124</v>
      </c>
      <c r="R37" s="193">
        <v>6.69911646461907</v>
      </c>
      <c r="S37" s="193">
        <v>6.88858756132465</v>
      </c>
      <c r="T37" s="193">
        <v>7.09212198283706</v>
      </c>
      <c r="U37" s="193">
        <v>7.31613440452823</v>
      </c>
      <c r="V37" s="193">
        <v>7.51016005176909</v>
      </c>
    </row>
    <row r="38" spans="1:22" ht="18">
      <c r="A38" s="51" t="s">
        <v>464</v>
      </c>
      <c r="B38" s="413">
        <v>7.6</v>
      </c>
      <c r="C38" s="85">
        <v>8</v>
      </c>
      <c r="D38" s="85">
        <v>8.4</v>
      </c>
      <c r="E38" s="85">
        <v>8.3</v>
      </c>
      <c r="F38" s="85">
        <v>8.3</v>
      </c>
      <c r="G38" s="85">
        <v>7.9</v>
      </c>
      <c r="H38" s="391">
        <v>7.4335997561129</v>
      </c>
      <c r="I38" s="406">
        <v>6.3947105814700524</v>
      </c>
      <c r="J38" s="163">
        <v>6.03681309403408</v>
      </c>
      <c r="K38" s="162">
        <v>5.85019409402477</v>
      </c>
      <c r="L38" s="193">
        <v>5.88453333172923</v>
      </c>
      <c r="M38" s="193">
        <v>6.02178352512293</v>
      </c>
      <c r="N38" s="193">
        <v>6.29056435128258</v>
      </c>
      <c r="O38" s="193">
        <v>6.52711535253094</v>
      </c>
      <c r="P38" s="193">
        <v>6.73434725911895</v>
      </c>
      <c r="Q38" s="193">
        <v>6.91329057590449</v>
      </c>
      <c r="R38" s="193">
        <v>7.17229343601972</v>
      </c>
      <c r="S38" s="193">
        <v>7.65279747348858</v>
      </c>
      <c r="T38" s="193">
        <v>8.08190548398998</v>
      </c>
      <c r="U38" s="193">
        <v>8.52211297391404</v>
      </c>
      <c r="V38" s="193">
        <v>8.85320345525898</v>
      </c>
    </row>
    <row r="39" spans="1:22" ht="18">
      <c r="A39" s="51" t="s">
        <v>465</v>
      </c>
      <c r="B39" s="413">
        <v>8.5</v>
      </c>
      <c r="C39" s="85">
        <v>9</v>
      </c>
      <c r="D39" s="85">
        <v>9.3</v>
      </c>
      <c r="E39" s="85">
        <v>9.5</v>
      </c>
      <c r="F39" s="85">
        <v>9.8</v>
      </c>
      <c r="G39" s="85">
        <v>9.6</v>
      </c>
      <c r="H39" s="391">
        <v>9.28708348932984</v>
      </c>
      <c r="I39" s="406">
        <v>8.559274930971421</v>
      </c>
      <c r="J39" s="163">
        <v>8.57969982727598</v>
      </c>
      <c r="K39" s="162">
        <v>8.48123117528567</v>
      </c>
      <c r="L39" s="193">
        <v>8.29907373553423</v>
      </c>
      <c r="M39" s="193">
        <v>8.14438355228107</v>
      </c>
      <c r="N39" s="193">
        <v>7.92779822566607</v>
      </c>
      <c r="O39" s="193">
        <v>7.861531282552</v>
      </c>
      <c r="P39" s="193">
        <v>7.8688395219985</v>
      </c>
      <c r="Q39" s="193">
        <v>7.88497592335833</v>
      </c>
      <c r="R39" s="193">
        <v>7.91911358719465</v>
      </c>
      <c r="S39" s="193">
        <v>8.00581939904739</v>
      </c>
      <c r="T39" s="193">
        <v>8.17178515027095</v>
      </c>
      <c r="U39" s="193">
        <v>8.40197447242597</v>
      </c>
      <c r="V39" s="193">
        <v>8.4330547282733</v>
      </c>
    </row>
    <row r="40" spans="1:22" ht="15">
      <c r="A40" s="51" t="s">
        <v>2</v>
      </c>
      <c r="B40" s="413" t="s">
        <v>53</v>
      </c>
      <c r="C40" s="85" t="s">
        <v>53</v>
      </c>
      <c r="D40" s="85" t="s">
        <v>53</v>
      </c>
      <c r="E40" s="85" t="s">
        <v>53</v>
      </c>
      <c r="F40" s="85" t="s">
        <v>53</v>
      </c>
      <c r="G40" s="85">
        <v>6.5</v>
      </c>
      <c r="H40" s="391">
        <v>6.4</v>
      </c>
      <c r="I40" s="406">
        <v>5.919741263481388</v>
      </c>
      <c r="J40" s="163">
        <v>5.81400465235283</v>
      </c>
      <c r="K40" s="162">
        <v>5.74470848081595</v>
      </c>
      <c r="L40" s="193">
        <v>5.7023383232969</v>
      </c>
      <c r="M40" s="193">
        <v>5.6628175297994</v>
      </c>
      <c r="N40" s="193">
        <v>5.64072586614563</v>
      </c>
      <c r="O40" s="193">
        <v>5.62376403056313</v>
      </c>
      <c r="P40" s="193">
        <v>5.63422648589431</v>
      </c>
      <c r="Q40" s="193">
        <v>5.75711117582155</v>
      </c>
      <c r="R40" s="193">
        <v>5.71698828101113</v>
      </c>
      <c r="S40" s="193">
        <v>5.96712907364396</v>
      </c>
      <c r="T40" s="193">
        <v>6.36723684241066</v>
      </c>
      <c r="U40" s="193">
        <v>6.35045457383961</v>
      </c>
      <c r="V40" s="193">
        <v>6.39778135602399</v>
      </c>
    </row>
    <row r="41" spans="1:22" ht="18">
      <c r="A41" s="51" t="s">
        <v>466</v>
      </c>
      <c r="B41" s="413" t="s">
        <v>53</v>
      </c>
      <c r="C41" s="85" t="s">
        <v>53</v>
      </c>
      <c r="D41" s="85" t="s">
        <v>53</v>
      </c>
      <c r="E41" s="85" t="s">
        <v>53</v>
      </c>
      <c r="F41" s="85" t="s">
        <v>53</v>
      </c>
      <c r="G41" s="85" t="s">
        <v>53</v>
      </c>
      <c r="H41" s="87">
        <v>14.8</v>
      </c>
      <c r="I41" s="406">
        <v>10.531846255249286</v>
      </c>
      <c r="J41" s="163">
        <v>15.3811295306477</v>
      </c>
      <c r="K41" s="162">
        <v>15.2859274275177</v>
      </c>
      <c r="L41" s="212">
        <v>15.2946405257007</v>
      </c>
      <c r="M41" s="193">
        <v>14.68418626634</v>
      </c>
      <c r="N41" s="193">
        <v>14.713101756305</v>
      </c>
      <c r="O41" s="193">
        <v>14.5860936752092</v>
      </c>
      <c r="P41" s="193">
        <v>14.5510103349242</v>
      </c>
      <c r="Q41" s="193">
        <v>14.4179792706945</v>
      </c>
      <c r="R41" s="193">
        <v>14.3271808278539</v>
      </c>
      <c r="S41" s="193">
        <v>14.3937682063519</v>
      </c>
      <c r="T41" s="193">
        <v>14.2407842594008</v>
      </c>
      <c r="U41" s="193">
        <v>14.5477267122589</v>
      </c>
      <c r="V41" s="193">
        <v>14.7124913084101</v>
      </c>
    </row>
    <row r="42" spans="1:22" ht="18">
      <c r="A42" s="51" t="s">
        <v>467</v>
      </c>
      <c r="B42" s="413" t="s">
        <v>53</v>
      </c>
      <c r="C42" s="85" t="s">
        <v>53</v>
      </c>
      <c r="D42" s="85" t="s">
        <v>53</v>
      </c>
      <c r="E42" s="85" t="s">
        <v>53</v>
      </c>
      <c r="F42" s="85" t="s">
        <v>53</v>
      </c>
      <c r="G42" s="85" t="s">
        <v>53</v>
      </c>
      <c r="H42" s="87">
        <v>12</v>
      </c>
      <c r="I42" s="406">
        <v>11.491277790006604</v>
      </c>
      <c r="J42" s="163">
        <v>9.55406428869257</v>
      </c>
      <c r="K42" s="162">
        <v>9.94485494095652</v>
      </c>
      <c r="L42" s="212">
        <v>10.1281059963693</v>
      </c>
      <c r="M42" s="193">
        <v>8.65753634376807</v>
      </c>
      <c r="N42" s="193">
        <v>8.67764928517614</v>
      </c>
      <c r="O42" s="193">
        <v>8.65235311459346</v>
      </c>
      <c r="P42" s="193">
        <v>8.55390242643096</v>
      </c>
      <c r="Q42" s="193">
        <v>8.49471323432236</v>
      </c>
      <c r="R42" s="193">
        <v>8.53205528192558</v>
      </c>
      <c r="S42" s="193">
        <v>8.98801980200266</v>
      </c>
      <c r="T42" s="193">
        <v>9.19034974623998</v>
      </c>
      <c r="U42" s="193">
        <v>9.27163066319087</v>
      </c>
      <c r="V42" s="193">
        <v>9.32128065471353</v>
      </c>
    </row>
    <row r="43" spans="1:22" ht="15.75" thickBot="1">
      <c r="A43" s="52" t="s">
        <v>6</v>
      </c>
      <c r="B43" s="414" t="s">
        <v>53</v>
      </c>
      <c r="C43" s="409" t="s">
        <v>53</v>
      </c>
      <c r="D43" s="409" t="s">
        <v>53</v>
      </c>
      <c r="E43" s="409" t="s">
        <v>53</v>
      </c>
      <c r="F43" s="409" t="s">
        <v>53</v>
      </c>
      <c r="G43" s="409" t="s">
        <v>53</v>
      </c>
      <c r="H43" s="410">
        <v>7.5</v>
      </c>
      <c r="I43" s="411">
        <v>6.963249888252638</v>
      </c>
      <c r="J43" s="164">
        <v>7.18164540123003</v>
      </c>
      <c r="K43" s="164">
        <v>7.0708923938274</v>
      </c>
      <c r="L43" s="194">
        <v>6.95303260981624</v>
      </c>
      <c r="M43" s="194">
        <v>6.87614317874644</v>
      </c>
      <c r="N43" s="194">
        <v>6.85682823102382</v>
      </c>
      <c r="O43" s="194">
        <v>6.88347252815547</v>
      </c>
      <c r="P43" s="194">
        <v>6.93805353280259</v>
      </c>
      <c r="Q43" s="194">
        <v>7.0330038855612</v>
      </c>
      <c r="R43" s="194">
        <v>7.18130984655148</v>
      </c>
      <c r="S43" s="194">
        <v>7.38397323960586</v>
      </c>
      <c r="T43" s="194">
        <v>7.58590127293105</v>
      </c>
      <c r="U43" s="194">
        <v>7.82200529408332</v>
      </c>
      <c r="V43" s="194">
        <v>8.01998802911429</v>
      </c>
    </row>
    <row r="44" spans="1:16" ht="15">
      <c r="A44" s="108" t="s">
        <v>468</v>
      </c>
      <c r="B44" s="108"/>
      <c r="C44" s="108"/>
      <c r="D44" s="108"/>
      <c r="E44" s="108"/>
      <c r="F44" s="108"/>
      <c r="G44" s="108"/>
      <c r="H44" s="108"/>
      <c r="I44" s="108"/>
      <c r="J44" s="85"/>
      <c r="K44" s="85"/>
      <c r="L44" s="85"/>
      <c r="M44" s="85"/>
      <c r="N44" s="85"/>
      <c r="O44" s="85"/>
      <c r="P44" s="195"/>
    </row>
    <row r="45" spans="1:9" ht="15">
      <c r="A45" s="108" t="s">
        <v>413</v>
      </c>
      <c r="B45" s="108"/>
      <c r="C45" s="108"/>
      <c r="D45" s="108"/>
      <c r="E45" s="108"/>
      <c r="F45" s="108"/>
      <c r="G45" s="108"/>
      <c r="H45" s="108"/>
      <c r="I45" s="108"/>
    </row>
    <row r="46" spans="1:9" ht="15">
      <c r="A46" s="108" t="s">
        <v>414</v>
      </c>
      <c r="B46" s="108"/>
      <c r="C46" s="108"/>
      <c r="D46" s="108"/>
      <c r="E46" s="108"/>
      <c r="F46" s="108"/>
      <c r="G46" s="108"/>
      <c r="H46" s="108"/>
      <c r="I46" s="108"/>
    </row>
    <row r="47" spans="1:9" ht="12.75" customHeight="1">
      <c r="A47" s="108" t="s">
        <v>415</v>
      </c>
      <c r="B47" s="108"/>
      <c r="C47" s="108"/>
      <c r="D47" s="108"/>
      <c r="E47" s="108"/>
      <c r="F47" s="108"/>
      <c r="G47" s="108"/>
      <c r="H47" s="108"/>
      <c r="I47" s="108"/>
    </row>
    <row r="48" spans="1:9" ht="15" customHeight="1">
      <c r="A48" s="108" t="s">
        <v>574</v>
      </c>
      <c r="B48" s="108"/>
      <c r="C48" s="108"/>
      <c r="D48" s="108"/>
      <c r="E48" s="108"/>
      <c r="F48" s="108"/>
      <c r="G48" s="108"/>
      <c r="H48" s="108"/>
      <c r="I48" s="108"/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65" r:id="rId1"/>
  <headerFooter alignWithMargins="0">
    <oddHeader>&amp;R&amp;"Arial,Bold"&amp;16ROAD TRANSPORT VEHICLES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2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21.421875" style="0" customWidth="1"/>
    <col min="2" max="9" width="11.7109375" style="0" hidden="1" customWidth="1"/>
    <col min="10" max="10" width="10.57421875" style="0" hidden="1" customWidth="1"/>
    <col min="11" max="11" width="9.421875" style="0" hidden="1" customWidth="1"/>
    <col min="12" max="13" width="9.421875" style="0" bestFit="1" customWidth="1"/>
    <col min="14" max="15" width="9.28125" style="0" bestFit="1" customWidth="1"/>
    <col min="16" max="16" width="10.57421875" style="0" customWidth="1"/>
    <col min="17" max="17" width="10.28125" style="0" customWidth="1"/>
    <col min="18" max="20" width="10.28125" style="110" customWidth="1"/>
  </cols>
  <sheetData>
    <row r="1" spans="1:20" s="50" customFormat="1" ht="21" customHeight="1">
      <c r="A1" s="104" t="s">
        <v>384</v>
      </c>
      <c r="B1" s="104"/>
      <c r="C1" s="104"/>
      <c r="D1" s="104"/>
      <c r="E1" s="104"/>
      <c r="F1" s="104"/>
      <c r="G1" s="104"/>
      <c r="H1" s="104"/>
      <c r="I1" s="104"/>
      <c r="K1" s="51"/>
      <c r="L1" s="51"/>
      <c r="M1" s="51"/>
      <c r="N1" s="51"/>
      <c r="O1" s="51"/>
      <c r="P1" s="51"/>
      <c r="Q1" s="51"/>
      <c r="R1" s="195"/>
      <c r="S1" s="195"/>
      <c r="T1" s="195"/>
    </row>
    <row r="2" spans="1:22" s="50" customFormat="1" ht="21" customHeight="1">
      <c r="A2" s="265" t="s">
        <v>55</v>
      </c>
      <c r="B2" s="383">
        <v>1992</v>
      </c>
      <c r="C2" s="383">
        <v>1993</v>
      </c>
      <c r="D2" s="383">
        <v>1994</v>
      </c>
      <c r="E2" s="383">
        <v>1995</v>
      </c>
      <c r="F2" s="383">
        <v>1996</v>
      </c>
      <c r="G2" s="287">
        <v>1997</v>
      </c>
      <c r="H2" s="287">
        <v>1998</v>
      </c>
      <c r="I2" s="287">
        <v>1999</v>
      </c>
      <c r="J2" s="287">
        <v>2000</v>
      </c>
      <c r="K2" s="287">
        <v>2001</v>
      </c>
      <c r="L2" s="289">
        <v>2002</v>
      </c>
      <c r="M2" s="289">
        <v>2003</v>
      </c>
      <c r="N2" s="289">
        <v>2004</v>
      </c>
      <c r="O2" s="289">
        <v>2005</v>
      </c>
      <c r="P2" s="288" t="s">
        <v>538</v>
      </c>
      <c r="Q2" s="288" t="s">
        <v>539</v>
      </c>
      <c r="R2" s="288" t="s">
        <v>540</v>
      </c>
      <c r="S2" s="288" t="s">
        <v>541</v>
      </c>
      <c r="T2" s="289">
        <v>2010</v>
      </c>
      <c r="U2" s="289">
        <v>2011</v>
      </c>
      <c r="V2" s="289">
        <v>2012</v>
      </c>
    </row>
    <row r="3" spans="1:22" ht="12.75">
      <c r="A3" s="2"/>
      <c r="B3" s="423"/>
      <c r="C3" s="423"/>
      <c r="D3" s="423"/>
      <c r="E3" s="423"/>
      <c r="F3" s="424"/>
      <c r="G3" s="422"/>
      <c r="H3" s="422"/>
      <c r="I3" s="422"/>
      <c r="M3" s="61"/>
      <c r="N3" s="99"/>
      <c r="O3" s="99"/>
      <c r="P3" s="110"/>
      <c r="Q3" s="99"/>
      <c r="R3" s="99"/>
      <c r="S3" s="99"/>
      <c r="T3" s="99"/>
      <c r="U3" s="99"/>
      <c r="V3" s="99" t="s">
        <v>67</v>
      </c>
    </row>
    <row r="4" spans="1:22" ht="15">
      <c r="A4" s="293" t="s">
        <v>56</v>
      </c>
      <c r="B4" s="87">
        <v>0.2</v>
      </c>
      <c r="C4" s="87">
        <v>0.1</v>
      </c>
      <c r="D4" s="87">
        <v>0.2</v>
      </c>
      <c r="E4" s="87">
        <v>0.2</v>
      </c>
      <c r="F4" s="87">
        <v>0.1</v>
      </c>
      <c r="G4" s="87">
        <v>0.1</v>
      </c>
      <c r="H4" s="87">
        <v>0.10399413074221016</v>
      </c>
      <c r="I4" s="87">
        <v>0.04232825642723959</v>
      </c>
      <c r="J4" s="87">
        <v>0.04260603635680506</v>
      </c>
      <c r="K4" s="87">
        <v>0.05063476259257998</v>
      </c>
      <c r="L4" s="87">
        <v>0.1</v>
      </c>
      <c r="M4" s="87">
        <v>0.07885393247745842</v>
      </c>
      <c r="N4" s="87">
        <v>0.107395311578447</v>
      </c>
      <c r="O4" s="87">
        <v>0.1257163140783448</v>
      </c>
      <c r="P4" s="87">
        <v>0.14304992535370656</v>
      </c>
      <c r="Q4" s="87">
        <v>0.14632238040793036</v>
      </c>
      <c r="R4" s="87">
        <v>0.14548134515928396</v>
      </c>
      <c r="S4" s="87">
        <v>0.13222450476143702</v>
      </c>
      <c r="T4" s="87">
        <v>0.12452072842934273</v>
      </c>
      <c r="U4" s="87">
        <v>0.11594684932270072</v>
      </c>
      <c r="V4" s="87">
        <v>0.10532140358936347</v>
      </c>
    </row>
    <row r="5" spans="1:22" ht="15">
      <c r="A5" s="293" t="s">
        <v>57</v>
      </c>
      <c r="B5" s="87">
        <v>10.1</v>
      </c>
      <c r="C5" s="87">
        <v>5.6</v>
      </c>
      <c r="D5" s="87">
        <v>8.8</v>
      </c>
      <c r="E5" s="87">
        <v>8</v>
      </c>
      <c r="F5" s="87">
        <v>7.3</v>
      </c>
      <c r="G5" s="87">
        <v>6.6</v>
      </c>
      <c r="H5" s="88">
        <v>5.979826891961714</v>
      </c>
      <c r="I5" s="87">
        <v>5.732204295865461</v>
      </c>
      <c r="J5" s="87">
        <v>5.625865029681513</v>
      </c>
      <c r="K5" s="87">
        <v>5.343394842967127</v>
      </c>
      <c r="L5" s="87">
        <v>5.1</v>
      </c>
      <c r="M5" s="87">
        <v>4.791267604294902</v>
      </c>
      <c r="N5" s="87">
        <v>4.58111890347441</v>
      </c>
      <c r="O5" s="87">
        <v>4.277984989337643</v>
      </c>
      <c r="P5" s="87">
        <v>4.073757267609176</v>
      </c>
      <c r="Q5" s="87">
        <v>3.881887364187111</v>
      </c>
      <c r="R5" s="87">
        <v>3.7886494730295053</v>
      </c>
      <c r="S5" s="87">
        <v>3.8005548094493737</v>
      </c>
      <c r="T5" s="87">
        <v>3.7888730747187815</v>
      </c>
      <c r="U5" s="87">
        <v>3.8289895825111464</v>
      </c>
      <c r="V5" s="87">
        <v>4.0096050447365394</v>
      </c>
    </row>
    <row r="6" spans="1:22" ht="15">
      <c r="A6" s="293" t="s">
        <v>58</v>
      </c>
      <c r="B6" s="87">
        <v>11.9</v>
      </c>
      <c r="C6" s="87">
        <v>12.3</v>
      </c>
      <c r="D6" s="87">
        <v>11.9</v>
      </c>
      <c r="E6" s="87">
        <v>11.8</v>
      </c>
      <c r="F6" s="87">
        <v>11.8</v>
      </c>
      <c r="G6" s="87">
        <v>11.5</v>
      </c>
      <c r="H6" s="88">
        <v>11.054061058471769</v>
      </c>
      <c r="I6" s="87">
        <v>10.50475514035411</v>
      </c>
      <c r="J6" s="87">
        <v>9.954192024004687</v>
      </c>
      <c r="K6" s="87">
        <v>9.627766881760067</v>
      </c>
      <c r="L6" s="87">
        <v>9.3</v>
      </c>
      <c r="M6" s="87">
        <v>8.925181449600501</v>
      </c>
      <c r="N6" s="87">
        <v>8.723066038850416</v>
      </c>
      <c r="O6" s="87">
        <v>8.395205480066009</v>
      </c>
      <c r="P6" s="87">
        <v>7.840163070716516</v>
      </c>
      <c r="Q6" s="87">
        <v>7.364965191699609</v>
      </c>
      <c r="R6" s="87">
        <v>6.975436444035478</v>
      </c>
      <c r="S6" s="87">
        <v>6.602164705244778</v>
      </c>
      <c r="T6" s="87">
        <v>6.488951111656266</v>
      </c>
      <c r="U6" s="87">
        <v>6.45343195498544</v>
      </c>
      <c r="V6" s="87">
        <v>6.3733230322708625</v>
      </c>
    </row>
    <row r="7" spans="1:22" ht="15">
      <c r="A7" s="293" t="s">
        <v>59</v>
      </c>
      <c r="B7" s="88">
        <v>27</v>
      </c>
      <c r="C7" s="88">
        <v>26.1</v>
      </c>
      <c r="D7" s="88">
        <v>26.2</v>
      </c>
      <c r="E7" s="88">
        <v>25.5</v>
      </c>
      <c r="F7" s="88">
        <v>25.2</v>
      </c>
      <c r="G7" s="87">
        <v>25.3</v>
      </c>
      <c r="H7" s="88">
        <v>25.28328538170175</v>
      </c>
      <c r="I7" s="87">
        <v>25.012112802939875</v>
      </c>
      <c r="J7" s="87">
        <v>25.132631397586973</v>
      </c>
      <c r="K7" s="87">
        <v>25.009265510464516</v>
      </c>
      <c r="L7" s="87">
        <v>24.8</v>
      </c>
      <c r="M7" s="87">
        <v>24.540113789219017</v>
      </c>
      <c r="N7" s="87">
        <v>24.326983975489036</v>
      </c>
      <c r="O7" s="87">
        <v>24.155280488559143</v>
      </c>
      <c r="P7" s="87">
        <v>24.091404961897627</v>
      </c>
      <c r="Q7" s="87">
        <v>24.141679832799124</v>
      </c>
      <c r="R7" s="87">
        <v>24.363119733490105</v>
      </c>
      <c r="S7" s="87">
        <v>24.715270638962323</v>
      </c>
      <c r="T7" s="87">
        <v>25.304566112512767</v>
      </c>
      <c r="U7" s="87">
        <v>25.692758154794745</v>
      </c>
      <c r="V7" s="87">
        <v>26.0495912635854</v>
      </c>
    </row>
    <row r="8" spans="1:22" ht="15">
      <c r="A8" s="293" t="s">
        <v>60</v>
      </c>
      <c r="B8" s="87">
        <v>29.3</v>
      </c>
      <c r="C8" s="87">
        <v>29</v>
      </c>
      <c r="D8" s="87">
        <v>29.4</v>
      </c>
      <c r="E8" s="87">
        <v>29.5</v>
      </c>
      <c r="F8" s="87">
        <v>29.4</v>
      </c>
      <c r="G8" s="87">
        <v>29.3</v>
      </c>
      <c r="H8" s="88">
        <v>29.188270470214555</v>
      </c>
      <c r="I8" s="87">
        <v>28.93948283921971</v>
      </c>
      <c r="J8" s="87">
        <v>28.522016837947085</v>
      </c>
      <c r="K8" s="87">
        <v>28.073094359958574</v>
      </c>
      <c r="L8" s="87">
        <v>27.5</v>
      </c>
      <c r="M8" s="87">
        <v>27.14837752924345</v>
      </c>
      <c r="N8" s="87">
        <v>26.73531688798224</v>
      </c>
      <c r="O8" s="87">
        <v>26.275337103478197</v>
      </c>
      <c r="P8" s="87">
        <v>25.83120374453435</v>
      </c>
      <c r="Q8" s="87">
        <v>25.446996500798612</v>
      </c>
      <c r="R8" s="87">
        <v>25.171595566120526</v>
      </c>
      <c r="S8" s="87">
        <v>24.768871735032764</v>
      </c>
      <c r="T8" s="87">
        <v>24.55037823594225</v>
      </c>
      <c r="U8" s="87">
        <v>24.668483603460935</v>
      </c>
      <c r="V8" s="87">
        <v>24.746938391990227</v>
      </c>
    </row>
    <row r="9" spans="1:22" ht="15">
      <c r="A9" s="293" t="s">
        <v>61</v>
      </c>
      <c r="B9" s="87">
        <v>12.6</v>
      </c>
      <c r="C9" s="87">
        <v>20.7</v>
      </c>
      <c r="D9" s="87">
        <v>14.3</v>
      </c>
      <c r="E9" s="87">
        <v>15.1</v>
      </c>
      <c r="F9" s="88">
        <v>15.8</v>
      </c>
      <c r="G9" s="87">
        <v>16.5</v>
      </c>
      <c r="H9" s="88">
        <v>17.249492220439066</v>
      </c>
      <c r="I9" s="87">
        <v>18.052069612145388</v>
      </c>
      <c r="J9" s="87">
        <v>18.63041053848114</v>
      </c>
      <c r="K9" s="87">
        <v>19.365167290043534</v>
      </c>
      <c r="L9" s="87">
        <v>20.3</v>
      </c>
      <c r="M9" s="87">
        <v>21.065169756973987</v>
      </c>
      <c r="N9" s="87">
        <v>21.483324769815894</v>
      </c>
      <c r="O9" s="87">
        <v>22.19002749176009</v>
      </c>
      <c r="P9" s="87">
        <v>22.633809900772672</v>
      </c>
      <c r="Q9" s="87">
        <v>22.830268200061816</v>
      </c>
      <c r="R9" s="87">
        <v>22.99563768967956</v>
      </c>
      <c r="S9" s="87">
        <v>23.2103754108994</v>
      </c>
      <c r="T9" s="87">
        <v>22.946750892983655</v>
      </c>
      <c r="U9" s="87">
        <v>22.5093059270493</v>
      </c>
      <c r="V9" s="87">
        <v>22.033847342430285</v>
      </c>
    </row>
    <row r="10" spans="1:22" ht="15">
      <c r="A10" s="293" t="s">
        <v>62</v>
      </c>
      <c r="B10" s="87">
        <v>5.8</v>
      </c>
      <c r="C10" s="87">
        <v>3.3</v>
      </c>
      <c r="D10" s="87">
        <v>6.4</v>
      </c>
      <c r="E10" s="87">
        <v>6.8</v>
      </c>
      <c r="F10" s="87">
        <v>7.2</v>
      </c>
      <c r="G10" s="87">
        <v>7.4</v>
      </c>
      <c r="H10" s="88">
        <v>7.614364778316621</v>
      </c>
      <c r="I10" s="87">
        <v>7.930771204859177</v>
      </c>
      <c r="J10" s="87">
        <v>8.164894182900811</v>
      </c>
      <c r="K10" s="87">
        <v>8.444936824243785</v>
      </c>
      <c r="L10" s="87">
        <v>8.7</v>
      </c>
      <c r="M10" s="87">
        <v>9.067726924886758</v>
      </c>
      <c r="N10" s="87">
        <v>9.430494430779367</v>
      </c>
      <c r="O10" s="87">
        <v>9.68683416292655</v>
      </c>
      <c r="P10" s="87">
        <v>10.125597037525038</v>
      </c>
      <c r="Q10" s="87">
        <v>10.60242890828807</v>
      </c>
      <c r="R10" s="87">
        <v>10.74836626366417</v>
      </c>
      <c r="S10" s="87">
        <v>10.825812526567685</v>
      </c>
      <c r="T10" s="87">
        <v>10.82247548392418</v>
      </c>
      <c r="U10" s="87">
        <v>10.796943595466635</v>
      </c>
      <c r="V10" s="87">
        <v>10.888988651430838</v>
      </c>
    </row>
    <row r="11" spans="1:22" ht="15">
      <c r="A11" s="293" t="s">
        <v>63</v>
      </c>
      <c r="B11" s="87">
        <v>1.7</v>
      </c>
      <c r="C11" s="87">
        <v>1.3</v>
      </c>
      <c r="D11" s="87">
        <v>1.7</v>
      </c>
      <c r="E11" s="87">
        <v>1.9</v>
      </c>
      <c r="F11" s="87">
        <v>2</v>
      </c>
      <c r="G11" s="87">
        <v>2</v>
      </c>
      <c r="H11" s="88">
        <v>2.149138980101397</v>
      </c>
      <c r="I11" s="87">
        <v>2.312613607442958</v>
      </c>
      <c r="J11" s="87">
        <v>2.4130792747321292</v>
      </c>
      <c r="K11" s="87">
        <v>2.521621193878553</v>
      </c>
      <c r="L11" s="87">
        <v>2.6</v>
      </c>
      <c r="M11" s="87">
        <v>2.7221004900446313</v>
      </c>
      <c r="N11" s="87">
        <v>2.891936131758017</v>
      </c>
      <c r="O11" s="87">
        <v>3.115209926076118</v>
      </c>
      <c r="P11" s="87">
        <v>3.417746514292596</v>
      </c>
      <c r="Q11" s="87">
        <v>3.6548607343784107</v>
      </c>
      <c r="R11" s="87">
        <v>3.8516984893796486</v>
      </c>
      <c r="S11" s="87">
        <v>4.006279711350054</v>
      </c>
      <c r="T11" s="87">
        <v>4.0895161921358225</v>
      </c>
      <c r="U11" s="87">
        <v>4.1024586894502715</v>
      </c>
      <c r="V11" s="87">
        <v>4.023427956944343</v>
      </c>
    </row>
    <row r="12" spans="1:22" ht="15">
      <c r="A12" s="293" t="s">
        <v>64</v>
      </c>
      <c r="B12" s="87">
        <v>1.1</v>
      </c>
      <c r="C12" s="87">
        <v>1.5</v>
      </c>
      <c r="D12" s="87">
        <v>1.1</v>
      </c>
      <c r="E12" s="87">
        <v>1.1</v>
      </c>
      <c r="F12" s="87">
        <v>1.2</v>
      </c>
      <c r="G12" s="87">
        <v>1.2</v>
      </c>
      <c r="H12" s="88">
        <v>1.3247471512566686</v>
      </c>
      <c r="I12" s="87">
        <v>1.4391074754363005</v>
      </c>
      <c r="J12" s="87">
        <v>1.4797943078127846</v>
      </c>
      <c r="K12" s="87">
        <v>1.532214927789119</v>
      </c>
      <c r="L12" s="87">
        <v>1.6</v>
      </c>
      <c r="M12" s="87">
        <v>1.6366825261776994</v>
      </c>
      <c r="N12" s="87">
        <v>1.6944181773282843</v>
      </c>
      <c r="O12" s="87">
        <v>1.7550983455643427</v>
      </c>
      <c r="P12" s="87">
        <v>1.8213075763774143</v>
      </c>
      <c r="Q12" s="87">
        <v>1.9107930586564708</v>
      </c>
      <c r="R12" s="87">
        <v>1.9423783111383757</v>
      </c>
      <c r="S12" s="87">
        <v>1.9230769230769231</v>
      </c>
      <c r="T12" s="87">
        <v>1.87047560235422</v>
      </c>
      <c r="U12" s="87">
        <v>1.8186392052301443</v>
      </c>
      <c r="V12" s="87">
        <v>1.7570967708257206</v>
      </c>
    </row>
    <row r="13" spans="1:22" ht="15">
      <c r="A13" s="293" t="s">
        <v>65</v>
      </c>
      <c r="B13" s="87">
        <v>0.2</v>
      </c>
      <c r="C13" s="87">
        <v>0.1</v>
      </c>
      <c r="D13" s="87">
        <v>0.1</v>
      </c>
      <c r="E13" s="87">
        <v>0.1</v>
      </c>
      <c r="F13" s="87">
        <v>0.1</v>
      </c>
      <c r="G13" s="87">
        <v>0.1</v>
      </c>
      <c r="H13" s="88">
        <v>0.05281893679425216</v>
      </c>
      <c r="I13" s="87">
        <v>0.03455476530978427</v>
      </c>
      <c r="J13" s="87">
        <v>0.0345103704960723</v>
      </c>
      <c r="K13" s="87">
        <v>0.0319034063021498</v>
      </c>
      <c r="L13" s="87">
        <v>0</v>
      </c>
      <c r="M13" s="87">
        <v>0.024525997081596473</v>
      </c>
      <c r="N13" s="87">
        <v>0.025945372943887112</v>
      </c>
      <c r="O13" s="87">
        <v>0.023305698153561247</v>
      </c>
      <c r="P13" s="87">
        <v>0.021960000920903264</v>
      </c>
      <c r="Q13" s="87">
        <v>0.019797828722845526</v>
      </c>
      <c r="R13" s="87">
        <v>0.017636684303350973</v>
      </c>
      <c r="S13" s="87">
        <v>0.015369034655267894</v>
      </c>
      <c r="T13" s="87">
        <v>0.013492565342717503</v>
      </c>
      <c r="U13" s="87">
        <v>0.013042437728691129</v>
      </c>
      <c r="V13" s="87">
        <v>0.011860142196423165</v>
      </c>
    </row>
    <row r="14" spans="1:22" ht="15">
      <c r="A14" s="293" t="s">
        <v>5</v>
      </c>
      <c r="B14" s="89">
        <v>100</v>
      </c>
      <c r="C14" s="89">
        <v>100</v>
      </c>
      <c r="D14" s="89">
        <v>100</v>
      </c>
      <c r="E14" s="89">
        <v>100</v>
      </c>
      <c r="F14" s="89">
        <v>100</v>
      </c>
      <c r="G14" s="89">
        <v>100</v>
      </c>
      <c r="H14" s="89">
        <v>100</v>
      </c>
      <c r="I14" s="89">
        <v>100</v>
      </c>
      <c r="J14" s="89">
        <v>100</v>
      </c>
      <c r="K14" s="89">
        <v>100</v>
      </c>
      <c r="L14" s="89">
        <v>100</v>
      </c>
      <c r="M14" s="89">
        <v>100</v>
      </c>
      <c r="N14" s="89">
        <v>100</v>
      </c>
      <c r="O14" s="89">
        <v>100</v>
      </c>
      <c r="P14" s="89">
        <v>100</v>
      </c>
      <c r="Q14" s="89">
        <v>100</v>
      </c>
      <c r="R14" s="89">
        <v>100</v>
      </c>
      <c r="S14" s="89">
        <v>100</v>
      </c>
      <c r="T14" s="89">
        <v>100</v>
      </c>
      <c r="U14" s="89">
        <v>100</v>
      </c>
      <c r="V14" s="89">
        <v>100</v>
      </c>
    </row>
    <row r="15" spans="1:22" ht="15">
      <c r="A15" s="54"/>
      <c r="B15" s="415" t="s">
        <v>220</v>
      </c>
      <c r="C15" s="415" t="s">
        <v>220</v>
      </c>
      <c r="D15" s="415" t="s">
        <v>220</v>
      </c>
      <c r="E15" s="415" t="s">
        <v>220</v>
      </c>
      <c r="F15" s="415" t="s">
        <v>220</v>
      </c>
      <c r="G15" s="415" t="s">
        <v>220</v>
      </c>
      <c r="H15" s="398"/>
      <c r="I15" s="398"/>
      <c r="M15" s="64"/>
      <c r="N15" s="64"/>
      <c r="O15" s="64"/>
      <c r="P15" s="110"/>
      <c r="Q15" s="64"/>
      <c r="R15" s="64"/>
      <c r="S15" s="64"/>
      <c r="T15" s="64"/>
      <c r="U15" s="64"/>
      <c r="V15" s="64" t="s">
        <v>0</v>
      </c>
    </row>
    <row r="16" spans="1:22" ht="15.75">
      <c r="A16" s="269" t="s">
        <v>5</v>
      </c>
      <c r="B16" s="349">
        <v>1684</v>
      </c>
      <c r="C16" s="349">
        <v>1660.7</v>
      </c>
      <c r="D16" s="349">
        <v>1682.1</v>
      </c>
      <c r="E16" s="349">
        <v>1687.5</v>
      </c>
      <c r="F16" s="349">
        <v>1733.6</v>
      </c>
      <c r="G16" s="349">
        <v>1779.4</v>
      </c>
      <c r="H16" s="349">
        <v>1825.103</v>
      </c>
      <c r="I16" s="349">
        <v>1878.178</v>
      </c>
      <c r="J16" s="270">
        <v>1926.957</v>
      </c>
      <c r="K16" s="270">
        <v>1997</v>
      </c>
      <c r="L16" s="272">
        <v>2058</v>
      </c>
      <c r="M16" s="272">
        <v>2103.89</v>
      </c>
      <c r="N16" s="272">
        <v>2158.381</v>
      </c>
      <c r="O16" s="272">
        <v>2231.214</v>
      </c>
      <c r="P16" s="272">
        <v>2258.652</v>
      </c>
      <c r="Q16" s="272">
        <v>2313.385</v>
      </c>
      <c r="R16" s="272">
        <v>2347.38</v>
      </c>
      <c r="S16" s="272">
        <v>2361.892</v>
      </c>
      <c r="T16" s="272">
        <v>2364.265</v>
      </c>
      <c r="U16" s="514">
        <v>2369.189</v>
      </c>
      <c r="V16" s="514">
        <v>2394.575</v>
      </c>
    </row>
    <row r="17" spans="1:21" ht="16.5" customHeight="1">
      <c r="A17" s="108" t="s">
        <v>596</v>
      </c>
      <c r="B17" s="108"/>
      <c r="C17" s="108"/>
      <c r="D17" s="108"/>
      <c r="E17" s="108"/>
      <c r="F17" s="108"/>
      <c r="G17" s="108"/>
      <c r="H17" s="108"/>
      <c r="I17" s="108"/>
      <c r="U17" s="425"/>
    </row>
    <row r="18" ht="12.75">
      <c r="U18" s="425"/>
    </row>
    <row r="19" ht="12.75">
      <c r="U19" s="425"/>
    </row>
    <row r="20" spans="1:21" s="50" customFormat="1" ht="24" customHeight="1">
      <c r="A20" s="104" t="s">
        <v>385</v>
      </c>
      <c r="B20" s="104"/>
      <c r="C20" s="104"/>
      <c r="D20" s="104"/>
      <c r="E20" s="104"/>
      <c r="F20" s="104"/>
      <c r="G20" s="104"/>
      <c r="H20" s="104"/>
      <c r="I20" s="104"/>
      <c r="K20" s="51"/>
      <c r="L20" s="51"/>
      <c r="M20" s="51"/>
      <c r="N20" s="51"/>
      <c r="O20" s="51"/>
      <c r="P20" s="51"/>
      <c r="Q20" s="51"/>
      <c r="R20" s="195"/>
      <c r="S20" s="195"/>
      <c r="T20" s="195"/>
      <c r="U20" s="427"/>
    </row>
    <row r="21" spans="1:22" s="50" customFormat="1" ht="31.5">
      <c r="A21" s="290" t="s">
        <v>66</v>
      </c>
      <c r="B21" s="383">
        <v>1992</v>
      </c>
      <c r="C21" s="383">
        <v>1993</v>
      </c>
      <c r="D21" s="383">
        <v>1994</v>
      </c>
      <c r="E21" s="383">
        <v>1995</v>
      </c>
      <c r="F21" s="383">
        <v>1996</v>
      </c>
      <c r="G21" s="383">
        <v>1997</v>
      </c>
      <c r="H21" s="383">
        <v>1998</v>
      </c>
      <c r="I21" s="383">
        <v>1999</v>
      </c>
      <c r="J21" s="383">
        <v>2000</v>
      </c>
      <c r="K21" s="383">
        <v>2001</v>
      </c>
      <c r="L21" s="384">
        <v>2002</v>
      </c>
      <c r="M21" s="384">
        <v>2003</v>
      </c>
      <c r="N21" s="384">
        <v>2004</v>
      </c>
      <c r="O21" s="384">
        <v>2005</v>
      </c>
      <c r="P21" s="288" t="s">
        <v>542</v>
      </c>
      <c r="Q21" s="288" t="s">
        <v>543</v>
      </c>
      <c r="R21" s="288" t="s">
        <v>544</v>
      </c>
      <c r="S21" s="288" t="s">
        <v>545</v>
      </c>
      <c r="T21" s="384">
        <v>2010</v>
      </c>
      <c r="U21" s="384">
        <v>2011</v>
      </c>
      <c r="V21" s="384">
        <v>2012</v>
      </c>
    </row>
    <row r="22" spans="1:22" ht="12.75">
      <c r="A22" s="1"/>
      <c r="B22" s="421"/>
      <c r="C22" s="421"/>
      <c r="D22" s="421"/>
      <c r="E22" s="422"/>
      <c r="F22" s="422"/>
      <c r="G22" s="422"/>
      <c r="H22" s="422"/>
      <c r="I22" s="422"/>
      <c r="M22" s="61"/>
      <c r="N22" s="99"/>
      <c r="O22" s="99"/>
      <c r="P22" s="110"/>
      <c r="Q22" s="99"/>
      <c r="R22" s="99"/>
      <c r="S22" s="99"/>
      <c r="T22" s="99"/>
      <c r="U22" s="99"/>
      <c r="V22" s="99" t="s">
        <v>67</v>
      </c>
    </row>
    <row r="23" spans="1:22" ht="15">
      <c r="A23" s="226" t="s">
        <v>68</v>
      </c>
      <c r="B23" s="416">
        <v>33.6</v>
      </c>
      <c r="C23" s="416">
        <v>32.4</v>
      </c>
      <c r="D23" s="416">
        <v>33.8</v>
      </c>
      <c r="E23" s="416">
        <v>34</v>
      </c>
      <c r="F23" s="416">
        <v>34.1</v>
      </c>
      <c r="G23" s="416">
        <v>33.7</v>
      </c>
      <c r="H23" s="88">
        <v>33.07923307923308</v>
      </c>
      <c r="I23" s="88">
        <v>33.822886909763064</v>
      </c>
      <c r="J23" s="88">
        <v>32.30363594935061</v>
      </c>
      <c r="K23" s="88">
        <v>30.90210491146007</v>
      </c>
      <c r="L23" s="88">
        <v>30.4</v>
      </c>
      <c r="M23" s="88">
        <v>30.400955578512395</v>
      </c>
      <c r="N23" s="88">
        <v>30.3552981687275</v>
      </c>
      <c r="O23" s="88">
        <v>30.51129823711153</v>
      </c>
      <c r="P23" s="88">
        <v>30.022751403003184</v>
      </c>
      <c r="Q23" s="88">
        <v>29.701364665565144</v>
      </c>
      <c r="R23" s="88">
        <v>29.601488602884167</v>
      </c>
      <c r="S23" s="88">
        <v>29.1101152368758</v>
      </c>
      <c r="T23" s="88">
        <v>29.157745643795906</v>
      </c>
      <c r="U23" s="88">
        <v>28.792464379229436</v>
      </c>
      <c r="V23" s="88">
        <v>28.31058138729125</v>
      </c>
    </row>
    <row r="24" spans="1:22" ht="15">
      <c r="A24" s="226" t="s">
        <v>69</v>
      </c>
      <c r="B24" s="416">
        <v>3.3</v>
      </c>
      <c r="C24" s="416">
        <v>7.7</v>
      </c>
      <c r="D24" s="416">
        <v>3.4</v>
      </c>
      <c r="E24" s="416">
        <v>3.5</v>
      </c>
      <c r="F24" s="416">
        <v>3.5</v>
      </c>
      <c r="G24" s="416">
        <v>3.4</v>
      </c>
      <c r="H24" s="88">
        <v>3.3231033231033233</v>
      </c>
      <c r="I24" s="88">
        <v>3.216266173752311</v>
      </c>
      <c r="J24" s="88">
        <v>3.5382962794179877</v>
      </c>
      <c r="K24" s="88">
        <v>3.1540260608085533</v>
      </c>
      <c r="L24" s="88">
        <v>3.1</v>
      </c>
      <c r="M24" s="88">
        <v>2.940986570247934</v>
      </c>
      <c r="N24" s="88">
        <v>2.8298638284551574</v>
      </c>
      <c r="O24" s="88">
        <v>3.1259465681226146</v>
      </c>
      <c r="P24" s="88">
        <v>2.4025481571363567</v>
      </c>
      <c r="Q24" s="88">
        <v>2.3621565387675174</v>
      </c>
      <c r="R24" s="88">
        <v>2.3662583346255235</v>
      </c>
      <c r="S24" s="88">
        <v>2.3687580025608197</v>
      </c>
      <c r="T24" s="88">
        <v>2.361737870153826</v>
      </c>
      <c r="U24" s="88">
        <v>2.4381949875879894</v>
      </c>
      <c r="V24" s="88">
        <v>2.505023906867161</v>
      </c>
    </row>
    <row r="25" spans="1:22" ht="15">
      <c r="A25" s="226" t="s">
        <v>70</v>
      </c>
      <c r="B25" s="416">
        <v>4.9</v>
      </c>
      <c r="C25" s="416">
        <v>3.7</v>
      </c>
      <c r="D25" s="416">
        <v>4.3</v>
      </c>
      <c r="E25" s="416">
        <v>4.8</v>
      </c>
      <c r="F25" s="416">
        <v>4.7</v>
      </c>
      <c r="G25" s="416">
        <v>4.6</v>
      </c>
      <c r="H25" s="88">
        <v>4.438504438504438</v>
      </c>
      <c r="I25" s="88">
        <v>4.5236094773987565</v>
      </c>
      <c r="J25" s="88">
        <v>4.716643338432994</v>
      </c>
      <c r="K25" s="88">
        <v>4.637487470765119</v>
      </c>
      <c r="L25" s="88">
        <v>4.4</v>
      </c>
      <c r="M25" s="88">
        <v>4.219395661157025</v>
      </c>
      <c r="N25" s="88">
        <v>3.9943653153858194</v>
      </c>
      <c r="O25" s="88">
        <v>4.183073847458654</v>
      </c>
      <c r="P25" s="88">
        <v>4.052783254967389</v>
      </c>
      <c r="Q25" s="88">
        <v>4.198029496358853</v>
      </c>
      <c r="R25" s="88">
        <v>4.261125755931152</v>
      </c>
      <c r="S25" s="88">
        <v>4.0685019206145965</v>
      </c>
      <c r="T25" s="88">
        <v>3.9922263579169273</v>
      </c>
      <c r="U25" s="88">
        <v>3.686197163940558</v>
      </c>
      <c r="V25" s="88">
        <v>3.5894948375025986</v>
      </c>
    </row>
    <row r="26" spans="1:22" ht="15">
      <c r="A26" s="226" t="s">
        <v>71</v>
      </c>
      <c r="B26" s="416">
        <v>19.3</v>
      </c>
      <c r="C26" s="416">
        <v>14.6</v>
      </c>
      <c r="D26" s="416">
        <v>19.4</v>
      </c>
      <c r="E26" s="416">
        <v>18.9</v>
      </c>
      <c r="F26" s="416">
        <v>18.8</v>
      </c>
      <c r="G26" s="416">
        <v>17.8</v>
      </c>
      <c r="H26" s="88">
        <v>17.143517143517144</v>
      </c>
      <c r="I26" s="88">
        <v>16.716518232229877</v>
      </c>
      <c r="J26" s="88">
        <v>16.754011913674685</v>
      </c>
      <c r="K26" s="88">
        <v>16.902773137320416</v>
      </c>
      <c r="L26" s="88">
        <v>16.1</v>
      </c>
      <c r="M26" s="88">
        <v>15.124612603305785</v>
      </c>
      <c r="N26" s="88">
        <v>14.56565972765691</v>
      </c>
      <c r="O26" s="88">
        <v>14.290906887986916</v>
      </c>
      <c r="P26" s="88">
        <v>14.418322463218566</v>
      </c>
      <c r="Q26" s="88">
        <v>14.212716480019584</v>
      </c>
      <c r="R26" s="88">
        <v>14.110714839510003</v>
      </c>
      <c r="S26" s="88">
        <v>14.052496798975673</v>
      </c>
      <c r="T26" s="88">
        <v>14.440528344148357</v>
      </c>
      <c r="U26" s="88">
        <v>14.200700513483184</v>
      </c>
      <c r="V26" s="88">
        <v>14.070403991407387</v>
      </c>
    </row>
    <row r="27" spans="1:22" ht="15">
      <c r="A27" s="226" t="s">
        <v>72</v>
      </c>
      <c r="B27" s="416">
        <v>0.8</v>
      </c>
      <c r="C27" s="416">
        <v>2.6</v>
      </c>
      <c r="D27" s="416">
        <v>1.3</v>
      </c>
      <c r="E27" s="416">
        <v>1.6</v>
      </c>
      <c r="F27" s="416">
        <v>2.1</v>
      </c>
      <c r="G27" s="416">
        <v>1.9</v>
      </c>
      <c r="H27" s="88">
        <v>2.3034023034023035</v>
      </c>
      <c r="I27" s="88">
        <v>2.4466476222483617</v>
      </c>
      <c r="J27" s="88">
        <v>2.8124084502457602</v>
      </c>
      <c r="K27" s="88">
        <v>3.0938857333778818</v>
      </c>
      <c r="L27" s="88">
        <v>3.6</v>
      </c>
      <c r="M27" s="88">
        <v>4.374354338842975</v>
      </c>
      <c r="N27" s="88">
        <v>4.2948818281421195</v>
      </c>
      <c r="O27" s="88">
        <v>3.989216695947174</v>
      </c>
      <c r="P27" s="88">
        <v>3.8768390717427574</v>
      </c>
      <c r="Q27" s="88">
        <v>3.7329416804357143</v>
      </c>
      <c r="R27" s="88">
        <v>3.6625833462552335</v>
      </c>
      <c r="S27" s="88">
        <v>3.4122919334186936</v>
      </c>
      <c r="T27" s="88">
        <v>3.1687473236931387</v>
      </c>
      <c r="U27" s="88">
        <v>2.6966368551705377</v>
      </c>
      <c r="V27" s="88">
        <v>2.4357286397339064</v>
      </c>
    </row>
    <row r="28" spans="1:22" ht="15">
      <c r="A28" s="226" t="s">
        <v>73</v>
      </c>
      <c r="B28" s="90">
        <v>9.7</v>
      </c>
      <c r="C28" s="90">
        <v>9</v>
      </c>
      <c r="D28" s="90">
        <v>9.8</v>
      </c>
      <c r="E28" s="90">
        <v>9.5</v>
      </c>
      <c r="F28" s="90">
        <v>9.3</v>
      </c>
      <c r="G28" s="416">
        <v>9.4</v>
      </c>
      <c r="H28" s="88">
        <v>9.860409860409861</v>
      </c>
      <c r="I28" s="88">
        <v>10.038648966560242</v>
      </c>
      <c r="J28" s="88">
        <v>10.201490836886821</v>
      </c>
      <c r="K28" s="88">
        <v>10.350818576678918</v>
      </c>
      <c r="L28" s="88">
        <v>10.9</v>
      </c>
      <c r="M28" s="88">
        <v>11.037577479338843</v>
      </c>
      <c r="N28" s="88">
        <v>11.585537642823603</v>
      </c>
      <c r="O28" s="88">
        <v>11.979766159810989</v>
      </c>
      <c r="P28" s="88">
        <v>12.573942059760352</v>
      </c>
      <c r="Q28" s="88">
        <v>12.63998531301634</v>
      </c>
      <c r="R28" s="88">
        <v>12.625213211350598</v>
      </c>
      <c r="S28" s="88">
        <v>12.97695262483995</v>
      </c>
      <c r="T28" s="88">
        <v>13.31071510919332</v>
      </c>
      <c r="U28" s="88">
        <v>13.830040466555582</v>
      </c>
      <c r="V28" s="88">
        <v>14.07386875476405</v>
      </c>
    </row>
    <row r="29" spans="1:22" ht="15">
      <c r="A29" s="226" t="s">
        <v>74</v>
      </c>
      <c r="B29" s="416">
        <v>4.8</v>
      </c>
      <c r="C29" s="416">
        <v>6</v>
      </c>
      <c r="D29" s="416">
        <v>4.9</v>
      </c>
      <c r="E29" s="416">
        <v>5</v>
      </c>
      <c r="F29" s="416">
        <v>4.8</v>
      </c>
      <c r="G29" s="416">
        <v>5</v>
      </c>
      <c r="H29" s="88">
        <v>5.157905157905158</v>
      </c>
      <c r="I29" s="88">
        <v>5.437741556041002</v>
      </c>
      <c r="J29" s="88">
        <v>5.4653168842160085</v>
      </c>
      <c r="K29" s="88">
        <v>5.696625459405278</v>
      </c>
      <c r="L29" s="88">
        <v>6.2</v>
      </c>
      <c r="M29" s="88">
        <v>6.395273760330579</v>
      </c>
      <c r="N29" s="88">
        <v>6.733448113945845</v>
      </c>
      <c r="O29" s="88">
        <v>7.051553886230084</v>
      </c>
      <c r="P29" s="88">
        <v>7.7961474290914605</v>
      </c>
      <c r="Q29" s="88">
        <v>8.518450523223793</v>
      </c>
      <c r="R29" s="88">
        <v>9.002946193208249</v>
      </c>
      <c r="S29" s="88">
        <v>9.007682458386684</v>
      </c>
      <c r="T29" s="88">
        <v>8.942982311670345</v>
      </c>
      <c r="U29" s="88">
        <v>9.103274730506342</v>
      </c>
      <c r="V29" s="88">
        <v>9.032638070819763</v>
      </c>
    </row>
    <row r="30" spans="1:22" ht="15">
      <c r="A30" s="226" t="s">
        <v>416</v>
      </c>
      <c r="B30" s="416">
        <v>23.3</v>
      </c>
      <c r="C30" s="416">
        <v>23.7</v>
      </c>
      <c r="D30" s="416">
        <v>23.1</v>
      </c>
      <c r="E30" s="416">
        <v>22.5</v>
      </c>
      <c r="F30" s="90">
        <v>22.5</v>
      </c>
      <c r="G30" s="416">
        <v>23.6</v>
      </c>
      <c r="H30" s="417">
        <v>23.87552387552388</v>
      </c>
      <c r="I30" s="88">
        <v>15.536884557217274</v>
      </c>
      <c r="J30" s="88">
        <v>11.750919566420363</v>
      </c>
      <c r="K30" s="88">
        <v>8.590043434680922</v>
      </c>
      <c r="L30" s="88">
        <v>6.6</v>
      </c>
      <c r="M30" s="88">
        <v>5.459065082644629</v>
      </c>
      <c r="N30" s="88">
        <v>4.695570511817185</v>
      </c>
      <c r="O30" s="88">
        <v>4.043739019809777</v>
      </c>
      <c r="P30" s="88">
        <v>3.3459730016684364</v>
      </c>
      <c r="Q30" s="88">
        <v>2.9404565204087874</v>
      </c>
      <c r="R30" s="88">
        <v>2.6546751434330904</v>
      </c>
      <c r="S30" s="88">
        <v>2.727272727272727</v>
      </c>
      <c r="T30" s="88">
        <v>2.3880891992489874</v>
      </c>
      <c r="U30" s="88">
        <v>1.9179107015336485</v>
      </c>
      <c r="V30" s="88">
        <v>2.1931952047675143</v>
      </c>
    </row>
    <row r="31" spans="1:22" ht="15">
      <c r="A31" s="226" t="s">
        <v>417</v>
      </c>
      <c r="B31" s="418" t="s">
        <v>552</v>
      </c>
      <c r="C31" s="416">
        <v>0.3</v>
      </c>
      <c r="D31" s="416">
        <v>0.1</v>
      </c>
      <c r="E31" s="416">
        <v>0.2</v>
      </c>
      <c r="F31" s="416">
        <v>0.3</v>
      </c>
      <c r="G31" s="416">
        <v>0.5</v>
      </c>
      <c r="H31" s="417">
        <v>0.8184008184008184</v>
      </c>
      <c r="I31" s="88">
        <v>8.260796504789111</v>
      </c>
      <c r="J31" s="88">
        <v>12.457276781354773</v>
      </c>
      <c r="K31" s="88">
        <v>16.648847310390913</v>
      </c>
      <c r="L31" s="88">
        <v>18.8</v>
      </c>
      <c r="M31" s="88">
        <v>20.02518078512397</v>
      </c>
      <c r="N31" s="88">
        <v>20.935983722022225</v>
      </c>
      <c r="O31" s="88">
        <v>20.81844066153753</v>
      </c>
      <c r="P31" s="88">
        <v>21.50462611861065</v>
      </c>
      <c r="Q31" s="88">
        <v>21.666360687840402</v>
      </c>
      <c r="R31" s="88">
        <v>21.70258954876725</v>
      </c>
      <c r="S31" s="88">
        <v>22.26312419974392</v>
      </c>
      <c r="T31" s="88">
        <v>22.233933924042294</v>
      </c>
      <c r="U31" s="88">
        <v>23.334580201992722</v>
      </c>
      <c r="V31" s="88">
        <v>23.78906520684637</v>
      </c>
    </row>
    <row r="32" spans="1:22" ht="15">
      <c r="A32" s="226" t="s">
        <v>5</v>
      </c>
      <c r="B32" s="419">
        <v>100</v>
      </c>
      <c r="C32" s="419">
        <v>100</v>
      </c>
      <c r="D32" s="419">
        <v>100</v>
      </c>
      <c r="E32" s="419">
        <v>100</v>
      </c>
      <c r="F32" s="419">
        <v>100</v>
      </c>
      <c r="G32" s="419">
        <v>100</v>
      </c>
      <c r="H32" s="89">
        <v>100</v>
      </c>
      <c r="I32" s="89">
        <v>100</v>
      </c>
      <c r="J32" s="89">
        <v>100</v>
      </c>
      <c r="K32" s="180">
        <v>99.97661209488808</v>
      </c>
      <c r="L32" s="180">
        <v>100</v>
      </c>
      <c r="M32" s="180">
        <v>100</v>
      </c>
      <c r="N32" s="180">
        <v>100</v>
      </c>
      <c r="O32" s="180">
        <v>100</v>
      </c>
      <c r="P32" s="180">
        <v>100</v>
      </c>
      <c r="Q32" s="180">
        <v>100</v>
      </c>
      <c r="R32" s="180">
        <v>100</v>
      </c>
      <c r="S32" s="180">
        <v>100</v>
      </c>
      <c r="T32" s="180">
        <v>100</v>
      </c>
      <c r="U32" s="180">
        <f>SUM(U23:U31)</f>
        <v>100</v>
      </c>
      <c r="V32" s="180">
        <v>100</v>
      </c>
    </row>
    <row r="33" spans="1:22" ht="15">
      <c r="A33" s="226"/>
      <c r="B33" s="415" t="s">
        <v>220</v>
      </c>
      <c r="C33" s="415" t="s">
        <v>220</v>
      </c>
      <c r="D33" s="415" t="s">
        <v>220</v>
      </c>
      <c r="E33" s="415" t="s">
        <v>220</v>
      </c>
      <c r="F33" s="415" t="s">
        <v>220</v>
      </c>
      <c r="G33" s="415" t="s">
        <v>220</v>
      </c>
      <c r="H33" s="398"/>
      <c r="I33" s="398"/>
      <c r="M33" s="64"/>
      <c r="N33" s="64"/>
      <c r="O33" s="64"/>
      <c r="P33" s="110"/>
      <c r="Q33" s="64"/>
      <c r="R33" s="64"/>
      <c r="S33" s="64"/>
      <c r="T33" s="64"/>
      <c r="U33" s="64"/>
      <c r="V33" s="64" t="s">
        <v>0</v>
      </c>
    </row>
    <row r="34" spans="1:22" ht="18.75">
      <c r="A34" s="137" t="s">
        <v>469</v>
      </c>
      <c r="B34" s="420">
        <v>31.5</v>
      </c>
      <c r="C34" s="420">
        <v>38.7</v>
      </c>
      <c r="D34" s="420">
        <v>32.5</v>
      </c>
      <c r="E34" s="420">
        <v>33.3</v>
      </c>
      <c r="F34" s="420">
        <v>32.6</v>
      </c>
      <c r="G34" s="420">
        <v>31.1</v>
      </c>
      <c r="H34" s="350">
        <v>30.303</v>
      </c>
      <c r="I34" s="350">
        <v>29.755</v>
      </c>
      <c r="J34" s="350">
        <v>30.721</v>
      </c>
      <c r="K34" s="350">
        <v>29.93</v>
      </c>
      <c r="L34" s="350">
        <v>30.5</v>
      </c>
      <c r="M34" s="350">
        <v>30.976</v>
      </c>
      <c r="N34" s="350">
        <v>31.945</v>
      </c>
      <c r="O34" s="350">
        <v>33.014</v>
      </c>
      <c r="P34" s="350">
        <v>32.965</v>
      </c>
      <c r="Q34" s="350">
        <v>32.682</v>
      </c>
      <c r="R34" s="350">
        <v>32.245</v>
      </c>
      <c r="S34" s="350">
        <v>31.24</v>
      </c>
      <c r="T34" s="350">
        <v>30.359</v>
      </c>
      <c r="U34" s="350">
        <v>29.407</v>
      </c>
      <c r="V34" s="350">
        <v>28.862</v>
      </c>
    </row>
    <row r="35" spans="1:21" ht="12.75">
      <c r="A35" s="515" t="s">
        <v>572</v>
      </c>
      <c r="B35" s="132"/>
      <c r="C35" s="132"/>
      <c r="D35" s="132"/>
      <c r="E35" s="132"/>
      <c r="F35" s="132"/>
      <c r="G35" s="132"/>
      <c r="H35" s="132"/>
      <c r="I35" s="132"/>
      <c r="U35" s="110"/>
    </row>
    <row r="36" spans="1:21" ht="12.75">
      <c r="A36" s="108" t="s">
        <v>597</v>
      </c>
      <c r="B36" s="108"/>
      <c r="C36" s="108"/>
      <c r="D36" s="108"/>
      <c r="E36" s="108"/>
      <c r="F36" s="108"/>
      <c r="G36" s="108"/>
      <c r="H36" s="108"/>
      <c r="I36" s="108"/>
      <c r="U36" s="110"/>
    </row>
    <row r="37" spans="1:21" ht="12.75">
      <c r="A37" s="132"/>
      <c r="B37" s="132"/>
      <c r="C37" s="132"/>
      <c r="D37" s="132"/>
      <c r="E37" s="132"/>
      <c r="F37" s="132"/>
      <c r="G37" s="132"/>
      <c r="H37" s="132"/>
      <c r="I37" s="132"/>
      <c r="U37" s="110"/>
    </row>
    <row r="38" ht="12.75">
      <c r="U38" s="110"/>
    </row>
    <row r="39" spans="1:21" s="50" customFormat="1" ht="15.75">
      <c r="A39" s="104" t="s">
        <v>386</v>
      </c>
      <c r="B39" s="104"/>
      <c r="C39" s="104"/>
      <c r="D39" s="104"/>
      <c r="E39" s="104"/>
      <c r="F39" s="104"/>
      <c r="G39" s="104"/>
      <c r="H39" s="104"/>
      <c r="I39" s="104"/>
      <c r="K39" s="51"/>
      <c r="L39" s="51"/>
      <c r="M39" s="51"/>
      <c r="N39" s="51"/>
      <c r="O39" s="51"/>
      <c r="P39" s="51"/>
      <c r="Q39" s="51"/>
      <c r="R39" s="195"/>
      <c r="S39" s="195"/>
      <c r="T39" s="195"/>
      <c r="U39" s="195"/>
    </row>
    <row r="40" spans="1:22" s="50" customFormat="1" ht="18.75">
      <c r="A40" s="290" t="s">
        <v>144</v>
      </c>
      <c r="B40" s="291">
        <v>1992</v>
      </c>
      <c r="C40" s="291">
        <v>1993</v>
      </c>
      <c r="D40" s="291">
        <v>1994</v>
      </c>
      <c r="E40" s="291">
        <v>1995</v>
      </c>
      <c r="F40" s="291">
        <v>1996</v>
      </c>
      <c r="G40" s="291">
        <v>1997</v>
      </c>
      <c r="H40" s="291">
        <v>1998</v>
      </c>
      <c r="I40" s="291">
        <v>1999</v>
      </c>
      <c r="J40" s="291">
        <v>2000</v>
      </c>
      <c r="K40" s="291">
        <v>2001</v>
      </c>
      <c r="L40" s="292">
        <v>2002</v>
      </c>
      <c r="M40" s="292">
        <v>2003</v>
      </c>
      <c r="N40" s="292">
        <v>2004</v>
      </c>
      <c r="O40" s="292">
        <v>2005</v>
      </c>
      <c r="P40" s="288" t="s">
        <v>538</v>
      </c>
      <c r="Q40" s="288" t="s">
        <v>539</v>
      </c>
      <c r="R40" s="288" t="s">
        <v>540</v>
      </c>
      <c r="S40" s="288" t="s">
        <v>541</v>
      </c>
      <c r="T40" s="292">
        <v>2010</v>
      </c>
      <c r="U40" s="292">
        <v>2011</v>
      </c>
      <c r="V40" s="292">
        <v>2012</v>
      </c>
    </row>
    <row r="41" spans="1:21" s="50" customFormat="1" ht="12.75" customHeight="1">
      <c r="A41" s="236"/>
      <c r="B41" s="236"/>
      <c r="C41" s="236"/>
      <c r="D41" s="236"/>
      <c r="E41" s="236"/>
      <c r="F41" s="236"/>
      <c r="G41" s="236"/>
      <c r="H41" s="236"/>
      <c r="I41" s="236"/>
      <c r="J41" s="237"/>
      <c r="K41" s="237"/>
      <c r="L41" s="237"/>
      <c r="M41" s="238"/>
      <c r="N41" s="238"/>
      <c r="O41" s="238"/>
      <c r="P41" s="238"/>
      <c r="Q41" s="238"/>
      <c r="R41" s="238"/>
      <c r="S41" s="238"/>
      <c r="T41" s="238"/>
      <c r="U41" s="238"/>
    </row>
    <row r="42" spans="1:22" ht="15">
      <c r="A42" s="294" t="s">
        <v>75</v>
      </c>
      <c r="B42" s="92">
        <v>625</v>
      </c>
      <c r="C42" s="92">
        <v>627</v>
      </c>
      <c r="D42" s="92">
        <v>584</v>
      </c>
      <c r="E42" s="92">
        <v>556</v>
      </c>
      <c r="F42" s="92">
        <v>622</v>
      </c>
      <c r="G42" s="92">
        <v>785</v>
      </c>
      <c r="H42" s="93">
        <v>800</v>
      </c>
      <c r="I42" s="93">
        <v>863</v>
      </c>
      <c r="J42" s="91">
        <v>892</v>
      </c>
      <c r="K42" s="91">
        <v>961</v>
      </c>
      <c r="L42" s="93">
        <v>1023</v>
      </c>
      <c r="M42" s="93">
        <v>1178</v>
      </c>
      <c r="N42" s="93">
        <v>1351</v>
      </c>
      <c r="O42" s="93">
        <v>1554</v>
      </c>
      <c r="P42" s="93">
        <v>1646</v>
      </c>
      <c r="Q42" s="93">
        <v>1751</v>
      </c>
      <c r="R42" s="93">
        <v>1825</v>
      </c>
      <c r="S42" s="93">
        <v>1766</v>
      </c>
      <c r="T42" s="93">
        <v>1795</v>
      </c>
      <c r="U42" s="93">
        <v>1753</v>
      </c>
      <c r="V42" s="93">
        <v>1721</v>
      </c>
    </row>
    <row r="43" spans="1:22" ht="15">
      <c r="A43" s="294" t="s">
        <v>76</v>
      </c>
      <c r="B43" s="92">
        <v>1622</v>
      </c>
      <c r="C43" s="92">
        <v>1777</v>
      </c>
      <c r="D43" s="92">
        <v>1940</v>
      </c>
      <c r="E43" s="92">
        <v>1916</v>
      </c>
      <c r="F43" s="92">
        <v>2097</v>
      </c>
      <c r="G43" s="92">
        <v>2239</v>
      </c>
      <c r="H43" s="93">
        <v>2360</v>
      </c>
      <c r="I43" s="93">
        <v>2657</v>
      </c>
      <c r="J43" s="91">
        <v>2944</v>
      </c>
      <c r="K43" s="91">
        <v>3115</v>
      </c>
      <c r="L43" s="93">
        <v>3239</v>
      </c>
      <c r="M43" s="93">
        <v>3504</v>
      </c>
      <c r="N43" s="93">
        <v>3731</v>
      </c>
      <c r="O43" s="93">
        <v>3928</v>
      </c>
      <c r="P43" s="93">
        <v>3921</v>
      </c>
      <c r="Q43" s="93">
        <v>3937</v>
      </c>
      <c r="R43" s="93">
        <v>3871</v>
      </c>
      <c r="S43" s="93">
        <v>3920</v>
      </c>
      <c r="T43" s="93">
        <v>3912</v>
      </c>
      <c r="U43" s="93">
        <v>3795</v>
      </c>
      <c r="V43" s="93">
        <v>3836</v>
      </c>
    </row>
    <row r="44" spans="1:22" ht="15">
      <c r="A44" s="294" t="s">
        <v>77</v>
      </c>
      <c r="B44" s="92">
        <v>232</v>
      </c>
      <c r="C44" s="92">
        <v>253</v>
      </c>
      <c r="D44" s="92">
        <v>326</v>
      </c>
      <c r="E44" s="92">
        <v>354</v>
      </c>
      <c r="F44" s="92">
        <v>430</v>
      </c>
      <c r="G44" s="92">
        <v>638</v>
      </c>
      <c r="H44" s="93">
        <v>776</v>
      </c>
      <c r="I44" s="93">
        <v>867</v>
      </c>
      <c r="J44" s="91">
        <v>894</v>
      </c>
      <c r="K44" s="91">
        <v>958</v>
      </c>
      <c r="L44" s="93">
        <v>1004</v>
      </c>
      <c r="M44" s="93">
        <v>1106</v>
      </c>
      <c r="N44" s="93">
        <v>1208</v>
      </c>
      <c r="O44" s="93">
        <v>1249</v>
      </c>
      <c r="P44" s="93">
        <v>1238</v>
      </c>
      <c r="Q44" s="93">
        <v>1301</v>
      </c>
      <c r="R44" s="93">
        <v>1266</v>
      </c>
      <c r="S44" s="93">
        <v>1186</v>
      </c>
      <c r="T44" s="93">
        <v>1117</v>
      </c>
      <c r="U44" s="93">
        <v>1082</v>
      </c>
      <c r="V44" s="93">
        <v>1003</v>
      </c>
    </row>
    <row r="45" spans="1:22" ht="15">
      <c r="A45" s="294" t="s">
        <v>78</v>
      </c>
      <c r="B45" s="92">
        <v>503</v>
      </c>
      <c r="C45" s="92">
        <v>474</v>
      </c>
      <c r="D45" s="92">
        <v>478</v>
      </c>
      <c r="E45" s="92">
        <v>477</v>
      </c>
      <c r="F45" s="92">
        <v>499</v>
      </c>
      <c r="G45" s="92">
        <v>611</v>
      </c>
      <c r="H45" s="93">
        <v>628</v>
      </c>
      <c r="I45" s="93">
        <v>712</v>
      </c>
      <c r="J45" s="91">
        <v>782</v>
      </c>
      <c r="K45" s="91">
        <v>911</v>
      </c>
      <c r="L45" s="93">
        <v>938</v>
      </c>
      <c r="M45" s="93">
        <v>952</v>
      </c>
      <c r="N45" s="93">
        <v>1016</v>
      </c>
      <c r="O45" s="93">
        <v>1108</v>
      </c>
      <c r="P45" s="93">
        <v>1290</v>
      </c>
      <c r="Q45" s="93">
        <v>1322</v>
      </c>
      <c r="R45" s="93">
        <v>1370</v>
      </c>
      <c r="S45" s="93">
        <v>1383</v>
      </c>
      <c r="T45" s="93">
        <v>1379</v>
      </c>
      <c r="U45" s="93">
        <v>1415</v>
      </c>
      <c r="V45" s="93">
        <v>1458</v>
      </c>
    </row>
    <row r="46" spans="1:22" ht="15">
      <c r="A46" s="294" t="s">
        <v>79</v>
      </c>
      <c r="B46" s="91">
        <v>2828</v>
      </c>
      <c r="C46" s="91">
        <v>2729</v>
      </c>
      <c r="D46" s="91">
        <v>2757</v>
      </c>
      <c r="E46" s="91">
        <v>2641</v>
      </c>
      <c r="F46" s="91">
        <v>2583</v>
      </c>
      <c r="G46" s="92">
        <v>2533</v>
      </c>
      <c r="H46" s="93">
        <v>2377</v>
      </c>
      <c r="I46" s="93">
        <v>2313</v>
      </c>
      <c r="J46" s="91">
        <v>2249</v>
      </c>
      <c r="K46" s="91">
        <v>2153</v>
      </c>
      <c r="L46" s="93">
        <v>2098</v>
      </c>
      <c r="M46" s="93">
        <v>2027</v>
      </c>
      <c r="N46" s="93">
        <v>2047</v>
      </c>
      <c r="O46" s="93">
        <v>2031</v>
      </c>
      <c r="P46" s="93">
        <v>1957</v>
      </c>
      <c r="Q46" s="93">
        <v>1937</v>
      </c>
      <c r="R46" s="93">
        <v>1859</v>
      </c>
      <c r="S46" s="93">
        <v>1757</v>
      </c>
      <c r="T46" s="93">
        <v>1667</v>
      </c>
      <c r="U46" s="93">
        <v>1580</v>
      </c>
      <c r="V46" s="93">
        <v>1449</v>
      </c>
    </row>
    <row r="47" spans="1:22" ht="15">
      <c r="A47" s="294" t="s">
        <v>80</v>
      </c>
      <c r="B47" s="92">
        <v>251</v>
      </c>
      <c r="C47" s="92">
        <v>210</v>
      </c>
      <c r="D47" s="92">
        <v>216</v>
      </c>
      <c r="E47" s="92">
        <v>185</v>
      </c>
      <c r="F47" s="92">
        <v>182</v>
      </c>
      <c r="G47" s="92">
        <v>189</v>
      </c>
      <c r="H47" s="93">
        <v>191</v>
      </c>
      <c r="I47" s="93">
        <v>183</v>
      </c>
      <c r="J47" s="91">
        <v>172</v>
      </c>
      <c r="K47" s="91">
        <v>173</v>
      </c>
      <c r="L47" s="93">
        <v>169</v>
      </c>
      <c r="M47" s="93">
        <v>179</v>
      </c>
      <c r="N47" s="93">
        <v>175</v>
      </c>
      <c r="O47" s="93">
        <v>201</v>
      </c>
      <c r="P47" s="93">
        <v>209</v>
      </c>
      <c r="Q47" s="93">
        <v>207</v>
      </c>
      <c r="R47" s="93">
        <v>217</v>
      </c>
      <c r="S47" s="93">
        <v>270</v>
      </c>
      <c r="T47" s="93">
        <v>274</v>
      </c>
      <c r="U47" s="93">
        <v>319</v>
      </c>
      <c r="V47" s="93">
        <v>397</v>
      </c>
    </row>
    <row r="48" spans="1:22" ht="15">
      <c r="A48" s="294" t="s">
        <v>81</v>
      </c>
      <c r="B48" s="92">
        <v>73</v>
      </c>
      <c r="C48" s="92">
        <v>63</v>
      </c>
      <c r="D48" s="92">
        <v>54</v>
      </c>
      <c r="E48" s="92">
        <v>103</v>
      </c>
      <c r="F48" s="91">
        <v>126</v>
      </c>
      <c r="G48" s="92">
        <v>175</v>
      </c>
      <c r="H48" s="93">
        <v>199</v>
      </c>
      <c r="I48" s="93">
        <v>221</v>
      </c>
      <c r="J48" s="91">
        <v>288</v>
      </c>
      <c r="K48" s="91">
        <v>376</v>
      </c>
      <c r="L48" s="93">
        <v>392</v>
      </c>
      <c r="M48" s="93">
        <v>435</v>
      </c>
      <c r="N48" s="93">
        <v>488</v>
      </c>
      <c r="O48" s="93">
        <v>482</v>
      </c>
      <c r="P48" s="93">
        <v>521</v>
      </c>
      <c r="Q48" s="93">
        <v>546</v>
      </c>
      <c r="R48" s="93">
        <v>523</v>
      </c>
      <c r="S48" s="93">
        <v>525</v>
      </c>
      <c r="T48" s="93">
        <v>583</v>
      </c>
      <c r="U48" s="93">
        <v>539</v>
      </c>
      <c r="V48" s="93">
        <v>553</v>
      </c>
    </row>
    <row r="49" spans="1:22" ht="15">
      <c r="A49" s="294" t="s">
        <v>82</v>
      </c>
      <c r="B49" s="92">
        <v>2571</v>
      </c>
      <c r="C49" s="92">
        <v>2453</v>
      </c>
      <c r="D49" s="92">
        <v>2489</v>
      </c>
      <c r="E49" s="92">
        <v>2335</v>
      </c>
      <c r="F49" s="92">
        <v>2211</v>
      </c>
      <c r="G49" s="92">
        <v>2027</v>
      </c>
      <c r="H49" s="93">
        <v>1774</v>
      </c>
      <c r="I49" s="93">
        <v>1722</v>
      </c>
      <c r="J49" s="91">
        <v>1548</v>
      </c>
      <c r="K49" s="91">
        <v>1418</v>
      </c>
      <c r="L49" s="93">
        <v>1433</v>
      </c>
      <c r="M49" s="93">
        <v>1451</v>
      </c>
      <c r="N49" s="93">
        <v>1453</v>
      </c>
      <c r="O49" s="93">
        <v>1448</v>
      </c>
      <c r="P49" s="93">
        <v>1317</v>
      </c>
      <c r="Q49" s="93">
        <v>1406</v>
      </c>
      <c r="R49" s="93">
        <v>1418</v>
      </c>
      <c r="S49" s="93">
        <v>1411</v>
      </c>
      <c r="T49" s="93">
        <v>1384</v>
      </c>
      <c r="U49" s="93">
        <v>1446</v>
      </c>
      <c r="V49" s="93">
        <v>1417</v>
      </c>
    </row>
    <row r="50" spans="1:21" ht="15">
      <c r="A50" s="294"/>
      <c r="B50" s="92"/>
      <c r="C50" s="92"/>
      <c r="D50" s="92"/>
      <c r="E50" s="92"/>
      <c r="F50" s="92"/>
      <c r="G50" s="92"/>
      <c r="H50" s="93"/>
      <c r="I50" s="425"/>
      <c r="J50" s="91"/>
      <c r="K50" s="91"/>
      <c r="L50" s="93"/>
      <c r="M50" s="93"/>
      <c r="N50" s="93"/>
      <c r="O50" s="93"/>
      <c r="P50" s="93"/>
      <c r="Q50" s="93"/>
      <c r="R50" s="93"/>
      <c r="S50" s="93"/>
      <c r="T50" s="93"/>
      <c r="U50" s="93"/>
    </row>
    <row r="51" spans="1:22" ht="15.75">
      <c r="A51" s="351" t="s">
        <v>5</v>
      </c>
      <c r="B51" s="352">
        <v>12352</v>
      </c>
      <c r="C51" s="352">
        <v>11931</v>
      </c>
      <c r="D51" s="352">
        <v>12050</v>
      </c>
      <c r="E51" s="352">
        <v>9331</v>
      </c>
      <c r="F51" s="352">
        <v>8750</v>
      </c>
      <c r="G51" s="352">
        <v>9197</v>
      </c>
      <c r="H51" s="352">
        <v>9105</v>
      </c>
      <c r="I51" s="352">
        <v>9538</v>
      </c>
      <c r="J51" s="352">
        <v>9769</v>
      </c>
      <c r="K51" s="352">
        <v>10065</v>
      </c>
      <c r="L51" s="349">
        <v>10296</v>
      </c>
      <c r="M51" s="349">
        <v>10832</v>
      </c>
      <c r="N51" s="349">
        <v>11469</v>
      </c>
      <c r="O51" s="349">
        <v>12001</v>
      </c>
      <c r="P51" s="349">
        <v>12099</v>
      </c>
      <c r="Q51" s="349">
        <v>12407</v>
      </c>
      <c r="R51" s="349">
        <v>12349</v>
      </c>
      <c r="S51" s="349">
        <v>12218</v>
      </c>
      <c r="T51" s="349">
        <v>12111</v>
      </c>
      <c r="U51" s="349">
        <f>SUM(U42:U49)</f>
        <v>11929</v>
      </c>
      <c r="V51" s="349">
        <v>11834</v>
      </c>
    </row>
    <row r="52" spans="1:9" ht="12.75">
      <c r="A52" s="108" t="s">
        <v>598</v>
      </c>
      <c r="B52" s="108"/>
      <c r="C52" s="108"/>
      <c r="D52" s="108"/>
      <c r="E52" s="108"/>
      <c r="F52" s="108"/>
      <c r="G52" s="108"/>
      <c r="H52" s="108"/>
      <c r="I52" s="108"/>
    </row>
    <row r="57" ht="67.5" customHeight="1"/>
  </sheetData>
  <sheetProtection/>
  <printOptions/>
  <pageMargins left="0.75" right="0.75" top="1" bottom="1" header="0.5" footer="0.5"/>
  <pageSetup fitToHeight="1" fitToWidth="1" horizontalDpi="600" verticalDpi="600" orientation="portrait" paperSize="9" scale="68" r:id="rId1"/>
  <headerFooter alignWithMargins="0">
    <oddHeader>&amp;R&amp;"Arial,Bold"&amp;16ROAD TRANSPORT VEHICLES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8.57421875" style="0" customWidth="1"/>
    <col min="2" max="2" width="17.57421875" style="0" customWidth="1"/>
    <col min="3" max="3" width="18.28125" style="0" customWidth="1"/>
    <col min="4" max="4" width="15.140625" style="0" customWidth="1"/>
    <col min="5" max="5" width="15.8515625" style="0" customWidth="1"/>
    <col min="6" max="6" width="17.8515625" style="0" customWidth="1"/>
    <col min="8" max="8" width="1.28515625" style="0" customWidth="1"/>
    <col min="9" max="9" width="10.7109375" style="0" customWidth="1"/>
    <col min="10" max="10" width="9.57421875" style="0" customWidth="1"/>
    <col min="11" max="11" width="11.00390625" style="0" customWidth="1"/>
    <col min="12" max="12" width="14.421875" style="0" customWidth="1"/>
    <col min="13" max="13" width="9.7109375" style="0" customWidth="1"/>
    <col min="14" max="15" width="9.57421875" style="0" customWidth="1"/>
    <col min="16" max="16" width="4.8515625" style="0" customWidth="1"/>
  </cols>
  <sheetData>
    <row r="1" s="50" customFormat="1" ht="15.75">
      <c r="A1" s="169" t="s">
        <v>699</v>
      </c>
    </row>
    <row r="2" spans="1:6" s="50" customFormat="1" ht="15">
      <c r="A2" s="230" t="s">
        <v>608</v>
      </c>
      <c r="B2" s="51"/>
      <c r="C2" s="51"/>
      <c r="D2" s="51"/>
      <c r="E2" s="51"/>
      <c r="F2" s="51"/>
    </row>
    <row r="3" spans="1:6" ht="12.75">
      <c r="A3" s="295" t="s">
        <v>265</v>
      </c>
      <c r="B3" s="296"/>
      <c r="C3" s="296" t="s">
        <v>266</v>
      </c>
      <c r="D3" s="296"/>
      <c r="E3" s="353" t="s">
        <v>230</v>
      </c>
      <c r="F3" s="21"/>
    </row>
    <row r="4" spans="1:6" ht="12.75">
      <c r="A4" s="21" t="s">
        <v>264</v>
      </c>
      <c r="B4" s="21" t="s">
        <v>253</v>
      </c>
      <c r="C4" s="21" t="s">
        <v>226</v>
      </c>
      <c r="D4" s="21" t="s">
        <v>226</v>
      </c>
      <c r="E4" s="354" t="s">
        <v>229</v>
      </c>
      <c r="F4" s="21"/>
    </row>
    <row r="5" spans="1:6" ht="12.75">
      <c r="A5" s="275"/>
      <c r="B5" s="275" t="s">
        <v>254</v>
      </c>
      <c r="C5" s="275" t="s">
        <v>227</v>
      </c>
      <c r="D5" s="275" t="s">
        <v>228</v>
      </c>
      <c r="E5" s="355"/>
      <c r="F5" s="21"/>
    </row>
    <row r="6" spans="1:6" ht="12.75">
      <c r="A6" s="167"/>
      <c r="E6" s="147"/>
      <c r="F6" s="1"/>
    </row>
    <row r="7" spans="1:11" ht="15.75">
      <c r="A7" s="550" t="s">
        <v>323</v>
      </c>
      <c r="B7" s="183">
        <v>2673</v>
      </c>
      <c r="C7" s="183">
        <v>1656</v>
      </c>
      <c r="D7" s="182">
        <v>403</v>
      </c>
      <c r="E7" s="356">
        <f>SUM(B7:D7)</f>
        <v>4732</v>
      </c>
      <c r="F7" s="183"/>
      <c r="I7" s="170" t="s">
        <v>220</v>
      </c>
      <c r="J7" s="170" t="s">
        <v>220</v>
      </c>
      <c r="K7" t="s">
        <v>220</v>
      </c>
    </row>
    <row r="8" spans="1:11" ht="15.75">
      <c r="A8" s="551" t="s">
        <v>280</v>
      </c>
      <c r="B8" s="182">
        <v>390</v>
      </c>
      <c r="C8" s="182">
        <v>569</v>
      </c>
      <c r="D8" s="182">
        <v>102</v>
      </c>
      <c r="E8" s="356">
        <f>SUM(B8:D8)</f>
        <v>1061</v>
      </c>
      <c r="F8" s="183"/>
      <c r="G8" s="198"/>
      <c r="I8" t="s">
        <v>220</v>
      </c>
      <c r="J8" t="s">
        <v>220</v>
      </c>
      <c r="K8" t="s">
        <v>339</v>
      </c>
    </row>
    <row r="9" spans="1:11" ht="15.75">
      <c r="A9" s="551" t="s">
        <v>281</v>
      </c>
      <c r="B9" s="182">
        <v>132</v>
      </c>
      <c r="C9" s="182">
        <v>274</v>
      </c>
      <c r="D9" s="182">
        <v>57</v>
      </c>
      <c r="E9" s="356">
        <f aca="true" t="shared" si="0" ref="E9:E14">SUM(B9:D9)</f>
        <v>463</v>
      </c>
      <c r="F9" s="183"/>
      <c r="I9" t="s">
        <v>220</v>
      </c>
      <c r="J9" t="s">
        <v>220</v>
      </c>
      <c r="K9" t="s">
        <v>220</v>
      </c>
    </row>
    <row r="10" spans="1:11" ht="15.75">
      <c r="A10" s="551" t="s">
        <v>282</v>
      </c>
      <c r="B10" s="182">
        <v>54</v>
      </c>
      <c r="C10" s="182">
        <v>181</v>
      </c>
      <c r="D10" s="182">
        <v>47</v>
      </c>
      <c r="E10" s="356">
        <f t="shared" si="0"/>
        <v>282</v>
      </c>
      <c r="F10" s="183"/>
      <c r="I10" t="s">
        <v>220</v>
      </c>
      <c r="J10" t="s">
        <v>220</v>
      </c>
      <c r="K10" t="s">
        <v>220</v>
      </c>
    </row>
    <row r="11" spans="1:11" ht="15.75">
      <c r="A11" s="552" t="s">
        <v>276</v>
      </c>
      <c r="B11" s="182">
        <v>23</v>
      </c>
      <c r="C11" s="182">
        <v>104</v>
      </c>
      <c r="D11" s="182">
        <v>34</v>
      </c>
      <c r="E11" s="356">
        <f t="shared" si="0"/>
        <v>161</v>
      </c>
      <c r="I11" t="s">
        <v>220</v>
      </c>
      <c r="J11" t="s">
        <v>339</v>
      </c>
      <c r="K11" t="s">
        <v>220</v>
      </c>
    </row>
    <row r="12" spans="1:11" ht="15.75">
      <c r="A12" s="552" t="s">
        <v>277</v>
      </c>
      <c r="B12" s="182">
        <v>4</v>
      </c>
      <c r="C12" s="182">
        <v>31</v>
      </c>
      <c r="D12" s="182">
        <v>11</v>
      </c>
      <c r="E12" s="356">
        <f t="shared" si="0"/>
        <v>46</v>
      </c>
      <c r="F12" s="183"/>
      <c r="I12" t="s">
        <v>220</v>
      </c>
      <c r="J12" t="s">
        <v>220</v>
      </c>
      <c r="K12" t="s">
        <v>220</v>
      </c>
    </row>
    <row r="13" spans="1:11" ht="15.75">
      <c r="A13" s="552" t="s">
        <v>278</v>
      </c>
      <c r="B13" s="182">
        <v>0</v>
      </c>
      <c r="C13" s="182">
        <v>16</v>
      </c>
      <c r="D13" s="182">
        <v>4</v>
      </c>
      <c r="E13" s="356">
        <f t="shared" si="0"/>
        <v>20</v>
      </c>
      <c r="F13" s="183"/>
      <c r="I13" t="s">
        <v>220</v>
      </c>
      <c r="J13" t="s">
        <v>220</v>
      </c>
      <c r="K13" t="s">
        <v>220</v>
      </c>
    </row>
    <row r="14" spans="1:11" ht="15.75">
      <c r="A14" s="552" t="s">
        <v>279</v>
      </c>
      <c r="B14" s="182">
        <v>0</v>
      </c>
      <c r="C14" s="182">
        <v>1</v>
      </c>
      <c r="D14" s="182">
        <v>2</v>
      </c>
      <c r="E14" s="356">
        <f t="shared" si="0"/>
        <v>3</v>
      </c>
      <c r="F14" s="183"/>
      <c r="I14" t="s">
        <v>220</v>
      </c>
      <c r="J14" t="s">
        <v>220</v>
      </c>
      <c r="K14" t="s">
        <v>220</v>
      </c>
    </row>
    <row r="15" spans="1:6" s="147" customFormat="1" ht="18" customHeight="1">
      <c r="A15" s="553" t="s">
        <v>5</v>
      </c>
      <c r="B15" s="297">
        <f>SUM(B7:B14)</f>
        <v>3276</v>
      </c>
      <c r="C15" s="297">
        <f>SUM(C7:C14)</f>
        <v>2832</v>
      </c>
      <c r="D15" s="297">
        <f>SUM(D7:D14)</f>
        <v>660</v>
      </c>
      <c r="E15" s="297">
        <f>SUM(B15:D15)</f>
        <v>6768</v>
      </c>
      <c r="F15" s="186"/>
    </row>
    <row r="16" ht="18.75" customHeight="1">
      <c r="A16" s="108" t="s">
        <v>363</v>
      </c>
    </row>
    <row r="19" spans="1:6" s="50" customFormat="1" ht="18.75">
      <c r="A19" s="104" t="s">
        <v>609</v>
      </c>
      <c r="B19" s="51"/>
      <c r="C19" s="51"/>
      <c r="D19" s="51"/>
      <c r="E19" s="51"/>
      <c r="F19" s="51"/>
    </row>
    <row r="20" spans="1:12" s="50" customFormat="1" ht="24.75" customHeight="1">
      <c r="A20" s="286" t="s">
        <v>209</v>
      </c>
      <c r="B20" s="261" t="s">
        <v>218</v>
      </c>
      <c r="C20" s="261" t="s">
        <v>217</v>
      </c>
      <c r="D20" s="286" t="s">
        <v>231</v>
      </c>
      <c r="E20" s="286" t="s">
        <v>267</v>
      </c>
      <c r="G20" s="51"/>
      <c r="H20" s="51"/>
      <c r="I20" s="51"/>
      <c r="J20" s="51"/>
      <c r="K20" s="51"/>
      <c r="L20" s="51"/>
    </row>
    <row r="21" spans="1:12" s="50" customFormat="1" ht="17.25" customHeight="1">
      <c r="A21" s="138"/>
      <c r="B21" s="298"/>
      <c r="C21" s="298"/>
      <c r="D21" s="263" t="s">
        <v>219</v>
      </c>
      <c r="E21" s="263" t="s">
        <v>122</v>
      </c>
      <c r="G21" s="113"/>
      <c r="H21" s="113"/>
      <c r="I21" s="113"/>
      <c r="J21" s="113"/>
      <c r="K21" s="113"/>
      <c r="L21" s="113"/>
    </row>
    <row r="22" spans="2:12" s="50" customFormat="1" ht="9" customHeight="1">
      <c r="B22" s="168"/>
      <c r="C22" s="168"/>
      <c r="I22" s="51"/>
      <c r="J22" s="113"/>
      <c r="K22" s="113"/>
      <c r="L22" s="113"/>
    </row>
    <row r="23" spans="1:12" ht="15" customHeight="1">
      <c r="A23" s="21">
        <v>1</v>
      </c>
      <c r="B23" s="324" t="s">
        <v>344</v>
      </c>
      <c r="C23" s="324" t="s">
        <v>348</v>
      </c>
      <c r="D23" s="566">
        <v>11745</v>
      </c>
      <c r="E23" s="213">
        <f aca="true" t="shared" si="1" ref="E23:E42">(D23/$D$47)*100</f>
        <v>6.460929119564321</v>
      </c>
      <c r="G23" s="81"/>
      <c r="H23" s="84"/>
      <c r="I23" s="85"/>
      <c r="J23" s="86"/>
      <c r="K23" s="87"/>
      <c r="L23" s="1"/>
    </row>
    <row r="24" spans="1:12" ht="17.25" customHeight="1">
      <c r="A24" s="21">
        <v>2</v>
      </c>
      <c r="B24" s="324" t="s">
        <v>342</v>
      </c>
      <c r="C24" s="324" t="s">
        <v>347</v>
      </c>
      <c r="D24" s="566">
        <v>10226</v>
      </c>
      <c r="E24" s="213">
        <f t="shared" si="1"/>
        <v>5.625326622108535</v>
      </c>
      <c r="G24" s="81"/>
      <c r="H24" s="81">
        <v>0</v>
      </c>
      <c r="I24" s="79"/>
      <c r="J24" s="151"/>
      <c r="K24" s="152"/>
      <c r="L24" s="82"/>
    </row>
    <row r="25" spans="1:12" ht="17.25" customHeight="1">
      <c r="A25" s="161">
        <v>3</v>
      </c>
      <c r="B25" s="324" t="s">
        <v>344</v>
      </c>
      <c r="C25" s="324" t="s">
        <v>345</v>
      </c>
      <c r="D25" s="566">
        <v>7195</v>
      </c>
      <c r="E25" s="213">
        <f t="shared" si="1"/>
        <v>3.9579723299502154</v>
      </c>
      <c r="G25" s="81"/>
      <c r="H25" s="81">
        <v>0</v>
      </c>
      <c r="I25" s="79"/>
      <c r="J25" s="151"/>
      <c r="K25" s="152"/>
      <c r="L25" s="82"/>
    </row>
    <row r="26" spans="1:12" ht="17.25" customHeight="1">
      <c r="A26" s="21">
        <v>4</v>
      </c>
      <c r="B26" s="324" t="s">
        <v>342</v>
      </c>
      <c r="C26" s="324" t="s">
        <v>343</v>
      </c>
      <c r="D26" s="566">
        <v>6267</v>
      </c>
      <c r="E26" s="213">
        <f t="shared" si="1"/>
        <v>3.4474791649476026</v>
      </c>
      <c r="G26" s="81"/>
      <c r="H26" s="81">
        <v>0</v>
      </c>
      <c r="I26" s="79"/>
      <c r="J26" s="151"/>
      <c r="K26" s="152"/>
      <c r="L26" s="82"/>
    </row>
    <row r="27" spans="1:12" ht="17.25" customHeight="1">
      <c r="A27" s="21">
        <v>5</v>
      </c>
      <c r="B27" s="324" t="s">
        <v>367</v>
      </c>
      <c r="C27" s="324" t="s">
        <v>346</v>
      </c>
      <c r="D27" s="566">
        <v>4383</v>
      </c>
      <c r="E27" s="213">
        <f t="shared" si="1"/>
        <v>2.411090023929367</v>
      </c>
      <c r="G27" s="81"/>
      <c r="H27" s="81">
        <v>0</v>
      </c>
      <c r="I27" s="79"/>
      <c r="J27" s="151"/>
      <c r="K27" s="152"/>
      <c r="L27" s="82"/>
    </row>
    <row r="28" spans="1:12" ht="17.25" customHeight="1">
      <c r="A28" s="161">
        <v>6</v>
      </c>
      <c r="B28" s="324" t="s">
        <v>368</v>
      </c>
      <c r="C28" s="324" t="s">
        <v>350</v>
      </c>
      <c r="D28" s="566">
        <v>4279</v>
      </c>
      <c r="E28" s="213">
        <f t="shared" si="1"/>
        <v>2.3538795830239017</v>
      </c>
      <c r="G28" s="81"/>
      <c r="H28" s="81">
        <v>0</v>
      </c>
      <c r="I28" s="79"/>
      <c r="J28" s="151"/>
      <c r="K28" s="152"/>
      <c r="L28" s="82"/>
    </row>
    <row r="29" spans="1:12" ht="17.25" customHeight="1">
      <c r="A29" s="21">
        <v>7</v>
      </c>
      <c r="B29" s="324" t="s">
        <v>420</v>
      </c>
      <c r="C29" s="324" t="s">
        <v>421</v>
      </c>
      <c r="D29" s="566">
        <v>4170</v>
      </c>
      <c r="E29" s="213">
        <f t="shared" si="1"/>
        <v>2.2939186401518277</v>
      </c>
      <c r="G29" s="81"/>
      <c r="H29" s="81">
        <v>0</v>
      </c>
      <c r="I29" s="79"/>
      <c r="J29" s="151"/>
      <c r="K29" s="152"/>
      <c r="L29" s="82"/>
    </row>
    <row r="30" spans="1:12" ht="17.25" customHeight="1">
      <c r="A30" s="21">
        <v>8</v>
      </c>
      <c r="B30" s="324" t="s">
        <v>368</v>
      </c>
      <c r="C30" s="324" t="s">
        <v>349</v>
      </c>
      <c r="D30" s="566">
        <v>3948</v>
      </c>
      <c r="E30" s="213">
        <f t="shared" si="1"/>
        <v>2.1717963528343924</v>
      </c>
      <c r="G30" s="81"/>
      <c r="H30" s="81">
        <v>0</v>
      </c>
      <c r="I30" s="79"/>
      <c r="J30" s="151"/>
      <c r="K30" s="152"/>
      <c r="L30" s="82"/>
    </row>
    <row r="31" spans="1:12" ht="17.25" customHeight="1">
      <c r="A31" s="161">
        <v>9</v>
      </c>
      <c r="B31" s="324" t="s">
        <v>423</v>
      </c>
      <c r="C31" s="324" t="s">
        <v>551</v>
      </c>
      <c r="D31" s="566">
        <v>2949</v>
      </c>
      <c r="E31" s="213">
        <f t="shared" si="1"/>
        <v>1.6222460599059327</v>
      </c>
      <c r="G31" s="81"/>
      <c r="H31" s="81">
        <v>0</v>
      </c>
      <c r="I31" s="79"/>
      <c r="J31" s="151"/>
      <c r="K31" s="152"/>
      <c r="L31" s="82"/>
    </row>
    <row r="32" spans="1:12" ht="17.25" customHeight="1">
      <c r="A32" s="21">
        <v>10</v>
      </c>
      <c r="B32" s="324" t="s">
        <v>354</v>
      </c>
      <c r="C32" s="324" t="s">
        <v>354</v>
      </c>
      <c r="D32" s="566">
        <v>2871</v>
      </c>
      <c r="E32" s="213">
        <f t="shared" si="1"/>
        <v>1.5793382292268339</v>
      </c>
      <c r="G32" s="81"/>
      <c r="H32" s="81">
        <v>0</v>
      </c>
      <c r="I32" s="79"/>
      <c r="J32" s="151"/>
      <c r="K32" s="152"/>
      <c r="L32" s="82"/>
    </row>
    <row r="33" spans="1:12" ht="17.25" customHeight="1">
      <c r="A33" s="21">
        <v>11</v>
      </c>
      <c r="B33" s="324" t="s">
        <v>344</v>
      </c>
      <c r="C33" s="324" t="s">
        <v>422</v>
      </c>
      <c r="D33" s="566">
        <v>2847</v>
      </c>
      <c r="E33" s="213">
        <f t="shared" si="1"/>
        <v>1.5661358197871111</v>
      </c>
      <c r="G33" s="81"/>
      <c r="H33" s="81"/>
      <c r="I33" s="81"/>
      <c r="J33" s="123"/>
      <c r="K33" s="124"/>
      <c r="L33" s="80"/>
    </row>
    <row r="34" spans="1:12" ht="17.25" customHeight="1">
      <c r="A34" s="21">
        <v>12</v>
      </c>
      <c r="B34" s="324" t="s">
        <v>351</v>
      </c>
      <c r="C34" s="324" t="s">
        <v>352</v>
      </c>
      <c r="D34" s="566">
        <v>2823</v>
      </c>
      <c r="E34" s="213">
        <f t="shared" si="1"/>
        <v>1.5529334103473884</v>
      </c>
      <c r="G34" s="81"/>
      <c r="H34" s="81"/>
      <c r="I34" s="81"/>
      <c r="J34" s="123"/>
      <c r="K34" s="124"/>
      <c r="L34" s="80"/>
    </row>
    <row r="35" spans="1:12" ht="17.25" customHeight="1">
      <c r="A35" s="161">
        <v>13</v>
      </c>
      <c r="B35" s="324" t="s">
        <v>351</v>
      </c>
      <c r="C35" s="324" t="s">
        <v>424</v>
      </c>
      <c r="D35" s="566">
        <v>2744</v>
      </c>
      <c r="E35" s="213">
        <f t="shared" si="1"/>
        <v>1.5094754792749676</v>
      </c>
      <c r="G35" s="81"/>
      <c r="H35" s="81"/>
      <c r="I35" s="81"/>
      <c r="J35" s="123"/>
      <c r="K35" s="124"/>
      <c r="L35" s="80"/>
    </row>
    <row r="36" spans="1:12" ht="17.25" customHeight="1">
      <c r="A36" s="21">
        <v>14</v>
      </c>
      <c r="B36" s="324" t="s">
        <v>681</v>
      </c>
      <c r="C36" s="324" t="s">
        <v>682</v>
      </c>
      <c r="D36" s="566">
        <v>2740</v>
      </c>
      <c r="E36" s="213">
        <f t="shared" si="1"/>
        <v>1.5072750777016806</v>
      </c>
      <c r="G36" s="81"/>
      <c r="H36" s="81"/>
      <c r="I36" s="81"/>
      <c r="J36" s="123"/>
      <c r="K36" s="124"/>
      <c r="L36" s="80"/>
    </row>
    <row r="37" spans="1:12" ht="17.25" customHeight="1">
      <c r="A37" s="21">
        <v>15</v>
      </c>
      <c r="B37" s="324" t="s">
        <v>420</v>
      </c>
      <c r="C37" s="324" t="s">
        <v>579</v>
      </c>
      <c r="D37" s="566">
        <v>2728</v>
      </c>
      <c r="E37" s="213">
        <f t="shared" si="1"/>
        <v>1.5006738729818192</v>
      </c>
      <c r="G37" s="81"/>
      <c r="H37" s="81"/>
      <c r="I37" s="81"/>
      <c r="J37" s="123"/>
      <c r="K37" s="124"/>
      <c r="L37" s="80"/>
    </row>
    <row r="38" spans="1:12" ht="17.25" customHeight="1">
      <c r="A38" s="21">
        <v>16</v>
      </c>
      <c r="B38" s="324" t="s">
        <v>369</v>
      </c>
      <c r="C38" s="324" t="s">
        <v>353</v>
      </c>
      <c r="D38" s="566">
        <v>2104</v>
      </c>
      <c r="E38" s="213">
        <f t="shared" si="1"/>
        <v>1.1574112275490278</v>
      </c>
      <c r="G38" s="81"/>
      <c r="H38" s="81"/>
      <c r="I38" s="81"/>
      <c r="J38" s="123"/>
      <c r="K38" s="124"/>
      <c r="L38" s="80"/>
    </row>
    <row r="39" spans="1:12" ht="17.25" customHeight="1">
      <c r="A39" s="161">
        <v>17</v>
      </c>
      <c r="B39" s="324" t="s">
        <v>392</v>
      </c>
      <c r="C39" s="324" t="s">
        <v>393</v>
      </c>
      <c r="D39" s="566">
        <v>1943</v>
      </c>
      <c r="E39" s="213">
        <f t="shared" si="1"/>
        <v>1.0688450642242209</v>
      </c>
      <c r="G39" s="81"/>
      <c r="H39" s="81"/>
      <c r="I39" s="81"/>
      <c r="J39" s="123"/>
      <c r="K39" s="124"/>
      <c r="L39" s="80"/>
    </row>
    <row r="40" spans="1:12" ht="17.25" customHeight="1">
      <c r="A40" s="21">
        <v>18</v>
      </c>
      <c r="B40" s="324" t="s">
        <v>683</v>
      </c>
      <c r="C40" s="324" t="s">
        <v>684</v>
      </c>
      <c r="D40" s="566">
        <v>1936</v>
      </c>
      <c r="E40" s="213">
        <f t="shared" si="1"/>
        <v>1.0649943614709685</v>
      </c>
      <c r="G40" s="81"/>
      <c r="H40" s="81"/>
      <c r="I40" s="81"/>
      <c r="J40" s="123"/>
      <c r="K40" s="124"/>
      <c r="L40" s="80"/>
    </row>
    <row r="41" spans="1:12" ht="17.25" customHeight="1">
      <c r="A41" s="21">
        <v>19</v>
      </c>
      <c r="B41" s="324" t="s">
        <v>580</v>
      </c>
      <c r="C41" s="324" t="s">
        <v>581</v>
      </c>
      <c r="D41" s="566">
        <v>1930</v>
      </c>
      <c r="E41" s="213">
        <f t="shared" si="1"/>
        <v>1.0616937591110378</v>
      </c>
      <c r="G41" s="81"/>
      <c r="H41" s="81"/>
      <c r="I41" s="81"/>
      <c r="J41" s="123"/>
      <c r="K41" s="124"/>
      <c r="L41" s="80"/>
    </row>
    <row r="42" spans="1:12" ht="17.25" customHeight="1">
      <c r="A42" s="21">
        <v>20</v>
      </c>
      <c r="B42" s="324" t="s">
        <v>685</v>
      </c>
      <c r="C42" s="324" t="s">
        <v>686</v>
      </c>
      <c r="D42" s="566">
        <v>1926</v>
      </c>
      <c r="E42" s="213">
        <f t="shared" si="1"/>
        <v>1.0594933575377508</v>
      </c>
      <c r="G42" s="81"/>
      <c r="H42" s="81"/>
      <c r="I42" s="81"/>
      <c r="J42" s="123"/>
      <c r="K42" s="124"/>
      <c r="L42" s="80"/>
    </row>
    <row r="43" spans="1:12" ht="9" customHeight="1">
      <c r="A43" s="21"/>
      <c r="B43" s="71"/>
      <c r="C43" s="324"/>
      <c r="D43" s="325"/>
      <c r="E43" s="79"/>
      <c r="G43" s="81"/>
      <c r="H43" s="81"/>
      <c r="I43" s="81"/>
      <c r="J43" s="123"/>
      <c r="K43" s="124"/>
      <c r="L43" s="80"/>
    </row>
    <row r="44" spans="1:12" ht="17.25" customHeight="1">
      <c r="A44" s="1"/>
      <c r="B44" s="54"/>
      <c r="C44" s="326" t="s">
        <v>233</v>
      </c>
      <c r="D44" s="217">
        <f>SUM(D23:D43)</f>
        <v>81754</v>
      </c>
      <c r="E44" s="181">
        <f>(D44/$D$47)*100</f>
        <v>44.97290755562891</v>
      </c>
      <c r="G44" s="81"/>
      <c r="H44" s="81"/>
      <c r="I44" s="81"/>
      <c r="J44" s="123"/>
      <c r="K44" s="124"/>
      <c r="L44" s="80"/>
    </row>
    <row r="45" spans="1:12" ht="17.25" customHeight="1">
      <c r="A45" s="159"/>
      <c r="B45" s="327"/>
      <c r="C45" s="328" t="s">
        <v>232</v>
      </c>
      <c r="D45" s="217">
        <f>D47-D44</f>
        <v>100031</v>
      </c>
      <c r="E45" s="181">
        <f>(D45/$D$47)*100</f>
        <v>55.02709244437109</v>
      </c>
      <c r="G45" s="81"/>
      <c r="H45" s="81"/>
      <c r="I45" s="81"/>
      <c r="J45" s="123"/>
      <c r="K45" s="124"/>
      <c r="L45" s="80"/>
    </row>
    <row r="46" spans="1:12" ht="9" customHeight="1">
      <c r="A46" s="159"/>
      <c r="B46" s="327"/>
      <c r="C46" s="54"/>
      <c r="D46" s="186"/>
      <c r="E46" s="177"/>
      <c r="G46" s="81"/>
      <c r="H46" s="81"/>
      <c r="I46" s="81"/>
      <c r="J46" s="123"/>
      <c r="K46" s="124"/>
      <c r="L46" s="80"/>
    </row>
    <row r="47" spans="1:12" ht="17.25" customHeight="1">
      <c r="A47" s="299"/>
      <c r="B47" s="329"/>
      <c r="C47" s="330" t="s">
        <v>216</v>
      </c>
      <c r="D47" s="272">
        <v>181785</v>
      </c>
      <c r="E47" s="300">
        <f>(D47/$D$47)*100</f>
        <v>100</v>
      </c>
      <c r="G47" s="154"/>
      <c r="H47" s="117"/>
      <c r="I47" s="117"/>
      <c r="J47" s="117"/>
      <c r="K47" s="43"/>
      <c r="L47" s="1"/>
    </row>
    <row r="48" ht="6" customHeight="1"/>
    <row r="49" ht="12.75" customHeight="1">
      <c r="A49" s="108" t="s">
        <v>364</v>
      </c>
    </row>
    <row r="50" ht="5.25" customHeight="1">
      <c r="A50" s="108"/>
    </row>
    <row r="51" s="1" customFormat="1" ht="12.75">
      <c r="A51" s="53" t="s">
        <v>470</v>
      </c>
    </row>
    <row r="52" s="1" customFormat="1" ht="12.75">
      <c r="A52" s="53" t="s">
        <v>471</v>
      </c>
    </row>
    <row r="53" s="1" customFormat="1" ht="12.75">
      <c r="A53" s="53" t="s">
        <v>472</v>
      </c>
    </row>
    <row r="54" s="1" customFormat="1" ht="12.75"/>
    <row r="55" s="1" customFormat="1" ht="12.75"/>
    <row r="56" s="1" customFormat="1" ht="12.75"/>
    <row r="57" s="103" customFormat="1" ht="18"/>
    <row r="58" spans="1:15" s="51" customFormat="1" ht="21" customHeight="1">
      <c r="A58" s="104"/>
      <c r="B58" s="104"/>
      <c r="C58" s="113"/>
      <c r="D58" s="113"/>
      <c r="E58" s="113"/>
      <c r="F58" s="113"/>
      <c r="G58" s="113"/>
      <c r="H58" s="113"/>
      <c r="I58" s="113"/>
      <c r="J58" s="113"/>
      <c r="K58" s="113"/>
      <c r="L58" s="113"/>
      <c r="M58" s="113"/>
      <c r="N58" s="113"/>
      <c r="O58" s="153"/>
    </row>
    <row r="59" spans="1:15" s="1" customFormat="1" ht="20.25" customHeight="1">
      <c r="A59" s="78"/>
      <c r="B59" s="78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4"/>
      <c r="O59" s="38"/>
    </row>
    <row r="60" spans="3:13" s="1" customFormat="1" ht="12.75"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</row>
    <row r="61" spans="3:15" s="1" customFormat="1" ht="15">
      <c r="C61" s="22"/>
      <c r="D61" s="85"/>
      <c r="E61" s="85"/>
      <c r="F61" s="85"/>
      <c r="G61" s="85"/>
      <c r="H61" s="41"/>
      <c r="I61" s="85"/>
      <c r="J61" s="85"/>
      <c r="K61" s="85"/>
      <c r="L61" s="85"/>
      <c r="M61" s="85"/>
      <c r="N61" s="82"/>
      <c r="O61" s="82"/>
    </row>
    <row r="62" spans="3:15" s="1" customFormat="1" ht="15">
      <c r="C62" s="22"/>
      <c r="D62" s="85"/>
      <c r="E62" s="85"/>
      <c r="F62" s="85"/>
      <c r="G62" s="85"/>
      <c r="H62" s="85"/>
      <c r="I62" s="85"/>
      <c r="J62" s="85"/>
      <c r="K62" s="85"/>
      <c r="L62" s="85"/>
      <c r="M62" s="85"/>
      <c r="N62" s="82"/>
      <c r="O62" s="82"/>
    </row>
    <row r="63" spans="3:15" s="1" customFormat="1" ht="15">
      <c r="C63" s="22"/>
      <c r="D63" s="85"/>
      <c r="E63" s="85"/>
      <c r="F63" s="85"/>
      <c r="G63" s="85"/>
      <c r="H63" s="85"/>
      <c r="I63" s="85"/>
      <c r="J63" s="85"/>
      <c r="K63" s="85"/>
      <c r="L63" s="85"/>
      <c r="M63" s="85"/>
      <c r="N63" s="82"/>
      <c r="O63" s="82"/>
    </row>
    <row r="64" spans="3:15" s="1" customFormat="1" ht="15">
      <c r="C64" s="22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2"/>
      <c r="O64" s="82"/>
    </row>
    <row r="65" spans="3:15" s="1" customFormat="1" ht="15">
      <c r="C65" s="22"/>
      <c r="D65" s="85"/>
      <c r="E65" s="85"/>
      <c r="F65" s="85"/>
      <c r="G65" s="85"/>
      <c r="H65" s="85"/>
      <c r="I65" s="85"/>
      <c r="J65" s="85"/>
      <c r="K65" s="85"/>
      <c r="L65" s="85"/>
      <c r="M65" s="85"/>
      <c r="N65" s="87"/>
      <c r="O65" s="82"/>
    </row>
    <row r="66" spans="3:15" s="1" customFormat="1" ht="15">
      <c r="C66" s="22"/>
      <c r="D66" s="85"/>
      <c r="E66" s="85"/>
      <c r="F66" s="85"/>
      <c r="G66" s="85"/>
      <c r="H66" s="85"/>
      <c r="I66" s="85"/>
      <c r="J66" s="85"/>
      <c r="K66" s="85"/>
      <c r="L66" s="85"/>
      <c r="M66" s="85"/>
      <c r="N66" s="87"/>
      <c r="O66" s="82"/>
    </row>
    <row r="67" spans="3:15" s="1" customFormat="1" ht="15">
      <c r="C67" s="22"/>
      <c r="D67" s="85"/>
      <c r="E67" s="85"/>
      <c r="F67" s="85"/>
      <c r="G67" s="85"/>
      <c r="H67" s="85"/>
      <c r="I67" s="85"/>
      <c r="J67" s="85"/>
      <c r="K67" s="85"/>
      <c r="L67" s="85"/>
      <c r="M67" s="85"/>
      <c r="N67" s="87"/>
      <c r="O67" s="82"/>
    </row>
    <row r="68" spans="3:15" s="1" customFormat="1" ht="15">
      <c r="C68" s="22"/>
      <c r="D68" s="85"/>
      <c r="E68" s="85"/>
      <c r="F68" s="85"/>
      <c r="G68" s="85"/>
      <c r="H68" s="85"/>
      <c r="I68" s="85"/>
      <c r="J68" s="85"/>
      <c r="K68" s="85"/>
      <c r="L68" s="85"/>
      <c r="M68" s="85"/>
      <c r="N68" s="82"/>
      <c r="O68" s="154"/>
    </row>
    <row r="69" spans="1:15" s="1" customFormat="1" ht="15">
      <c r="A69" s="78"/>
      <c r="B69" s="78"/>
      <c r="C69" s="22"/>
      <c r="D69" s="85"/>
      <c r="E69" s="85"/>
      <c r="F69" s="85"/>
      <c r="G69" s="85"/>
      <c r="H69" s="85"/>
      <c r="I69" s="85"/>
      <c r="J69" s="85"/>
      <c r="K69" s="85"/>
      <c r="L69" s="85"/>
      <c r="M69" s="85"/>
      <c r="N69" s="82"/>
      <c r="O69" s="154"/>
    </row>
    <row r="70" spans="3:15" s="1" customFormat="1" ht="15">
      <c r="C70" s="22"/>
      <c r="D70" s="85"/>
      <c r="E70" s="85"/>
      <c r="F70" s="85"/>
      <c r="G70" s="85"/>
      <c r="H70" s="85"/>
      <c r="I70" s="85"/>
      <c r="J70" s="85"/>
      <c r="K70" s="85"/>
      <c r="L70" s="85"/>
      <c r="M70" s="85"/>
      <c r="N70" s="82"/>
      <c r="O70" s="82"/>
    </row>
    <row r="71" spans="3:15" s="1" customFormat="1" ht="15">
      <c r="C71" s="22"/>
      <c r="D71" s="85"/>
      <c r="E71" s="85"/>
      <c r="F71" s="85"/>
      <c r="G71" s="85"/>
      <c r="H71" s="85"/>
      <c r="I71" s="85"/>
      <c r="J71" s="85"/>
      <c r="K71" s="85"/>
      <c r="L71" s="85"/>
      <c r="M71" s="85"/>
      <c r="N71" s="82"/>
      <c r="O71" s="82"/>
    </row>
    <row r="72" spans="3:15" s="1" customFormat="1" ht="15">
      <c r="C72" s="22"/>
      <c r="D72" s="85"/>
      <c r="E72" s="85"/>
      <c r="F72" s="85"/>
      <c r="G72" s="85"/>
      <c r="H72" s="85"/>
      <c r="I72" s="85"/>
      <c r="J72" s="85"/>
      <c r="K72" s="85"/>
      <c r="L72" s="85"/>
      <c r="M72" s="85"/>
      <c r="N72" s="82"/>
      <c r="O72" s="82"/>
    </row>
    <row r="73" spans="3:15" s="1" customFormat="1" ht="15">
      <c r="C73" s="22"/>
      <c r="D73" s="85"/>
      <c r="E73" s="85"/>
      <c r="F73" s="85"/>
      <c r="G73" s="85"/>
      <c r="H73" s="85"/>
      <c r="I73" s="85"/>
      <c r="J73" s="85"/>
      <c r="K73" s="85"/>
      <c r="L73" s="85"/>
      <c r="M73" s="85"/>
      <c r="N73" s="82"/>
      <c r="O73" s="82"/>
    </row>
    <row r="74" spans="3:15" s="1" customFormat="1" ht="15">
      <c r="C74" s="22"/>
      <c r="D74" s="85"/>
      <c r="E74" s="85"/>
      <c r="F74" s="85"/>
      <c r="G74" s="85"/>
      <c r="H74" s="85"/>
      <c r="I74" s="85"/>
      <c r="J74" s="85"/>
      <c r="K74" s="85"/>
      <c r="L74" s="85"/>
      <c r="M74" s="85"/>
      <c r="N74" s="82"/>
      <c r="O74" s="82"/>
    </row>
    <row r="75" spans="3:15" s="1" customFormat="1" ht="15">
      <c r="C75" s="22"/>
      <c r="D75" s="85"/>
      <c r="E75" s="85"/>
      <c r="F75" s="85"/>
      <c r="G75" s="85"/>
      <c r="H75" s="85"/>
      <c r="I75" s="85"/>
      <c r="J75" s="85"/>
      <c r="K75" s="85"/>
      <c r="L75" s="85"/>
      <c r="M75" s="85"/>
      <c r="N75" s="87"/>
      <c r="O75" s="82"/>
    </row>
    <row r="76" spans="3:15" s="1" customFormat="1" ht="15">
      <c r="C76" s="22"/>
      <c r="D76" s="85"/>
      <c r="E76" s="85"/>
      <c r="F76" s="85"/>
      <c r="G76" s="85"/>
      <c r="H76" s="85"/>
      <c r="I76" s="85"/>
      <c r="J76" s="85"/>
      <c r="K76" s="85"/>
      <c r="L76" s="85"/>
      <c r="M76" s="85"/>
      <c r="N76" s="87"/>
      <c r="O76" s="82"/>
    </row>
    <row r="77" spans="3:15" s="1" customFormat="1" ht="15">
      <c r="C77" s="22"/>
      <c r="D77" s="85"/>
      <c r="E77" s="85"/>
      <c r="F77" s="85"/>
      <c r="G77" s="85"/>
      <c r="H77" s="85"/>
      <c r="I77" s="85"/>
      <c r="J77" s="85"/>
      <c r="K77" s="85"/>
      <c r="L77" s="85"/>
      <c r="M77" s="85"/>
      <c r="N77" s="87"/>
      <c r="O77" s="87"/>
    </row>
    <row r="78" spans="3:15" s="1" customFormat="1" ht="15">
      <c r="C78" s="22"/>
      <c r="D78" s="85"/>
      <c r="E78" s="85"/>
      <c r="F78" s="85"/>
      <c r="G78" s="85"/>
      <c r="H78" s="85"/>
      <c r="I78" s="85"/>
      <c r="J78" s="85"/>
      <c r="K78" s="85"/>
      <c r="L78" s="85"/>
      <c r="M78" s="85"/>
      <c r="N78" s="82"/>
      <c r="O78" s="51"/>
    </row>
    <row r="79" spans="3:14" s="1" customFormat="1" ht="12.75"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54"/>
    </row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 customHeight="1"/>
    <row r="89" s="1" customFormat="1" ht="15" customHeight="1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</sheetData>
  <sheetProtection/>
  <printOptions/>
  <pageMargins left="0.75" right="0.75" top="1" bottom="1" header="0.5" footer="0.5"/>
  <pageSetup fitToHeight="1" fitToWidth="1" horizontalDpi="96" verticalDpi="96" orientation="portrait" paperSize="9" scale="88" r:id="rId1"/>
  <headerFooter alignWithMargins="0">
    <oddHeader>&amp;R&amp;"Arial,Bold"&amp;14ROAD TRANSPORT VEHICLES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u016789</cp:lastModifiedBy>
  <cp:lastPrinted>2013-12-16T10:25:01Z</cp:lastPrinted>
  <dcterms:created xsi:type="dcterms:W3CDTF">1999-02-19T10:58:18Z</dcterms:created>
  <dcterms:modified xsi:type="dcterms:W3CDTF">2015-02-13T09:20:37Z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bjective-Id">
    <vt:lpwstr>A5169272</vt:lpwstr>
  </property>
  <property fmtid="{D5CDD505-2E9C-101B-9397-08002B2CF9AE}" pid="3" name="Objective-Comment">
    <vt:lpwstr/>
  </property>
  <property fmtid="{D5CDD505-2E9C-101B-9397-08002B2CF9AE}" pid="4" name="Objective-CreationStamp">
    <vt:filetime>2013-02-08T14:51:44Z</vt:filetime>
  </property>
  <property fmtid="{D5CDD505-2E9C-101B-9397-08002B2CF9AE}" pid="5" name="Objective-IsApproved">
    <vt:bool>false</vt:bool>
  </property>
  <property fmtid="{D5CDD505-2E9C-101B-9397-08002B2CF9AE}" pid="6" name="Objective-IsPublished">
    <vt:bool>true</vt:bool>
  </property>
  <property fmtid="{D5CDD505-2E9C-101B-9397-08002B2CF9AE}" pid="7" name="Objective-DatePublished">
    <vt:filetime>2014-01-16T10:27:16Z</vt:filetime>
  </property>
  <property fmtid="{D5CDD505-2E9C-101B-9397-08002B2CF9AE}" pid="8" name="Objective-ModificationStamp">
    <vt:filetime>2014-01-16T10:27:22Z</vt:filetime>
  </property>
  <property fmtid="{D5CDD505-2E9C-101B-9397-08002B2CF9AE}" pid="9" name="Objective-Owner">
    <vt:lpwstr>Knight, Andrew A (U016789)</vt:lpwstr>
  </property>
  <property fmtid="{D5CDD505-2E9C-101B-9397-08002B2CF9AE}" pid="10" name="Objective-Path">
    <vt:lpwstr>Objective Global Folder:SG File Plan:Business and industry:Transport:Roads and road transport - Road safety:Research and analysis: Roads and road transport - Road safety:Transport statistics: Scottish Transport Statistics: 2013: Research and analysis: Transport: 2013-2018:</vt:lpwstr>
  </property>
  <property fmtid="{D5CDD505-2E9C-101B-9397-08002B2CF9AE}" pid="11" name="Objective-Parent">
    <vt:lpwstr>Transport statistics: Scottish Transport Statistics: 2013: Research and analysis: Transport: 2013-2018</vt:lpwstr>
  </property>
  <property fmtid="{D5CDD505-2E9C-101B-9397-08002B2CF9AE}" pid="12" name="Objective-State">
    <vt:lpwstr>Published</vt:lpwstr>
  </property>
  <property fmtid="{D5CDD505-2E9C-101B-9397-08002B2CF9AE}" pid="13" name="Objective-Title">
    <vt:lpwstr>chapter01 - road transport vehicles</vt:lpwstr>
  </property>
  <property fmtid="{D5CDD505-2E9C-101B-9397-08002B2CF9AE}" pid="14" name="Objective-Version">
    <vt:lpwstr>24.0</vt:lpwstr>
  </property>
  <property fmtid="{D5CDD505-2E9C-101B-9397-08002B2CF9AE}" pid="15" name="Objective-VersionComment">
    <vt:lpwstr/>
  </property>
  <property fmtid="{D5CDD505-2E9C-101B-9397-08002B2CF9AE}" pid="16" name="Objective-VersionNumber">
    <vt:i4>28</vt:i4>
  </property>
  <property fmtid="{D5CDD505-2E9C-101B-9397-08002B2CF9AE}" pid="17" name="Objective-FileNumber">
    <vt:lpwstr/>
  </property>
  <property fmtid="{D5CDD505-2E9C-101B-9397-08002B2CF9AE}" pid="18" name="Objective-Classification">
    <vt:lpwstr>[Inherited - Restricted]</vt:lpwstr>
  </property>
  <property fmtid="{D5CDD505-2E9C-101B-9397-08002B2CF9AE}" pid="19" name="Objective-Caveats">
    <vt:lpwstr/>
  </property>
  <property fmtid="{D5CDD505-2E9C-101B-9397-08002B2CF9AE}" pid="20" name="Objective-Date of Original [system]">
    <vt:lpwstr/>
  </property>
  <property fmtid="{D5CDD505-2E9C-101B-9397-08002B2CF9AE}" pid="21" name="Objective-Date Received [system]">
    <vt:lpwstr/>
  </property>
  <property fmtid="{D5CDD505-2E9C-101B-9397-08002B2CF9AE}" pid="22" name="Objective-SG Web Publication - Category [system]">
    <vt:lpwstr/>
  </property>
  <property fmtid="{D5CDD505-2E9C-101B-9397-08002B2CF9AE}" pid="23" name="Objective-SG Web Publication - Category 2 Classification [system]">
    <vt:lpwstr/>
  </property>
</Properties>
</file>