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5521" windowWidth="11475" windowHeight="8955" tabRatio="430" activeTab="1"/>
  </bookViews>
  <sheets>
    <sheet name="comments" sheetId="1" r:id="rId1"/>
    <sheet name="T3.0" sheetId="2" r:id="rId2"/>
    <sheet name="T3.1-3.3" sheetId="3" r:id="rId3"/>
    <sheet name="T3.4-3.5" sheetId="4" r:id="rId4"/>
    <sheet name="T3.8 SEcalc" sheetId="5" state="hidden" r:id="rId5"/>
    <sheet name="T3.6-3.7" sheetId="6" r:id="rId6"/>
    <sheet name="T3.8 " sheetId="7" r:id="rId7"/>
    <sheet name="Fig3.1" sheetId="8" r:id="rId8"/>
    <sheet name="2000" sheetId="9" state="hidden" r:id="rId9"/>
    <sheet name="1999" sheetId="10" state="hidden" r:id="rId10"/>
    <sheet name="1998" sheetId="11" state="hidden" r:id="rId11"/>
    <sheet name="1997" sheetId="12" state="hidden" r:id="rId12"/>
    <sheet name="1996" sheetId="13" state="hidden" r:id="rId13"/>
    <sheet name="1995" sheetId="14" state="hidden" r:id="rId14"/>
    <sheet name="1994" sheetId="15" state="hidden" r:id="rId15"/>
    <sheet name="1993" sheetId="16" state="hidden" r:id="rId16"/>
    <sheet name="average" sheetId="17" state="hidden" r:id="rId17"/>
    <sheet name="Table" sheetId="18" state="hidden" r:id="rId18"/>
    <sheet name="Fig3.2-3.3" sheetId="19" r:id="rId19"/>
    <sheet name="Fig3.4" sheetId="20" r:id="rId20"/>
    <sheet name="Fig3.5" sheetId="21" r:id="rId21"/>
  </sheets>
  <externalReferences>
    <externalReference r:id="rId24"/>
    <externalReference r:id="rId25"/>
  </externalReferences>
  <definedNames>
    <definedName name="_xlnm.Print_Area" localSheetId="9">'1999'!$A$13:$N$31</definedName>
    <definedName name="_xlnm.Print_Area" localSheetId="8">'2000'!$A$13:$N$31</definedName>
    <definedName name="_xlnm.Print_Area" localSheetId="16">'average'!$A$1:$N$19</definedName>
    <definedName name="_xlnm.Print_Area" localSheetId="2">'T3.1-3.3'!$A$1:$Z$84</definedName>
    <definedName name="_xlnm.Print_Area" localSheetId="3">'T3.4-3.5'!$A$1:$M$62</definedName>
    <definedName name="_xlnm.Print_Area" localSheetId="5">'T3.6-3.7'!$A$1:$M$81</definedName>
    <definedName name="_xlnm.Print_Area" localSheetId="6">'T3.8 '!$A$1:$H$51</definedName>
    <definedName name="_xlnm.Print_Area" localSheetId="4">'T3.8 SEcalc'!$A$1:$H$51</definedName>
    <definedName name="_xlnm.Print_Area" localSheetId="17">'Table'!$A$5:$N$21</definedName>
  </definedNames>
  <calcPr fullCalcOnLoad="1"/>
</workbook>
</file>

<file path=xl/comments19.xml><?xml version="1.0" encoding="utf-8"?>
<comments xmlns="http://schemas.openxmlformats.org/spreadsheetml/2006/main">
  <authors>
    <author>U418507</author>
  </authors>
  <commentList>
    <comment ref="F4" authorId="0">
      <text>
        <r>
          <rPr>
            <b/>
            <sz val="9"/>
            <rFont val="Tahoma"/>
            <family val="2"/>
          </rPr>
          <t>U418507:</t>
        </r>
        <r>
          <rPr>
            <sz val="9"/>
            <rFont val="Tahoma"/>
            <family val="2"/>
          </rPr>
          <t xml:space="preserve">
Changes to methodology for collecting road freight data mean previous figures are not comparable</t>
        </r>
      </text>
    </comment>
    <comment ref="F14" authorId="0">
      <text>
        <r>
          <rPr>
            <b/>
            <sz val="9"/>
            <rFont val="Tahoma"/>
            <family val="2"/>
          </rPr>
          <t>U418507:</t>
        </r>
        <r>
          <rPr>
            <sz val="9"/>
            <rFont val="Tahoma"/>
            <family val="2"/>
          </rPr>
          <t xml:space="preserve">
Changes to methodology for collecting road freight data mean previous figures are not comparable</t>
        </r>
      </text>
    </comment>
  </commentList>
</comments>
</file>

<file path=xl/comments8.xml><?xml version="1.0" encoding="utf-8"?>
<comments xmlns="http://schemas.openxmlformats.org/spreadsheetml/2006/main">
  <authors>
    <author>U418507</author>
  </authors>
  <commentList>
    <comment ref="G3" authorId="0">
      <text>
        <r>
          <rPr>
            <b/>
            <sz val="9"/>
            <rFont val="Tahoma"/>
            <family val="2"/>
          </rPr>
          <t>U418507:</t>
        </r>
        <r>
          <rPr>
            <sz val="9"/>
            <rFont val="Tahoma"/>
            <family val="2"/>
          </rPr>
          <t xml:space="preserve">
The figures for 2004 onwards are not directly comparable with earlier years, due to changes to the survey's methodology &amp; processing.</t>
        </r>
      </text>
    </comment>
    <comment ref="I3" authorId="0">
      <text>
        <r>
          <rPr>
            <b/>
            <sz val="9"/>
            <rFont val="Tahoma"/>
            <family val="2"/>
          </rPr>
          <t>U418507:</t>
        </r>
        <r>
          <rPr>
            <sz val="9"/>
            <rFont val="Tahoma"/>
            <family val="2"/>
          </rPr>
          <t xml:space="preserve">
Domestic freight estimates for 2006 to 2009 were revised on 27 October 2011</t>
        </r>
      </text>
    </comment>
  </commentList>
</comments>
</file>

<file path=xl/sharedStrings.xml><?xml version="1.0" encoding="utf-8"?>
<sst xmlns="http://schemas.openxmlformats.org/spreadsheetml/2006/main" count="1280" uniqueCount="265">
  <si>
    <t>million tonnes</t>
  </si>
  <si>
    <t xml:space="preserve">a) </t>
  </si>
  <si>
    <t>On journeys originating in Scotland</t>
  </si>
  <si>
    <t>by destination:</t>
  </si>
  <si>
    <t>Scotland</t>
  </si>
  <si>
    <t>Elsewhere in UK</t>
  </si>
  <si>
    <t>England</t>
  </si>
  <si>
    <t>Wales</t>
  </si>
  <si>
    <t>Northern Ireland</t>
  </si>
  <si>
    <t>Total elsewhere in UK</t>
  </si>
  <si>
    <t xml:space="preserve">Total </t>
  </si>
  <si>
    <t>b)</t>
  </si>
  <si>
    <t>On journeys with Scottish destinations</t>
  </si>
  <si>
    <t>by origin of journey:</t>
  </si>
  <si>
    <t>All</t>
  </si>
  <si>
    <t>Tonnes</t>
  </si>
  <si>
    <t>millions</t>
  </si>
  <si>
    <t>percentage</t>
  </si>
  <si>
    <t>Tonne-kilometres</t>
  </si>
  <si>
    <t>Goods entering</t>
  </si>
  <si>
    <t>Goods leaving</t>
  </si>
  <si>
    <t>thousand tonnes</t>
  </si>
  <si>
    <t>Origin / destination of journey</t>
  </si>
  <si>
    <t>North West</t>
  </si>
  <si>
    <t>East Midlands</t>
  </si>
  <si>
    <t>West Midlands</t>
  </si>
  <si>
    <t>South West</t>
  </si>
  <si>
    <t>Total England</t>
  </si>
  <si>
    <t>Goods</t>
  </si>
  <si>
    <t>remaining</t>
  </si>
  <si>
    <t>entering</t>
  </si>
  <si>
    <t>leaving</t>
  </si>
  <si>
    <t>in Scotland</t>
  </si>
  <si>
    <t>from rest</t>
  </si>
  <si>
    <t>for rest</t>
  </si>
  <si>
    <t>of UK</t>
  </si>
  <si>
    <t>Agricultural products and live animals</t>
  </si>
  <si>
    <t>Foodstuffs and animal fodder</t>
  </si>
  <si>
    <t>Solid mineral fuels</t>
  </si>
  <si>
    <t>Petroleum products</t>
  </si>
  <si>
    <t>Ores and mineral waste</t>
  </si>
  <si>
    <t>Metal products</t>
  </si>
  <si>
    <t>Minerals and building materials</t>
  </si>
  <si>
    <t>Fertilisers</t>
  </si>
  <si>
    <t>Chemicals</t>
  </si>
  <si>
    <t>EU countries</t>
  </si>
  <si>
    <t>Austria</t>
  </si>
  <si>
    <t>Belgium &amp; Luxembourg</t>
  </si>
  <si>
    <t>Denmark</t>
  </si>
  <si>
    <t>Finland</t>
  </si>
  <si>
    <t>-</t>
  </si>
  <si>
    <t>France</t>
  </si>
  <si>
    <t>Germany</t>
  </si>
  <si>
    <t>Greece</t>
  </si>
  <si>
    <t>Italy</t>
  </si>
  <si>
    <t>Ireland</t>
  </si>
  <si>
    <t>Netherlands</t>
  </si>
  <si>
    <t>Portugal</t>
  </si>
  <si>
    <t>Spain</t>
  </si>
  <si>
    <t>Sweden</t>
  </si>
  <si>
    <t>Total EU countries</t>
  </si>
  <si>
    <t>Other countries</t>
  </si>
  <si>
    <t>Total outwith UK</t>
  </si>
  <si>
    <t>Goods entering UK</t>
  </si>
  <si>
    <t>Goods leaving UK</t>
  </si>
  <si>
    <t>Total</t>
  </si>
  <si>
    <t>of which:</t>
  </si>
  <si>
    <t>UK</t>
  </si>
  <si>
    <t>Total for journeys outwith UK</t>
  </si>
  <si>
    <t>Journey Ended In:</t>
  </si>
  <si>
    <t>difference</t>
  </si>
  <si>
    <t>Borders</t>
  </si>
  <si>
    <t>Central</t>
  </si>
  <si>
    <t>Dumfries</t>
  </si>
  <si>
    <t>Fife</t>
  </si>
  <si>
    <t>Grampian</t>
  </si>
  <si>
    <t>Highlands</t>
  </si>
  <si>
    <t>Islands</t>
  </si>
  <si>
    <t>Lothian</t>
  </si>
  <si>
    <t>Strathclyde</t>
  </si>
  <si>
    <t>Tayside</t>
  </si>
  <si>
    <t>SCOTLAND</t>
  </si>
  <si>
    <t>Elsewhere</t>
  </si>
  <si>
    <t>TOTAL</t>
  </si>
  <si>
    <t>in UK</t>
  </si>
  <si>
    <t>Journey Started In:</t>
  </si>
  <si>
    <t>Thousand tonnes</t>
  </si>
  <si>
    <t>Total in DETR print</t>
  </si>
  <si>
    <t>_x000C_Continuing Survey</t>
  </si>
  <si>
    <t>of Road Goo</t>
  </si>
  <si>
    <t>ds Transpor</t>
  </si>
  <si>
    <t>t 1997: DETR</t>
  </si>
  <si>
    <t>: TSF4</t>
  </si>
  <si>
    <t>Page 1 of 2</t>
  </si>
  <si>
    <t>Page 2 of 2</t>
  </si>
  <si>
    <t>Chunk 1 of 2</t>
  </si>
  <si>
    <t>Chunk 2 of 2</t>
  </si>
  <si>
    <t>Origin and destina</t>
  </si>
  <si>
    <t>tion of good</t>
  </si>
  <si>
    <t>s: 1997, ('</t>
  </si>
  <si>
    <t>000 tonnes)</t>
  </si>
  <si>
    <t>------------------</t>
  </si>
  <si>
    <t>------------</t>
  </si>
  <si>
    <t>-----------</t>
  </si>
  <si>
    <t>-------------</t>
  </si>
  <si>
    <t>Scottish</t>
  </si>
  <si>
    <t>Rest of UK</t>
  </si>
  <si>
    <t>Border</t>
  </si>
  <si>
    <t>and</t>
  </si>
  <si>
    <t>Galloway</t>
  </si>
  <si>
    <t>Origin county</t>
  </si>
  <si>
    <t>Destination</t>
  </si>
  <si>
    <t>Des</t>
  </si>
  <si>
    <t>tination cou</t>
  </si>
  <si>
    <t>nty</t>
  </si>
  <si>
    <t>county</t>
  </si>
  <si>
    <t>Central Scotland</t>
  </si>
  <si>
    <t>Dumfries and</t>
  </si>
  <si>
    <t>Scottish Islands</t>
  </si>
  <si>
    <t>of Road Go</t>
  </si>
  <si>
    <t>ods Transpor</t>
  </si>
  <si>
    <t>t 1996: DETR</t>
  </si>
  <si>
    <t>tion of goo</t>
  </si>
  <si>
    <t>ds: 1996, ('</t>
  </si>
  <si>
    <t>t 1995: DETR</t>
  </si>
  <si>
    <t>ds: 1995, ('</t>
  </si>
  <si>
    <t>t 1994: DETR</t>
  </si>
  <si>
    <t>ds: 1994, ('</t>
  </si>
  <si>
    <t>t 1993: DETR</t>
  </si>
  <si>
    <t>s: 1993, ('</t>
  </si>
  <si>
    <t>Dumfries and Galloway</t>
  </si>
  <si>
    <t>s: 1998, ('</t>
  </si>
  <si>
    <t>t 1998: DETR</t>
  </si>
  <si>
    <t>North East</t>
  </si>
  <si>
    <t>Yorkshire &amp; the Humber</t>
  </si>
  <si>
    <t>London</t>
  </si>
  <si>
    <t>South East</t>
  </si>
  <si>
    <t xml:space="preserve">Groupage 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</si>
  <si>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</si>
  <si>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</si>
  <si>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</si>
  <si>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</si>
  <si>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Journey Ended in:</t>
  </si>
  <si>
    <r>
      <t xml:space="preserve"> with U.K. origins and destinations which either </t>
    </r>
    <r>
      <rPr>
        <b/>
        <u val="single"/>
        <sz val="14"/>
        <rFont val="Arial"/>
        <family val="2"/>
      </rPr>
      <t>started</t>
    </r>
    <r>
      <rPr>
        <b/>
        <sz val="14"/>
        <rFont val="Arial"/>
        <family val="2"/>
      </rPr>
      <t xml:space="preserve"> or </t>
    </r>
    <r>
      <rPr>
        <b/>
        <u val="single"/>
        <sz val="14"/>
        <rFont val="Arial"/>
        <family val="2"/>
      </rPr>
      <t>ended</t>
    </r>
    <r>
      <rPr>
        <b/>
        <sz val="14"/>
        <rFont val="Arial"/>
        <family val="2"/>
      </rPr>
      <t xml:space="preserve"> in Scotland</t>
    </r>
  </si>
  <si>
    <t>Total all commodities</t>
  </si>
  <si>
    <t xml:space="preserve">East </t>
  </si>
  <si>
    <t>Leather and textiles</t>
  </si>
  <si>
    <t xml:space="preserve">Freight lifted by UK HGVs per year 1999:  Journeys </t>
  </si>
  <si>
    <t>Destination county</t>
  </si>
  <si>
    <t>Rest of</t>
  </si>
  <si>
    <t>Origin and destination of goods</t>
  </si>
  <si>
    <t>Miscellaneous</t>
  </si>
  <si>
    <t>Dumfries &amp; Galloway</t>
  </si>
  <si>
    <t>Dumfries &amp;</t>
  </si>
  <si>
    <t>N/A</t>
  </si>
  <si>
    <t>Also note that sheets for the previous years are hidden</t>
  </si>
  <si>
    <t>This is currently the average for years 1995 to 1999</t>
  </si>
  <si>
    <t>million tonne-kilometres</t>
  </si>
  <si>
    <t xml:space="preserve">Freight lifted by UK HGVs per year 2000:  Journeys </t>
  </si>
  <si>
    <t>n/a</t>
  </si>
  <si>
    <r>
      <t>Table 3.8</t>
    </r>
    <r>
      <rPr>
        <b/>
        <sz val="14"/>
        <rFont val="Arial"/>
        <family val="2"/>
      </rPr>
      <t xml:space="preserve">  Average Freight lifted by UK HGVs per year (1996-2000):  Journeys </t>
    </r>
  </si>
  <si>
    <t>..</t>
  </si>
  <si>
    <t>(Table 3.8 Continued)</t>
  </si>
  <si>
    <t>&gt;500</t>
  </si>
  <si>
    <t>&gt;25-</t>
  </si>
  <si>
    <t>&gt; 50-</t>
  </si>
  <si>
    <t>&gt;100-</t>
  </si>
  <si>
    <t>&gt;150-</t>
  </si>
  <si>
    <t>&gt;200-</t>
  </si>
  <si>
    <t>&gt;300-</t>
  </si>
  <si>
    <t>&gt;400-</t>
  </si>
  <si>
    <t xml:space="preserve"> </t>
  </si>
  <si>
    <t>c)</t>
  </si>
  <si>
    <t xml:space="preserve">Road freight moved by UK HGVs on journeys originating in Scotland </t>
  </si>
  <si>
    <t>volume</t>
  </si>
  <si>
    <t>Road freight intensity</t>
  </si>
  <si>
    <t xml:space="preserve">Length of haul (kilometres) </t>
  </si>
  <si>
    <t>&gt;0-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</si>
  <si>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</si>
  <si>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</si>
  <si>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</si>
  <si>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</si>
  <si>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</si>
  <si>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</si>
  <si>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</si>
  <si>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</si>
  <si>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Slovakia</t>
  </si>
  <si>
    <t>Slovenia</t>
  </si>
  <si>
    <t>1. The 'Outwith UK' figures include an element of doublecounting as figures include both the domestic and international legs of the journey.</t>
  </si>
  <si>
    <t>Machinery, transport equipment</t>
  </si>
  <si>
    <t xml:space="preserve">Machinery, transport equipment </t>
  </si>
  <si>
    <t>thousand tonne kms</t>
  </si>
  <si>
    <t>million tonne kms</t>
  </si>
  <si>
    <t>2. Due to changes in the methodology and processing system used by the Department for Transport, 2004 and post-2004 figures are not comparable with pre-2004 figures. These figures</t>
  </si>
  <si>
    <t xml:space="preserve">1. These figures include vehicles travelling between Northern Ireland and Ireland, so are higher than those </t>
  </si>
  <si>
    <t>Index: 2004 = 100</t>
  </si>
  <si>
    <t>index, 2004 = 100</t>
  </si>
  <si>
    <t xml:space="preserve">     include goods lifted by Northern Irish-based HGVs, so are slightly higher than those appearing in DfT's Road Freight Statisics.</t>
  </si>
  <si>
    <r>
      <t>Scottish Gross Domestic Product (Gross Value Added for all industries)</t>
    </r>
    <r>
      <rPr>
        <vertAlign val="superscript"/>
        <sz val="12"/>
        <rFont val="Arial"/>
        <family val="2"/>
      </rPr>
      <t xml:space="preserve">1 </t>
    </r>
  </si>
  <si>
    <t>The road freight intensity of the Scottish economy - an index of the ratio of the index of road freight tonne-kilometres to the index of Gross Domestic Product</t>
  </si>
  <si>
    <t xml:space="preserve">    appearing in DfT's Road Freight Statisics</t>
  </si>
  <si>
    <t>Journey Ended In</t>
  </si>
  <si>
    <t>Journey Ended in</t>
  </si>
  <si>
    <r>
      <t>Outwith UK</t>
    </r>
    <r>
      <rPr>
        <vertAlign val="superscript"/>
        <sz val="12"/>
        <rFont val="Arial"/>
        <family val="2"/>
      </rPr>
      <t>1,3</t>
    </r>
  </si>
  <si>
    <r>
      <t xml:space="preserve">Outwith UK </t>
    </r>
    <r>
      <rPr>
        <vertAlign val="superscript"/>
        <sz val="12"/>
        <rFont val="Arial"/>
        <family val="2"/>
      </rPr>
      <t>2</t>
    </r>
  </si>
  <si>
    <t>* = Sample too small for a reliable estimate</t>
  </si>
  <si>
    <t>*</t>
  </si>
  <si>
    <r>
      <t xml:space="preserve">Note: GDP figures available table 7 here </t>
    </r>
    <r>
      <rPr>
        <b/>
        <sz val="10"/>
        <color indexed="12"/>
        <rFont val="Arial"/>
        <family val="2"/>
      </rPr>
      <t>http://www.scotland.gov.uk/Topics/Statistics/Browse/Economy/GDP/Download</t>
    </r>
  </si>
  <si>
    <t>Index: 2007 = 100</t>
  </si>
  <si>
    <t>Index: 2004=100</t>
  </si>
  <si>
    <r>
      <t>Table 3.1  Goods lifted by UK HGVs by origin and destination of journey</t>
    </r>
    <r>
      <rPr>
        <b/>
        <vertAlign val="superscript"/>
        <sz val="12"/>
        <rFont val="Arial"/>
        <family val="2"/>
      </rPr>
      <t xml:space="preserve"> 2   </t>
    </r>
  </si>
  <si>
    <t xml:space="preserve">Table 3.3  Goods moved by UK HGVs by destination, and the economy's road freight intensity  </t>
  </si>
  <si>
    <t>Table 3.4     Goods lifted or moved by UK HGVs, entering or leaving Scotland, to or</t>
  </si>
  <si>
    <t xml:space="preserve">Table 3.5 Goods lifted or moved by UK HGVs, for journeys within the UK with a Scottish </t>
  </si>
  <si>
    <t xml:space="preserve">Table 3.6    Goods lifted or moved by UK HGVs, entering or leaving Scotland, to or from  </t>
  </si>
  <si>
    <t>Table 3.7   Goods lifted or moved by UK HGVs, for journeys entering or leaving the UK</t>
  </si>
  <si>
    <r>
      <t xml:space="preserve"> with U.K. origins and destinations which either  </t>
    </r>
    <r>
      <rPr>
        <b/>
        <u val="single"/>
        <sz val="12"/>
        <rFont val="Arial"/>
        <family val="2"/>
      </rPr>
      <t>started</t>
    </r>
    <r>
      <rPr>
        <b/>
        <sz val="12"/>
        <rFont val="Arial"/>
        <family val="2"/>
      </rPr>
      <t xml:space="preserve">  or </t>
    </r>
    <r>
      <rPr>
        <b/>
        <u val="single"/>
        <sz val="12"/>
        <rFont val="Arial"/>
        <family val="2"/>
      </rPr>
      <t>ended</t>
    </r>
    <r>
      <rPr>
        <b/>
        <sz val="12"/>
        <rFont val="Arial"/>
        <family val="2"/>
      </rPr>
      <t xml:space="preserve"> in Scotland</t>
    </r>
  </si>
  <si>
    <t>Table 3.8 Continued…</t>
  </si>
  <si>
    <t>Table 3.2  Goods lifted by UK HGVs in Scotland, with destinations within the UK, by length of haul, 2010</t>
  </si>
  <si>
    <t>Narrow this row to hide the figures when updated.</t>
  </si>
  <si>
    <t>origin or destination, by commodity, 2010</t>
  </si>
  <si>
    <t>from rest of UK, by origins and destinations of journeys, 2010</t>
  </si>
  <si>
    <t>outwith UK, by origins and destinations of journeys, 2010</t>
  </si>
  <si>
    <r>
      <t xml:space="preserve">by commodity, 2010 </t>
    </r>
    <r>
      <rPr>
        <b/>
        <vertAlign val="superscript"/>
        <sz val="12"/>
        <rFont val="Arial"/>
        <family val="2"/>
      </rPr>
      <t xml:space="preserve">1   </t>
    </r>
  </si>
  <si>
    <t xml:space="preserve">Table 3.8  Average Freight lifted by UK HGVs per year (2006-2010):  Journeys </t>
  </si>
  <si>
    <r>
      <t xml:space="preserve">2006 </t>
    </r>
    <r>
      <rPr>
        <b/>
        <vertAlign val="superscript"/>
        <sz val="12"/>
        <rFont val="Arial"/>
        <family val="2"/>
      </rPr>
      <t>3</t>
    </r>
  </si>
  <si>
    <r>
      <t xml:space="preserve">2007 </t>
    </r>
    <r>
      <rPr>
        <b/>
        <vertAlign val="superscript"/>
        <sz val="12"/>
        <rFont val="Arial"/>
        <family val="2"/>
      </rPr>
      <t>3</t>
    </r>
  </si>
  <si>
    <r>
      <t xml:space="preserve">2008 </t>
    </r>
    <r>
      <rPr>
        <b/>
        <vertAlign val="superscript"/>
        <sz val="12"/>
        <rFont val="Arial"/>
        <family val="2"/>
      </rPr>
      <t>3</t>
    </r>
  </si>
  <si>
    <r>
      <t xml:space="preserve">2009 </t>
    </r>
    <r>
      <rPr>
        <b/>
        <vertAlign val="superscript"/>
        <sz val="12"/>
        <rFont val="Arial"/>
        <family val="2"/>
      </rPr>
      <t>3</t>
    </r>
  </si>
  <si>
    <t>3.  Domestic freight estimates for 2006 to 2009 were revised on 27 October 2011</t>
  </si>
  <si>
    <r>
      <t xml:space="preserve">1.  Scottish GDP figures are as published </t>
    </r>
    <r>
      <rPr>
        <b/>
        <sz val="10"/>
        <rFont val="Arial"/>
        <family val="0"/>
      </rPr>
      <t>19 October 2011</t>
    </r>
    <r>
      <rPr>
        <sz val="10"/>
        <rFont val="Arial"/>
        <family val="2"/>
      </rPr>
      <t>.</t>
    </r>
  </si>
  <si>
    <t>All Freight - million tonnes</t>
  </si>
  <si>
    <t>Leaving Scotland for UK and EU</t>
  </si>
  <si>
    <t>To elsewhere in UK</t>
  </si>
  <si>
    <t>Outwith UK</t>
  </si>
  <si>
    <t>Entering Scotland from UK and EU</t>
  </si>
  <si>
    <t>From elsewhere in UK</t>
  </si>
  <si>
    <t>Remaining in Scotland:</t>
  </si>
  <si>
    <r>
      <t xml:space="preserve">Table H2 a) </t>
    </r>
    <r>
      <rPr>
        <sz val="12"/>
        <rFont val="Arial"/>
        <family val="2"/>
      </rPr>
      <t xml:space="preserve">  Summary of freight traffic</t>
    </r>
  </si>
  <si>
    <t>Freight Lifted by Mode in Scotland (by Million Tonnes)</t>
  </si>
  <si>
    <t>Road</t>
  </si>
  <si>
    <t>Rail</t>
  </si>
  <si>
    <t>Coastwise traffic</t>
  </si>
  <si>
    <t>Inland waterway</t>
  </si>
  <si>
    <t>Pipelines</t>
  </si>
  <si>
    <r>
      <t xml:space="preserve">Table H2 b) </t>
    </r>
    <r>
      <rPr>
        <sz val="12"/>
        <rFont val="Arial"/>
        <family val="2"/>
      </rPr>
      <t xml:space="preserve"> Summary of freight traffic</t>
    </r>
  </si>
  <si>
    <t>Freight Moved by Mode in Scotland (by Million Tonne Kilometres)</t>
  </si>
  <si>
    <t>Coastwise shipping</t>
  </si>
  <si>
    <t xml:space="preserve">Inland waterway </t>
  </si>
  <si>
    <t>%</t>
  </si>
  <si>
    <t>Tonne KMs</t>
  </si>
  <si>
    <t>Freight moved by mode - 2010</t>
  </si>
  <si>
    <r>
      <t xml:space="preserve">Freight transport: modal shares </t>
    </r>
    <r>
      <rPr>
        <sz val="12"/>
        <rFont val="Arial"/>
        <family val="2"/>
      </rPr>
      <t>(% of total tonne-kms)</t>
    </r>
  </si>
  <si>
    <t>Pipeline</t>
  </si>
  <si>
    <t>SCOT</t>
  </si>
  <si>
    <t>EU-27</t>
  </si>
  <si>
    <t xml:space="preserve">           EU</t>
  </si>
  <si>
    <t>Road:   UK</t>
  </si>
  <si>
    <t xml:space="preserve">            EU</t>
  </si>
  <si>
    <t>Water: UK</t>
  </si>
  <si>
    <t>1. Financial years e.g. 2006-07</t>
  </si>
  <si>
    <t>Total these modes: UK</t>
  </si>
  <si>
    <t>Tonnage of freight entering Scotland from elsewhere in UK or EU for every tonne of freight leaving Scotland for UK or EU</t>
  </si>
  <si>
    <r>
      <t xml:space="preserve">Rail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:    UK</t>
    </r>
  </si>
  <si>
    <t xml:space="preserve">                                  EU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</si>
</sst>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*;0"/>
    <numFmt numFmtId="166" formatCode="#,##0.0"/>
    <numFmt numFmtId="167" formatCode="_-* #,##0_-;\-* #,##0_-;_-* &quot;-&quot;??_-;_-@_-"/>
    <numFmt numFmtId="168" formatCode="0.000"/>
    <numFmt numFmtId="169" formatCode="0.0000"/>
    <numFmt numFmtId="170" formatCode="0.00000000"/>
    <numFmt numFmtId="171" formatCode="0.0000000"/>
    <numFmt numFmtId="172" formatCode="0.000000"/>
    <numFmt numFmtId="173" formatCode="0.00000"/>
    <numFmt numFmtId="174" formatCode="0.000000000"/>
    <numFmt numFmtId="175" formatCode="0.0000000000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_-;\-* #,##0.0_-;_-* &quot;-&quot;??_-;_-@_-"/>
    <numFmt numFmtId="180" formatCode="#,##0.000"/>
    <numFmt numFmtId="181" formatCode="General_)"/>
    <numFmt numFmtId="182" formatCode="_-* #,##0.0_-;\-* #,##0.0_-;_-* &quot;-&quot;?_-;_-@_-"/>
    <numFmt numFmtId="183" formatCode="#,##0.0_ ;\-#,##0.0\ "/>
  </numFmts>
  <fonts count="8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i/>
      <sz val="10"/>
      <color indexed="48"/>
      <name val="Arial"/>
      <family val="2"/>
    </font>
    <font>
      <i/>
      <sz val="12"/>
      <color indexed="48"/>
      <name val="Arial"/>
      <family val="2"/>
    </font>
    <font>
      <sz val="10"/>
      <color indexed="48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i/>
      <sz val="12"/>
      <color indexed="56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sz val="12"/>
      <name val="Arial MT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 MT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8.25"/>
      <color indexed="8"/>
      <name val="Calibri"/>
      <family val="0"/>
    </font>
    <font>
      <b/>
      <sz val="12"/>
      <color indexed="8"/>
      <name val="Calibri"/>
      <family val="0"/>
    </font>
    <font>
      <i/>
      <sz val="11"/>
      <color indexed="8"/>
      <name val="Calibri"/>
      <family val="0"/>
    </font>
    <font>
      <sz val="9"/>
      <color indexed="8"/>
      <name val="Calibri"/>
      <family val="0"/>
    </font>
    <font>
      <sz val="12"/>
      <color indexed="8"/>
      <name val="Arial"/>
      <family val="0"/>
    </font>
    <font>
      <i/>
      <sz val="12"/>
      <color indexed="8"/>
      <name val="Calibri"/>
      <family val="0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9.2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12"/>
      <color indexed="8"/>
      <name val="Calibri"/>
      <family val="0"/>
    </font>
    <font>
      <b/>
      <sz val="11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 applyNumberFormat="0" applyFill="0" applyBorder="0" applyAlignment="0" applyProtection="0"/>
    <xf numFmtId="181" fontId="3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1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2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Alignment="1">
      <alignment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3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3" fillId="0" borderId="0" xfId="0" applyFont="1" applyAlignment="1" quotePrefix="1">
      <alignment horizontal="left"/>
    </xf>
    <xf numFmtId="0" fontId="18" fillId="0" borderId="0" xfId="0" applyFont="1" applyAlignment="1" quotePrefix="1">
      <alignment horizontal="left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Alignment="1">
      <alignment horizontal="left" indent="1"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41" fontId="10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Continuous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Continuous"/>
    </xf>
    <xf numFmtId="41" fontId="7" fillId="0" borderId="1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4" xfId="0" applyFill="1" applyBorder="1" applyAlignment="1">
      <alignment/>
    </xf>
    <xf numFmtId="167" fontId="0" fillId="0" borderId="0" xfId="0" applyNumberFormat="1" applyAlignment="1">
      <alignment/>
    </xf>
    <xf numFmtId="3" fontId="2" fillId="0" borderId="0" xfId="0" applyNumberFormat="1" applyFont="1" applyFill="1" applyAlignment="1">
      <alignment horizontal="right"/>
    </xf>
    <xf numFmtId="0" fontId="18" fillId="0" borderId="0" xfId="0" applyFont="1" applyAlignment="1">
      <alignment horizontal="right"/>
    </xf>
    <xf numFmtId="0" fontId="18" fillId="0" borderId="14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0" xfId="0" applyFont="1" applyFill="1" applyAlignment="1">
      <alignment/>
    </xf>
    <xf numFmtId="164" fontId="7" fillId="0" borderId="14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14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164" fontId="7" fillId="0" borderId="13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 quotePrefix="1">
      <alignment horizontal="right"/>
    </xf>
    <xf numFmtId="0" fontId="5" fillId="0" borderId="15" xfId="0" applyFont="1" applyBorder="1" applyAlignment="1" quotePrefix="1">
      <alignment horizontal="right"/>
    </xf>
    <xf numFmtId="0" fontId="7" fillId="0" borderId="17" xfId="0" applyFont="1" applyBorder="1" applyAlignment="1">
      <alignment/>
    </xf>
    <xf numFmtId="164" fontId="7" fillId="0" borderId="17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0" fontId="5" fillId="0" borderId="0" xfId="0" applyFont="1" applyAlignment="1" quotePrefix="1">
      <alignment horizontal="left" vertical="center"/>
    </xf>
    <xf numFmtId="0" fontId="5" fillId="0" borderId="0" xfId="0" applyFont="1" applyBorder="1" applyAlignment="1">
      <alignment/>
    </xf>
    <xf numFmtId="1" fontId="23" fillId="0" borderId="0" xfId="0" applyNumberFormat="1" applyFont="1" applyFill="1" applyAlignment="1">
      <alignment/>
    </xf>
    <xf numFmtId="0" fontId="7" fillId="0" borderId="19" xfId="0" applyFont="1" applyBorder="1" applyAlignment="1" quotePrefix="1">
      <alignment horizontal="left" vertical="center"/>
    </xf>
    <xf numFmtId="0" fontId="7" fillId="0" borderId="19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18" fillId="0" borderId="17" xfId="0" applyFont="1" applyBorder="1" applyAlignment="1">
      <alignment/>
    </xf>
    <xf numFmtId="1" fontId="23" fillId="0" borderId="17" xfId="0" applyNumberFormat="1" applyFont="1" applyBorder="1" applyAlignment="1">
      <alignment/>
    </xf>
    <xf numFmtId="0" fontId="7" fillId="0" borderId="15" xfId="0" applyFont="1" applyBorder="1" applyAlignment="1">
      <alignment/>
    </xf>
    <xf numFmtId="167" fontId="7" fillId="0" borderId="0" xfId="42" applyNumberFormat="1" applyFont="1" applyFill="1" applyAlignment="1">
      <alignment/>
    </xf>
    <xf numFmtId="167" fontId="7" fillId="0" borderId="13" xfId="42" applyNumberFormat="1" applyFont="1" applyFill="1" applyBorder="1" applyAlignment="1">
      <alignment/>
    </xf>
    <xf numFmtId="167" fontId="7" fillId="0" borderId="0" xfId="42" applyNumberFormat="1" applyFont="1" applyFill="1" applyBorder="1" applyAlignment="1">
      <alignment/>
    </xf>
    <xf numFmtId="167" fontId="7" fillId="0" borderId="0" xfId="42" applyNumberFormat="1" applyFont="1" applyAlignment="1">
      <alignment/>
    </xf>
    <xf numFmtId="167" fontId="18" fillId="0" borderId="0" xfId="42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167" fontId="7" fillId="0" borderId="0" xfId="0" applyNumberFormat="1" applyFont="1" applyAlignment="1">
      <alignment/>
    </xf>
    <xf numFmtId="167" fontId="10" fillId="0" borderId="0" xfId="42" applyNumberFormat="1" applyFont="1" applyFill="1" applyAlignment="1">
      <alignment/>
    </xf>
    <xf numFmtId="167" fontId="10" fillId="0" borderId="0" xfId="42" applyNumberFormat="1" applyFont="1" applyFill="1" applyBorder="1" applyAlignment="1">
      <alignment/>
    </xf>
    <xf numFmtId="179" fontId="10" fillId="0" borderId="0" xfId="42" applyNumberFormat="1" applyFont="1" applyFill="1" applyBorder="1" applyAlignment="1">
      <alignment/>
    </xf>
    <xf numFmtId="179" fontId="10" fillId="0" borderId="0" xfId="0" applyNumberFormat="1" applyFont="1" applyAlignment="1">
      <alignment/>
    </xf>
    <xf numFmtId="0" fontId="24" fillId="0" borderId="0" xfId="0" applyFont="1" applyAlignment="1" quotePrefix="1">
      <alignment horizontal="left"/>
    </xf>
    <xf numFmtId="0" fontId="7" fillId="0" borderId="19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17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0" fillId="0" borderId="17" xfId="0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60" applyFont="1">
      <alignment/>
      <protection/>
    </xf>
    <xf numFmtId="167" fontId="7" fillId="0" borderId="0" xfId="42" applyNumberFormat="1" applyFont="1" applyFill="1" applyAlignment="1">
      <alignment horizontal="right"/>
    </xf>
    <xf numFmtId="167" fontId="7" fillId="0" borderId="17" xfId="42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 vertical="center"/>
    </xf>
    <xf numFmtId="0" fontId="5" fillId="0" borderId="0" xfId="0" applyFont="1" applyBorder="1" applyAlignment="1" quotePrefix="1">
      <alignment horizontal="left"/>
    </xf>
    <xf numFmtId="1" fontId="7" fillId="0" borderId="0" xfId="0" applyNumberFormat="1" applyFont="1" applyFill="1" applyAlignment="1">
      <alignment horizontal="right"/>
    </xf>
    <xf numFmtId="1" fontId="25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 quotePrefix="1">
      <alignment horizontal="left"/>
    </xf>
    <xf numFmtId="1" fontId="7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3" fontId="26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26" fillId="0" borderId="0" xfId="0" applyNumberFormat="1" applyFont="1" applyAlignment="1">
      <alignment horizontal="center"/>
    </xf>
    <xf numFmtId="3" fontId="26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7" fillId="0" borderId="21" xfId="0" applyFont="1" applyBorder="1" applyAlignment="1">
      <alignment horizontal="centerContinuous"/>
    </xf>
    <xf numFmtId="41" fontId="7" fillId="0" borderId="17" xfId="0" applyNumberFormat="1" applyFont="1" applyFill="1" applyBorder="1" applyAlignment="1">
      <alignment/>
    </xf>
    <xf numFmtId="41" fontId="7" fillId="0" borderId="21" xfId="0" applyNumberFormat="1" applyFont="1" applyBorder="1" applyAlignment="1">
      <alignment/>
    </xf>
    <xf numFmtId="41" fontId="7" fillId="0" borderId="1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5" fillId="0" borderId="15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0" fontId="5" fillId="0" borderId="15" xfId="0" applyFont="1" applyBorder="1" applyAlignment="1" quotePrefix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16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8" fillId="0" borderId="0" xfId="0" applyFont="1" applyAlignment="1" quotePrefix="1">
      <alignment horizontal="left"/>
    </xf>
    <xf numFmtId="0" fontId="12" fillId="0" borderId="0" xfId="0" applyFont="1" applyBorder="1" applyAlignment="1" quotePrefix="1">
      <alignment horizontal="left"/>
    </xf>
    <xf numFmtId="0" fontId="5" fillId="0" borderId="22" xfId="0" applyFont="1" applyBorder="1" applyAlignment="1">
      <alignment/>
    </xf>
    <xf numFmtId="0" fontId="18" fillId="0" borderId="13" xfId="0" applyFont="1" applyBorder="1" applyAlignment="1">
      <alignment horizontal="right"/>
    </xf>
    <xf numFmtId="179" fontId="10" fillId="0" borderId="14" xfId="42" applyNumberFormat="1" applyFont="1" applyFill="1" applyBorder="1" applyAlignment="1">
      <alignment/>
    </xf>
    <xf numFmtId="0" fontId="12" fillId="0" borderId="0" xfId="0" applyFont="1" applyAlignment="1">
      <alignment/>
    </xf>
    <xf numFmtId="167" fontId="10" fillId="0" borderId="14" xfId="42" applyNumberFormat="1" applyFont="1" applyFill="1" applyBorder="1" applyAlignment="1">
      <alignment/>
    </xf>
    <xf numFmtId="164" fontId="7" fillId="0" borderId="1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67" fontId="7" fillId="0" borderId="0" xfId="42" applyNumberFormat="1" applyFont="1" applyFill="1" applyBorder="1" applyAlignment="1">
      <alignment horizontal="right"/>
    </xf>
    <xf numFmtId="167" fontId="7" fillId="0" borderId="13" xfId="42" applyNumberFormat="1" applyFont="1" applyFill="1" applyBorder="1" applyAlignment="1">
      <alignment horizontal="right"/>
    </xf>
    <xf numFmtId="167" fontId="7" fillId="0" borderId="21" xfId="42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7" xfId="0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41" fontId="7" fillId="0" borderId="17" xfId="0" applyNumberFormat="1" applyFont="1" applyFill="1" applyBorder="1" applyAlignment="1">
      <alignment horizontal="right"/>
    </xf>
    <xf numFmtId="1" fontId="2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179" fontId="30" fillId="0" borderId="0" xfId="0" applyNumberFormat="1" applyFont="1" applyFill="1" applyAlignment="1">
      <alignment/>
    </xf>
    <xf numFmtId="179" fontId="30" fillId="0" borderId="0" xfId="0" applyNumberFormat="1" applyFont="1" applyFill="1" applyBorder="1" applyAlignment="1">
      <alignment/>
    </xf>
    <xf numFmtId="179" fontId="10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179" fontId="10" fillId="0" borderId="0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0" fontId="7" fillId="0" borderId="0" xfId="58" applyFont="1" applyAlignment="1">
      <alignment/>
    </xf>
    <xf numFmtId="0" fontId="5" fillId="0" borderId="15" xfId="58" applyFont="1" applyBorder="1" applyAlignment="1">
      <alignment horizontal="right"/>
    </xf>
    <xf numFmtId="3" fontId="7" fillId="0" borderId="0" xfId="58" applyNumberFormat="1" applyFont="1" applyAlignment="1">
      <alignment/>
    </xf>
    <xf numFmtId="3" fontId="7" fillId="33" borderId="17" xfId="0" applyNumberFormat="1" applyFont="1" applyFill="1" applyBorder="1" applyAlignment="1">
      <alignment horizontal="right"/>
    </xf>
    <xf numFmtId="1" fontId="7" fillId="0" borderId="17" xfId="0" applyNumberFormat="1" applyFont="1" applyFill="1" applyBorder="1" applyAlignment="1">
      <alignment horizontal="right"/>
    </xf>
    <xf numFmtId="1" fontId="7" fillId="33" borderId="1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right"/>
    </xf>
    <xf numFmtId="0" fontId="0" fillId="0" borderId="0" xfId="0" applyFont="1" applyAlignment="1">
      <alignment/>
    </xf>
    <xf numFmtId="181" fontId="5" fillId="34" borderId="0" xfId="59" applyFont="1" applyFill="1" applyBorder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2" fontId="7" fillId="34" borderId="24" xfId="59" applyNumberFormat="1" applyFont="1" applyFill="1" applyBorder="1" applyAlignment="1">
      <alignment horizontal="center"/>
      <protection/>
    </xf>
    <xf numFmtId="2" fontId="7" fillId="34" borderId="19" xfId="59" applyNumberFormat="1" applyFont="1" applyFill="1" applyBorder="1" applyAlignment="1">
      <alignment horizontal="center"/>
      <protection/>
    </xf>
    <xf numFmtId="2" fontId="7" fillId="34" borderId="20" xfId="59" applyNumberFormat="1" applyFont="1" applyFill="1" applyBorder="1" applyAlignment="1">
      <alignment horizontal="center"/>
      <protection/>
    </xf>
    <xf numFmtId="0" fontId="7" fillId="0" borderId="25" xfId="0" applyFont="1" applyBorder="1" applyAlignment="1">
      <alignment/>
    </xf>
    <xf numFmtId="2" fontId="7" fillId="34" borderId="18" xfId="59" applyNumberFormat="1" applyFont="1" applyFill="1" applyBorder="1" applyAlignment="1">
      <alignment horizontal="center"/>
      <protection/>
    </xf>
    <xf numFmtId="2" fontId="7" fillId="34" borderId="17" xfId="59" applyNumberFormat="1" applyFont="1" applyFill="1" applyBorder="1" applyAlignment="1">
      <alignment horizontal="center"/>
      <protection/>
    </xf>
    <xf numFmtId="2" fontId="7" fillId="34" borderId="21" xfId="59" applyNumberFormat="1" applyFont="1" applyFill="1" applyBorder="1" applyAlignment="1">
      <alignment horizontal="center"/>
      <protection/>
    </xf>
    <xf numFmtId="0" fontId="7" fillId="0" borderId="23" xfId="0" applyFont="1" applyBorder="1" applyAlignment="1" quotePrefix="1">
      <alignment/>
    </xf>
    <xf numFmtId="164" fontId="7" fillId="0" borderId="0" xfId="0" applyNumberFormat="1" applyFont="1" applyFill="1" applyBorder="1" applyAlignment="1">
      <alignment/>
    </xf>
    <xf numFmtId="0" fontId="5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27" xfId="0" applyNumberFormat="1" applyFont="1" applyBorder="1" applyAlignment="1">
      <alignment/>
    </xf>
    <xf numFmtId="9" fontId="7" fillId="0" borderId="27" xfId="63" applyFont="1" applyBorder="1" applyAlignment="1">
      <alignment/>
    </xf>
    <xf numFmtId="2" fontId="7" fillId="0" borderId="25" xfId="0" applyNumberFormat="1" applyFont="1" applyBorder="1" applyAlignment="1">
      <alignment/>
    </xf>
    <xf numFmtId="9" fontId="7" fillId="0" borderId="25" xfId="63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5" xfId="0" applyFont="1" applyBorder="1" applyAlignment="1">
      <alignment/>
    </xf>
    <xf numFmtId="1" fontId="7" fillId="0" borderId="27" xfId="0" applyNumberFormat="1" applyFont="1" applyBorder="1" applyAlignment="1">
      <alignment/>
    </xf>
    <xf numFmtId="1" fontId="7" fillId="0" borderId="25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7" fillId="0" borderId="26" xfId="0" applyFont="1" applyBorder="1" applyAlignment="1">
      <alignment/>
    </xf>
    <xf numFmtId="166" fontId="7" fillId="34" borderId="26" xfId="59" applyNumberFormat="1" applyFont="1" applyFill="1" applyBorder="1" applyAlignment="1">
      <alignment horizontal="center"/>
      <protection/>
    </xf>
    <xf numFmtId="4" fontId="7" fillId="34" borderId="26" xfId="59" applyNumberFormat="1" applyFont="1" applyFill="1" applyBorder="1" applyAlignment="1">
      <alignment horizontal="center"/>
      <protection/>
    </xf>
    <xf numFmtId="181" fontId="7" fillId="34" borderId="26" xfId="59" applyFont="1" applyFill="1" applyBorder="1" applyAlignment="1">
      <alignment horizontal="left"/>
      <protection/>
    </xf>
    <xf numFmtId="166" fontId="7" fillId="0" borderId="0" xfId="0" applyNumberFormat="1" applyFont="1" applyAlignment="1">
      <alignment/>
    </xf>
    <xf numFmtId="3" fontId="7" fillId="34" borderId="26" xfId="59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181" fontId="34" fillId="34" borderId="26" xfId="59" applyFont="1" applyFill="1" applyBorder="1">
      <alignment/>
      <protection/>
    </xf>
    <xf numFmtId="2" fontId="7" fillId="34" borderId="26" xfId="59" applyNumberFormat="1" applyFont="1" applyFill="1" applyBorder="1" applyAlignment="1">
      <alignment horizontal="center"/>
      <protection/>
    </xf>
    <xf numFmtId="181" fontId="34" fillId="34" borderId="23" xfId="59" applyFont="1" applyFill="1" applyBorder="1">
      <alignment/>
      <protection/>
    </xf>
    <xf numFmtId="181" fontId="34" fillId="34" borderId="19" xfId="59" applyFont="1" applyFill="1" applyBorder="1">
      <alignment/>
      <protection/>
    </xf>
    <xf numFmtId="181" fontId="34" fillId="34" borderId="22" xfId="59" applyFont="1" applyFill="1" applyBorder="1">
      <alignment/>
      <protection/>
    </xf>
    <xf numFmtId="181" fontId="37" fillId="34" borderId="19" xfId="59" applyFont="1" applyFill="1" applyBorder="1">
      <alignment/>
      <protection/>
    </xf>
    <xf numFmtId="181" fontId="34" fillId="34" borderId="15" xfId="59" applyFont="1" applyFill="1" applyBorder="1">
      <alignment/>
      <protection/>
    </xf>
    <xf numFmtId="181" fontId="37" fillId="34" borderId="0" xfId="59" applyFont="1" applyFill="1" applyBorder="1">
      <alignment/>
      <protection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3.1 to 3.5 2010" xfId="58"/>
    <cellStyle name="Normal_Chapter_Summary" xfId="59"/>
    <cellStyle name="Normal_SCOTLAND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0275"/>
          <c:w val="0.81425"/>
          <c:h val="0.85125"/>
        </c:manualLayout>
      </c:layout>
      <c:lineChart>
        <c:grouping val="standard"/>
        <c:varyColors val="0"/>
        <c:ser>
          <c:idx val="0"/>
          <c:order val="0"/>
          <c:tx>
            <c:v>Remaining in Scotland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'Fig3.1'!$C$3:$M$3</c:f>
              <c:numCache/>
            </c:numRef>
          </c:cat>
          <c:val>
            <c:numRef>
              <c:f>'Fig3.1'!$C$12:$M$12</c:f>
              <c:numCache/>
            </c:numRef>
          </c:val>
          <c:smooth val="0"/>
        </c:ser>
        <c:ser>
          <c:idx val="1"/>
          <c:order val="1"/>
          <c:tx>
            <c:strRef>
              <c:f>'Fig3.1'!$A$3</c:f>
              <c:strCache>
                <c:ptCount val="1"/>
                <c:pt idx="0">
                  <c:v>Leaving Scotland for UK and EU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'Fig3.1'!$C$3:$M$3</c:f>
              <c:numCache/>
            </c:numRef>
          </c:cat>
          <c:val>
            <c:numRef>
              <c:f>'Fig3.1'!$C$6:$M$6</c:f>
              <c:numCache/>
            </c:numRef>
          </c:val>
          <c:smooth val="0"/>
        </c:ser>
        <c:ser>
          <c:idx val="2"/>
          <c:order val="2"/>
          <c:tx>
            <c:strRef>
              <c:f>'Fig3.1'!$A$7</c:f>
              <c:strCache>
                <c:ptCount val="1"/>
                <c:pt idx="0">
                  <c:v>Entering Scotland from UK and EU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'Fig3.1'!$C$3:$M$3</c:f>
              <c:numCache/>
            </c:numRef>
          </c:cat>
          <c:val>
            <c:numRef>
              <c:f>'Fig3.1'!$C$10:$M$10</c:f>
              <c:numCache/>
            </c:numRef>
          </c:val>
          <c:smooth val="0"/>
        </c:ser>
        <c:marker val="1"/>
        <c:axId val="15785478"/>
        <c:axId val="7851575"/>
      </c:line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51575"/>
        <c:crosses val="autoZero"/>
        <c:auto val="1"/>
        <c:lblOffset val="100"/>
        <c:tickLblSkip val="1"/>
        <c:noMultiLvlLbl val="0"/>
      </c:catAx>
      <c:valAx>
        <c:axId val="7851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85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5"/>
          <c:y val="0.23175"/>
          <c:w val="0.18975"/>
          <c:h val="0.5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3.3: Freight Moved by Mode in Scotland 
</a:t>
            </a:r>
            <a:r>
              <a:rPr lang="en-US" cap="none" sz="1200" b="0" i="1" u="none" baseline="0">
                <a:solidFill>
                  <a:srgbClr val="000000"/>
                </a:solidFill>
              </a:rPr>
              <a:t>million tonne kilometres</a:t>
            </a:r>
          </a:p>
        </c:rich>
      </c:tx>
      <c:layout>
        <c:manualLayout>
          <c:xMode val="factor"/>
          <c:yMode val="factor"/>
          <c:x val="-0.26"/>
          <c:y val="-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0275"/>
          <c:w val="0.79275"/>
          <c:h val="0.77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'Fig3.2-3.3'!$A$16</c:f>
              <c:strCache>
                <c:ptCount val="1"/>
                <c:pt idx="0">
                  <c:v>Rail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'Fig3.2-3.3'!$B$14:$L$14</c:f>
              <c:numCache/>
            </c:numRef>
          </c:cat>
          <c:val>
            <c:numRef>
              <c:f>'Fig3.2-3.3'!$B$16:$L$16</c:f>
              <c:numCache/>
            </c:numRef>
          </c:val>
        </c:ser>
        <c:ser>
          <c:idx val="3"/>
          <c:order val="1"/>
          <c:tx>
            <c:strRef>
              <c:f>'Fig3.2-3.3'!$A$17</c:f>
              <c:strCache>
                <c:ptCount val="1"/>
                <c:pt idx="0">
                  <c:v>Coastwise shipping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'Fig3.2-3.3'!$B$14:$L$14</c:f>
              <c:numCache/>
            </c:numRef>
          </c:cat>
          <c:val>
            <c:numRef>
              <c:f>'Fig3.2-3.3'!$B$17:$L$17</c:f>
              <c:numCache/>
            </c:numRef>
          </c:val>
        </c:ser>
        <c:ser>
          <c:idx val="5"/>
          <c:order val="2"/>
          <c:tx>
            <c:strRef>
              <c:f>'Fig3.2-3.3'!$A$18</c:f>
              <c:strCache>
                <c:ptCount val="1"/>
                <c:pt idx="0">
                  <c:v>Inland waterway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'Fig3.2-3.3'!$B$14:$L$14</c:f>
              <c:numCache/>
            </c:numRef>
          </c:cat>
          <c:val>
            <c:numRef>
              <c:f>'Fig3.2-3.3'!$B$18:$L$18</c:f>
              <c:numCache/>
            </c:numRef>
          </c:val>
        </c:ser>
        <c:ser>
          <c:idx val="0"/>
          <c:order val="3"/>
          <c:tx>
            <c:strRef>
              <c:f>'Fig3.2-3.3'!$A$19</c:f>
              <c:strCache>
                <c:ptCount val="1"/>
                <c:pt idx="0">
                  <c:v>Pipelines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'Fig3.2-3.3'!$B$14:$L$14</c:f>
              <c:numCache/>
            </c:numRef>
          </c:cat>
          <c:val>
            <c:numRef>
              <c:f>'Fig3.2-3.3'!$B$19:$L$19</c:f>
              <c:numCache/>
            </c:numRef>
          </c:val>
        </c:ser>
        <c:ser>
          <c:idx val="1"/>
          <c:order val="4"/>
          <c:tx>
            <c:strRef>
              <c:f>'Fig3.2-3.3'!$A$15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rgbClr val="26262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'Fig3.2-3.3'!$B$14:$L$14</c:f>
              <c:numCache/>
            </c:numRef>
          </c:cat>
          <c:val>
            <c:numRef>
              <c:f>'Fig3.2-3.3'!$B$15:$L$15</c:f>
              <c:numCache/>
            </c:numRef>
          </c:val>
        </c:ser>
        <c:ser>
          <c:idx val="6"/>
          <c:order val="5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'Fig3.2-3.3'!$B$14:$L$14</c:f>
              <c:numCache/>
            </c:numRef>
          </c:cat>
          <c:val>
            <c:numRef>
              <c:f>'[2]S1 Numbers'!$A$1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555312"/>
        <c:axId val="31997809"/>
      </c:barChart>
      <c:catAx>
        <c:axId val="355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97809"/>
        <c:crosses val="autoZero"/>
        <c:auto val="1"/>
        <c:lblOffset val="100"/>
        <c:tickLblSkip val="1"/>
        <c:noMultiLvlLbl val="0"/>
      </c:catAx>
      <c:valAx>
        <c:axId val="31997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53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delete val="1"/>
      </c:legendEntry>
      <c:layout>
        <c:manualLayout>
          <c:xMode val="edge"/>
          <c:yMode val="edge"/>
          <c:x val="0.81475"/>
          <c:y val="0.3"/>
          <c:w val="0.18525"/>
          <c:h val="0.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3.2: Freight Lifted by Mode in Scotland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1" u="none" baseline="0">
                <a:solidFill>
                  <a:srgbClr val="000000"/>
                </a:solidFill>
              </a:rPr>
              <a:t>million tonnes</a:t>
            </a:r>
          </a:p>
        </c:rich>
      </c:tx>
      <c:layout>
        <c:manualLayout>
          <c:xMode val="factor"/>
          <c:yMode val="factor"/>
          <c:x val="-0.268"/>
          <c:y val="-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09025"/>
          <c:w val="0.79325"/>
          <c:h val="0.779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'Fig3.2-3.3'!$A$6</c:f>
              <c:strCache>
                <c:ptCount val="1"/>
                <c:pt idx="0">
                  <c:v>Rail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'Fig3.2-3.3'!$B$4:$L$4</c:f>
              <c:numCache/>
            </c:numRef>
          </c:cat>
          <c:val>
            <c:numRef>
              <c:f>'Fig3.2-3.3'!$B$6:$L$6</c:f>
              <c:numCache/>
            </c:numRef>
          </c:val>
        </c:ser>
        <c:ser>
          <c:idx val="3"/>
          <c:order val="1"/>
          <c:tx>
            <c:strRef>
              <c:f>'Fig3.2-3.3'!$A$7</c:f>
              <c:strCache>
                <c:ptCount val="1"/>
                <c:pt idx="0">
                  <c:v>Coastwise traffic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'Fig3.2-3.3'!$B$4:$L$4</c:f>
              <c:numCache/>
            </c:numRef>
          </c:cat>
          <c:val>
            <c:numRef>
              <c:f>'Fig3.2-3.3'!$B$7:$L$7</c:f>
              <c:numCache/>
            </c:numRef>
          </c:val>
        </c:ser>
        <c:ser>
          <c:idx val="5"/>
          <c:order val="2"/>
          <c:tx>
            <c:strRef>
              <c:f>'Fig3.2-3.3'!$A$8</c:f>
              <c:strCache>
                <c:ptCount val="1"/>
                <c:pt idx="0">
                  <c:v>Inland waterway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'Fig3.2-3.3'!$B$4:$L$4</c:f>
              <c:numCache/>
            </c:numRef>
          </c:cat>
          <c:val>
            <c:numRef>
              <c:f>'Fig3.2-3.3'!$B$8:$L$8</c:f>
              <c:numCache/>
            </c:numRef>
          </c:val>
        </c:ser>
        <c:ser>
          <c:idx val="0"/>
          <c:order val="3"/>
          <c:tx>
            <c:strRef>
              <c:f>'Fig3.2-3.3'!$A$9</c:f>
              <c:strCache>
                <c:ptCount val="1"/>
                <c:pt idx="0">
                  <c:v>Pipelines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'Fig3.2-3.3'!$B$4:$L$4</c:f>
              <c:numCache/>
            </c:numRef>
          </c:cat>
          <c:val>
            <c:numRef>
              <c:f>'Fig3.2-3.3'!$B$9:$L$9</c:f>
              <c:numCache/>
            </c:numRef>
          </c:val>
        </c:ser>
        <c:ser>
          <c:idx val="1"/>
          <c:order val="4"/>
          <c:tx>
            <c:strRef>
              <c:f>'Fig3.2-3.3'!$A$5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rgbClr val="26262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'Fig3.2-3.3'!$B$4:$L$4</c:f>
              <c:numCache/>
            </c:numRef>
          </c:cat>
          <c:val>
            <c:numRef>
              <c:f>'Fig3.2-3.3'!$B$5:$L$5</c:f>
              <c:numCache/>
            </c:numRef>
          </c:val>
        </c:ser>
        <c:overlap val="100"/>
        <c:axId val="19544826"/>
        <c:axId val="41685707"/>
      </c:bar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85707"/>
        <c:crosses val="autoZero"/>
        <c:auto val="1"/>
        <c:lblOffset val="100"/>
        <c:tickLblSkip val="1"/>
        <c:noMultiLvlLbl val="0"/>
      </c:catAx>
      <c:valAx>
        <c:axId val="41685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48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115"/>
          <c:y val="0.2815"/>
          <c:w val="0.17925"/>
          <c:h val="0.3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5"/>
          <c:y val="0.2455"/>
          <c:w val="0.48275"/>
          <c:h val="0.67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6262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2F2F2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'Fig3.4'!$A$5:$A$9</c:f>
              <c:strCache/>
            </c:strRef>
          </c:cat>
          <c:val>
            <c:numRef>
              <c:f>'Fig3.4'!$C$5:$C$9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29025"/>
          <c:w val="0.266"/>
          <c:h val="0.5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million tonne-kilometres</a:t>
            </a:r>
          </a:p>
        </c:rich>
      </c:tx>
      <c:layout>
        <c:manualLayout>
          <c:xMode val="factor"/>
          <c:yMode val="factor"/>
          <c:x val="-0.03"/>
          <c:y val="0.08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26525"/>
          <c:w val="0.777"/>
          <c:h val="0.64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6262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UpDiag">
                <a:fgClr>
                  <a:srgbClr val="7F7F7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2F2F2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2F2F2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'[1]Summary'!$K$29:$K$33</c:f>
              <c:numCache>
                <c:ptCount val="5"/>
              </c:numCache>
            </c:numRef>
          </c:cat>
          <c:val>
            <c:numRef>
              <c:f>'Fig3.4'!$E$5:$E$9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28775"/>
          <c:w val="0.28125"/>
          <c:h val="0.571"/>
        </c:manualLayout>
      </c:layout>
      <c:pieChart>
        <c:varyColors val="1"/>
        <c:ser>
          <c:idx val="0"/>
          <c:order val="0"/>
          <c:tx>
            <c:strRef>
              <c:f>'Fig3.5'!$B$4</c:f>
              <c:strCache>
                <c:ptCount val="1"/>
                <c:pt idx="0">
                  <c:v>Freight transport: modal shares (% of total tonne-kms)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6262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61.3%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9.7%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1.3%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27.8%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'Fig3.5'!$B$5:$B$8</c:f>
              <c:strCache/>
            </c:strRef>
          </c:cat>
          <c:val>
            <c:numRef>
              <c:f>'Fig3.5'!$E$5:$E$8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8775"/>
          <c:w val="0.77875"/>
          <c:h val="0.1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3225"/>
          <c:w val="0.884"/>
          <c:h val="0.74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6262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83.1%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11.4%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0.1%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5.5%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'Fig3.5'!$B$5:$B$8</c:f>
              <c:strCache/>
            </c:strRef>
          </c:cat>
          <c:val>
            <c:numRef>
              <c:f>'Fig3.5'!$F$5:$F$8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205"/>
          <c:w val="0.91075"/>
          <c:h val="0.63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6262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71.8%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17.4%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5.8%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'Fig3.5'!$B$5:$B$8</c:f>
              <c:strCache/>
            </c:strRef>
          </c:cat>
          <c:val>
            <c:numRef>
              <c:f>'Fig3.5'!$G$5:$G$8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0.8205</cdr:y>
    </cdr:from>
    <cdr:to>
      <cdr:x>0.15</cdr:x>
      <cdr:y>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7175" y="3067050"/>
          <a:ext cx="5619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0.00425</cdr:x>
      <cdr:y>0.93425</cdr:y>
    </cdr:from>
    <cdr:to>
      <cdr:x>0.1965</cdr:x>
      <cdr:y>1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050" y="34956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-0.00925</cdr:x>
      <cdr:y>-0.005</cdr:y>
    </cdr:from>
    <cdr:to>
      <cdr:x>1</cdr:x>
      <cdr:y>0.12125</cdr:y>
    </cdr:to>
    <cdr:sp>
      <cdr:nvSpPr>
        <cdr:cNvPr id="3" name="Text Box 1"/>
        <cdr:cNvSpPr txBox="1">
          <a:spLocks noChangeArrowheads="1"/>
        </cdr:cNvSpPr>
      </cdr:nvSpPr>
      <cdr:spPr>
        <a:xfrm>
          <a:off x="-47624" y="-9524"/>
          <a:ext cx="55626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Figure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3.1 Freight movement in Scotland - total of road, rail and water freight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million tonnes</a:t>
          </a:r>
        </a:p>
      </cdr:txBody>
    </cdr:sp>
  </cdr:relSizeAnchor>
  <cdr:relSizeAnchor xmlns:cdr="http://schemas.openxmlformats.org/drawingml/2006/chartDrawing">
    <cdr:from>
      <cdr:x>-0.00925</cdr:x>
      <cdr:y>0.94525</cdr:y>
    </cdr:from>
    <cdr:to>
      <cdr:x>1</cdr:x>
      <cdr:y>1</cdr:y>
    </cdr:to>
    <cdr:sp>
      <cdr:nvSpPr>
        <cdr:cNvPr id="4" name="TextBox 1"/>
        <cdr:cNvSpPr txBox="1">
          <a:spLocks noChangeArrowheads="1"/>
        </cdr:cNvSpPr>
      </cdr:nvSpPr>
      <cdr:spPr>
        <a:xfrm>
          <a:off x="-47624" y="3533775"/>
          <a:ext cx="5562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Tables S4, 3.1, 7.12, 7.13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0.16025</cdr:x>
      <cdr:y>0.00775</cdr:y>
    </cdr:from>
    <cdr:to>
      <cdr:x>0.77725</cdr:x>
      <cdr:y>0.08925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19050"/>
          <a:ext cx="1247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EU-27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12</xdr:col>
      <xdr:colOff>28575</xdr:colOff>
      <xdr:row>33</xdr:row>
      <xdr:rowOff>133350</xdr:rowOff>
    </xdr:to>
    <xdr:grpSp>
      <xdr:nvGrpSpPr>
        <xdr:cNvPr id="1" name="Group 4"/>
        <xdr:cNvGrpSpPr>
          <a:grpSpLocks/>
        </xdr:cNvGrpSpPr>
      </xdr:nvGrpSpPr>
      <xdr:grpSpPr>
        <a:xfrm>
          <a:off x="609600" y="2486025"/>
          <a:ext cx="6534150" cy="3209925"/>
          <a:chOff x="1952626" y="4457700"/>
          <a:chExt cx="7077074" cy="320992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952626" y="4457700"/>
          <a:ext cx="6809914" cy="314331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4677299" y="4781902"/>
          <a:ext cx="2257587" cy="244756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3"/>
          <xdr:cNvGraphicFramePr/>
        </xdr:nvGraphicFramePr>
        <xdr:xfrm>
          <a:off x="6839346" y="4790730"/>
          <a:ext cx="2190354" cy="287689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142875</xdr:rowOff>
    </xdr:from>
    <xdr:to>
      <xdr:col>7</xdr:col>
      <xdr:colOff>238125</xdr:colOff>
      <xdr:row>38</xdr:row>
      <xdr:rowOff>0</xdr:rowOff>
    </xdr:to>
    <xdr:graphicFrame>
      <xdr:nvGraphicFramePr>
        <xdr:cNvPr id="1" name="Chart 7"/>
        <xdr:cNvGraphicFramePr/>
      </xdr:nvGraphicFramePr>
      <xdr:xfrm>
        <a:off x="104775" y="2762250"/>
        <a:ext cx="54578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0.8195</cdr:y>
    </cdr:from>
    <cdr:to>
      <cdr:x>0.1505</cdr:x>
      <cdr:y>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95275" y="3419475"/>
          <a:ext cx="62865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0.933</cdr:y>
    </cdr:from>
    <cdr:to>
      <cdr:x>0.19675</cdr:x>
      <cdr:y>1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8575" y="3895725"/>
          <a:ext cx="1190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0.9165</cdr:y>
    </cdr:from>
    <cdr:to>
      <cdr:x>0.983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-47624" y="3829050"/>
          <a:ext cx="61436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figures for 2004 onwards are not compatible with those for earlier years due to changes in methodology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Excludes one-port traffic. Rail figures are for financial years e.g. 2000-01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0.8195</cdr:y>
    </cdr:from>
    <cdr:to>
      <cdr:x>0.15075</cdr:x>
      <cdr:y>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95275" y="3419475"/>
          <a:ext cx="62865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0.933</cdr:y>
    </cdr:from>
    <cdr:to>
      <cdr:x>0.19725</cdr:x>
      <cdr:y>1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8575" y="3895725"/>
          <a:ext cx="1190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0.912</cdr:y>
    </cdr:from>
    <cdr:to>
      <cdr:x>0.9835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-47624" y="3810000"/>
          <a:ext cx="61531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Note: figures for 2004 onwards are not compatible with those for earlier years due to changes in methodology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Excludes one-port traffic.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Rail figures are for financial years e.g. 2000-01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123825</xdr:rowOff>
    </xdr:from>
    <xdr:to>
      <xdr:col>8</xdr:col>
      <xdr:colOff>304800</xdr:colOff>
      <xdr:row>75</xdr:row>
      <xdr:rowOff>95250</xdr:rowOff>
    </xdr:to>
    <xdr:graphicFrame>
      <xdr:nvGraphicFramePr>
        <xdr:cNvPr id="1" name="Chart 3"/>
        <xdr:cNvGraphicFramePr/>
      </xdr:nvGraphicFramePr>
      <xdr:xfrm>
        <a:off x="0" y="8610600"/>
        <a:ext cx="62007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123825</xdr:rowOff>
    </xdr:from>
    <xdr:to>
      <xdr:col>8</xdr:col>
      <xdr:colOff>304800</xdr:colOff>
      <xdr:row>48</xdr:row>
      <xdr:rowOff>95250</xdr:rowOff>
    </xdr:to>
    <xdr:graphicFrame>
      <xdr:nvGraphicFramePr>
        <xdr:cNvPr id="2" name="Chart 3"/>
        <xdr:cNvGraphicFramePr/>
      </xdr:nvGraphicFramePr>
      <xdr:xfrm>
        <a:off x="0" y="4238625"/>
        <a:ext cx="62007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0.1105</cdr:y>
    </cdr:from>
    <cdr:to>
      <cdr:x>0.49475</cdr:x>
      <cdr:y>0.2115</cdr:y>
    </cdr:to>
    <cdr:sp>
      <cdr:nvSpPr>
        <cdr:cNvPr id="1" name="TextBox 1"/>
        <cdr:cNvSpPr txBox="1">
          <a:spLocks noChangeArrowheads="1"/>
        </cdr:cNvSpPr>
      </cdr:nvSpPr>
      <cdr:spPr>
        <a:xfrm>
          <a:off x="1028700" y="295275"/>
          <a:ext cx="857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million tonnes</a:t>
          </a:r>
        </a:p>
      </cdr:txBody>
    </cdr:sp>
  </cdr:relSizeAnchor>
  <cdr:relSizeAnchor xmlns:cdr="http://schemas.openxmlformats.org/drawingml/2006/chartDrawing">
    <cdr:from>
      <cdr:x>-0.0135</cdr:x>
      <cdr:y>-0.019</cdr:y>
    </cdr:from>
    <cdr:to>
      <cdr:x>1</cdr:x>
      <cdr:y>0.1075</cdr:y>
    </cdr:to>
    <cdr:sp>
      <cdr:nvSpPr>
        <cdr:cNvPr id="2" name="Text Box 1"/>
        <cdr:cNvSpPr txBox="1">
          <a:spLocks noChangeArrowheads="1"/>
        </cdr:cNvSpPr>
      </cdr:nvSpPr>
      <cdr:spPr>
        <a:xfrm>
          <a:off x="-47624" y="-47624"/>
          <a:ext cx="3914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Figure 3.4: Freight moved in Scotland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2010 by mode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371475</xdr:colOff>
      <xdr:row>31</xdr:row>
      <xdr:rowOff>9525</xdr:rowOff>
    </xdr:to>
    <xdr:grpSp>
      <xdr:nvGrpSpPr>
        <xdr:cNvPr id="1" name="Group 2"/>
        <xdr:cNvGrpSpPr>
          <a:grpSpLocks/>
        </xdr:cNvGrpSpPr>
      </xdr:nvGrpSpPr>
      <xdr:grpSpPr>
        <a:xfrm>
          <a:off x="0" y="2543175"/>
          <a:ext cx="5991225" cy="2762250"/>
          <a:chOff x="5943599" y="5638800"/>
          <a:chExt cx="5762626" cy="2762250"/>
        </a:xfrm>
        <a:solidFill>
          <a:srgbClr val="FFFFFF"/>
        </a:solidFill>
      </xdr:grpSpPr>
      <xdr:graphicFrame>
        <xdr:nvGraphicFramePr>
          <xdr:cNvPr id="2" name="Chart 11"/>
          <xdr:cNvGraphicFramePr/>
        </xdr:nvGraphicFramePr>
        <xdr:xfrm>
          <a:off x="5943599" y="5658136"/>
          <a:ext cx="3666471" cy="274291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2"/>
          <xdr:cNvGraphicFramePr/>
        </xdr:nvGraphicFramePr>
        <xdr:xfrm>
          <a:off x="9487614" y="5638800"/>
          <a:ext cx="2218611" cy="275258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-0.00075</cdr:y>
    </cdr:from>
    <cdr:to>
      <cdr:x>1</cdr:x>
      <cdr:y>0.143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62960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Figure 3.5: Freight transport: modal shares  (% of total tonne-kms)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0.05925</cdr:x>
      <cdr:y>0.13025</cdr:y>
    </cdr:from>
    <cdr:to>
      <cdr:x>0.32775</cdr:x>
      <cdr:y>0.20875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" y="400050"/>
          <a:ext cx="1685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Scotland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0.06425</cdr:x>
      <cdr:y>0.004</cdr:y>
    </cdr:from>
    <cdr:to>
      <cdr:x>0.65275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9525"/>
          <a:ext cx="1228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UK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eight\Freight%20data%20report%20database%20-%20Update%20December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eight\Chapter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oad"/>
      <sheetName val="Rail"/>
      <sheetName val="Ports"/>
      <sheetName val="Air"/>
      <sheetName val="International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"/>
      <sheetName val="S1 Numbers"/>
      <sheetName val="Table S2 Index"/>
      <sheetName val="S3 SHS"/>
      <sheetName val="S4 Cross Border"/>
      <sheetName val="Table SGB1 comp num"/>
      <sheetName val="Table SGB2 comp index"/>
      <sheetName val="Table SGB3 comp rel. to pop."/>
      <sheetName val="H1 passenger"/>
      <sheetName val="H2 a freight tonnes"/>
      <sheetName val="H2 b freight tonne km"/>
      <sheetName val="H3 traffic"/>
      <sheetName val="H4 other"/>
      <sheetName val="Figs1,2"/>
      <sheetName val="Figs 4,10"/>
      <sheetName val="Figs13,15"/>
      <sheetName val="Figs 3, 14, 16"/>
      <sheetName val="Figs 19,20"/>
      <sheetName val="cross border - additional table"/>
    </sheetNames>
    <sheetDataSet>
      <sheetData sheetId="1">
        <row r="1">
          <cell r="A1" t="str">
            <v>Table S1  Summary of Transport in Scotland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B38" sqref="B38"/>
    </sheetView>
  </sheetViews>
  <sheetFormatPr defaultColWidth="9.140625" defaultRowHeight="12.75"/>
  <sheetData>
    <row r="1" spans="1:2" ht="13.5" thickBot="1">
      <c r="A1" s="20">
        <v>-999</v>
      </c>
      <c r="B1" s="21" t="s">
        <v>138</v>
      </c>
    </row>
    <row r="2" ht="12.75">
      <c r="B2" s="22" t="s">
        <v>139</v>
      </c>
    </row>
    <row r="3" ht="12.75">
      <c r="B3" t="s">
        <v>140</v>
      </c>
    </row>
    <row r="4" ht="12.75">
      <c r="B4" t="s">
        <v>141</v>
      </c>
    </row>
    <row r="6" ht="12.75">
      <c r="E6" s="21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60"/>
  <sheetViews>
    <sheetView zoomScale="75" zoomScaleNormal="75" zoomScalePageLayoutView="0" workbookViewId="0" topLeftCell="A21">
      <selection activeCell="D36" sqref="D36"/>
    </sheetView>
  </sheetViews>
  <sheetFormatPr defaultColWidth="9.140625" defaultRowHeight="12.75"/>
  <cols>
    <col min="1" max="1" width="16.28125" style="0" customWidth="1"/>
    <col min="2" max="2" width="9.7109375" style="0" customWidth="1"/>
    <col min="3" max="3" width="10.421875" style="0" customWidth="1"/>
    <col min="4" max="4" width="9.7109375" style="0" customWidth="1"/>
    <col min="5" max="5" width="9.421875" style="0" customWidth="1"/>
    <col min="6" max="6" width="9.8515625" style="0" customWidth="1"/>
    <col min="7" max="7" width="7.7109375" style="0" customWidth="1"/>
    <col min="8" max="8" width="8.7109375" style="0" customWidth="1"/>
    <col min="10" max="10" width="10.7109375" style="0" customWidth="1"/>
    <col min="11" max="11" width="9.28125" style="0" customWidth="1"/>
    <col min="12" max="12" width="11.57421875" style="0" customWidth="1"/>
    <col min="13" max="13" width="11.8515625" style="0" customWidth="1"/>
    <col min="14" max="14" width="14.00390625" style="0" customWidth="1"/>
    <col min="15" max="15" width="10.8515625" style="0" hidden="1" customWidth="1"/>
    <col min="16" max="16" width="0" style="0" hidden="1" customWidth="1"/>
    <col min="21" max="21" width="10.421875" style="0" customWidth="1"/>
  </cols>
  <sheetData>
    <row r="13" s="26" customFormat="1" ht="18">
      <c r="A13" s="54" t="s">
        <v>147</v>
      </c>
    </row>
    <row r="14" spans="1:14" s="26" customFormat="1" ht="19.5" customHeight="1" thickBot="1">
      <c r="A14" s="35" t="s">
        <v>143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26" s="17" customFormat="1" ht="21" customHeight="1">
      <c r="A15" s="43" t="s">
        <v>69</v>
      </c>
      <c r="B15" s="43"/>
      <c r="C15" s="43"/>
      <c r="D15" s="40"/>
      <c r="E15" s="40"/>
      <c r="F15" s="40"/>
      <c r="G15" s="40"/>
      <c r="H15" s="40"/>
      <c r="I15" s="18"/>
      <c r="J15" s="18"/>
      <c r="K15" s="18"/>
      <c r="L15" s="18"/>
      <c r="M15" s="18"/>
      <c r="N15" s="18"/>
      <c r="O15" s="18"/>
      <c r="P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s="17" customFormat="1" ht="15.75">
      <c r="A16" s="36" t="s">
        <v>85</v>
      </c>
      <c r="B16" s="31" t="s">
        <v>71</v>
      </c>
      <c r="C16" s="31" t="s">
        <v>72</v>
      </c>
      <c r="D16" s="31" t="s">
        <v>73</v>
      </c>
      <c r="E16" s="31" t="s">
        <v>74</v>
      </c>
      <c r="F16" s="31" t="s">
        <v>75</v>
      </c>
      <c r="G16" s="31" t="s">
        <v>76</v>
      </c>
      <c r="H16" s="31" t="s">
        <v>77</v>
      </c>
      <c r="I16" s="31" t="s">
        <v>78</v>
      </c>
      <c r="J16" s="31" t="s">
        <v>79</v>
      </c>
      <c r="K16" s="31" t="s">
        <v>80</v>
      </c>
      <c r="L16" s="31" t="s">
        <v>81</v>
      </c>
      <c r="M16" s="31" t="s">
        <v>82</v>
      </c>
      <c r="N16" s="31" t="s">
        <v>83</v>
      </c>
      <c r="O16" s="18"/>
      <c r="P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s="17" customFormat="1" ht="16.5" thickBot="1">
      <c r="A17" s="16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28" t="s">
        <v>84</v>
      </c>
      <c r="N17" s="33"/>
      <c r="O17" s="18"/>
      <c r="P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6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55" t="s">
        <v>71</v>
      </c>
      <c r="B19" s="37">
        <v>991</v>
      </c>
      <c r="C19" s="37">
        <v>22</v>
      </c>
      <c r="D19" s="37">
        <v>17</v>
      </c>
      <c r="E19" s="37">
        <v>15</v>
      </c>
      <c r="F19" s="38">
        <v>0</v>
      </c>
      <c r="G19" s="38">
        <v>0</v>
      </c>
      <c r="H19" s="39">
        <v>0</v>
      </c>
      <c r="I19" s="37">
        <v>413</v>
      </c>
      <c r="J19" s="37">
        <v>123</v>
      </c>
      <c r="K19" s="37">
        <v>87</v>
      </c>
      <c r="L19" s="37">
        <v>1668</v>
      </c>
      <c r="M19" s="37">
        <v>843</v>
      </c>
      <c r="N19" s="37">
        <v>2511</v>
      </c>
      <c r="O19" s="10"/>
      <c r="P19" s="10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55" t="s">
        <v>72</v>
      </c>
      <c r="B20" s="37">
        <v>242</v>
      </c>
      <c r="C20" s="37">
        <v>3556</v>
      </c>
      <c r="D20" s="37">
        <v>321</v>
      </c>
      <c r="E20" s="37">
        <v>527</v>
      </c>
      <c r="F20" s="37">
        <v>504</v>
      </c>
      <c r="G20" s="37">
        <v>192</v>
      </c>
      <c r="H20" s="38">
        <v>0</v>
      </c>
      <c r="I20" s="37">
        <v>674</v>
      </c>
      <c r="J20" s="37">
        <v>3536</v>
      </c>
      <c r="K20" s="37">
        <v>674</v>
      </c>
      <c r="L20" s="37">
        <v>10226</v>
      </c>
      <c r="M20" s="37">
        <v>1352</v>
      </c>
      <c r="N20" s="37">
        <v>11578</v>
      </c>
      <c r="O20" s="10"/>
      <c r="P20" s="10"/>
      <c r="R20" s="4"/>
      <c r="S20" s="4"/>
      <c r="T20" s="4"/>
      <c r="U20" s="4"/>
      <c r="V20" s="4"/>
      <c r="W20" s="4"/>
      <c r="X20" s="4"/>
      <c r="Y20" s="4"/>
      <c r="Z20" s="4"/>
    </row>
    <row r="21" spans="1:16" ht="15">
      <c r="A21" s="55" t="s">
        <v>73</v>
      </c>
      <c r="B21" s="37">
        <v>34</v>
      </c>
      <c r="C21" s="37">
        <v>6</v>
      </c>
      <c r="D21" s="37">
        <v>4125</v>
      </c>
      <c r="E21" s="37">
        <v>15</v>
      </c>
      <c r="F21" s="37">
        <v>19</v>
      </c>
      <c r="G21" s="37">
        <v>16</v>
      </c>
      <c r="H21" s="38">
        <v>0</v>
      </c>
      <c r="I21" s="37">
        <v>97</v>
      </c>
      <c r="J21" s="37">
        <v>921</v>
      </c>
      <c r="K21" s="37">
        <v>23</v>
      </c>
      <c r="L21" s="37">
        <v>5256</v>
      </c>
      <c r="M21" s="37">
        <v>1956</v>
      </c>
      <c r="N21" s="37">
        <v>7212</v>
      </c>
      <c r="O21" s="6">
        <v>7048.2</v>
      </c>
      <c r="P21" s="6" t="e">
        <f>O21-#REF!</f>
        <v>#REF!</v>
      </c>
    </row>
    <row r="22" spans="1:16" ht="15">
      <c r="A22" s="55" t="s">
        <v>74</v>
      </c>
      <c r="B22" s="37">
        <v>45</v>
      </c>
      <c r="C22" s="37">
        <v>663</v>
      </c>
      <c r="D22" s="37">
        <v>14</v>
      </c>
      <c r="E22" s="37">
        <v>5467</v>
      </c>
      <c r="F22" s="37">
        <v>95</v>
      </c>
      <c r="G22" s="37">
        <v>35</v>
      </c>
      <c r="H22" s="38">
        <v>0</v>
      </c>
      <c r="I22" s="37">
        <v>684</v>
      </c>
      <c r="J22" s="37">
        <v>805</v>
      </c>
      <c r="K22" s="37">
        <v>587</v>
      </c>
      <c r="L22" s="37">
        <v>8395</v>
      </c>
      <c r="M22" s="37">
        <v>708</v>
      </c>
      <c r="N22" s="37">
        <v>9103</v>
      </c>
      <c r="O22" s="6">
        <v>8843</v>
      </c>
      <c r="P22" s="6" t="e">
        <f>O22-#REF!</f>
        <v>#REF!</v>
      </c>
    </row>
    <row r="23" spans="1:16" ht="15">
      <c r="A23" s="55" t="s">
        <v>75</v>
      </c>
      <c r="B23" s="37">
        <v>1</v>
      </c>
      <c r="C23" s="37">
        <v>274</v>
      </c>
      <c r="D23" s="37">
        <v>6</v>
      </c>
      <c r="E23" s="37">
        <v>156</v>
      </c>
      <c r="F23" s="37">
        <v>15780</v>
      </c>
      <c r="G23" s="37">
        <v>429</v>
      </c>
      <c r="H23" s="37">
        <v>12</v>
      </c>
      <c r="I23" s="37">
        <v>175</v>
      </c>
      <c r="J23" s="37">
        <v>429</v>
      </c>
      <c r="K23" s="37">
        <v>825</v>
      </c>
      <c r="L23" s="37">
        <v>18087</v>
      </c>
      <c r="M23" s="37">
        <v>992</v>
      </c>
      <c r="N23" s="37">
        <v>19079</v>
      </c>
      <c r="O23" s="6">
        <v>21032.8</v>
      </c>
      <c r="P23" s="6" t="e">
        <f>O23-#REF!</f>
        <v>#REF!</v>
      </c>
    </row>
    <row r="24" spans="1:16" ht="15">
      <c r="A24" s="55" t="s">
        <v>76</v>
      </c>
      <c r="B24" s="38">
        <v>0</v>
      </c>
      <c r="C24" s="37">
        <v>190</v>
      </c>
      <c r="D24" s="38">
        <v>0</v>
      </c>
      <c r="E24" s="37">
        <v>32</v>
      </c>
      <c r="F24" s="37">
        <v>521</v>
      </c>
      <c r="G24" s="37">
        <v>6196</v>
      </c>
      <c r="H24" s="37">
        <v>30</v>
      </c>
      <c r="I24" s="37">
        <v>176</v>
      </c>
      <c r="J24" s="37">
        <v>306</v>
      </c>
      <c r="K24" s="37">
        <v>77</v>
      </c>
      <c r="L24" s="37">
        <v>7528</v>
      </c>
      <c r="M24" s="37">
        <v>233</v>
      </c>
      <c r="N24" s="37">
        <v>7761</v>
      </c>
      <c r="O24" s="6">
        <v>7846.4</v>
      </c>
      <c r="P24" s="6" t="e">
        <f>O24-#REF!</f>
        <v>#REF!</v>
      </c>
    </row>
    <row r="25" spans="1:16" ht="15">
      <c r="A25" s="55" t="s">
        <v>77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18</v>
      </c>
      <c r="H25" s="38">
        <v>1264</v>
      </c>
      <c r="I25" s="37">
        <v>0</v>
      </c>
      <c r="J25" s="37">
        <v>3</v>
      </c>
      <c r="K25" s="37">
        <v>0</v>
      </c>
      <c r="L25" s="37">
        <v>1285</v>
      </c>
      <c r="M25" s="37">
        <v>6</v>
      </c>
      <c r="N25" s="37">
        <v>1291</v>
      </c>
      <c r="O25" s="6">
        <v>19363.8</v>
      </c>
      <c r="P25" s="6" t="e">
        <f>O25-#REF!</f>
        <v>#REF!</v>
      </c>
    </row>
    <row r="26" spans="1:16" ht="15">
      <c r="A26" s="4" t="s">
        <v>78</v>
      </c>
      <c r="B26" s="39">
        <v>88</v>
      </c>
      <c r="C26" s="38">
        <v>685</v>
      </c>
      <c r="D26" s="39">
        <v>72</v>
      </c>
      <c r="E26" s="39">
        <v>863</v>
      </c>
      <c r="F26" s="37">
        <v>367</v>
      </c>
      <c r="G26" s="37">
        <v>211</v>
      </c>
      <c r="H26" s="37">
        <v>0</v>
      </c>
      <c r="I26" s="38">
        <v>10320</v>
      </c>
      <c r="J26" s="37">
        <v>2116</v>
      </c>
      <c r="K26" s="37">
        <v>754</v>
      </c>
      <c r="L26" s="37">
        <v>15476</v>
      </c>
      <c r="M26" s="37">
        <v>2238</v>
      </c>
      <c r="N26" s="37">
        <v>17714</v>
      </c>
      <c r="O26" s="6">
        <v>2007.8</v>
      </c>
      <c r="P26" s="6" t="e">
        <f>O26-#REF!</f>
        <v>#REF!</v>
      </c>
    </row>
    <row r="27" spans="1:16" ht="15">
      <c r="A27" s="4" t="s">
        <v>79</v>
      </c>
      <c r="B27" s="37">
        <v>99</v>
      </c>
      <c r="C27" s="37">
        <v>2509</v>
      </c>
      <c r="D27" s="37">
        <v>678</v>
      </c>
      <c r="E27" s="37">
        <v>1231</v>
      </c>
      <c r="F27" s="37">
        <v>943</v>
      </c>
      <c r="G27" s="37">
        <v>716</v>
      </c>
      <c r="H27" s="37">
        <v>0</v>
      </c>
      <c r="I27" s="37">
        <v>3324</v>
      </c>
      <c r="J27" s="37">
        <v>49590</v>
      </c>
      <c r="K27" s="37">
        <v>602</v>
      </c>
      <c r="L27" s="37">
        <v>59692</v>
      </c>
      <c r="M27" s="37">
        <v>6388</v>
      </c>
      <c r="N27" s="37">
        <v>66080</v>
      </c>
      <c r="O27" s="6">
        <v>61536.2</v>
      </c>
      <c r="P27" s="6" t="e">
        <f>O27-#REF!</f>
        <v>#REF!</v>
      </c>
    </row>
    <row r="28" spans="1:16" ht="15">
      <c r="A28" s="4" t="s">
        <v>80</v>
      </c>
      <c r="B28" s="37">
        <v>20</v>
      </c>
      <c r="C28" s="37">
        <v>410</v>
      </c>
      <c r="D28" s="37">
        <v>72</v>
      </c>
      <c r="E28" s="37">
        <v>851</v>
      </c>
      <c r="F28" s="37">
        <v>923</v>
      </c>
      <c r="G28" s="37">
        <v>261</v>
      </c>
      <c r="H28" s="37">
        <v>15</v>
      </c>
      <c r="I28" s="37">
        <v>464</v>
      </c>
      <c r="J28" s="37">
        <v>800</v>
      </c>
      <c r="K28" s="37">
        <v>7999</v>
      </c>
      <c r="L28" s="37">
        <v>11815</v>
      </c>
      <c r="M28" s="37">
        <v>847</v>
      </c>
      <c r="N28" s="37">
        <v>12662</v>
      </c>
      <c r="O28" s="6">
        <v>12214.8</v>
      </c>
      <c r="P28" s="6" t="e">
        <f>O28-#REF!</f>
        <v>#REF!</v>
      </c>
    </row>
    <row r="29" spans="1:16" ht="15">
      <c r="A29" s="4" t="s">
        <v>81</v>
      </c>
      <c r="B29" s="37">
        <v>1520</v>
      </c>
      <c r="C29" s="37">
        <v>8315</v>
      </c>
      <c r="D29" s="37">
        <v>5305</v>
      </c>
      <c r="E29" s="37">
        <v>9157</v>
      </c>
      <c r="F29" s="37">
        <v>19152</v>
      </c>
      <c r="G29" s="37">
        <v>8074</v>
      </c>
      <c r="H29" s="37">
        <v>1321</v>
      </c>
      <c r="I29" s="37">
        <v>16327</v>
      </c>
      <c r="J29" s="37">
        <v>58629</v>
      </c>
      <c r="K29" s="37">
        <v>11628</v>
      </c>
      <c r="L29" s="37">
        <v>139428</v>
      </c>
      <c r="M29" s="37">
        <v>15563.2</v>
      </c>
      <c r="N29" s="37">
        <v>154991.2</v>
      </c>
      <c r="O29" s="12">
        <f>SUM(O19:O28)</f>
        <v>139893</v>
      </c>
      <c r="P29" s="6" t="e">
        <f>O29-#REF!</f>
        <v>#REF!</v>
      </c>
    </row>
    <row r="30" spans="1:14" s="4" customFormat="1" ht="15">
      <c r="A30" s="55" t="s">
        <v>5</v>
      </c>
      <c r="B30" s="37">
        <v>659</v>
      </c>
      <c r="C30" s="37">
        <v>1436</v>
      </c>
      <c r="D30" s="37">
        <v>2423</v>
      </c>
      <c r="E30" s="37">
        <v>943</v>
      </c>
      <c r="F30" s="37">
        <v>940</v>
      </c>
      <c r="G30" s="37">
        <v>325</v>
      </c>
      <c r="H30" s="37">
        <v>4</v>
      </c>
      <c r="I30" s="37">
        <v>2996</v>
      </c>
      <c r="J30" s="37">
        <v>8662</v>
      </c>
      <c r="K30" s="38">
        <v>817</v>
      </c>
      <c r="L30" s="38">
        <v>19205</v>
      </c>
      <c r="M30" s="37">
        <v>1446944</v>
      </c>
      <c r="N30" s="37">
        <v>1466148</v>
      </c>
    </row>
    <row r="31" spans="1:14" ht="15">
      <c r="A31" s="55" t="s">
        <v>83</v>
      </c>
      <c r="B31" s="37">
        <v>2179</v>
      </c>
      <c r="C31" s="37">
        <v>9751</v>
      </c>
      <c r="D31" s="37">
        <v>7728</v>
      </c>
      <c r="E31" s="37">
        <v>10100</v>
      </c>
      <c r="F31" s="37">
        <v>20092</v>
      </c>
      <c r="G31" s="37">
        <v>8399</v>
      </c>
      <c r="H31" s="37">
        <v>1325</v>
      </c>
      <c r="I31" s="37">
        <v>19323</v>
      </c>
      <c r="J31" s="37">
        <v>67291</v>
      </c>
      <c r="K31" s="37">
        <v>12445</v>
      </c>
      <c r="L31" s="37">
        <v>158633</v>
      </c>
      <c r="M31" s="38">
        <v>1462509</v>
      </c>
      <c r="N31" s="38">
        <v>1621143</v>
      </c>
    </row>
    <row r="32" spans="2:12" s="4" customFormat="1" ht="15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4" spans="1:12" ht="12.75" hidden="1">
      <c r="A34" s="4" t="s">
        <v>87</v>
      </c>
      <c r="B34" s="6">
        <v>2532.8</v>
      </c>
      <c r="C34" s="6">
        <v>12055</v>
      </c>
      <c r="D34" s="6">
        <v>7729.6</v>
      </c>
      <c r="E34" s="6">
        <v>9735.8</v>
      </c>
      <c r="F34" s="6">
        <v>21926.2</v>
      </c>
      <c r="G34" s="6">
        <v>7924</v>
      </c>
      <c r="H34" s="6">
        <v>2074</v>
      </c>
      <c r="I34" s="6">
        <v>20938.8</v>
      </c>
      <c r="J34" s="6">
        <v>65044.2</v>
      </c>
      <c r="K34" s="6">
        <v>11765.2</v>
      </c>
      <c r="L34" s="12">
        <f>SUM(B34:K34)</f>
        <v>161725.6</v>
      </c>
    </row>
    <row r="35" spans="1:12" ht="12.75" hidden="1">
      <c r="A35" s="4" t="s">
        <v>70</v>
      </c>
      <c r="B35" s="6">
        <f aca="true" t="shared" si="0" ref="B35:H35">B34-B31</f>
        <v>353.8000000000002</v>
      </c>
      <c r="C35" s="6">
        <f t="shared" si="0"/>
        <v>2304</v>
      </c>
      <c r="D35" s="6">
        <f t="shared" si="0"/>
        <v>1.6000000000003638</v>
      </c>
      <c r="E35" s="6">
        <f t="shared" si="0"/>
        <v>-364.2000000000007</v>
      </c>
      <c r="F35" s="6">
        <f t="shared" si="0"/>
        <v>1834.2000000000007</v>
      </c>
      <c r="G35" s="6">
        <f t="shared" si="0"/>
        <v>-475</v>
      </c>
      <c r="H35" s="6">
        <f t="shared" si="0"/>
        <v>749</v>
      </c>
      <c r="I35" s="6" t="e">
        <f>I34-#REF!</f>
        <v>#REF!</v>
      </c>
      <c r="J35" s="6" t="e">
        <f>J34-#REF!</f>
        <v>#REF!</v>
      </c>
      <c r="K35" s="6" t="e">
        <f>K34-#REF!</f>
        <v>#REF!</v>
      </c>
      <c r="L35" s="6" t="e">
        <f>L34-#REF!</f>
        <v>#REF!</v>
      </c>
    </row>
    <row r="36" spans="1:3" ht="12.75">
      <c r="A36" s="4"/>
      <c r="C36" s="6"/>
    </row>
    <row r="37" ht="12.75">
      <c r="A37" s="4"/>
    </row>
    <row r="38" s="46" customFormat="1" ht="12.75"/>
    <row r="39" s="46" customFormat="1" ht="12.75"/>
    <row r="40" spans="2:8" s="47" customFormat="1" ht="15.75">
      <c r="B40" s="48"/>
      <c r="C40" s="48"/>
      <c r="D40" s="48"/>
      <c r="E40" s="48"/>
      <c r="F40" s="48"/>
      <c r="G40" s="48"/>
      <c r="H40" s="48"/>
    </row>
    <row r="41" s="47" customFormat="1" ht="15.75">
      <c r="A41" s="49"/>
    </row>
    <row r="42" spans="1:7" s="47" customFormat="1" ht="15.75">
      <c r="A42" s="52"/>
      <c r="B42" s="53"/>
      <c r="C42" s="53"/>
      <c r="D42" s="53"/>
      <c r="E42" s="53"/>
      <c r="G42" s="53"/>
    </row>
    <row r="43" s="46" customFormat="1" ht="6" customHeight="1"/>
    <row r="44" s="46" customFormat="1" ht="12.75">
      <c r="G44" s="50"/>
    </row>
    <row r="45" s="46" customFormat="1" ht="6" customHeight="1">
      <c r="F45" s="51"/>
    </row>
    <row r="46" spans="2:7" s="46" customFormat="1" ht="15">
      <c r="B46" s="44"/>
      <c r="C46" s="44"/>
      <c r="D46" s="44"/>
      <c r="E46" s="44"/>
      <c r="F46" s="44"/>
      <c r="G46" s="44"/>
    </row>
    <row r="47" spans="2:7" s="46" customFormat="1" ht="15">
      <c r="B47" s="44"/>
      <c r="C47" s="44"/>
      <c r="D47" s="44"/>
      <c r="E47" s="44"/>
      <c r="F47" s="44"/>
      <c r="G47" s="44"/>
    </row>
    <row r="48" spans="2:7" s="46" customFormat="1" ht="15">
      <c r="B48" s="44"/>
      <c r="C48" s="44"/>
      <c r="D48" s="44"/>
      <c r="E48" s="44"/>
      <c r="F48" s="44"/>
      <c r="G48" s="44"/>
    </row>
    <row r="49" spans="2:7" s="46" customFormat="1" ht="15">
      <c r="B49" s="44"/>
      <c r="C49" s="44"/>
      <c r="D49" s="44"/>
      <c r="E49" s="44"/>
      <c r="F49" s="44"/>
      <c r="G49" s="44"/>
    </row>
    <row r="50" spans="2:7" s="46" customFormat="1" ht="15">
      <c r="B50" s="44"/>
      <c r="C50" s="44"/>
      <c r="D50" s="44"/>
      <c r="E50" s="44"/>
      <c r="F50" s="44"/>
      <c r="G50" s="44"/>
    </row>
    <row r="51" spans="2:7" s="46" customFormat="1" ht="15">
      <c r="B51" s="44"/>
      <c r="C51" s="44"/>
      <c r="D51" s="44"/>
      <c r="E51" s="44"/>
      <c r="F51" s="44"/>
      <c r="G51" s="44"/>
    </row>
    <row r="52" spans="2:7" s="46" customFormat="1" ht="15">
      <c r="B52" s="38"/>
      <c r="C52" s="44"/>
      <c r="D52" s="44"/>
      <c r="E52" s="44"/>
      <c r="F52" s="44"/>
      <c r="G52" s="44"/>
    </row>
    <row r="53" spans="2:7" s="46" customFormat="1" ht="15">
      <c r="B53" s="44"/>
      <c r="C53" s="44"/>
      <c r="D53" s="44"/>
      <c r="E53" s="44"/>
      <c r="F53" s="44"/>
      <c r="G53" s="44"/>
    </row>
    <row r="54" spans="2:7" s="46" customFormat="1" ht="15">
      <c r="B54" s="44"/>
      <c r="C54" s="44"/>
      <c r="D54" s="44"/>
      <c r="E54" s="44"/>
      <c r="F54" s="44"/>
      <c r="G54" s="44"/>
    </row>
    <row r="55" spans="2:7" s="46" customFormat="1" ht="15">
      <c r="B55" s="44"/>
      <c r="C55" s="44"/>
      <c r="D55" s="44"/>
      <c r="E55" s="44"/>
      <c r="F55" s="44"/>
      <c r="G55" s="44"/>
    </row>
    <row r="56" spans="2:7" s="46" customFormat="1" ht="15">
      <c r="B56" s="44"/>
      <c r="C56" s="44"/>
      <c r="D56" s="44"/>
      <c r="E56" s="44"/>
      <c r="F56" s="44"/>
      <c r="G56" s="44"/>
    </row>
    <row r="57" spans="2:7" s="46" customFormat="1" ht="15">
      <c r="B57" s="45"/>
      <c r="C57" s="45"/>
      <c r="D57" s="45"/>
      <c r="E57" s="45"/>
      <c r="F57" s="45"/>
      <c r="G57" s="45"/>
    </row>
    <row r="58" spans="2:7" s="46" customFormat="1" ht="15">
      <c r="B58" s="44"/>
      <c r="C58" s="44"/>
      <c r="D58" s="44"/>
      <c r="E58" s="44"/>
      <c r="F58" s="38"/>
      <c r="G58" s="38"/>
    </row>
    <row r="59" spans="2:7" s="46" customFormat="1" ht="15">
      <c r="B59" s="44"/>
      <c r="C59" s="44"/>
      <c r="D59" s="44"/>
      <c r="E59" s="44"/>
      <c r="F59" s="38"/>
      <c r="G59" s="38"/>
    </row>
    <row r="60" spans="2:7" s="46" customFormat="1" ht="15">
      <c r="B60" s="44"/>
      <c r="C60" s="44"/>
      <c r="D60" s="44"/>
      <c r="E60" s="44"/>
      <c r="F60" s="38"/>
      <c r="G60" s="38"/>
    </row>
    <row r="61" s="46" customFormat="1" ht="12.75"/>
    <row r="62" s="46" customFormat="1" ht="12.75"/>
    <row r="63" s="46" customFormat="1" ht="12.75"/>
    <row r="64" s="46" customFormat="1" ht="12.75"/>
    <row r="65" s="46" customFormat="1" ht="12.75"/>
    <row r="66" s="46" customFormat="1" ht="12.75"/>
    <row r="67" s="46" customFormat="1" ht="12.75"/>
    <row r="68" s="46" customFormat="1" ht="12.75"/>
    <row r="69" s="46" customFormat="1" ht="12.75"/>
    <row r="70" s="46" customFormat="1" ht="12.75"/>
    <row r="71" s="46" customFormat="1" ht="12.75"/>
    <row r="72" s="46" customFormat="1" ht="12.75"/>
    <row r="73" s="46" customFormat="1" ht="12.75"/>
    <row r="74" s="46" customFormat="1" ht="12.75"/>
    <row r="75" s="46" customFormat="1" ht="12.75"/>
    <row r="76" s="46" customFormat="1" ht="12.75"/>
    <row r="77" s="46" customFormat="1" ht="12.75"/>
    <row r="78" s="46" customFormat="1" ht="12.75"/>
  </sheetData>
  <sheetProtection/>
  <printOptions/>
  <pageMargins left="0.7480314960629921" right="0.35433070866141736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&amp;L&amp;"Arial,Bold"&amp;16ROAD FREIGHT</oddHeader>
    <oddFooter>&amp;C&amp;14 50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3">
      <selection activeCell="C25" sqref="C25"/>
    </sheetView>
  </sheetViews>
  <sheetFormatPr defaultColWidth="9.140625" defaultRowHeight="12.75"/>
  <cols>
    <col min="2" max="2" width="10.8515625" style="0" customWidth="1"/>
  </cols>
  <sheetData>
    <row r="1" spans="1:14" ht="12.75">
      <c r="A1" t="s">
        <v>88</v>
      </c>
      <c r="B1" t="s">
        <v>132</v>
      </c>
      <c r="C1" t="s">
        <v>92</v>
      </c>
      <c r="I1" t="s">
        <v>93</v>
      </c>
      <c r="J1" t="s">
        <v>89</v>
      </c>
      <c r="K1" t="s">
        <v>90</v>
      </c>
      <c r="L1" t="s">
        <v>92</v>
      </c>
      <c r="M1" t="s">
        <v>89</v>
      </c>
      <c r="N1" t="s">
        <v>90</v>
      </c>
    </row>
    <row r="2" ht="12.75">
      <c r="I2" t="s">
        <v>95</v>
      </c>
    </row>
    <row r="4" spans="1:14" ht="12.75">
      <c r="A4" t="s">
        <v>97</v>
      </c>
      <c r="B4" t="s">
        <v>100</v>
      </c>
      <c r="J4" t="s">
        <v>98</v>
      </c>
      <c r="K4" t="s">
        <v>131</v>
      </c>
      <c r="M4" t="s">
        <v>98</v>
      </c>
      <c r="N4" t="s">
        <v>131</v>
      </c>
    </row>
    <row r="6" spans="1:14" ht="12.75">
      <c r="A6" t="s">
        <v>101</v>
      </c>
      <c r="B6" t="s">
        <v>102</v>
      </c>
      <c r="C6" t="s">
        <v>102</v>
      </c>
      <c r="D6" t="s">
        <v>102</v>
      </c>
      <c r="E6" t="s">
        <v>102</v>
      </c>
      <c r="F6" t="s">
        <v>102</v>
      </c>
      <c r="G6" t="s">
        <v>102</v>
      </c>
      <c r="I6" t="s">
        <v>104</v>
      </c>
      <c r="J6" t="s">
        <v>102</v>
      </c>
      <c r="K6" t="s">
        <v>103</v>
      </c>
      <c r="L6" t="s">
        <v>50</v>
      </c>
      <c r="M6" t="s">
        <v>102</v>
      </c>
      <c r="N6" t="s">
        <v>103</v>
      </c>
    </row>
    <row r="12" spans="1:14" ht="12.75">
      <c r="A12" t="s">
        <v>110</v>
      </c>
      <c r="B12" t="s">
        <v>103</v>
      </c>
      <c r="C12" t="s">
        <v>103</v>
      </c>
      <c r="D12" t="s">
        <v>103</v>
      </c>
      <c r="E12" t="s">
        <v>103</v>
      </c>
      <c r="F12" t="s">
        <v>103</v>
      </c>
      <c r="G12" t="s">
        <v>103</v>
      </c>
      <c r="I12" t="s">
        <v>103</v>
      </c>
      <c r="J12" t="s">
        <v>103</v>
      </c>
      <c r="K12" t="s">
        <v>103</v>
      </c>
      <c r="M12" t="s">
        <v>103</v>
      </c>
      <c r="N12" t="s">
        <v>103</v>
      </c>
    </row>
    <row r="14" spans="5:13" ht="12.75">
      <c r="E14" t="s">
        <v>112</v>
      </c>
      <c r="F14" t="s">
        <v>113</v>
      </c>
      <c r="G14" t="s">
        <v>114</v>
      </c>
      <c r="M14" t="s">
        <v>111</v>
      </c>
    </row>
    <row r="15" spans="4:13" ht="12.75">
      <c r="D15" t="s">
        <v>73</v>
      </c>
      <c r="M15" t="s">
        <v>115</v>
      </c>
    </row>
    <row r="16" spans="3:8" ht="12.75">
      <c r="C16" t="s">
        <v>72</v>
      </c>
      <c r="D16" t="s">
        <v>108</v>
      </c>
      <c r="H16" t="s">
        <v>105</v>
      </c>
    </row>
    <row r="17" spans="1:14" ht="12.75">
      <c r="A17" t="s">
        <v>101</v>
      </c>
      <c r="B17" t="s">
        <v>107</v>
      </c>
      <c r="C17" t="s">
        <v>4</v>
      </c>
      <c r="D17" t="s">
        <v>109</v>
      </c>
      <c r="E17" t="s">
        <v>74</v>
      </c>
      <c r="F17" t="s">
        <v>75</v>
      </c>
      <c r="G17" t="s">
        <v>76</v>
      </c>
      <c r="H17" t="s">
        <v>77</v>
      </c>
      <c r="I17" t="s">
        <v>78</v>
      </c>
      <c r="J17" t="s">
        <v>79</v>
      </c>
      <c r="K17" t="s">
        <v>80</v>
      </c>
      <c r="L17" t="s">
        <v>81</v>
      </c>
      <c r="M17" t="s">
        <v>106</v>
      </c>
      <c r="N17" t="s">
        <v>83</v>
      </c>
    </row>
    <row r="19" spans="1:14" ht="12.75">
      <c r="A19" t="s">
        <v>107</v>
      </c>
      <c r="B19">
        <v>1547</v>
      </c>
      <c r="C19">
        <v>28</v>
      </c>
      <c r="D19">
        <v>1</v>
      </c>
      <c r="E19">
        <v>40</v>
      </c>
      <c r="F19">
        <v>8</v>
      </c>
      <c r="G19">
        <v>35</v>
      </c>
      <c r="H19">
        <v>0</v>
      </c>
      <c r="I19">
        <v>715</v>
      </c>
      <c r="J19">
        <v>141</v>
      </c>
      <c r="K19">
        <v>24</v>
      </c>
      <c r="L19">
        <f aca="true" t="shared" si="0" ref="L19:L28">SUM(B19:K19)</f>
        <v>2539</v>
      </c>
      <c r="M19">
        <v>729</v>
      </c>
      <c r="N19">
        <v>3268</v>
      </c>
    </row>
    <row r="20" spans="1:14" ht="12.75">
      <c r="A20" t="s">
        <v>116</v>
      </c>
      <c r="B20">
        <v>59</v>
      </c>
      <c r="C20">
        <v>6433</v>
      </c>
      <c r="D20">
        <v>178</v>
      </c>
      <c r="E20">
        <v>422</v>
      </c>
      <c r="F20">
        <v>663</v>
      </c>
      <c r="G20">
        <v>109</v>
      </c>
      <c r="H20">
        <v>0</v>
      </c>
      <c r="I20">
        <v>609</v>
      </c>
      <c r="J20">
        <v>2938</v>
      </c>
      <c r="K20">
        <v>342</v>
      </c>
      <c r="L20">
        <f t="shared" si="0"/>
        <v>11753</v>
      </c>
      <c r="M20">
        <v>1706</v>
      </c>
      <c r="N20">
        <v>13460</v>
      </c>
    </row>
    <row r="21" spans="1:14" ht="12.75">
      <c r="A21" t="s">
        <v>73</v>
      </c>
      <c r="B21">
        <v>12</v>
      </c>
      <c r="C21">
        <v>138</v>
      </c>
      <c r="D21">
        <v>7934</v>
      </c>
      <c r="E21">
        <v>13</v>
      </c>
      <c r="F21">
        <v>18</v>
      </c>
      <c r="G21">
        <v>0</v>
      </c>
      <c r="H21">
        <v>0</v>
      </c>
      <c r="I21">
        <v>243</v>
      </c>
      <c r="J21">
        <v>659</v>
      </c>
      <c r="K21">
        <v>43</v>
      </c>
      <c r="L21">
        <f t="shared" si="0"/>
        <v>9060</v>
      </c>
      <c r="M21">
        <v>1690</v>
      </c>
      <c r="N21">
        <v>10750</v>
      </c>
    </row>
    <row r="22" spans="1:14" ht="12.75">
      <c r="A22" t="s">
        <v>74</v>
      </c>
      <c r="B22">
        <v>72</v>
      </c>
      <c r="C22">
        <v>621</v>
      </c>
      <c r="D22">
        <v>10</v>
      </c>
      <c r="E22">
        <v>5569</v>
      </c>
      <c r="F22">
        <v>155</v>
      </c>
      <c r="G22">
        <v>37</v>
      </c>
      <c r="H22">
        <v>0</v>
      </c>
      <c r="I22">
        <v>571</v>
      </c>
      <c r="J22">
        <v>914</v>
      </c>
      <c r="K22">
        <v>655</v>
      </c>
      <c r="L22">
        <f t="shared" si="0"/>
        <v>8604</v>
      </c>
      <c r="M22">
        <v>905</v>
      </c>
      <c r="N22">
        <v>9511</v>
      </c>
    </row>
    <row r="23" spans="1:14" ht="12.75">
      <c r="A23" t="s">
        <v>75</v>
      </c>
      <c r="B23">
        <v>63</v>
      </c>
      <c r="C23">
        <v>683</v>
      </c>
      <c r="D23">
        <v>1</v>
      </c>
      <c r="E23">
        <v>122</v>
      </c>
      <c r="F23">
        <v>15233</v>
      </c>
      <c r="G23">
        <v>601</v>
      </c>
      <c r="H23">
        <v>5</v>
      </c>
      <c r="I23">
        <v>241</v>
      </c>
      <c r="J23">
        <v>810</v>
      </c>
      <c r="K23">
        <v>647</v>
      </c>
      <c r="L23">
        <f t="shared" si="0"/>
        <v>18406</v>
      </c>
      <c r="M23">
        <v>990</v>
      </c>
      <c r="N23">
        <v>19412</v>
      </c>
    </row>
    <row r="24" spans="1:14" ht="12.75">
      <c r="A24" t="s">
        <v>76</v>
      </c>
      <c r="B24">
        <v>50</v>
      </c>
      <c r="C24">
        <v>205</v>
      </c>
      <c r="D24">
        <v>44</v>
      </c>
      <c r="E24">
        <v>16</v>
      </c>
      <c r="F24">
        <v>623</v>
      </c>
      <c r="G24">
        <v>4053</v>
      </c>
      <c r="H24">
        <v>25</v>
      </c>
      <c r="I24">
        <v>56</v>
      </c>
      <c r="J24">
        <v>270</v>
      </c>
      <c r="K24">
        <v>147</v>
      </c>
      <c r="L24">
        <f t="shared" si="0"/>
        <v>5489</v>
      </c>
      <c r="M24">
        <v>310</v>
      </c>
      <c r="N24">
        <v>5798</v>
      </c>
    </row>
    <row r="25" spans="1:14" ht="12.75">
      <c r="A25" t="s">
        <v>118</v>
      </c>
      <c r="B25">
        <v>0</v>
      </c>
      <c r="C25">
        <v>0</v>
      </c>
      <c r="D25">
        <v>0</v>
      </c>
      <c r="E25">
        <v>0</v>
      </c>
      <c r="F25">
        <v>13</v>
      </c>
      <c r="G25">
        <v>9</v>
      </c>
      <c r="H25">
        <v>1500</v>
      </c>
      <c r="I25">
        <v>0</v>
      </c>
      <c r="J25">
        <v>18</v>
      </c>
      <c r="K25">
        <v>0</v>
      </c>
      <c r="L25">
        <f t="shared" si="0"/>
        <v>1540</v>
      </c>
      <c r="M25">
        <v>0</v>
      </c>
      <c r="N25">
        <v>1539</v>
      </c>
    </row>
    <row r="26" spans="1:14" ht="12.75">
      <c r="A26" t="s">
        <v>78</v>
      </c>
      <c r="B26">
        <v>247</v>
      </c>
      <c r="C26">
        <v>1662</v>
      </c>
      <c r="D26">
        <v>177</v>
      </c>
      <c r="E26">
        <v>693</v>
      </c>
      <c r="F26">
        <v>445</v>
      </c>
      <c r="G26">
        <v>126</v>
      </c>
      <c r="H26">
        <v>0</v>
      </c>
      <c r="I26">
        <v>10788</v>
      </c>
      <c r="J26">
        <v>2114</v>
      </c>
      <c r="K26">
        <v>647</v>
      </c>
      <c r="L26">
        <f t="shared" si="0"/>
        <v>16899</v>
      </c>
      <c r="M26">
        <v>2189</v>
      </c>
      <c r="N26">
        <v>19087</v>
      </c>
    </row>
    <row r="27" spans="1:14" ht="12.75">
      <c r="A27" t="s">
        <v>79</v>
      </c>
      <c r="B27">
        <v>121</v>
      </c>
      <c r="C27">
        <v>1434</v>
      </c>
      <c r="D27">
        <v>645</v>
      </c>
      <c r="E27">
        <v>1080</v>
      </c>
      <c r="F27">
        <v>990</v>
      </c>
      <c r="G27">
        <v>473</v>
      </c>
      <c r="H27">
        <v>24</v>
      </c>
      <c r="I27">
        <v>2966</v>
      </c>
      <c r="J27">
        <v>46881</v>
      </c>
      <c r="K27">
        <v>889</v>
      </c>
      <c r="L27">
        <f t="shared" si="0"/>
        <v>55503</v>
      </c>
      <c r="M27">
        <v>5879</v>
      </c>
      <c r="N27">
        <v>61386</v>
      </c>
    </row>
    <row r="28" spans="1:14" ht="12.75">
      <c r="A28" t="s">
        <v>80</v>
      </c>
      <c r="B28">
        <v>30</v>
      </c>
      <c r="C28">
        <v>511</v>
      </c>
      <c r="D28">
        <v>71</v>
      </c>
      <c r="E28">
        <v>552</v>
      </c>
      <c r="F28">
        <v>861</v>
      </c>
      <c r="G28">
        <v>152</v>
      </c>
      <c r="H28">
        <v>8</v>
      </c>
      <c r="I28">
        <v>499</v>
      </c>
      <c r="J28">
        <v>908</v>
      </c>
      <c r="K28">
        <v>5396</v>
      </c>
      <c r="L28">
        <f t="shared" si="0"/>
        <v>8988</v>
      </c>
      <c r="M28">
        <v>1110</v>
      </c>
      <c r="N28">
        <v>10099</v>
      </c>
    </row>
    <row r="29" spans="1:14" ht="12.75">
      <c r="A29" t="s">
        <v>4</v>
      </c>
      <c r="B29">
        <f aca="true" t="shared" si="1" ref="B29:L29">SUM(B19:B28)</f>
        <v>2201</v>
      </c>
      <c r="C29">
        <f t="shared" si="1"/>
        <v>11715</v>
      </c>
      <c r="D29">
        <f t="shared" si="1"/>
        <v>9061</v>
      </c>
      <c r="E29">
        <f t="shared" si="1"/>
        <v>8507</v>
      </c>
      <c r="F29">
        <f t="shared" si="1"/>
        <v>19009</v>
      </c>
      <c r="G29">
        <f t="shared" si="1"/>
        <v>5595</v>
      </c>
      <c r="H29">
        <f>SUM(H19:H28)</f>
        <v>1562</v>
      </c>
      <c r="I29">
        <f t="shared" si="1"/>
        <v>16688</v>
      </c>
      <c r="J29">
        <f t="shared" si="1"/>
        <v>55653</v>
      </c>
      <c r="K29">
        <f t="shared" si="1"/>
        <v>8790</v>
      </c>
      <c r="L29">
        <f t="shared" si="1"/>
        <v>138781</v>
      </c>
      <c r="M29">
        <f>SUM(M19:M28)</f>
        <v>15508</v>
      </c>
      <c r="N29">
        <f>SUM(N19:N28)</f>
        <v>154310</v>
      </c>
    </row>
    <row r="30" spans="1:14" ht="12.75">
      <c r="A30" t="s">
        <v>106</v>
      </c>
      <c r="B30">
        <v>615</v>
      </c>
      <c r="C30">
        <v>1285</v>
      </c>
      <c r="D30">
        <v>1912</v>
      </c>
      <c r="E30">
        <v>848</v>
      </c>
      <c r="F30">
        <v>851</v>
      </c>
      <c r="G30">
        <v>406</v>
      </c>
      <c r="H30">
        <v>11</v>
      </c>
      <c r="I30">
        <v>2790</v>
      </c>
      <c r="J30">
        <v>8808</v>
      </c>
      <c r="K30">
        <v>1068</v>
      </c>
      <c r="L30">
        <f>SUM(B30:K30)</f>
        <v>18594</v>
      </c>
      <c r="M30">
        <v>1456602</v>
      </c>
      <c r="N30">
        <v>1475276</v>
      </c>
    </row>
    <row r="31" spans="1:14" ht="12.75">
      <c r="A31" t="s">
        <v>83</v>
      </c>
      <c r="B31">
        <v>2817</v>
      </c>
      <c r="C31">
        <v>12998</v>
      </c>
      <c r="D31">
        <v>10973</v>
      </c>
      <c r="E31">
        <v>9355</v>
      </c>
      <c r="F31">
        <v>19861</v>
      </c>
      <c r="G31">
        <v>6001</v>
      </c>
      <c r="H31">
        <v>1572</v>
      </c>
      <c r="I31">
        <v>19479</v>
      </c>
      <c r="J31">
        <v>64461</v>
      </c>
      <c r="K31">
        <v>9860</v>
      </c>
      <c r="L31">
        <f>SUM(B31:K31)</f>
        <v>157377</v>
      </c>
      <c r="M31">
        <v>1472143</v>
      </c>
      <c r="N31">
        <v>1629622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F14">
      <selection activeCell="C25" sqref="C25"/>
    </sheetView>
  </sheetViews>
  <sheetFormatPr defaultColWidth="9.140625" defaultRowHeight="12.75"/>
  <cols>
    <col min="1" max="16384" width="9.140625" style="11" customWidth="1"/>
  </cols>
  <sheetData>
    <row r="1" spans="1:17" ht="12.75">
      <c r="A1" t="s">
        <v>88</v>
      </c>
      <c r="B1" t="s">
        <v>91</v>
      </c>
      <c r="C1" t="s">
        <v>92</v>
      </c>
      <c r="D1"/>
      <c r="E1"/>
      <c r="F1"/>
      <c r="G1"/>
      <c r="H1"/>
      <c r="I1" t="s">
        <v>93</v>
      </c>
      <c r="J1" t="s">
        <v>89</v>
      </c>
      <c r="K1" t="s">
        <v>90</v>
      </c>
      <c r="L1" t="s">
        <v>92</v>
      </c>
      <c r="M1"/>
      <c r="N1"/>
      <c r="O1"/>
      <c r="P1"/>
      <c r="Q1" t="s">
        <v>94</v>
      </c>
    </row>
    <row r="2" spans="1:17" ht="12.75">
      <c r="A2"/>
      <c r="B2"/>
      <c r="C2"/>
      <c r="D2"/>
      <c r="E2"/>
      <c r="F2"/>
      <c r="G2"/>
      <c r="H2"/>
      <c r="I2" t="s">
        <v>95</v>
      </c>
      <c r="J2"/>
      <c r="K2"/>
      <c r="L2"/>
      <c r="M2"/>
      <c r="N2"/>
      <c r="O2"/>
      <c r="P2"/>
      <c r="Q2" t="s">
        <v>96</v>
      </c>
    </row>
    <row r="3" spans="1:17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.75">
      <c r="A4" t="s">
        <v>97</v>
      </c>
      <c r="B4" t="s">
        <v>100</v>
      </c>
      <c r="C4"/>
      <c r="D4"/>
      <c r="E4"/>
      <c r="F4"/>
      <c r="G4"/>
      <c r="H4"/>
      <c r="I4"/>
      <c r="J4" t="s">
        <v>98</v>
      </c>
      <c r="K4" t="s">
        <v>99</v>
      </c>
      <c r="L4"/>
      <c r="M4"/>
      <c r="N4"/>
      <c r="O4"/>
      <c r="P4"/>
      <c r="Q4"/>
    </row>
    <row r="5" spans="1:17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.75">
      <c r="A6" t="s">
        <v>101</v>
      </c>
      <c r="B6" t="s">
        <v>102</v>
      </c>
      <c r="C6" t="s">
        <v>102</v>
      </c>
      <c r="D6" t="s">
        <v>102</v>
      </c>
      <c r="E6" t="s">
        <v>102</v>
      </c>
      <c r="F6" t="s">
        <v>102</v>
      </c>
      <c r="G6" t="s">
        <v>102</v>
      </c>
      <c r="H6"/>
      <c r="I6" t="s">
        <v>104</v>
      </c>
      <c r="J6" t="s">
        <v>102</v>
      </c>
      <c r="K6" t="s">
        <v>103</v>
      </c>
      <c r="L6" t="s">
        <v>50</v>
      </c>
      <c r="M6"/>
      <c r="N6"/>
      <c r="O6"/>
      <c r="P6"/>
      <c r="Q6"/>
    </row>
    <row r="7" spans="1:17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2.75">
      <c r="A8"/>
      <c r="M8"/>
      <c r="N8"/>
      <c r="O8"/>
      <c r="P8"/>
      <c r="Q8"/>
    </row>
    <row r="9" spans="1:17" ht="12.75">
      <c r="A9"/>
      <c r="M9"/>
      <c r="N9"/>
      <c r="O9"/>
      <c r="P9"/>
      <c r="Q9"/>
    </row>
    <row r="10" spans="1:17" ht="12.75">
      <c r="A10"/>
      <c r="M10"/>
      <c r="N10"/>
      <c r="O10"/>
      <c r="P10"/>
      <c r="Q10"/>
    </row>
    <row r="11" spans="1:17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2.75">
      <c r="A12" t="s">
        <v>110</v>
      </c>
      <c r="B12" t="s">
        <v>103</v>
      </c>
      <c r="C12" t="s">
        <v>103</v>
      </c>
      <c r="D12" t="s">
        <v>103</v>
      </c>
      <c r="E12" t="s">
        <v>103</v>
      </c>
      <c r="F12" t="s">
        <v>103</v>
      </c>
      <c r="G12" t="s">
        <v>103</v>
      </c>
      <c r="H12"/>
      <c r="I12" t="s">
        <v>103</v>
      </c>
      <c r="J12" t="s">
        <v>103</v>
      </c>
      <c r="K12" t="s">
        <v>103</v>
      </c>
      <c r="L12"/>
      <c r="M12"/>
      <c r="N12"/>
      <c r="O12"/>
      <c r="P12"/>
      <c r="Q12"/>
    </row>
    <row r="13" spans="1:17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2.75">
      <c r="A14"/>
      <c r="B14"/>
      <c r="C14"/>
      <c r="D14"/>
      <c r="E14" t="s">
        <v>112</v>
      </c>
      <c r="F14" t="s">
        <v>113</v>
      </c>
      <c r="G14" t="s">
        <v>114</v>
      </c>
      <c r="H14"/>
      <c r="I14"/>
      <c r="J14"/>
      <c r="K14"/>
      <c r="L14"/>
      <c r="M14"/>
      <c r="N14"/>
      <c r="O14"/>
      <c r="P14"/>
      <c r="Q14"/>
    </row>
    <row r="15" spans="1:17" ht="12.75">
      <c r="A15"/>
      <c r="B15"/>
      <c r="C15" t="s">
        <v>72</v>
      </c>
      <c r="D15" t="s">
        <v>73</v>
      </c>
      <c r="E15"/>
      <c r="F15"/>
      <c r="G15"/>
      <c r="H15" t="s">
        <v>105</v>
      </c>
      <c r="I15"/>
      <c r="J15"/>
      <c r="K15"/>
      <c r="L15"/>
      <c r="M15" t="s">
        <v>115</v>
      </c>
      <c r="N15"/>
      <c r="O15"/>
      <c r="P15"/>
      <c r="Q15"/>
    </row>
    <row r="16" spans="1:17" ht="12.75">
      <c r="A16"/>
      <c r="B16" t="s">
        <v>107</v>
      </c>
      <c r="C16" t="s">
        <v>4</v>
      </c>
      <c r="D16" t="s">
        <v>108</v>
      </c>
      <c r="E16" t="s">
        <v>74</v>
      </c>
      <c r="F16" t="s">
        <v>75</v>
      </c>
      <c r="G16" t="s">
        <v>76</v>
      </c>
      <c r="H16" t="s">
        <v>77</v>
      </c>
      <c r="I16" t="s">
        <v>78</v>
      </c>
      <c r="J16" t="s">
        <v>79</v>
      </c>
      <c r="K16" t="s">
        <v>80</v>
      </c>
      <c r="L16" t="s">
        <v>81</v>
      </c>
      <c r="M16"/>
      <c r="N16"/>
      <c r="O16"/>
      <c r="P16"/>
      <c r="Q16"/>
    </row>
    <row r="17" spans="1:17" ht="12.75">
      <c r="A17" t="s">
        <v>101</v>
      </c>
      <c r="B17"/>
      <c r="C17"/>
      <c r="D17" t="s">
        <v>109</v>
      </c>
      <c r="E17"/>
      <c r="F17"/>
      <c r="G17"/>
      <c r="H17"/>
      <c r="I17"/>
      <c r="J17"/>
      <c r="K17"/>
      <c r="L17"/>
      <c r="M17" t="s">
        <v>102</v>
      </c>
      <c r="N17" t="s">
        <v>103</v>
      </c>
      <c r="O17"/>
      <c r="P17"/>
      <c r="Q17"/>
    </row>
    <row r="18" spans="1:17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2.75">
      <c r="A19" t="s">
        <v>107</v>
      </c>
      <c r="B19">
        <v>2530</v>
      </c>
      <c r="C19">
        <v>28</v>
      </c>
      <c r="D19">
        <v>59</v>
      </c>
      <c r="E19">
        <v>86</v>
      </c>
      <c r="F19">
        <v>57</v>
      </c>
      <c r="G19">
        <v>29</v>
      </c>
      <c r="H19">
        <v>0</v>
      </c>
      <c r="I19">
        <v>818</v>
      </c>
      <c r="J19">
        <v>247</v>
      </c>
      <c r="K19">
        <v>4</v>
      </c>
      <c r="L19">
        <f aca="true" t="shared" si="0" ref="L19:L28">SUM(B19:K19)</f>
        <v>3858</v>
      </c>
      <c r="M19">
        <v>1268</v>
      </c>
      <c r="N19">
        <v>5127</v>
      </c>
      <c r="P19"/>
      <c r="Q19"/>
    </row>
    <row r="20" spans="1:17" ht="12.75">
      <c r="A20" t="s">
        <v>116</v>
      </c>
      <c r="B20">
        <v>100</v>
      </c>
      <c r="C20">
        <v>4828</v>
      </c>
      <c r="D20">
        <v>207</v>
      </c>
      <c r="E20">
        <v>857</v>
      </c>
      <c r="F20">
        <v>354</v>
      </c>
      <c r="G20">
        <v>138</v>
      </c>
      <c r="H20">
        <v>0</v>
      </c>
      <c r="I20">
        <v>1644</v>
      </c>
      <c r="J20">
        <v>4187</v>
      </c>
      <c r="K20">
        <v>697</v>
      </c>
      <c r="L20">
        <f t="shared" si="0"/>
        <v>13012</v>
      </c>
      <c r="M20">
        <v>1402</v>
      </c>
      <c r="N20">
        <v>14415</v>
      </c>
      <c r="P20"/>
      <c r="Q20"/>
    </row>
    <row r="21" spans="1:17" ht="12.75">
      <c r="A21" t="s">
        <v>73</v>
      </c>
      <c r="B21">
        <v>0</v>
      </c>
      <c r="C21">
        <v>159</v>
      </c>
      <c r="D21">
        <v>3860</v>
      </c>
      <c r="E21">
        <v>4</v>
      </c>
      <c r="F21">
        <v>38</v>
      </c>
      <c r="G21">
        <v>15</v>
      </c>
      <c r="H21">
        <v>0</v>
      </c>
      <c r="I21">
        <v>72</v>
      </c>
      <c r="J21">
        <v>624</v>
      </c>
      <c r="K21">
        <v>16</v>
      </c>
      <c r="L21">
        <f t="shared" si="0"/>
        <v>4788</v>
      </c>
      <c r="M21">
        <v>1842</v>
      </c>
      <c r="N21">
        <v>6630</v>
      </c>
      <c r="P21"/>
      <c r="Q21"/>
    </row>
    <row r="22" spans="1:17" ht="12.75">
      <c r="A22" t="s">
        <v>74</v>
      </c>
      <c r="B22">
        <v>14</v>
      </c>
      <c r="C22">
        <v>1432</v>
      </c>
      <c r="D22">
        <v>31</v>
      </c>
      <c r="E22">
        <v>7240</v>
      </c>
      <c r="F22">
        <v>193</v>
      </c>
      <c r="G22">
        <v>36</v>
      </c>
      <c r="H22">
        <v>0</v>
      </c>
      <c r="I22">
        <v>525</v>
      </c>
      <c r="J22">
        <v>1090</v>
      </c>
      <c r="K22">
        <v>577</v>
      </c>
      <c r="L22">
        <f t="shared" si="0"/>
        <v>11138</v>
      </c>
      <c r="M22">
        <v>709</v>
      </c>
      <c r="N22">
        <v>11847</v>
      </c>
      <c r="P22"/>
      <c r="Q22"/>
    </row>
    <row r="23" spans="1:17" ht="12.75">
      <c r="A23" t="s">
        <v>75</v>
      </c>
      <c r="B23">
        <v>20</v>
      </c>
      <c r="C23">
        <v>457</v>
      </c>
      <c r="D23">
        <v>16</v>
      </c>
      <c r="E23">
        <v>95</v>
      </c>
      <c r="F23">
        <v>12921</v>
      </c>
      <c r="G23">
        <v>663</v>
      </c>
      <c r="H23">
        <v>0</v>
      </c>
      <c r="I23">
        <v>212</v>
      </c>
      <c r="J23">
        <v>567</v>
      </c>
      <c r="K23">
        <v>555</v>
      </c>
      <c r="L23">
        <f t="shared" si="0"/>
        <v>15506</v>
      </c>
      <c r="M23">
        <v>1040</v>
      </c>
      <c r="N23">
        <v>16547</v>
      </c>
      <c r="P23"/>
      <c r="Q23"/>
    </row>
    <row r="24" spans="1:17" ht="12.75">
      <c r="A24" t="s">
        <v>76</v>
      </c>
      <c r="B24">
        <v>10</v>
      </c>
      <c r="C24">
        <v>159</v>
      </c>
      <c r="D24">
        <v>4</v>
      </c>
      <c r="E24">
        <v>32</v>
      </c>
      <c r="F24">
        <v>649</v>
      </c>
      <c r="G24">
        <v>5826</v>
      </c>
      <c r="H24">
        <v>52</v>
      </c>
      <c r="I24">
        <v>48</v>
      </c>
      <c r="J24">
        <v>277</v>
      </c>
      <c r="K24">
        <v>249</v>
      </c>
      <c r="L24">
        <f t="shared" si="0"/>
        <v>7306</v>
      </c>
      <c r="M24">
        <v>275</v>
      </c>
      <c r="N24">
        <v>7581</v>
      </c>
      <c r="P24"/>
      <c r="Q24"/>
    </row>
    <row r="25" spans="1:17" ht="12.75">
      <c r="A25" t="s">
        <v>118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819</v>
      </c>
      <c r="I25">
        <v>0</v>
      </c>
      <c r="J25">
        <v>2</v>
      </c>
      <c r="K25">
        <v>0</v>
      </c>
      <c r="L25">
        <f t="shared" si="0"/>
        <v>821</v>
      </c>
      <c r="M25">
        <v>0</v>
      </c>
      <c r="N25">
        <v>821</v>
      </c>
      <c r="P25"/>
      <c r="Q25"/>
    </row>
    <row r="26" spans="1:17" ht="12.75">
      <c r="A26" t="s">
        <v>78</v>
      </c>
      <c r="B26">
        <v>598</v>
      </c>
      <c r="C26">
        <v>821</v>
      </c>
      <c r="D26">
        <v>93</v>
      </c>
      <c r="E26">
        <v>819</v>
      </c>
      <c r="F26">
        <v>376</v>
      </c>
      <c r="G26">
        <v>191</v>
      </c>
      <c r="H26">
        <v>0</v>
      </c>
      <c r="I26">
        <v>12893</v>
      </c>
      <c r="J26">
        <v>2092</v>
      </c>
      <c r="K26">
        <v>545</v>
      </c>
      <c r="L26">
        <f t="shared" si="0"/>
        <v>18428</v>
      </c>
      <c r="M26">
        <v>1618</v>
      </c>
      <c r="N26">
        <v>20045</v>
      </c>
      <c r="P26"/>
      <c r="Q26"/>
    </row>
    <row r="27" spans="1:17" ht="12.75">
      <c r="A27" t="s">
        <v>79</v>
      </c>
      <c r="B27">
        <v>87</v>
      </c>
      <c r="C27">
        <v>1466</v>
      </c>
      <c r="D27">
        <v>670</v>
      </c>
      <c r="E27">
        <v>1080</v>
      </c>
      <c r="F27">
        <v>941</v>
      </c>
      <c r="G27">
        <v>645</v>
      </c>
      <c r="H27">
        <v>19</v>
      </c>
      <c r="I27">
        <v>2653</v>
      </c>
      <c r="J27">
        <v>48171</v>
      </c>
      <c r="K27">
        <v>618</v>
      </c>
      <c r="L27">
        <f t="shared" si="0"/>
        <v>56350</v>
      </c>
      <c r="M27">
        <v>7271</v>
      </c>
      <c r="N27">
        <v>63621</v>
      </c>
      <c r="P27"/>
      <c r="Q27"/>
    </row>
    <row r="28" spans="1:17" ht="12.75">
      <c r="A28" t="s">
        <v>80</v>
      </c>
      <c r="B28">
        <v>125</v>
      </c>
      <c r="C28">
        <v>503</v>
      </c>
      <c r="D28">
        <v>147</v>
      </c>
      <c r="E28">
        <v>425</v>
      </c>
      <c r="F28">
        <v>1037</v>
      </c>
      <c r="G28">
        <v>279</v>
      </c>
      <c r="H28">
        <v>0</v>
      </c>
      <c r="I28">
        <v>496</v>
      </c>
      <c r="J28">
        <v>742</v>
      </c>
      <c r="K28">
        <v>5546</v>
      </c>
      <c r="L28">
        <f t="shared" si="0"/>
        <v>9300</v>
      </c>
      <c r="M28">
        <v>827</v>
      </c>
      <c r="N28">
        <v>10126</v>
      </c>
      <c r="P28"/>
      <c r="Q28"/>
    </row>
    <row r="29" spans="1:17" ht="12.75">
      <c r="A29" t="s">
        <v>4</v>
      </c>
      <c r="B29">
        <f aca="true" t="shared" si="1" ref="B29:L29">SUM(B19:B28)</f>
        <v>3484</v>
      </c>
      <c r="C29">
        <f t="shared" si="1"/>
        <v>9853</v>
      </c>
      <c r="D29">
        <f t="shared" si="1"/>
        <v>5087</v>
      </c>
      <c r="E29">
        <f t="shared" si="1"/>
        <v>10638</v>
      </c>
      <c r="F29">
        <f t="shared" si="1"/>
        <v>16566</v>
      </c>
      <c r="G29">
        <f t="shared" si="1"/>
        <v>7822</v>
      </c>
      <c r="H29">
        <f>SUM(H19:H28)</f>
        <v>890</v>
      </c>
      <c r="I29">
        <f t="shared" si="1"/>
        <v>19361</v>
      </c>
      <c r="J29">
        <f t="shared" si="1"/>
        <v>57999</v>
      </c>
      <c r="K29">
        <f t="shared" si="1"/>
        <v>8807</v>
      </c>
      <c r="L29">
        <f t="shared" si="1"/>
        <v>140507</v>
      </c>
      <c r="M29">
        <f>SUM(M19:M28)</f>
        <v>16252</v>
      </c>
      <c r="N29">
        <f>SUM(N19:N28)</f>
        <v>156760</v>
      </c>
      <c r="P29"/>
      <c r="Q29"/>
    </row>
    <row r="30" spans="1:17" ht="12.75">
      <c r="A30" t="s">
        <v>106</v>
      </c>
      <c r="B30">
        <v>723</v>
      </c>
      <c r="C30">
        <v>1657</v>
      </c>
      <c r="D30">
        <v>2558</v>
      </c>
      <c r="E30">
        <v>966</v>
      </c>
      <c r="F30">
        <v>969</v>
      </c>
      <c r="G30">
        <v>289</v>
      </c>
      <c r="H30">
        <v>0</v>
      </c>
      <c r="I30">
        <v>2847</v>
      </c>
      <c r="J30">
        <v>9773</v>
      </c>
      <c r="K30">
        <v>803</v>
      </c>
      <c r="L30">
        <f>SUM(B30:K30)</f>
        <v>20585</v>
      </c>
      <c r="M30">
        <v>1515531</v>
      </c>
      <c r="N30">
        <v>1536116</v>
      </c>
      <c r="P30"/>
      <c r="Q30"/>
    </row>
    <row r="31" spans="1:17" ht="12.75">
      <c r="A31" t="s">
        <v>83</v>
      </c>
      <c r="B31">
        <v>4207</v>
      </c>
      <c r="C31">
        <v>11510</v>
      </c>
      <c r="D31">
        <v>7646</v>
      </c>
      <c r="E31">
        <v>11606</v>
      </c>
      <c r="F31">
        <v>17535</v>
      </c>
      <c r="G31">
        <v>8111</v>
      </c>
      <c r="H31">
        <v>890</v>
      </c>
      <c r="I31">
        <v>22208</v>
      </c>
      <c r="J31">
        <v>67771</v>
      </c>
      <c r="K31">
        <v>9610</v>
      </c>
      <c r="L31">
        <f>SUM(B31:K31)</f>
        <v>161094</v>
      </c>
      <c r="M31">
        <v>1531782</v>
      </c>
      <c r="N31">
        <v>1692876</v>
      </c>
      <c r="P31"/>
      <c r="Q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F13">
      <selection activeCell="C25" sqref="C25"/>
    </sheetView>
  </sheetViews>
  <sheetFormatPr defaultColWidth="9.140625" defaultRowHeight="12.75"/>
  <sheetData>
    <row r="1" spans="1:17" ht="12.75">
      <c r="A1" t="s">
        <v>88</v>
      </c>
      <c r="B1" t="s">
        <v>121</v>
      </c>
      <c r="C1" t="s">
        <v>92</v>
      </c>
      <c r="I1" t="s">
        <v>93</v>
      </c>
      <c r="J1" t="s">
        <v>119</v>
      </c>
      <c r="K1" t="s">
        <v>120</v>
      </c>
      <c r="L1" t="s">
        <v>92</v>
      </c>
      <c r="Q1" t="s">
        <v>94</v>
      </c>
    </row>
    <row r="2" spans="9:17" ht="12.75">
      <c r="I2" t="s">
        <v>95</v>
      </c>
      <c r="Q2" t="s">
        <v>96</v>
      </c>
    </row>
    <row r="4" spans="1:11" ht="12.75">
      <c r="A4" t="s">
        <v>97</v>
      </c>
      <c r="B4" t="s">
        <v>100</v>
      </c>
      <c r="J4" t="s">
        <v>122</v>
      </c>
      <c r="K4" t="s">
        <v>123</v>
      </c>
    </row>
    <row r="6" spans="1:12" ht="12.75">
      <c r="A6" t="s">
        <v>101</v>
      </c>
      <c r="B6" t="s">
        <v>102</v>
      </c>
      <c r="C6" t="s">
        <v>102</v>
      </c>
      <c r="D6" t="s">
        <v>102</v>
      </c>
      <c r="E6" t="s">
        <v>102</v>
      </c>
      <c r="F6" t="s">
        <v>102</v>
      </c>
      <c r="G6" t="s">
        <v>102</v>
      </c>
      <c r="I6" t="s">
        <v>104</v>
      </c>
      <c r="J6" t="s">
        <v>103</v>
      </c>
      <c r="K6" t="s">
        <v>102</v>
      </c>
      <c r="L6" t="s">
        <v>50</v>
      </c>
    </row>
    <row r="12" spans="1:14" ht="12.75">
      <c r="A12" t="s">
        <v>110</v>
      </c>
      <c r="B12" t="s">
        <v>103</v>
      </c>
      <c r="C12" t="s">
        <v>103</v>
      </c>
      <c r="D12" t="s">
        <v>103</v>
      </c>
      <c r="E12" t="s">
        <v>103</v>
      </c>
      <c r="F12" t="s">
        <v>103</v>
      </c>
      <c r="G12" t="s">
        <v>103</v>
      </c>
      <c r="I12" t="s">
        <v>103</v>
      </c>
      <c r="J12" t="s">
        <v>103</v>
      </c>
      <c r="K12" t="s">
        <v>103</v>
      </c>
      <c r="M12" t="s">
        <v>103</v>
      </c>
      <c r="N12" t="s">
        <v>103</v>
      </c>
    </row>
    <row r="14" spans="5:13" ht="12.75">
      <c r="E14" t="s">
        <v>112</v>
      </c>
      <c r="F14" t="s">
        <v>113</v>
      </c>
      <c r="G14" t="s">
        <v>114</v>
      </c>
      <c r="M14" t="s">
        <v>111</v>
      </c>
    </row>
    <row r="15" spans="3:13" ht="12.75">
      <c r="C15" t="s">
        <v>72</v>
      </c>
      <c r="D15" t="s">
        <v>73</v>
      </c>
      <c r="H15" t="s">
        <v>105</v>
      </c>
      <c r="M15" t="s">
        <v>115</v>
      </c>
    </row>
    <row r="16" spans="2:12" ht="12.75">
      <c r="B16" t="s">
        <v>107</v>
      </c>
      <c r="C16" t="s">
        <v>4</v>
      </c>
      <c r="D16" t="s">
        <v>108</v>
      </c>
      <c r="E16" t="s">
        <v>74</v>
      </c>
      <c r="F16" t="s">
        <v>75</v>
      </c>
      <c r="G16" t="s">
        <v>76</v>
      </c>
      <c r="H16" t="s">
        <v>77</v>
      </c>
      <c r="I16" t="s">
        <v>78</v>
      </c>
      <c r="J16" t="s">
        <v>79</v>
      </c>
      <c r="K16" t="s">
        <v>80</v>
      </c>
      <c r="L16" t="s">
        <v>81</v>
      </c>
    </row>
    <row r="17" spans="1:14" ht="12.75">
      <c r="A17" t="s">
        <v>101</v>
      </c>
      <c r="D17" t="s">
        <v>109</v>
      </c>
      <c r="M17" t="s">
        <v>103</v>
      </c>
      <c r="N17" t="s">
        <v>102</v>
      </c>
    </row>
    <row r="19" spans="1:14" ht="12.75">
      <c r="A19" t="s">
        <v>107</v>
      </c>
      <c r="B19">
        <v>1374</v>
      </c>
      <c r="C19">
        <v>6</v>
      </c>
      <c r="D19">
        <v>40</v>
      </c>
      <c r="E19">
        <v>41</v>
      </c>
      <c r="F19">
        <v>9</v>
      </c>
      <c r="G19">
        <v>0</v>
      </c>
      <c r="H19">
        <v>0</v>
      </c>
      <c r="I19">
        <v>533</v>
      </c>
      <c r="J19">
        <v>312</v>
      </c>
      <c r="K19">
        <v>23</v>
      </c>
      <c r="L19">
        <f aca="true" t="shared" si="0" ref="L19:L28">SUM(B19:K19)</f>
        <v>2338</v>
      </c>
      <c r="M19">
        <v>751</v>
      </c>
      <c r="N19">
        <v>3090</v>
      </c>
    </row>
    <row r="20" spans="1:14" ht="12.75">
      <c r="A20" t="s">
        <v>116</v>
      </c>
      <c r="B20">
        <v>149</v>
      </c>
      <c r="C20">
        <v>5518</v>
      </c>
      <c r="D20">
        <v>374</v>
      </c>
      <c r="E20">
        <v>761</v>
      </c>
      <c r="F20">
        <v>412</v>
      </c>
      <c r="G20">
        <v>234</v>
      </c>
      <c r="H20">
        <v>14</v>
      </c>
      <c r="I20">
        <v>1562</v>
      </c>
      <c r="J20">
        <v>3913</v>
      </c>
      <c r="K20">
        <v>349</v>
      </c>
      <c r="L20">
        <f t="shared" si="0"/>
        <v>13286</v>
      </c>
      <c r="M20">
        <v>1666</v>
      </c>
      <c r="N20">
        <v>14951</v>
      </c>
    </row>
    <row r="21" spans="1:14" ht="12.75">
      <c r="A21" t="s">
        <v>73</v>
      </c>
      <c r="B21">
        <v>68</v>
      </c>
      <c r="C21">
        <v>318</v>
      </c>
      <c r="D21">
        <v>4123</v>
      </c>
      <c r="E21">
        <v>69</v>
      </c>
      <c r="F21">
        <v>35</v>
      </c>
      <c r="G21">
        <v>0</v>
      </c>
      <c r="H21">
        <v>1</v>
      </c>
      <c r="I21">
        <v>106</v>
      </c>
      <c r="J21">
        <v>618</v>
      </c>
      <c r="K21">
        <v>11</v>
      </c>
      <c r="L21">
        <f t="shared" si="0"/>
        <v>5349</v>
      </c>
      <c r="M21">
        <v>1453</v>
      </c>
      <c r="N21">
        <v>6802</v>
      </c>
    </row>
    <row r="22" spans="1:14" ht="12.75">
      <c r="A22" t="s">
        <v>74</v>
      </c>
      <c r="B22">
        <v>42</v>
      </c>
      <c r="C22">
        <v>599</v>
      </c>
      <c r="D22">
        <v>10</v>
      </c>
      <c r="E22">
        <v>6062</v>
      </c>
      <c r="F22">
        <v>237</v>
      </c>
      <c r="G22">
        <v>40</v>
      </c>
      <c r="H22">
        <v>0</v>
      </c>
      <c r="I22">
        <v>386</v>
      </c>
      <c r="J22">
        <v>912</v>
      </c>
      <c r="K22">
        <v>533</v>
      </c>
      <c r="L22">
        <f t="shared" si="0"/>
        <v>8821</v>
      </c>
      <c r="M22">
        <v>715</v>
      </c>
      <c r="N22">
        <v>9535</v>
      </c>
    </row>
    <row r="23" spans="1:14" ht="12.75">
      <c r="A23" t="s">
        <v>75</v>
      </c>
      <c r="B23">
        <v>10</v>
      </c>
      <c r="C23">
        <v>389</v>
      </c>
      <c r="D23">
        <v>31</v>
      </c>
      <c r="E23">
        <v>152</v>
      </c>
      <c r="F23">
        <v>19099</v>
      </c>
      <c r="G23">
        <v>353</v>
      </c>
      <c r="H23">
        <v>0</v>
      </c>
      <c r="I23">
        <v>170</v>
      </c>
      <c r="J23">
        <v>721</v>
      </c>
      <c r="K23">
        <v>540</v>
      </c>
      <c r="L23">
        <f t="shared" si="0"/>
        <v>21465</v>
      </c>
      <c r="M23">
        <v>1140</v>
      </c>
      <c r="N23">
        <v>22605</v>
      </c>
    </row>
    <row r="24" spans="1:14" ht="12.75">
      <c r="A24" t="s">
        <v>76</v>
      </c>
      <c r="B24">
        <v>9</v>
      </c>
      <c r="C24">
        <v>303</v>
      </c>
      <c r="D24">
        <v>36</v>
      </c>
      <c r="E24">
        <v>9</v>
      </c>
      <c r="F24">
        <v>415</v>
      </c>
      <c r="G24">
        <v>6164</v>
      </c>
      <c r="H24">
        <v>11</v>
      </c>
      <c r="I24">
        <v>34</v>
      </c>
      <c r="J24">
        <v>280</v>
      </c>
      <c r="K24">
        <v>166</v>
      </c>
      <c r="L24">
        <f t="shared" si="0"/>
        <v>7427</v>
      </c>
      <c r="M24">
        <v>322</v>
      </c>
      <c r="N24">
        <v>7748</v>
      </c>
    </row>
    <row r="25" spans="1:14" ht="12" customHeight="1">
      <c r="A25" t="s">
        <v>118</v>
      </c>
      <c r="B25">
        <v>0</v>
      </c>
      <c r="C25">
        <v>3</v>
      </c>
      <c r="D25">
        <v>0</v>
      </c>
      <c r="E25">
        <v>0</v>
      </c>
      <c r="F25">
        <v>0</v>
      </c>
      <c r="G25">
        <v>5</v>
      </c>
      <c r="H25">
        <v>2059</v>
      </c>
      <c r="I25">
        <v>0</v>
      </c>
      <c r="J25">
        <v>24</v>
      </c>
      <c r="K25">
        <v>0</v>
      </c>
      <c r="L25">
        <f t="shared" si="0"/>
        <v>2091</v>
      </c>
      <c r="M25">
        <v>18</v>
      </c>
      <c r="N25">
        <v>2109</v>
      </c>
    </row>
    <row r="26" spans="1:14" ht="12.75">
      <c r="A26" t="s">
        <v>78</v>
      </c>
      <c r="B26">
        <v>356</v>
      </c>
      <c r="C26">
        <v>1075</v>
      </c>
      <c r="D26">
        <v>204</v>
      </c>
      <c r="E26">
        <v>406</v>
      </c>
      <c r="F26">
        <v>453</v>
      </c>
      <c r="G26">
        <v>172</v>
      </c>
      <c r="H26">
        <v>0</v>
      </c>
      <c r="I26">
        <v>12170</v>
      </c>
      <c r="J26">
        <v>2248</v>
      </c>
      <c r="K26">
        <v>665</v>
      </c>
      <c r="L26">
        <f t="shared" si="0"/>
        <v>17749</v>
      </c>
      <c r="M26">
        <v>1687</v>
      </c>
      <c r="N26">
        <v>19436</v>
      </c>
    </row>
    <row r="27" spans="1:14" ht="12.75">
      <c r="A27" t="s">
        <v>79</v>
      </c>
      <c r="B27">
        <v>139</v>
      </c>
      <c r="C27">
        <v>2305</v>
      </c>
      <c r="D27">
        <v>701</v>
      </c>
      <c r="E27">
        <v>1141</v>
      </c>
      <c r="F27">
        <v>923</v>
      </c>
      <c r="G27">
        <v>477</v>
      </c>
      <c r="H27">
        <v>37</v>
      </c>
      <c r="I27">
        <v>2100</v>
      </c>
      <c r="J27">
        <v>49315</v>
      </c>
      <c r="K27">
        <v>748</v>
      </c>
      <c r="L27">
        <f t="shared" si="0"/>
        <v>57886</v>
      </c>
      <c r="M27">
        <v>6094</v>
      </c>
      <c r="N27">
        <v>63979</v>
      </c>
    </row>
    <row r="28" spans="1:14" ht="12.75">
      <c r="A28" t="s">
        <v>80</v>
      </c>
      <c r="B28">
        <v>20</v>
      </c>
      <c r="C28">
        <v>374</v>
      </c>
      <c r="D28">
        <v>69</v>
      </c>
      <c r="E28">
        <v>740</v>
      </c>
      <c r="F28">
        <v>1098</v>
      </c>
      <c r="G28">
        <v>209</v>
      </c>
      <c r="H28">
        <v>10</v>
      </c>
      <c r="I28">
        <v>389</v>
      </c>
      <c r="J28">
        <v>988</v>
      </c>
      <c r="K28">
        <v>6728</v>
      </c>
      <c r="L28">
        <f t="shared" si="0"/>
        <v>10625</v>
      </c>
      <c r="M28">
        <v>901</v>
      </c>
      <c r="N28">
        <v>11527</v>
      </c>
    </row>
    <row r="29" spans="1:14" ht="12.75">
      <c r="A29" t="s">
        <v>4</v>
      </c>
      <c r="B29">
        <f aca="true" t="shared" si="1" ref="B29:L29">SUM(B19:B28)</f>
        <v>2167</v>
      </c>
      <c r="C29">
        <f t="shared" si="1"/>
        <v>10890</v>
      </c>
      <c r="D29">
        <f t="shared" si="1"/>
        <v>5588</v>
      </c>
      <c r="E29">
        <f t="shared" si="1"/>
        <v>9381</v>
      </c>
      <c r="F29">
        <f t="shared" si="1"/>
        <v>22681</v>
      </c>
      <c r="G29">
        <f t="shared" si="1"/>
        <v>7654</v>
      </c>
      <c r="H29">
        <f>SUM(H19:H28)</f>
        <v>2132</v>
      </c>
      <c r="I29">
        <f t="shared" si="1"/>
        <v>17450</v>
      </c>
      <c r="J29">
        <f t="shared" si="1"/>
        <v>59331</v>
      </c>
      <c r="K29">
        <f t="shared" si="1"/>
        <v>9763</v>
      </c>
      <c r="L29">
        <f t="shared" si="1"/>
        <v>147037</v>
      </c>
      <c r="M29">
        <f>SUM(M19:M28)</f>
        <v>14747</v>
      </c>
      <c r="N29">
        <f>SUM(N19:N28)</f>
        <v>161782</v>
      </c>
    </row>
    <row r="30" spans="1:14" ht="12.75">
      <c r="A30" t="s">
        <v>106</v>
      </c>
      <c r="B30">
        <v>708</v>
      </c>
      <c r="C30">
        <v>1719</v>
      </c>
      <c r="D30">
        <v>2517</v>
      </c>
      <c r="E30">
        <v>1099</v>
      </c>
      <c r="F30">
        <v>958</v>
      </c>
      <c r="G30">
        <v>271</v>
      </c>
      <c r="H30">
        <v>17</v>
      </c>
      <c r="I30">
        <v>2406</v>
      </c>
      <c r="J30">
        <v>8638</v>
      </c>
      <c r="K30">
        <v>1243</v>
      </c>
      <c r="L30">
        <f>SUM(B30:K30)</f>
        <v>19576</v>
      </c>
      <c r="M30">
        <v>1503409</v>
      </c>
      <c r="N30">
        <v>1522985</v>
      </c>
    </row>
    <row r="31" spans="1:14" ht="12.75">
      <c r="A31" t="s">
        <v>83</v>
      </c>
      <c r="B31">
        <v>2874</v>
      </c>
      <c r="C31">
        <v>12609</v>
      </c>
      <c r="D31">
        <v>8106</v>
      </c>
      <c r="E31">
        <v>10479</v>
      </c>
      <c r="F31">
        <v>23637</v>
      </c>
      <c r="G31">
        <v>7924</v>
      </c>
      <c r="H31">
        <v>2149</v>
      </c>
      <c r="I31">
        <v>19858</v>
      </c>
      <c r="J31">
        <v>67968</v>
      </c>
      <c r="K31">
        <v>11007</v>
      </c>
      <c r="L31">
        <f>SUM(B31:K31)</f>
        <v>166611</v>
      </c>
      <c r="M31">
        <v>1518157</v>
      </c>
      <c r="N31">
        <v>1684767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8">
      <selection activeCell="C25" sqref="C25"/>
    </sheetView>
  </sheetViews>
  <sheetFormatPr defaultColWidth="9.140625" defaultRowHeight="12.75"/>
  <sheetData>
    <row r="1" spans="1:17" ht="12.75">
      <c r="A1" t="s">
        <v>88</v>
      </c>
      <c r="B1" t="s">
        <v>124</v>
      </c>
      <c r="C1" t="s">
        <v>92</v>
      </c>
      <c r="I1" t="s">
        <v>93</v>
      </c>
      <c r="J1" t="s">
        <v>119</v>
      </c>
      <c r="K1" t="s">
        <v>120</v>
      </c>
      <c r="L1" t="s">
        <v>92</v>
      </c>
      <c r="Q1" t="s">
        <v>94</v>
      </c>
    </row>
    <row r="2" spans="9:17" ht="12.75">
      <c r="I2" t="s">
        <v>95</v>
      </c>
      <c r="Q2" t="s">
        <v>96</v>
      </c>
    </row>
    <row r="4" spans="1:11" ht="12.75">
      <c r="A4" t="s">
        <v>97</v>
      </c>
      <c r="B4" t="s">
        <v>100</v>
      </c>
      <c r="J4" t="s">
        <v>122</v>
      </c>
      <c r="K4" t="s">
        <v>125</v>
      </c>
    </row>
    <row r="6" spans="1:12" ht="12.75">
      <c r="A6" t="s">
        <v>101</v>
      </c>
      <c r="B6" t="s">
        <v>102</v>
      </c>
      <c r="C6" t="s">
        <v>102</v>
      </c>
      <c r="D6" t="s">
        <v>102</v>
      </c>
      <c r="E6" t="s">
        <v>102</v>
      </c>
      <c r="F6" t="s">
        <v>102</v>
      </c>
      <c r="G6" t="s">
        <v>102</v>
      </c>
      <c r="I6" t="s">
        <v>104</v>
      </c>
      <c r="J6" t="s">
        <v>103</v>
      </c>
      <c r="K6" t="s">
        <v>102</v>
      </c>
      <c r="L6" t="s">
        <v>50</v>
      </c>
    </row>
    <row r="8" spans="3:8" ht="12.75">
      <c r="C8" t="s">
        <v>72</v>
      </c>
      <c r="D8" t="s">
        <v>73</v>
      </c>
      <c r="H8" t="s">
        <v>105</v>
      </c>
    </row>
    <row r="9" spans="2:12" ht="12.75">
      <c r="B9" t="s">
        <v>107</v>
      </c>
      <c r="C9" t="s">
        <v>4</v>
      </c>
      <c r="D9" t="s">
        <v>108</v>
      </c>
      <c r="E9" t="s">
        <v>74</v>
      </c>
      <c r="F9" t="s">
        <v>75</v>
      </c>
      <c r="G9" t="s">
        <v>76</v>
      </c>
      <c r="H9" t="s">
        <v>77</v>
      </c>
      <c r="I9" t="s">
        <v>78</v>
      </c>
      <c r="J9" t="s">
        <v>79</v>
      </c>
      <c r="K9" t="s">
        <v>80</v>
      </c>
      <c r="L9" t="s">
        <v>81</v>
      </c>
    </row>
    <row r="10" ht="12.75">
      <c r="D10" t="s">
        <v>109</v>
      </c>
    </row>
    <row r="12" spans="1:14" ht="12.75">
      <c r="A12" t="s">
        <v>110</v>
      </c>
      <c r="B12" t="s">
        <v>103</v>
      </c>
      <c r="C12" t="s">
        <v>103</v>
      </c>
      <c r="D12" t="s">
        <v>103</v>
      </c>
      <c r="E12" t="s">
        <v>103</v>
      </c>
      <c r="F12" t="s">
        <v>103</v>
      </c>
      <c r="G12" t="s">
        <v>103</v>
      </c>
      <c r="H12" t="s">
        <v>103</v>
      </c>
      <c r="I12" t="s">
        <v>103</v>
      </c>
      <c r="J12" t="s">
        <v>103</v>
      </c>
      <c r="K12" t="s">
        <v>103</v>
      </c>
      <c r="M12" t="s">
        <v>103</v>
      </c>
      <c r="N12" t="s">
        <v>103</v>
      </c>
    </row>
    <row r="14" spans="5:13" ht="12.75">
      <c r="E14" t="s">
        <v>112</v>
      </c>
      <c r="F14" t="s">
        <v>113</v>
      </c>
      <c r="G14" t="s">
        <v>114</v>
      </c>
      <c r="M14" t="s">
        <v>111</v>
      </c>
    </row>
    <row r="15" ht="12.75">
      <c r="M15" t="s">
        <v>115</v>
      </c>
    </row>
    <row r="17" spans="1:14" ht="12.75">
      <c r="A17" t="s">
        <v>101</v>
      </c>
      <c r="B17" t="s">
        <v>102</v>
      </c>
      <c r="C17" t="s">
        <v>102</v>
      </c>
      <c r="D17" t="s">
        <v>102</v>
      </c>
      <c r="E17" t="s">
        <v>102</v>
      </c>
      <c r="F17" t="s">
        <v>102</v>
      </c>
      <c r="G17" t="s">
        <v>102</v>
      </c>
      <c r="H17" t="s">
        <v>102</v>
      </c>
      <c r="I17" t="s">
        <v>104</v>
      </c>
      <c r="J17" t="s">
        <v>103</v>
      </c>
      <c r="K17" t="s">
        <v>102</v>
      </c>
      <c r="L17" t="s">
        <v>50</v>
      </c>
      <c r="M17" t="s">
        <v>103</v>
      </c>
      <c r="N17" t="s">
        <v>102</v>
      </c>
    </row>
    <row r="19" spans="1:14" ht="12.75">
      <c r="A19" t="s">
        <v>107</v>
      </c>
      <c r="B19">
        <v>1604</v>
      </c>
      <c r="C19">
        <v>43</v>
      </c>
      <c r="D19">
        <v>21</v>
      </c>
      <c r="E19">
        <v>116</v>
      </c>
      <c r="F19">
        <v>6</v>
      </c>
      <c r="G19">
        <v>13</v>
      </c>
      <c r="H19">
        <v>0</v>
      </c>
      <c r="I19">
        <v>1056</v>
      </c>
      <c r="J19">
        <v>268</v>
      </c>
      <c r="K19">
        <v>49</v>
      </c>
      <c r="L19">
        <f aca="true" t="shared" si="0" ref="L19:L28">SUM(B19:K19)</f>
        <v>3176</v>
      </c>
      <c r="M19">
        <v>972</v>
      </c>
      <c r="N19">
        <v>4148</v>
      </c>
    </row>
    <row r="20" spans="1:14" ht="12.75">
      <c r="A20" t="s">
        <v>116</v>
      </c>
      <c r="B20">
        <v>302</v>
      </c>
      <c r="C20">
        <v>6526</v>
      </c>
      <c r="D20">
        <v>162</v>
      </c>
      <c r="E20">
        <v>678</v>
      </c>
      <c r="F20">
        <v>474</v>
      </c>
      <c r="G20">
        <v>123</v>
      </c>
      <c r="H20">
        <v>0</v>
      </c>
      <c r="I20">
        <v>1476</v>
      </c>
      <c r="J20">
        <v>4013</v>
      </c>
      <c r="K20">
        <v>665</v>
      </c>
      <c r="L20">
        <f t="shared" si="0"/>
        <v>14419</v>
      </c>
      <c r="M20">
        <v>1445</v>
      </c>
      <c r="N20">
        <v>15865</v>
      </c>
    </row>
    <row r="21" spans="1:14" ht="12.75">
      <c r="A21" t="s">
        <v>73</v>
      </c>
      <c r="B21">
        <v>13</v>
      </c>
      <c r="C21">
        <v>132</v>
      </c>
      <c r="D21">
        <v>4931</v>
      </c>
      <c r="E21">
        <v>10</v>
      </c>
      <c r="F21">
        <v>83</v>
      </c>
      <c r="G21">
        <v>37</v>
      </c>
      <c r="H21">
        <v>0</v>
      </c>
      <c r="I21">
        <v>78</v>
      </c>
      <c r="J21">
        <v>410</v>
      </c>
      <c r="K21">
        <v>6</v>
      </c>
      <c r="L21">
        <f t="shared" si="0"/>
        <v>5700</v>
      </c>
      <c r="M21">
        <v>1375</v>
      </c>
      <c r="N21">
        <v>7076</v>
      </c>
    </row>
    <row r="22" spans="1:14" ht="12.75">
      <c r="A22" t="s">
        <v>74</v>
      </c>
      <c r="B22">
        <v>41</v>
      </c>
      <c r="C22">
        <v>715</v>
      </c>
      <c r="D22">
        <v>27</v>
      </c>
      <c r="E22">
        <v>5743</v>
      </c>
      <c r="F22">
        <v>329</v>
      </c>
      <c r="G22">
        <v>92</v>
      </c>
      <c r="H22">
        <v>9</v>
      </c>
      <c r="I22">
        <v>423</v>
      </c>
      <c r="J22">
        <v>557</v>
      </c>
      <c r="K22">
        <v>645</v>
      </c>
      <c r="L22">
        <f t="shared" si="0"/>
        <v>8581</v>
      </c>
      <c r="M22">
        <v>612</v>
      </c>
      <c r="N22">
        <v>9192</v>
      </c>
    </row>
    <row r="23" spans="1:14" ht="12.75">
      <c r="A23" t="s">
        <v>75</v>
      </c>
      <c r="B23">
        <v>10</v>
      </c>
      <c r="C23">
        <v>510</v>
      </c>
      <c r="D23">
        <v>72</v>
      </c>
      <c r="E23">
        <v>304</v>
      </c>
      <c r="F23">
        <v>13784</v>
      </c>
      <c r="G23">
        <v>582</v>
      </c>
      <c r="H23">
        <v>3</v>
      </c>
      <c r="I23">
        <v>102</v>
      </c>
      <c r="J23">
        <v>589</v>
      </c>
      <c r="K23">
        <v>470</v>
      </c>
      <c r="L23">
        <f t="shared" si="0"/>
        <v>16426</v>
      </c>
      <c r="M23">
        <v>1070</v>
      </c>
      <c r="N23">
        <v>17497</v>
      </c>
    </row>
    <row r="24" spans="1:14" ht="12.75">
      <c r="A24" t="s">
        <v>76</v>
      </c>
      <c r="B24">
        <v>2</v>
      </c>
      <c r="C24">
        <v>286</v>
      </c>
      <c r="D24">
        <v>20</v>
      </c>
      <c r="E24">
        <v>29</v>
      </c>
      <c r="F24">
        <v>770</v>
      </c>
      <c r="G24">
        <v>5742</v>
      </c>
      <c r="H24">
        <v>0</v>
      </c>
      <c r="I24">
        <v>88</v>
      </c>
      <c r="J24">
        <v>268</v>
      </c>
      <c r="K24">
        <v>51</v>
      </c>
      <c r="L24">
        <f t="shared" si="0"/>
        <v>7256</v>
      </c>
      <c r="M24">
        <v>446</v>
      </c>
      <c r="N24">
        <v>7702</v>
      </c>
    </row>
    <row r="25" spans="1:14" ht="12.75">
      <c r="A25" t="s">
        <v>118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1469</v>
      </c>
      <c r="I25">
        <v>0</v>
      </c>
      <c r="J25">
        <v>13</v>
      </c>
      <c r="K25">
        <v>0</v>
      </c>
      <c r="L25">
        <f t="shared" si="0"/>
        <v>1482</v>
      </c>
      <c r="M25">
        <v>0</v>
      </c>
      <c r="N25">
        <v>1482</v>
      </c>
    </row>
    <row r="26" spans="1:14" ht="12.75">
      <c r="A26" t="s">
        <v>78</v>
      </c>
      <c r="B26">
        <v>229</v>
      </c>
      <c r="C26">
        <v>1162</v>
      </c>
      <c r="D26">
        <v>104</v>
      </c>
      <c r="E26">
        <v>389</v>
      </c>
      <c r="F26">
        <v>310</v>
      </c>
      <c r="G26">
        <v>174</v>
      </c>
      <c r="H26">
        <v>0</v>
      </c>
      <c r="I26">
        <v>13217</v>
      </c>
      <c r="J26">
        <v>2509</v>
      </c>
      <c r="K26">
        <v>513</v>
      </c>
      <c r="L26">
        <f t="shared" si="0"/>
        <v>18607</v>
      </c>
      <c r="M26">
        <v>1929</v>
      </c>
      <c r="N26">
        <v>20536</v>
      </c>
    </row>
    <row r="27" spans="1:14" ht="12.75">
      <c r="A27" t="s">
        <v>79</v>
      </c>
      <c r="B27">
        <v>238</v>
      </c>
      <c r="C27">
        <v>1886</v>
      </c>
      <c r="D27">
        <v>619</v>
      </c>
      <c r="E27">
        <v>997</v>
      </c>
      <c r="F27">
        <v>1009</v>
      </c>
      <c r="G27">
        <v>560</v>
      </c>
      <c r="H27">
        <v>20</v>
      </c>
      <c r="I27">
        <v>3101</v>
      </c>
      <c r="J27">
        <v>46349</v>
      </c>
      <c r="K27">
        <v>952</v>
      </c>
      <c r="L27">
        <f t="shared" si="0"/>
        <v>55731</v>
      </c>
      <c r="M27">
        <v>5911</v>
      </c>
      <c r="N27">
        <v>61641</v>
      </c>
    </row>
    <row r="28" spans="1:14" ht="12.75">
      <c r="A28" t="s">
        <v>80</v>
      </c>
      <c r="B28">
        <v>58</v>
      </c>
      <c r="C28">
        <v>790</v>
      </c>
      <c r="D28">
        <v>83</v>
      </c>
      <c r="E28">
        <v>1469</v>
      </c>
      <c r="F28">
        <v>922</v>
      </c>
      <c r="G28">
        <v>132</v>
      </c>
      <c r="H28">
        <v>0</v>
      </c>
      <c r="I28">
        <v>560</v>
      </c>
      <c r="J28">
        <v>1149</v>
      </c>
      <c r="K28">
        <v>6072</v>
      </c>
      <c r="L28">
        <f t="shared" si="0"/>
        <v>11235</v>
      </c>
      <c r="M28">
        <v>748</v>
      </c>
      <c r="N28">
        <v>11983</v>
      </c>
    </row>
    <row r="29" spans="1:14" ht="12.75">
      <c r="A29" t="s">
        <v>4</v>
      </c>
      <c r="B29">
        <f aca="true" t="shared" si="1" ref="B29:L29">SUM(B19:B28)</f>
        <v>2497</v>
      </c>
      <c r="C29">
        <f t="shared" si="1"/>
        <v>12050</v>
      </c>
      <c r="D29">
        <f t="shared" si="1"/>
        <v>6039</v>
      </c>
      <c r="E29">
        <f t="shared" si="1"/>
        <v>9735</v>
      </c>
      <c r="F29">
        <f t="shared" si="1"/>
        <v>17687</v>
      </c>
      <c r="G29">
        <f t="shared" si="1"/>
        <v>7455</v>
      </c>
      <c r="H29">
        <f>SUM(H19:H28)</f>
        <v>1501</v>
      </c>
      <c r="I29">
        <f t="shared" si="1"/>
        <v>20101</v>
      </c>
      <c r="J29">
        <f t="shared" si="1"/>
        <v>56125</v>
      </c>
      <c r="K29">
        <f t="shared" si="1"/>
        <v>9423</v>
      </c>
      <c r="L29">
        <f t="shared" si="1"/>
        <v>142613</v>
      </c>
      <c r="M29">
        <f>SUM(M19:M28)</f>
        <v>14508</v>
      </c>
      <c r="N29">
        <f>SUM(N19:N28)</f>
        <v>157122</v>
      </c>
    </row>
    <row r="30" spans="1:14" ht="12.75">
      <c r="A30" t="s">
        <v>106</v>
      </c>
      <c r="B30">
        <v>565</v>
      </c>
      <c r="C30">
        <v>1253</v>
      </c>
      <c r="D30">
        <v>1976</v>
      </c>
      <c r="E30">
        <v>745</v>
      </c>
      <c r="F30">
        <v>1123</v>
      </c>
      <c r="G30">
        <v>213</v>
      </c>
      <c r="H30">
        <v>0</v>
      </c>
      <c r="I30">
        <v>3009</v>
      </c>
      <c r="J30">
        <v>8931</v>
      </c>
      <c r="K30">
        <v>1122</v>
      </c>
      <c r="L30">
        <f>SUM(B30:K30)</f>
        <v>18937</v>
      </c>
      <c r="M30">
        <v>1482349</v>
      </c>
      <c r="N30">
        <v>1501287</v>
      </c>
    </row>
    <row r="31" spans="1:14" ht="12.75">
      <c r="A31" t="s">
        <v>83</v>
      </c>
      <c r="B31">
        <v>3062</v>
      </c>
      <c r="C31">
        <v>13303</v>
      </c>
      <c r="D31">
        <v>8017</v>
      </c>
      <c r="E31">
        <v>10480</v>
      </c>
      <c r="F31">
        <v>18810</v>
      </c>
      <c r="G31">
        <v>7668</v>
      </c>
      <c r="H31">
        <v>1501</v>
      </c>
      <c r="I31">
        <v>23111</v>
      </c>
      <c r="J31">
        <v>65055</v>
      </c>
      <c r="K31">
        <v>10546</v>
      </c>
      <c r="L31">
        <f>SUM(B31:K31)</f>
        <v>161553</v>
      </c>
      <c r="M31">
        <v>1496856</v>
      </c>
      <c r="N31">
        <v>1658409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D10">
      <selection activeCell="G46" sqref="G46"/>
    </sheetView>
  </sheetViews>
  <sheetFormatPr defaultColWidth="9.140625" defaultRowHeight="12.75"/>
  <sheetData>
    <row r="1" spans="1:19" ht="12.75">
      <c r="A1" t="s">
        <v>88</v>
      </c>
      <c r="B1" t="s">
        <v>119</v>
      </c>
      <c r="C1" t="s">
        <v>120</v>
      </c>
      <c r="D1" t="s">
        <v>126</v>
      </c>
      <c r="E1" t="s">
        <v>92</v>
      </c>
      <c r="J1" t="s">
        <v>93</v>
      </c>
      <c r="K1" t="s">
        <v>119</v>
      </c>
      <c r="L1" t="s">
        <v>120</v>
      </c>
      <c r="M1" t="s">
        <v>126</v>
      </c>
      <c r="N1" t="s">
        <v>92</v>
      </c>
      <c r="S1" t="s">
        <v>94</v>
      </c>
    </row>
    <row r="2" spans="10:19" ht="12.75">
      <c r="J2" t="s">
        <v>95</v>
      </c>
      <c r="S2" t="s">
        <v>96</v>
      </c>
    </row>
    <row r="4" spans="1:13" ht="12.75">
      <c r="A4" t="s">
        <v>97</v>
      </c>
      <c r="B4" t="s">
        <v>122</v>
      </c>
      <c r="C4" t="s">
        <v>127</v>
      </c>
      <c r="D4" t="s">
        <v>100</v>
      </c>
      <c r="K4" t="s">
        <v>122</v>
      </c>
      <c r="L4" t="s">
        <v>127</v>
      </c>
      <c r="M4" t="s">
        <v>100</v>
      </c>
    </row>
    <row r="6" spans="1:14" ht="12.75">
      <c r="A6" t="s">
        <v>101</v>
      </c>
      <c r="B6" t="s">
        <v>103</v>
      </c>
      <c r="C6" t="s">
        <v>102</v>
      </c>
      <c r="D6" t="s">
        <v>102</v>
      </c>
      <c r="E6" t="s">
        <v>102</v>
      </c>
      <c r="F6" t="s">
        <v>102</v>
      </c>
      <c r="G6" t="s">
        <v>102</v>
      </c>
      <c r="H6" t="s">
        <v>102</v>
      </c>
      <c r="I6" t="s">
        <v>102</v>
      </c>
      <c r="J6" t="s">
        <v>104</v>
      </c>
      <c r="K6" t="s">
        <v>103</v>
      </c>
      <c r="L6" t="s">
        <v>102</v>
      </c>
      <c r="M6" t="s">
        <v>102</v>
      </c>
      <c r="N6" t="s">
        <v>50</v>
      </c>
    </row>
    <row r="8" spans="5:13" ht="12.75">
      <c r="E8" t="s">
        <v>72</v>
      </c>
      <c r="F8" t="s">
        <v>73</v>
      </c>
      <c r="M8" t="s">
        <v>105</v>
      </c>
    </row>
    <row r="9" spans="2:14" ht="12.75">
      <c r="B9" t="s">
        <v>83</v>
      </c>
      <c r="C9" t="s">
        <v>106</v>
      </c>
      <c r="D9" t="s">
        <v>107</v>
      </c>
      <c r="E9" t="s">
        <v>4</v>
      </c>
      <c r="F9" t="s">
        <v>108</v>
      </c>
      <c r="G9" t="s">
        <v>74</v>
      </c>
      <c r="H9" t="s">
        <v>75</v>
      </c>
      <c r="I9" t="s">
        <v>76</v>
      </c>
      <c r="J9" t="s">
        <v>78</v>
      </c>
      <c r="K9" t="s">
        <v>79</v>
      </c>
      <c r="L9" t="s">
        <v>80</v>
      </c>
      <c r="M9" t="s">
        <v>77</v>
      </c>
      <c r="N9" t="s">
        <v>81</v>
      </c>
    </row>
    <row r="10" ht="12.75">
      <c r="F10" t="s">
        <v>109</v>
      </c>
    </row>
    <row r="12" spans="1:13" ht="12.75">
      <c r="A12" t="s">
        <v>110</v>
      </c>
      <c r="B12" t="s">
        <v>103</v>
      </c>
      <c r="C12" t="s">
        <v>103</v>
      </c>
      <c r="D12" t="s">
        <v>103</v>
      </c>
      <c r="E12" t="s">
        <v>103</v>
      </c>
      <c r="F12" t="s">
        <v>103</v>
      </c>
      <c r="G12" t="s">
        <v>103</v>
      </c>
      <c r="H12" t="s">
        <v>103</v>
      </c>
      <c r="I12" t="s">
        <v>103</v>
      </c>
      <c r="J12" t="s">
        <v>103</v>
      </c>
      <c r="K12" t="s">
        <v>103</v>
      </c>
      <c r="L12" t="s">
        <v>103</v>
      </c>
      <c r="M12" t="s">
        <v>103</v>
      </c>
    </row>
    <row r="14" spans="2:9" ht="12.75">
      <c r="B14" t="s">
        <v>111</v>
      </c>
      <c r="G14" t="s">
        <v>112</v>
      </c>
      <c r="H14" t="s">
        <v>113</v>
      </c>
      <c r="I14" t="s">
        <v>114</v>
      </c>
    </row>
    <row r="15" ht="12.75">
      <c r="B15" t="s">
        <v>115</v>
      </c>
    </row>
    <row r="17" spans="1:14" ht="12.75">
      <c r="A17" t="s">
        <v>101</v>
      </c>
      <c r="B17" t="s">
        <v>103</v>
      </c>
      <c r="C17" t="s">
        <v>102</v>
      </c>
      <c r="D17" t="s">
        <v>102</v>
      </c>
      <c r="E17" t="s">
        <v>102</v>
      </c>
      <c r="F17" t="s">
        <v>102</v>
      </c>
      <c r="G17" t="s">
        <v>102</v>
      </c>
      <c r="H17" t="s">
        <v>102</v>
      </c>
      <c r="I17" t="s">
        <v>102</v>
      </c>
      <c r="J17" t="s">
        <v>104</v>
      </c>
      <c r="K17" t="s">
        <v>103</v>
      </c>
      <c r="L17" t="s">
        <v>102</v>
      </c>
      <c r="M17" t="s">
        <v>102</v>
      </c>
      <c r="N17" t="s">
        <v>50</v>
      </c>
    </row>
    <row r="19" spans="1:14" ht="12.75">
      <c r="A19" t="s">
        <v>83</v>
      </c>
      <c r="B19">
        <v>1641471</v>
      </c>
      <c r="C19">
        <v>1481180</v>
      </c>
      <c r="D19">
        <v>1909</v>
      </c>
      <c r="E19">
        <v>11099</v>
      </c>
      <c r="F19">
        <v>7412</v>
      </c>
      <c r="G19">
        <v>7696</v>
      </c>
      <c r="H19">
        <v>20681</v>
      </c>
      <c r="I19">
        <v>7779</v>
      </c>
      <c r="J19">
        <v>20185</v>
      </c>
      <c r="K19">
        <v>68491</v>
      </c>
      <c r="L19">
        <v>13075</v>
      </c>
      <c r="M19">
        <v>1964</v>
      </c>
      <c r="N19">
        <f>SUM(D19:M19)</f>
        <v>160291</v>
      </c>
    </row>
    <row r="20" spans="1:14" ht="12.75">
      <c r="A20" t="s">
        <v>106</v>
      </c>
      <c r="B20">
        <v>1486321</v>
      </c>
      <c r="C20">
        <v>1468124</v>
      </c>
      <c r="D20">
        <v>516</v>
      </c>
      <c r="E20">
        <v>1255</v>
      </c>
      <c r="F20">
        <v>2137</v>
      </c>
      <c r="G20">
        <v>950</v>
      </c>
      <c r="H20">
        <v>1071</v>
      </c>
      <c r="I20">
        <v>159</v>
      </c>
      <c r="J20">
        <v>2704</v>
      </c>
      <c r="K20">
        <v>8532</v>
      </c>
      <c r="L20">
        <v>873</v>
      </c>
      <c r="M20">
        <v>0</v>
      </c>
      <c r="N20">
        <f aca="true" t="shared" si="0" ref="N20:N31">SUM(D20:M20)</f>
        <v>18197</v>
      </c>
    </row>
    <row r="21" spans="1:14" ht="12.75">
      <c r="A21" t="s">
        <v>107</v>
      </c>
      <c r="B21">
        <v>2131</v>
      </c>
      <c r="C21">
        <v>496</v>
      </c>
      <c r="D21">
        <v>857</v>
      </c>
      <c r="E21">
        <v>46</v>
      </c>
      <c r="F21">
        <v>29</v>
      </c>
      <c r="G21">
        <v>21</v>
      </c>
      <c r="H21">
        <v>22</v>
      </c>
      <c r="I21">
        <v>0</v>
      </c>
      <c r="J21">
        <v>636</v>
      </c>
      <c r="K21">
        <v>23</v>
      </c>
      <c r="L21">
        <v>0</v>
      </c>
      <c r="M21">
        <v>0</v>
      </c>
      <c r="N21">
        <f t="shared" si="0"/>
        <v>1634</v>
      </c>
    </row>
    <row r="22" spans="1:14" ht="12.75">
      <c r="A22" t="s">
        <v>116</v>
      </c>
      <c r="B22">
        <v>11755</v>
      </c>
      <c r="C22">
        <v>1327</v>
      </c>
      <c r="D22">
        <v>54</v>
      </c>
      <c r="E22">
        <v>4302</v>
      </c>
      <c r="F22">
        <v>146</v>
      </c>
      <c r="G22">
        <v>453</v>
      </c>
      <c r="H22">
        <v>313</v>
      </c>
      <c r="I22">
        <v>116</v>
      </c>
      <c r="J22">
        <v>1303</v>
      </c>
      <c r="K22">
        <v>3336</v>
      </c>
      <c r="L22">
        <v>405</v>
      </c>
      <c r="M22">
        <v>0</v>
      </c>
      <c r="N22">
        <f t="shared" si="0"/>
        <v>10428</v>
      </c>
    </row>
    <row r="23" spans="1:14" ht="12.75">
      <c r="A23" t="s">
        <v>117</v>
      </c>
      <c r="N23">
        <f t="shared" si="0"/>
        <v>0</v>
      </c>
    </row>
    <row r="24" spans="1:14" ht="12.75">
      <c r="A24" t="s">
        <v>109</v>
      </c>
      <c r="B24">
        <v>7044</v>
      </c>
      <c r="C24">
        <v>1529</v>
      </c>
      <c r="D24">
        <v>23</v>
      </c>
      <c r="E24">
        <v>87</v>
      </c>
      <c r="F24">
        <v>4208</v>
      </c>
      <c r="G24">
        <v>22</v>
      </c>
      <c r="H24">
        <v>18</v>
      </c>
      <c r="I24">
        <v>2</v>
      </c>
      <c r="J24">
        <v>257</v>
      </c>
      <c r="K24">
        <v>895</v>
      </c>
      <c r="L24">
        <v>2</v>
      </c>
      <c r="M24">
        <v>0</v>
      </c>
      <c r="N24">
        <f t="shared" si="0"/>
        <v>5514</v>
      </c>
    </row>
    <row r="25" spans="1:14" ht="12.75">
      <c r="A25" t="s">
        <v>74</v>
      </c>
      <c r="B25">
        <v>7989</v>
      </c>
      <c r="C25">
        <v>724</v>
      </c>
      <c r="D25">
        <v>10</v>
      </c>
      <c r="E25">
        <v>690</v>
      </c>
      <c r="F25">
        <v>90</v>
      </c>
      <c r="G25">
        <v>4061</v>
      </c>
      <c r="H25">
        <v>130</v>
      </c>
      <c r="I25">
        <v>33</v>
      </c>
      <c r="J25">
        <v>891</v>
      </c>
      <c r="K25">
        <v>719</v>
      </c>
      <c r="L25">
        <v>643</v>
      </c>
      <c r="M25">
        <v>0</v>
      </c>
      <c r="N25">
        <f t="shared" si="0"/>
        <v>7267</v>
      </c>
    </row>
    <row r="26" spans="1:14" ht="12.75">
      <c r="A26" t="s">
        <v>75</v>
      </c>
      <c r="B26">
        <v>20280</v>
      </c>
      <c r="C26">
        <v>1167</v>
      </c>
      <c r="D26">
        <v>21</v>
      </c>
      <c r="E26">
        <v>430</v>
      </c>
      <c r="F26">
        <v>9</v>
      </c>
      <c r="G26">
        <v>159</v>
      </c>
      <c r="H26">
        <v>16075</v>
      </c>
      <c r="I26">
        <v>543</v>
      </c>
      <c r="J26">
        <v>233</v>
      </c>
      <c r="K26">
        <v>919</v>
      </c>
      <c r="L26">
        <v>714</v>
      </c>
      <c r="M26">
        <v>9</v>
      </c>
      <c r="N26">
        <f t="shared" si="0"/>
        <v>19112</v>
      </c>
    </row>
    <row r="27" spans="1:14" ht="12.75">
      <c r="A27" t="s">
        <v>76</v>
      </c>
      <c r="B27">
        <v>7823</v>
      </c>
      <c r="C27">
        <v>179</v>
      </c>
      <c r="D27">
        <v>10</v>
      </c>
      <c r="E27">
        <v>241</v>
      </c>
      <c r="F27">
        <v>2</v>
      </c>
      <c r="G27">
        <v>10</v>
      </c>
      <c r="H27">
        <v>509</v>
      </c>
      <c r="I27">
        <v>6204</v>
      </c>
      <c r="J27">
        <v>41</v>
      </c>
      <c r="K27">
        <v>375</v>
      </c>
      <c r="L27">
        <v>90</v>
      </c>
      <c r="M27">
        <v>162</v>
      </c>
      <c r="N27">
        <f t="shared" si="0"/>
        <v>7644</v>
      </c>
    </row>
    <row r="28" spans="1:14" ht="12.75">
      <c r="A28" t="s">
        <v>78</v>
      </c>
      <c r="B28">
        <v>18297</v>
      </c>
      <c r="C28">
        <v>1565</v>
      </c>
      <c r="D28">
        <v>331</v>
      </c>
      <c r="E28">
        <v>1064</v>
      </c>
      <c r="F28">
        <v>178</v>
      </c>
      <c r="G28">
        <v>604</v>
      </c>
      <c r="H28">
        <v>432</v>
      </c>
      <c r="I28">
        <v>72</v>
      </c>
      <c r="J28">
        <v>11065</v>
      </c>
      <c r="K28">
        <v>2497</v>
      </c>
      <c r="L28">
        <v>480</v>
      </c>
      <c r="M28">
        <v>8</v>
      </c>
      <c r="N28">
        <f t="shared" si="0"/>
        <v>16731</v>
      </c>
    </row>
    <row r="29" spans="1:14" ht="12.75">
      <c r="A29" t="s">
        <v>79</v>
      </c>
      <c r="B29">
        <v>64816</v>
      </c>
      <c r="C29">
        <v>5272</v>
      </c>
      <c r="D29">
        <v>79</v>
      </c>
      <c r="E29">
        <v>2591</v>
      </c>
      <c r="F29">
        <v>565</v>
      </c>
      <c r="G29">
        <v>751</v>
      </c>
      <c r="H29">
        <v>1149</v>
      </c>
      <c r="I29">
        <v>498</v>
      </c>
      <c r="J29">
        <v>2703</v>
      </c>
      <c r="K29">
        <v>50421</v>
      </c>
      <c r="L29">
        <v>779</v>
      </c>
      <c r="M29">
        <v>8</v>
      </c>
      <c r="N29">
        <f t="shared" si="0"/>
        <v>59544</v>
      </c>
    </row>
    <row r="30" spans="1:14" ht="12.75">
      <c r="A30" t="s">
        <v>80</v>
      </c>
      <c r="B30">
        <v>13215</v>
      </c>
      <c r="C30">
        <v>789</v>
      </c>
      <c r="D30">
        <v>7</v>
      </c>
      <c r="E30">
        <v>391</v>
      </c>
      <c r="F30">
        <v>48</v>
      </c>
      <c r="G30">
        <v>666</v>
      </c>
      <c r="H30">
        <v>954</v>
      </c>
      <c r="I30">
        <v>152</v>
      </c>
      <c r="J30">
        <v>346</v>
      </c>
      <c r="K30">
        <v>771</v>
      </c>
      <c r="L30">
        <v>9089</v>
      </c>
      <c r="M30">
        <v>0</v>
      </c>
      <c r="N30">
        <f t="shared" si="0"/>
        <v>12424</v>
      </c>
    </row>
    <row r="31" spans="1:14" ht="12.75">
      <c r="A31" t="s">
        <v>118</v>
      </c>
      <c r="B31">
        <v>1800</v>
      </c>
      <c r="C31">
        <v>8</v>
      </c>
      <c r="D31">
        <v>0</v>
      </c>
      <c r="E31">
        <v>0</v>
      </c>
      <c r="F31">
        <v>0</v>
      </c>
      <c r="G31">
        <v>0</v>
      </c>
      <c r="H31">
        <v>7</v>
      </c>
      <c r="I31">
        <v>0</v>
      </c>
      <c r="J31">
        <v>5</v>
      </c>
      <c r="K31">
        <v>3</v>
      </c>
      <c r="L31">
        <v>0</v>
      </c>
      <c r="M31">
        <v>1777</v>
      </c>
      <c r="N31">
        <f t="shared" si="0"/>
        <v>1792</v>
      </c>
    </row>
    <row r="32" spans="1:14" ht="12.75">
      <c r="A32" t="s">
        <v>4</v>
      </c>
      <c r="B32">
        <f>SUM(B21:B31)</f>
        <v>155150</v>
      </c>
      <c r="C32">
        <f aca="true" t="shared" si="1" ref="C32:N32">SUM(C21:C31)</f>
        <v>13056</v>
      </c>
      <c r="D32">
        <f t="shared" si="1"/>
        <v>1392</v>
      </c>
      <c r="E32">
        <f t="shared" si="1"/>
        <v>9842</v>
      </c>
      <c r="F32">
        <f t="shared" si="1"/>
        <v>5275</v>
      </c>
      <c r="G32">
        <f t="shared" si="1"/>
        <v>6747</v>
      </c>
      <c r="H32">
        <f t="shared" si="1"/>
        <v>19609</v>
      </c>
      <c r="I32">
        <f t="shared" si="1"/>
        <v>7620</v>
      </c>
      <c r="J32">
        <f t="shared" si="1"/>
        <v>17480</v>
      </c>
      <c r="K32">
        <f t="shared" si="1"/>
        <v>59959</v>
      </c>
      <c r="L32">
        <f t="shared" si="1"/>
        <v>12202</v>
      </c>
      <c r="M32">
        <f t="shared" si="1"/>
        <v>1964</v>
      </c>
      <c r="N32">
        <f t="shared" si="1"/>
        <v>142090</v>
      </c>
    </row>
    <row r="33" spans="1:14" ht="12.75">
      <c r="A33" t="s">
        <v>101</v>
      </c>
      <c r="B33" t="s">
        <v>103</v>
      </c>
      <c r="C33" t="s">
        <v>102</v>
      </c>
      <c r="D33" t="s">
        <v>102</v>
      </c>
      <c r="E33" t="s">
        <v>102</v>
      </c>
      <c r="F33" t="s">
        <v>102</v>
      </c>
      <c r="G33" t="s">
        <v>102</v>
      </c>
      <c r="H33" t="s">
        <v>102</v>
      </c>
      <c r="I33" t="s">
        <v>102</v>
      </c>
      <c r="J33" t="s">
        <v>104</v>
      </c>
      <c r="K33" t="s">
        <v>103</v>
      </c>
      <c r="L33" t="s">
        <v>102</v>
      </c>
      <c r="M33" t="s">
        <v>102</v>
      </c>
      <c r="N33" t="s">
        <v>50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9">
      <selection activeCell="O1" sqref="O1"/>
    </sheetView>
  </sheetViews>
  <sheetFormatPr defaultColWidth="9.140625" defaultRowHeight="12.75"/>
  <sheetData>
    <row r="1" spans="1:19" ht="12.75">
      <c r="A1" t="s">
        <v>88</v>
      </c>
      <c r="B1" t="s">
        <v>89</v>
      </c>
      <c r="C1" t="s">
        <v>90</v>
      </c>
      <c r="D1" t="s">
        <v>128</v>
      </c>
      <c r="E1" t="s">
        <v>92</v>
      </c>
      <c r="J1" t="s">
        <v>93</v>
      </c>
      <c r="K1" t="s">
        <v>89</v>
      </c>
      <c r="L1" t="s">
        <v>90</v>
      </c>
      <c r="M1" t="s">
        <v>128</v>
      </c>
      <c r="N1" t="s">
        <v>92</v>
      </c>
      <c r="S1" t="s">
        <v>94</v>
      </c>
    </row>
    <row r="2" spans="10:19" ht="12.75">
      <c r="J2" t="s">
        <v>95</v>
      </c>
      <c r="S2" t="s">
        <v>96</v>
      </c>
    </row>
    <row r="4" spans="1:13" ht="12.75">
      <c r="A4" t="s">
        <v>97</v>
      </c>
      <c r="B4" t="s">
        <v>98</v>
      </c>
      <c r="C4" t="s">
        <v>129</v>
      </c>
      <c r="D4" t="s">
        <v>100</v>
      </c>
      <c r="K4" t="s">
        <v>98</v>
      </c>
      <c r="L4" t="s">
        <v>129</v>
      </c>
      <c r="M4" t="s">
        <v>100</v>
      </c>
    </row>
    <row r="6" spans="1:14" ht="12.75">
      <c r="A6" t="s">
        <v>101</v>
      </c>
      <c r="B6" t="s">
        <v>102</v>
      </c>
      <c r="C6" t="s">
        <v>103</v>
      </c>
      <c r="D6" t="s">
        <v>102</v>
      </c>
      <c r="E6" t="s">
        <v>102</v>
      </c>
      <c r="F6" t="s">
        <v>102</v>
      </c>
      <c r="G6" t="s">
        <v>102</v>
      </c>
      <c r="H6" t="s">
        <v>102</v>
      </c>
      <c r="I6" t="s">
        <v>102</v>
      </c>
      <c r="J6" t="s">
        <v>104</v>
      </c>
      <c r="K6" t="s">
        <v>102</v>
      </c>
      <c r="L6" t="s">
        <v>103</v>
      </c>
      <c r="M6" t="s">
        <v>102</v>
      </c>
      <c r="N6" t="s">
        <v>50</v>
      </c>
    </row>
    <row r="8" spans="5:13" ht="12.75">
      <c r="E8" t="s">
        <v>72</v>
      </c>
      <c r="F8" t="s">
        <v>73</v>
      </c>
      <c r="M8" t="s">
        <v>105</v>
      </c>
    </row>
    <row r="9" spans="2:13" ht="12.75">
      <c r="B9" t="s">
        <v>83</v>
      </c>
      <c r="C9" t="s">
        <v>106</v>
      </c>
      <c r="D9" t="s">
        <v>107</v>
      </c>
      <c r="E9" t="s">
        <v>4</v>
      </c>
      <c r="F9" t="s">
        <v>108</v>
      </c>
      <c r="G9" t="s">
        <v>74</v>
      </c>
      <c r="H9" t="s">
        <v>75</v>
      </c>
      <c r="I9" t="s">
        <v>76</v>
      </c>
      <c r="J9" t="s">
        <v>78</v>
      </c>
      <c r="K9" t="s">
        <v>79</v>
      </c>
      <c r="L9" t="s">
        <v>80</v>
      </c>
      <c r="M9" t="s">
        <v>77</v>
      </c>
    </row>
    <row r="10" ht="12.75">
      <c r="F10" t="s">
        <v>109</v>
      </c>
    </row>
    <row r="12" spans="1:13" ht="12.75">
      <c r="A12" t="s">
        <v>110</v>
      </c>
      <c r="B12" t="s">
        <v>103</v>
      </c>
      <c r="C12" t="s">
        <v>103</v>
      </c>
      <c r="D12" t="s">
        <v>103</v>
      </c>
      <c r="E12" t="s">
        <v>103</v>
      </c>
      <c r="F12" t="s">
        <v>103</v>
      </c>
      <c r="G12" t="s">
        <v>103</v>
      </c>
      <c r="H12" t="s">
        <v>103</v>
      </c>
      <c r="I12" t="s">
        <v>103</v>
      </c>
      <c r="J12" t="s">
        <v>103</v>
      </c>
      <c r="K12" t="s">
        <v>103</v>
      </c>
      <c r="L12" t="s">
        <v>103</v>
      </c>
      <c r="M12" t="s">
        <v>103</v>
      </c>
    </row>
    <row r="14" spans="2:9" ht="12.75">
      <c r="B14" t="s">
        <v>111</v>
      </c>
      <c r="G14" t="s">
        <v>112</v>
      </c>
      <c r="H14" t="s">
        <v>113</v>
      </c>
      <c r="I14" t="s">
        <v>114</v>
      </c>
    </row>
    <row r="15" ht="12.75">
      <c r="B15" t="s">
        <v>115</v>
      </c>
    </row>
    <row r="17" spans="1:14" ht="12.75">
      <c r="A17" t="s">
        <v>101</v>
      </c>
      <c r="B17" t="s">
        <v>102</v>
      </c>
      <c r="C17" t="s">
        <v>103</v>
      </c>
      <c r="D17" t="s">
        <v>102</v>
      </c>
      <c r="E17" t="s">
        <v>102</v>
      </c>
      <c r="F17" t="s">
        <v>102</v>
      </c>
      <c r="G17" t="s">
        <v>102</v>
      </c>
      <c r="H17" t="s">
        <v>102</v>
      </c>
      <c r="I17" t="s">
        <v>102</v>
      </c>
      <c r="J17" t="s">
        <v>104</v>
      </c>
      <c r="K17" t="s">
        <v>102</v>
      </c>
      <c r="L17" t="s">
        <v>103</v>
      </c>
      <c r="M17" t="s">
        <v>102</v>
      </c>
      <c r="N17" t="s">
        <v>50</v>
      </c>
    </row>
    <row r="19" spans="1:13" ht="12.75">
      <c r="A19" t="s">
        <v>83</v>
      </c>
      <c r="B19">
        <v>1574708</v>
      </c>
      <c r="C19">
        <v>1412711</v>
      </c>
      <c r="D19">
        <v>2561</v>
      </c>
      <c r="E19">
        <v>11339</v>
      </c>
      <c r="F19">
        <v>10260</v>
      </c>
      <c r="G19">
        <v>9500</v>
      </c>
      <c r="H19">
        <v>22348</v>
      </c>
      <c r="I19">
        <v>9414</v>
      </c>
      <c r="J19">
        <v>20475</v>
      </c>
      <c r="K19">
        <v>61856</v>
      </c>
      <c r="L19">
        <v>12548</v>
      </c>
      <c r="M19">
        <v>1696</v>
      </c>
    </row>
    <row r="20" spans="1:13" ht="12.75">
      <c r="A20" t="s">
        <v>106</v>
      </c>
      <c r="B20">
        <v>1416340</v>
      </c>
      <c r="C20">
        <v>1399093</v>
      </c>
      <c r="D20">
        <v>842</v>
      </c>
      <c r="E20">
        <v>957</v>
      </c>
      <c r="F20">
        <v>2158</v>
      </c>
      <c r="G20">
        <v>613</v>
      </c>
      <c r="H20">
        <v>1310</v>
      </c>
      <c r="I20">
        <v>155</v>
      </c>
      <c r="J20">
        <v>2774</v>
      </c>
      <c r="K20">
        <v>7357</v>
      </c>
      <c r="L20">
        <v>1056</v>
      </c>
      <c r="M20">
        <v>26</v>
      </c>
    </row>
    <row r="21" spans="1:13" ht="12.75">
      <c r="A21" t="s">
        <v>107</v>
      </c>
      <c r="B21">
        <v>3243</v>
      </c>
      <c r="C21">
        <v>699</v>
      </c>
      <c r="D21">
        <v>1103</v>
      </c>
      <c r="E21">
        <v>11</v>
      </c>
      <c r="F21">
        <v>45</v>
      </c>
      <c r="G21">
        <v>35</v>
      </c>
      <c r="H21">
        <v>33</v>
      </c>
      <c r="I21">
        <v>0</v>
      </c>
      <c r="J21">
        <v>1146</v>
      </c>
      <c r="K21">
        <v>113</v>
      </c>
      <c r="L21">
        <v>57</v>
      </c>
      <c r="M21">
        <v>0</v>
      </c>
    </row>
    <row r="22" spans="1:13" ht="12.75">
      <c r="A22" t="s">
        <v>116</v>
      </c>
      <c r="B22">
        <v>14342</v>
      </c>
      <c r="C22">
        <v>1350</v>
      </c>
      <c r="D22">
        <v>37</v>
      </c>
      <c r="E22">
        <v>5922</v>
      </c>
      <c r="F22">
        <v>278</v>
      </c>
      <c r="G22">
        <v>922</v>
      </c>
      <c r="H22">
        <v>373</v>
      </c>
      <c r="I22">
        <v>146</v>
      </c>
      <c r="J22">
        <v>1220</v>
      </c>
      <c r="K22">
        <v>3306</v>
      </c>
      <c r="L22">
        <v>786</v>
      </c>
      <c r="M22">
        <v>2</v>
      </c>
    </row>
    <row r="23" ht="12.75">
      <c r="A23" t="s">
        <v>117</v>
      </c>
    </row>
    <row r="24" spans="1:13" ht="12.75">
      <c r="A24" t="s">
        <v>109</v>
      </c>
      <c r="B24">
        <v>9462</v>
      </c>
      <c r="C24">
        <v>1624</v>
      </c>
      <c r="D24">
        <v>39</v>
      </c>
      <c r="E24">
        <v>121</v>
      </c>
      <c r="F24">
        <v>6869</v>
      </c>
      <c r="G24">
        <v>26</v>
      </c>
      <c r="H24">
        <v>44</v>
      </c>
      <c r="I24">
        <v>10</v>
      </c>
      <c r="J24">
        <v>196</v>
      </c>
      <c r="K24">
        <v>492</v>
      </c>
      <c r="L24">
        <v>40</v>
      </c>
      <c r="M24">
        <v>0</v>
      </c>
    </row>
    <row r="25" spans="1:13" ht="12.75">
      <c r="A25" t="s">
        <v>74</v>
      </c>
      <c r="B25">
        <v>8835</v>
      </c>
      <c r="C25">
        <v>621</v>
      </c>
      <c r="D25">
        <v>8</v>
      </c>
      <c r="E25">
        <v>651</v>
      </c>
      <c r="F25">
        <v>9</v>
      </c>
      <c r="G25">
        <v>5732</v>
      </c>
      <c r="H25">
        <v>167</v>
      </c>
      <c r="I25">
        <v>23</v>
      </c>
      <c r="J25">
        <v>411</v>
      </c>
      <c r="K25">
        <v>342</v>
      </c>
      <c r="L25">
        <v>872</v>
      </c>
      <c r="M25">
        <v>0</v>
      </c>
    </row>
    <row r="26" spans="1:13" ht="12.75">
      <c r="A26" t="s">
        <v>75</v>
      </c>
      <c r="B26">
        <v>21576</v>
      </c>
      <c r="C26">
        <v>1412</v>
      </c>
      <c r="D26">
        <v>22</v>
      </c>
      <c r="E26">
        <v>301</v>
      </c>
      <c r="F26">
        <v>44</v>
      </c>
      <c r="G26">
        <v>161</v>
      </c>
      <c r="H26">
        <v>17600</v>
      </c>
      <c r="I26">
        <v>629</v>
      </c>
      <c r="J26">
        <v>182</v>
      </c>
      <c r="K26">
        <v>728</v>
      </c>
      <c r="L26">
        <v>470</v>
      </c>
      <c r="M26">
        <v>25</v>
      </c>
    </row>
    <row r="27" spans="1:13" ht="12.75">
      <c r="A27" t="s">
        <v>76</v>
      </c>
      <c r="B27">
        <v>9154</v>
      </c>
      <c r="C27">
        <v>283</v>
      </c>
      <c r="D27">
        <v>0</v>
      </c>
      <c r="E27">
        <v>304</v>
      </c>
      <c r="F27">
        <v>0</v>
      </c>
      <c r="G27">
        <v>6</v>
      </c>
      <c r="H27">
        <v>405</v>
      </c>
      <c r="I27">
        <v>7771</v>
      </c>
      <c r="J27">
        <v>39</v>
      </c>
      <c r="K27">
        <v>232</v>
      </c>
      <c r="L27">
        <v>101</v>
      </c>
      <c r="M27">
        <v>13</v>
      </c>
    </row>
    <row r="28" spans="1:13" ht="12.75">
      <c r="A28" t="s">
        <v>78</v>
      </c>
      <c r="B28">
        <v>18561</v>
      </c>
      <c r="C28">
        <v>1607</v>
      </c>
      <c r="D28">
        <v>340</v>
      </c>
      <c r="E28">
        <v>1112</v>
      </c>
      <c r="F28">
        <v>140</v>
      </c>
      <c r="G28">
        <v>594</v>
      </c>
      <c r="H28">
        <v>242</v>
      </c>
      <c r="I28">
        <v>132</v>
      </c>
      <c r="J28">
        <v>12195</v>
      </c>
      <c r="K28">
        <v>1948</v>
      </c>
      <c r="L28">
        <v>250</v>
      </c>
      <c r="M28">
        <v>0</v>
      </c>
    </row>
    <row r="29" spans="1:13" ht="12.75">
      <c r="A29" t="s">
        <v>79</v>
      </c>
      <c r="B29">
        <v>58618</v>
      </c>
      <c r="C29">
        <v>5062</v>
      </c>
      <c r="D29">
        <v>161</v>
      </c>
      <c r="E29">
        <v>1544</v>
      </c>
      <c r="F29">
        <v>602</v>
      </c>
      <c r="G29">
        <v>585</v>
      </c>
      <c r="H29">
        <v>1100</v>
      </c>
      <c r="I29">
        <v>388</v>
      </c>
      <c r="J29">
        <v>1914</v>
      </c>
      <c r="K29">
        <v>46530</v>
      </c>
      <c r="L29">
        <v>690</v>
      </c>
      <c r="M29">
        <v>42</v>
      </c>
    </row>
    <row r="30" spans="1:13" ht="12.75">
      <c r="A30" t="s">
        <v>80</v>
      </c>
      <c r="B30">
        <v>12889</v>
      </c>
      <c r="C30">
        <v>929</v>
      </c>
      <c r="D30">
        <v>10</v>
      </c>
      <c r="E30">
        <v>409</v>
      </c>
      <c r="F30">
        <v>117</v>
      </c>
      <c r="G30">
        <v>824</v>
      </c>
      <c r="H30">
        <v>1044</v>
      </c>
      <c r="I30">
        <v>156</v>
      </c>
      <c r="J30">
        <v>397</v>
      </c>
      <c r="K30">
        <v>795</v>
      </c>
      <c r="L30">
        <v>8207</v>
      </c>
      <c r="M30">
        <v>0</v>
      </c>
    </row>
    <row r="31" spans="1:13" ht="12.75">
      <c r="A31" t="s">
        <v>118</v>
      </c>
      <c r="B31">
        <v>1658</v>
      </c>
      <c r="C31">
        <v>0</v>
      </c>
      <c r="D31">
        <v>0</v>
      </c>
      <c r="E31">
        <v>6</v>
      </c>
      <c r="F31">
        <v>0</v>
      </c>
      <c r="G31">
        <v>0</v>
      </c>
      <c r="H31">
        <v>30</v>
      </c>
      <c r="I31">
        <v>3</v>
      </c>
      <c r="J31">
        <v>0</v>
      </c>
      <c r="K31">
        <v>13</v>
      </c>
      <c r="L31">
        <v>19</v>
      </c>
      <c r="M31">
        <v>1587</v>
      </c>
    </row>
    <row r="33" spans="1:14" ht="12.75">
      <c r="A33" t="s">
        <v>101</v>
      </c>
      <c r="B33" t="s">
        <v>102</v>
      </c>
      <c r="C33" t="s">
        <v>103</v>
      </c>
      <c r="D33" t="s">
        <v>102</v>
      </c>
      <c r="E33" t="s">
        <v>102</v>
      </c>
      <c r="F33" t="s">
        <v>102</v>
      </c>
      <c r="G33" t="s">
        <v>102</v>
      </c>
      <c r="H33" t="s">
        <v>102</v>
      </c>
      <c r="I33" t="s">
        <v>102</v>
      </c>
      <c r="J33" t="s">
        <v>104</v>
      </c>
      <c r="K33" t="s">
        <v>102</v>
      </c>
      <c r="L33" t="s">
        <v>103</v>
      </c>
      <c r="M33" t="s">
        <v>102</v>
      </c>
      <c r="N33" t="s">
        <v>50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1" width="16.140625" style="0" customWidth="1"/>
    <col min="2" max="7" width="9.28125" style="0" bestFit="1" customWidth="1"/>
    <col min="8" max="8" width="9.28125" style="0" customWidth="1"/>
    <col min="9" max="9" width="9.28125" style="0" bestFit="1" customWidth="1"/>
    <col min="10" max="10" width="11.8515625" style="0" customWidth="1"/>
    <col min="11" max="11" width="9.28125" style="0" bestFit="1" customWidth="1"/>
    <col min="12" max="12" width="12.00390625" style="0" customWidth="1"/>
    <col min="13" max="13" width="12.140625" style="0" customWidth="1"/>
    <col min="14" max="14" width="11.57421875" style="0" customWidth="1"/>
  </cols>
  <sheetData>
    <row r="1" spans="1:14" ht="12.75">
      <c r="A1" s="61" t="s">
        <v>155</v>
      </c>
      <c r="M1" s="4"/>
      <c r="N1" s="4"/>
    </row>
    <row r="2" spans="1:14" ht="12.75">
      <c r="A2" s="61" t="s">
        <v>156</v>
      </c>
      <c r="M2" s="4"/>
      <c r="N2" s="4"/>
    </row>
    <row r="3" spans="1:14" ht="12.75">
      <c r="A3" t="s">
        <v>110</v>
      </c>
      <c r="B3" s="4" t="s">
        <v>148</v>
      </c>
      <c r="D3" t="s">
        <v>73</v>
      </c>
      <c r="M3" s="4"/>
      <c r="N3" s="4"/>
    </row>
    <row r="4" spans="2:14" ht="12.75">
      <c r="B4" t="s">
        <v>107</v>
      </c>
      <c r="C4" t="s">
        <v>72</v>
      </c>
      <c r="D4" t="s">
        <v>108</v>
      </c>
      <c r="E4" t="s">
        <v>74</v>
      </c>
      <c r="F4" t="s">
        <v>75</v>
      </c>
      <c r="G4" t="s">
        <v>76</v>
      </c>
      <c r="H4" t="s">
        <v>77</v>
      </c>
      <c r="I4" t="s">
        <v>78</v>
      </c>
      <c r="J4" t="s">
        <v>79</v>
      </c>
      <c r="K4" t="s">
        <v>80</v>
      </c>
      <c r="L4" t="s">
        <v>81</v>
      </c>
      <c r="M4" s="4" t="s">
        <v>106</v>
      </c>
      <c r="N4" s="4" t="s">
        <v>83</v>
      </c>
    </row>
    <row r="5" spans="1:14" ht="13.5" thickBot="1">
      <c r="A5" s="13"/>
      <c r="B5" s="13"/>
      <c r="C5" s="13" t="s">
        <v>4</v>
      </c>
      <c r="D5" s="13" t="s">
        <v>109</v>
      </c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2.75">
      <c r="A6" t="s">
        <v>107</v>
      </c>
      <c r="B6" s="62">
        <f>('2000'!B19+'1999'!B19+'1998'!B19+'1997'!B19+'1996'!B19)/5</f>
        <v>1486</v>
      </c>
      <c r="C6" s="62">
        <f>('2000'!C19+'1999'!C19+'1998'!C19+'1997'!C19+'1996'!C19)/5</f>
        <v>18.2</v>
      </c>
      <c r="D6" s="62">
        <f>('2000'!D19+'1999'!D19+'1998'!D19+'1997'!D19+'1996'!D19)/5</f>
        <v>50.2</v>
      </c>
      <c r="E6" s="62">
        <f>('2000'!E19+'1999'!E19+'1998'!E19+'1997'!E19+'1996'!E19)/5</f>
        <v>41.4</v>
      </c>
      <c r="F6" s="62">
        <f>('2000'!F19+'1999'!F19+'1998'!F19+'1997'!F19+'1996'!F19)/5</f>
        <v>14.8</v>
      </c>
      <c r="G6" s="62">
        <f>('2000'!G19+'1999'!G19+'1998'!G19+'1997'!G19+'1996'!G19)/5</f>
        <v>12.8</v>
      </c>
      <c r="H6" s="62">
        <f>('2000'!H19+'1999'!H19+'1998'!H19+'1997'!H19+'1996'!H19)/5</f>
        <v>0</v>
      </c>
      <c r="I6" s="62">
        <f>('2000'!I19+'1999'!I19+'1998'!I19+'1997'!I19+'1996'!I19)/5</f>
        <v>654.8</v>
      </c>
      <c r="J6" s="62">
        <f>('2000'!J19+'1999'!J19+'1998'!J19+'1997'!J19+'1996'!J19)/5</f>
        <v>202.4</v>
      </c>
      <c r="K6" s="62">
        <f>('2000'!K19+'1999'!K19+'1998'!K19+'1997'!K19+'1996'!K19)/5</f>
        <v>30.6</v>
      </c>
      <c r="L6" s="62">
        <f>('2000'!L19+'1999'!L19+'1998'!L19+'1997'!L19+'1996'!L19)/5</f>
        <v>2511.2</v>
      </c>
      <c r="M6" s="62">
        <f>('2000'!M19+'1999'!M19+'1998'!M19+'1997'!M19+'1996'!M19)/5</f>
        <v>831.8</v>
      </c>
      <c r="N6" s="62">
        <f>('2000'!N19+'1999'!N19+'1998'!N19+'1997'!N19+'1996'!N19)/5</f>
        <v>3343.4</v>
      </c>
    </row>
    <row r="7" spans="1:14" ht="12.75">
      <c r="A7" t="s">
        <v>116</v>
      </c>
      <c r="B7" s="62">
        <f>('2000'!B20+'1999'!B20+'1998'!B20+'1997'!B20+'1996'!B20)/5</f>
        <v>119.6</v>
      </c>
      <c r="C7" s="62">
        <f>('2000'!C20+'1999'!C20+'1998'!C20+'1997'!C20+'1996'!C20)/5</f>
        <v>4982.2</v>
      </c>
      <c r="D7" s="62">
        <f>('2000'!D20+'1999'!D20+'1998'!D20+'1997'!D20+'1996'!D20)/5</f>
        <v>272.8</v>
      </c>
      <c r="E7" s="62">
        <f>('2000'!E20+'1999'!E20+'1998'!E20+'1997'!E20+'1996'!E20)/5</f>
        <v>658.6</v>
      </c>
      <c r="F7" s="62">
        <f>('2000'!F20+'1999'!F20+'1998'!F20+'1997'!F20+'1996'!F20)/5</f>
        <v>481.6</v>
      </c>
      <c r="G7" s="62">
        <f>('2000'!G20+'1999'!G20+'1998'!G20+'1997'!G20+'1996'!G20)/5</f>
        <v>163.6</v>
      </c>
      <c r="H7" s="62">
        <f>('2000'!H20+'1999'!H20+'1998'!H20+'1997'!H20+'1996'!H20)/5</f>
        <v>2.8</v>
      </c>
      <c r="I7" s="62">
        <f>('2000'!I20+'1999'!I20+'1998'!I20+'1997'!I20+'1996'!I20)/5</f>
        <v>1100.6</v>
      </c>
      <c r="J7" s="62">
        <f>('2000'!J20+'1999'!J20+'1998'!J20+'1997'!J20+'1996'!J20)/5</f>
        <v>3698.4</v>
      </c>
      <c r="K7" s="62">
        <f>('2000'!K20+'1999'!K20+'1998'!K20+'1997'!K20+'1996'!K20)/5</f>
        <v>512</v>
      </c>
      <c r="L7" s="62">
        <f>('2000'!L20+'1999'!L20+'1998'!L20+'1997'!L20+'1996'!L20)/5</f>
        <v>11992.2</v>
      </c>
      <c r="M7" s="62">
        <f>('2000'!M20+'1999'!M20+'1998'!M20+'1997'!M20+'1996'!M20)/5</f>
        <v>1463.8</v>
      </c>
      <c r="N7" s="62">
        <f>('2000'!N20+'1999'!N20+'1998'!N20+'1997'!N20+'1996'!N20)/5</f>
        <v>13456</v>
      </c>
    </row>
    <row r="8" spans="1:14" ht="12.75">
      <c r="A8" t="s">
        <v>73</v>
      </c>
      <c r="B8" s="62">
        <f>('2000'!B21+'1999'!B21+'1998'!B21+'1997'!B21+'1996'!B21)/5</f>
        <v>28.2</v>
      </c>
      <c r="C8" s="62">
        <f>('2000'!C21+'1999'!C21+'1998'!C21+'1997'!C21+'1996'!C21)/5</f>
        <v>151.6</v>
      </c>
      <c r="D8" s="62">
        <f>('2000'!D21+'1999'!D21+'1998'!D21+'1997'!D21+'1996'!D21)/5</f>
        <v>4715.6</v>
      </c>
      <c r="E8" s="62">
        <f>('2000'!E21+'1999'!E21+'1998'!E21+'1997'!E21+'1996'!E21)/5</f>
        <v>57</v>
      </c>
      <c r="F8" s="62">
        <f>('2000'!F21+'1999'!F21+'1998'!F21+'1997'!F21+'1996'!F21)/5</f>
        <v>30.2</v>
      </c>
      <c r="G8" s="62">
        <f>('2000'!G21+'1999'!G21+'1998'!G21+'1997'!G21+'1996'!G21)/5</f>
        <v>6.2</v>
      </c>
      <c r="H8" s="62">
        <f>('2000'!H21+'1999'!H21+'1998'!H21+'1997'!H21+'1996'!H21)/5</f>
        <v>0.2</v>
      </c>
      <c r="I8" s="62">
        <f>('2000'!I21+'1999'!I21+'1998'!I21+'1997'!I21+'1996'!I21)/5</f>
        <v>119.2</v>
      </c>
      <c r="J8" s="62">
        <f>('2000'!J21+'1999'!J21+'1998'!J21+'1997'!J21+'1996'!J21)/5</f>
        <v>746.8</v>
      </c>
      <c r="K8" s="62">
        <f>('2000'!K21+'1999'!K21+'1998'!K21+'1997'!K21+'1996'!K21)/5</f>
        <v>32.8</v>
      </c>
      <c r="L8" s="62">
        <f>('2000'!L21+'1999'!L21+'1998'!L21+'1997'!L21+'1996'!L21)/5</f>
        <v>5887.8</v>
      </c>
      <c r="M8" s="62">
        <f>('2000'!M21+'1999'!M21+'1998'!M21+'1997'!M21+'1996'!M21)/5</f>
        <v>1856.8</v>
      </c>
      <c r="N8" s="62">
        <f>('2000'!N21+'1999'!N21+'1998'!N21+'1997'!N21+'1996'!N21)/5</f>
        <v>7745</v>
      </c>
    </row>
    <row r="9" spans="1:14" ht="12.75">
      <c r="A9" t="s">
        <v>74</v>
      </c>
      <c r="B9" s="62">
        <f>('2000'!B22+'1999'!B22+'1998'!B22+'1997'!B22+'1996'!B22)/5</f>
        <v>39.8</v>
      </c>
      <c r="C9" s="62">
        <f>('2000'!C22+'1999'!C22+'1998'!C22+'1997'!C22+'1996'!C22)/5</f>
        <v>852.4</v>
      </c>
      <c r="D9" s="62">
        <f>('2000'!D22+'1999'!D22+'1998'!D22+'1997'!D22+'1996'!D22)/5</f>
        <v>19.6</v>
      </c>
      <c r="E9" s="62">
        <f>('2000'!E22+'1999'!E22+'1998'!E22+'1997'!E22+'1996'!E22)/5</f>
        <v>6050.6</v>
      </c>
      <c r="F9" s="62">
        <f>('2000'!F22+'1999'!F22+'1998'!F22+'1997'!F22+'1996'!F22)/5</f>
        <v>165.2</v>
      </c>
      <c r="G9" s="62">
        <f>('2000'!G22+'1999'!G22+'1998'!G22+'1997'!G22+'1996'!G22)/5</f>
        <v>63.8</v>
      </c>
      <c r="H9" s="62">
        <f>('2000'!H22+'1999'!H22+'1998'!H22+'1997'!H22+'1996'!H22)/5</f>
        <v>0</v>
      </c>
      <c r="I9" s="62">
        <f>('2000'!I22+'1999'!I22+'1998'!I22+'1997'!I22+'1996'!I22)/5</f>
        <v>548.6</v>
      </c>
      <c r="J9" s="62">
        <f>('2000'!J22+'1999'!J22+'1998'!J22+'1997'!J22+'1996'!J22)/5</f>
        <v>936.6</v>
      </c>
      <c r="K9" s="62">
        <f>('2000'!K22+'1999'!K22+'1998'!K22+'1997'!K22+'1996'!K22)/5</f>
        <v>678.4</v>
      </c>
      <c r="L9" s="62">
        <f>('2000'!L22+'1999'!L22+'1998'!L22+'1997'!L22+'1996'!L22)/5</f>
        <v>9355</v>
      </c>
      <c r="M9" s="62">
        <f>('2000'!M22+'1999'!M22+'1998'!M22+'1997'!M22+'1996'!M22)/5</f>
        <v>748.8</v>
      </c>
      <c r="N9" s="62">
        <f>('2000'!N22+'1999'!N22+'1998'!N22+'1997'!N22+'1996'!N22)/5</f>
        <v>10104</v>
      </c>
    </row>
    <row r="10" spans="1:14" ht="12.75">
      <c r="A10" t="s">
        <v>75</v>
      </c>
      <c r="B10" s="62">
        <f>('2000'!B23+'1999'!B23+'1998'!B23+'1997'!B23+'1996'!B23)/5</f>
        <v>22.6</v>
      </c>
      <c r="C10" s="62">
        <f>('2000'!C23+'1999'!C23+'1998'!C23+'1997'!C23+'1996'!C23)/5</f>
        <v>461.2</v>
      </c>
      <c r="D10" s="62">
        <f>('2000'!D23+'1999'!D23+'1998'!D23+'1997'!D23+'1996'!D23)/5</f>
        <v>21.2</v>
      </c>
      <c r="E10" s="62">
        <f>('2000'!E23+'1999'!E23+'1998'!E23+'1997'!E23+'1996'!E23)/5</f>
        <v>142</v>
      </c>
      <c r="F10" s="62">
        <f>('2000'!F23+'1999'!F23+'1998'!F23+'1997'!F23+'1996'!F23)/5</f>
        <v>15348.8</v>
      </c>
      <c r="G10" s="62">
        <f>('2000'!G23+'1999'!G23+'1998'!G23+'1997'!G23+'1996'!G23)/5</f>
        <v>513.2</v>
      </c>
      <c r="H10" s="62">
        <f>('2000'!H23+'1999'!H23+'1998'!H23+'1997'!H23+'1996'!H23)/5</f>
        <v>5.6</v>
      </c>
      <c r="I10" s="62">
        <f>('2000'!I23+'1999'!I23+'1998'!I23+'1997'!I23+'1996'!I23)/5</f>
        <v>180.2</v>
      </c>
      <c r="J10" s="62">
        <f>('2000'!J23+'1999'!J23+'1998'!J23+'1997'!J23+'1996'!J23)/5</f>
        <v>631.2</v>
      </c>
      <c r="K10" s="62">
        <f>('2000'!K23+'1999'!K23+'1998'!K23+'1997'!K23+'1996'!K23)/5</f>
        <v>690.2</v>
      </c>
      <c r="L10" s="62">
        <f>('2000'!L23+'1999'!L23+'1998'!L23+'1997'!L23+'1996'!L23)/5</f>
        <v>18016.2</v>
      </c>
      <c r="M10" s="62">
        <f>('2000'!M23+'1999'!M23+'1998'!M23+'1997'!M23+'1996'!M23)/5</f>
        <v>1058</v>
      </c>
      <c r="N10" s="62">
        <f>('2000'!N23+'1999'!N23+'1998'!N23+'1997'!N23+'1996'!N23)/5</f>
        <v>19077.6</v>
      </c>
    </row>
    <row r="11" spans="1:14" ht="12.75">
      <c r="A11" t="s">
        <v>76</v>
      </c>
      <c r="B11" s="62">
        <f>('2000'!B24+'1999'!B24+'1998'!B24+'1997'!B24+'1996'!B24)/5</f>
        <v>13.8</v>
      </c>
      <c r="C11" s="62">
        <f>('2000'!C24+'1999'!C24+'1998'!C24+'1997'!C24+'1996'!C24)/5</f>
        <v>210.4</v>
      </c>
      <c r="D11" s="62">
        <f>('2000'!D24+'1999'!D24+'1998'!D24+'1997'!D24+'1996'!D24)/5</f>
        <v>20.2</v>
      </c>
      <c r="E11" s="62">
        <f>('2000'!E24+'1999'!E24+'1998'!E24+'1997'!E24+'1996'!E24)/5</f>
        <v>21.8</v>
      </c>
      <c r="F11" s="62">
        <f>('2000'!F24+'1999'!F24+'1998'!F24+'1997'!F24+'1996'!F24)/5</f>
        <v>526.8</v>
      </c>
      <c r="G11" s="62">
        <f>('2000'!G24+'1999'!G24+'1998'!G24+'1997'!G24+'1996'!G24)/5</f>
        <v>5547.6</v>
      </c>
      <c r="H11" s="62">
        <f>('2000'!H24+'1999'!H24+'1998'!H24+'1997'!H24+'1996'!H24)/5</f>
        <v>27</v>
      </c>
      <c r="I11" s="62">
        <f>('2000'!I24+'1999'!I24+'1998'!I24+'1997'!I24+'1996'!I24)/5</f>
        <v>81.2</v>
      </c>
      <c r="J11" s="62">
        <f>('2000'!J24+'1999'!J24+'1998'!J24+'1997'!J24+'1996'!J24)/5</f>
        <v>317.6</v>
      </c>
      <c r="K11" s="62">
        <f>('2000'!K24+'1999'!K24+'1998'!K24+'1997'!K24+'1996'!K24)/5</f>
        <v>146.6</v>
      </c>
      <c r="L11" s="62">
        <f>('2000'!L24+'1999'!L24+'1998'!L24+'1997'!L24+'1996'!L24)/5</f>
        <v>6913</v>
      </c>
      <c r="M11" s="62">
        <f>('2000'!M24+'1999'!M24+'1998'!M24+'1997'!M24+'1996'!M24)/5</f>
        <v>255.6</v>
      </c>
      <c r="N11" s="62">
        <f>('2000'!N24+'1999'!N24+'1998'!N24+'1997'!N24+'1996'!N24)/5</f>
        <v>7168.4</v>
      </c>
    </row>
    <row r="12" spans="1:14" ht="12.75">
      <c r="A12" t="s">
        <v>118</v>
      </c>
      <c r="B12" s="62">
        <f>('2000'!B25+'1999'!B25+'1998'!B25+'1997'!B25+'1996'!B25)/5</f>
        <v>0</v>
      </c>
      <c r="C12" s="62">
        <f>('2000'!C25+'1999'!C25+'1998'!C25+'1997'!C25+'1996'!C25)/5</f>
        <v>0.6</v>
      </c>
      <c r="D12" s="62">
        <f>('2000'!D25+'1999'!D25+'1998'!D25+'1997'!D25+'1996'!D25)/5</f>
        <v>0</v>
      </c>
      <c r="E12" s="62">
        <f>('2000'!E25+'1999'!E25+'1998'!E25+'1997'!E25+'1996'!E25)/5</f>
        <v>0</v>
      </c>
      <c r="F12" s="62">
        <f>('2000'!F25+'1999'!F25+'1998'!F25+'1997'!F25+'1996'!F25)/5</f>
        <v>2.6</v>
      </c>
      <c r="G12" s="62">
        <f>('2000'!G25+'1999'!G25+'1998'!G25+'1997'!G25+'1996'!G25)/5</f>
        <v>6.4</v>
      </c>
      <c r="H12" s="62">
        <f>('2000'!H25+'1999'!H25+'1998'!H25+'1997'!H25+'1996'!H25)/5</f>
        <v>1434.8</v>
      </c>
      <c r="I12" s="62">
        <f>('2000'!I25+'1999'!I25+'1998'!I25+'1997'!I25+'1996'!I25)/5</f>
        <v>0</v>
      </c>
      <c r="J12" s="62">
        <f>('2000'!J25+'1999'!J25+'1998'!J25+'1997'!J25+'1996'!J25)/5</f>
        <v>9.4</v>
      </c>
      <c r="K12" s="62">
        <f>('2000'!K25+'1999'!K25+'1998'!K25+'1997'!K25+'1996'!K25)/5</f>
        <v>0</v>
      </c>
      <c r="L12" s="62">
        <f>('2000'!L25+'1999'!L25+'1998'!L25+'1997'!L25+'1996'!L25)/5</f>
        <v>1453.8</v>
      </c>
      <c r="M12" s="62">
        <f>('2000'!M25+'1999'!M25+'1998'!M25+'1997'!M25+'1996'!M25)/5</f>
        <v>6.8</v>
      </c>
      <c r="N12" s="62">
        <f>('2000'!N25+'1999'!N25+'1998'!N25+'1997'!N25+'1996'!N25)/5</f>
        <v>1460.6</v>
      </c>
    </row>
    <row r="13" spans="1:14" ht="12.75">
      <c r="A13" t="s">
        <v>78</v>
      </c>
      <c r="B13" s="62">
        <f>('2000'!B26+'1999'!B26+'1998'!B26+'1997'!B26+'1996'!B26)/5</f>
        <v>326.8</v>
      </c>
      <c r="C13" s="62">
        <f>('2000'!C26+'1999'!C26+'1998'!C26+'1997'!C26+'1996'!C26)/5</f>
        <v>1031.2</v>
      </c>
      <c r="D13" s="62">
        <f>('2000'!D26+'1999'!D26+'1998'!D26+'1997'!D26+'1996'!D26)/5</f>
        <v>131.8</v>
      </c>
      <c r="E13" s="62">
        <f>('2000'!E26+'1999'!E26+'1998'!E26+'1997'!E26+'1996'!E26)/5</f>
        <v>666</v>
      </c>
      <c r="F13" s="62">
        <f>('2000'!F26+'1999'!F26+'1998'!F26+'1997'!F26+'1996'!F26)/5</f>
        <v>409.4</v>
      </c>
      <c r="G13" s="62">
        <f>('2000'!G26+'1999'!G26+'1998'!G26+'1997'!G26+'1996'!G26)/5</f>
        <v>181</v>
      </c>
      <c r="H13" s="62">
        <f>('2000'!H26+'1999'!H26+'1998'!H26+'1997'!H26+'1996'!H26)/5</f>
        <v>1.2</v>
      </c>
      <c r="I13" s="62">
        <f>('2000'!I26+'1999'!I26+'1998'!I26+'1997'!I26+'1996'!I26)/5</f>
        <v>12011</v>
      </c>
      <c r="J13" s="62">
        <f>('2000'!J26+'1999'!J26+'1998'!J26+'1997'!J26+'1996'!J26)/5</f>
        <v>2027.2</v>
      </c>
      <c r="K13" s="62">
        <f>('2000'!K26+'1999'!K26+'1998'!K26+'1997'!K26+'1996'!K26)/5</f>
        <v>639.2</v>
      </c>
      <c r="L13" s="62">
        <f>('2000'!L26+'1999'!L26+'1998'!L26+'1997'!L26+'1996'!L26)/5</f>
        <v>17424.8</v>
      </c>
      <c r="M13" s="62">
        <f>('2000'!M26+'1999'!M26+'1998'!M26+'1997'!M26+'1996'!M26)/5</f>
        <v>1793</v>
      </c>
      <c r="N13" s="62">
        <f>('2000'!N26+'1999'!N26+'1998'!N26+'1997'!N26+'1996'!N26)/5</f>
        <v>19217.4</v>
      </c>
    </row>
    <row r="14" spans="1:14" ht="12.75">
      <c r="A14" t="s">
        <v>79</v>
      </c>
      <c r="B14" s="62">
        <f>('2000'!B27+'1999'!B27+'1998'!B27+'1997'!B27+'1996'!B27)/5</f>
        <v>120.6</v>
      </c>
      <c r="C14" s="62">
        <f>('2000'!C27+'1999'!C27+'1998'!C27+'1997'!C27+'1996'!C27)/5</f>
        <v>1960.2</v>
      </c>
      <c r="D14" s="62">
        <f>('2000'!D27+'1999'!D27+'1998'!D27+'1997'!D27+'1996'!D27)/5</f>
        <v>722.4</v>
      </c>
      <c r="E14" s="62">
        <f>('2000'!E27+'1999'!E27+'1998'!E27+'1997'!E27+'1996'!E27)/5</f>
        <v>1205.4</v>
      </c>
      <c r="F14" s="62">
        <f>('2000'!F27+'1999'!F27+'1998'!F27+'1997'!F27+'1996'!F27)/5</f>
        <v>942.8</v>
      </c>
      <c r="G14" s="62">
        <f>('2000'!G27+'1999'!G27+'1998'!G27+'1997'!G27+'1996'!G27)/5</f>
        <v>576.2</v>
      </c>
      <c r="H14" s="62">
        <f>('2000'!H27+'1999'!H27+'1998'!H27+'1997'!H27+'1996'!H27)/5</f>
        <v>16</v>
      </c>
      <c r="I14" s="62">
        <f>('2000'!I27+'1999'!I27+'1998'!I27+'1997'!I27+'1996'!I27)/5</f>
        <v>2759.6</v>
      </c>
      <c r="J14" s="62">
        <f>('2000'!J27+'1999'!J27+'1998'!J27+'1997'!J27+'1996'!J27)/5</f>
        <v>48587.2</v>
      </c>
      <c r="K14" s="62">
        <f>('2000'!K27+'1999'!K27+'1998'!K27+'1997'!K27+'1996'!K27)/5</f>
        <v>728</v>
      </c>
      <c r="L14" s="62">
        <f>('2000'!L27+'1999'!L27+'1998'!L27+'1997'!L27+'1996'!L27)/5</f>
        <v>57618.4</v>
      </c>
      <c r="M14" s="62">
        <f>('2000'!M27+'1999'!M27+'1998'!M27+'1997'!M27+'1996'!M27)/5</f>
        <v>6539.2</v>
      </c>
      <c r="N14" s="62">
        <f>('2000'!N27+'1999'!N27+'1998'!N27+'1997'!N27+'1996'!N27)/5</f>
        <v>64158.2</v>
      </c>
    </row>
    <row r="15" spans="1:14" ht="12.75">
      <c r="A15" t="s">
        <v>80</v>
      </c>
      <c r="B15" s="62">
        <f>('2000'!B28+'1999'!B28+'1998'!B28+'1997'!B28+'1996'!B28)/5</f>
        <v>44</v>
      </c>
      <c r="C15" s="62">
        <f>('2000'!C28+'1999'!C28+'1998'!C28+'1997'!C28+'1996'!C28)/5</f>
        <v>438.2</v>
      </c>
      <c r="D15" s="62">
        <f>('2000'!D28+'1999'!D28+'1998'!D28+'1997'!D28+'1996'!D28)/5</f>
        <v>88.6</v>
      </c>
      <c r="E15" s="62">
        <f>('2000'!E28+'1999'!E28+'1998'!E28+'1997'!E28+'1996'!E28)/5</f>
        <v>658.8</v>
      </c>
      <c r="F15" s="62">
        <f>('2000'!F28+'1999'!F28+'1998'!F28+'1997'!F28+'1996'!F28)/5</f>
        <v>1002.4</v>
      </c>
      <c r="G15" s="62">
        <f>('2000'!G28+'1999'!G28+'1998'!G28+'1997'!G28+'1996'!G28)/5</f>
        <v>214.2</v>
      </c>
      <c r="H15" s="62">
        <f>('2000'!H28+'1999'!H28+'1998'!H28+'1997'!H28+'1996'!H28)/5</f>
        <v>6.6</v>
      </c>
      <c r="I15" s="62">
        <f>('2000'!I28+'1999'!I28+'1998'!I28+'1997'!I28+'1996'!I28)/5</f>
        <v>447.6</v>
      </c>
      <c r="J15" s="62">
        <f>('2000'!J28+'1999'!J28+'1998'!J28+'1997'!J28+'1996'!J28)/5</f>
        <v>875.6</v>
      </c>
      <c r="K15" s="62">
        <f>('2000'!K28+'1999'!K28+'1998'!K28+'1997'!K28+'1996'!K28)/5</f>
        <v>6703</v>
      </c>
      <c r="L15" s="62">
        <f>('2000'!L28+'1999'!L28+'1998'!L28+'1997'!L28+'1996'!L28)/5</f>
        <v>10479</v>
      </c>
      <c r="M15" s="62">
        <f>('2000'!M28+'1999'!M28+'1998'!M28+'1997'!M28+'1996'!M28)/5</f>
        <v>955</v>
      </c>
      <c r="N15" s="62">
        <f>('2000'!N28+'1999'!N28+'1998'!N28+'1997'!N28+'1996'!N28)/5</f>
        <v>11434</v>
      </c>
    </row>
    <row r="16" spans="1:14" s="4" customFormat="1" ht="12.75">
      <c r="A16" s="4" t="s">
        <v>4</v>
      </c>
      <c r="B16" s="62">
        <f>('2000'!B29+'1999'!B29+'1998'!B29+'1997'!B29+'1996'!B29)/5</f>
        <v>2201.4</v>
      </c>
      <c r="C16" s="62">
        <f>('2000'!C29+'1999'!C29+'1998'!C29+'1997'!C29+'1996'!C29)/5</f>
        <v>10106.2</v>
      </c>
      <c r="D16" s="62">
        <f>('2000'!D29+'1999'!D29+'1998'!D29+'1997'!D29+'1996'!D29)/5</f>
        <v>6042.4</v>
      </c>
      <c r="E16" s="62">
        <f>('2000'!E29+'1999'!E29+'1998'!E29+'1997'!E29+'1996'!E29)/5</f>
        <v>9501.6</v>
      </c>
      <c r="F16" s="62">
        <f>('2000'!F29+'1999'!F29+'1998'!F29+'1997'!F29+'1996'!F29)/5</f>
        <v>18924.6</v>
      </c>
      <c r="G16" s="62">
        <f>('2000'!G29+'1999'!G29+'1998'!G29+'1997'!G29+'1996'!G29)/5</f>
        <v>7285</v>
      </c>
      <c r="H16" s="62">
        <f>('2000'!H29+'1999'!H29+'1998'!H29+'1997'!H29+'1996'!H29)/5</f>
        <v>1494.2</v>
      </c>
      <c r="I16" s="62">
        <f>('2000'!I29+'1999'!I29+'1998'!I29+'1997'!I29+'1996'!I29)/5</f>
        <v>17902.8</v>
      </c>
      <c r="J16" s="62">
        <f>('2000'!J29+'1999'!J29+'1998'!J29+'1997'!J29+'1996'!J29)/5</f>
        <v>58032.4</v>
      </c>
      <c r="K16" s="62">
        <f>('2000'!K29+'1999'!K29+'1998'!K29+'1997'!K29+'1996'!K29)/5</f>
        <v>10160.8</v>
      </c>
      <c r="L16" s="62">
        <f>('2000'!L29+'1999'!L29+'1998'!L29+'1997'!L29+'1996'!L29)/5</f>
        <v>141651.4</v>
      </c>
      <c r="M16" s="62">
        <f>('2000'!M29+'1999'!M29+'1998'!M29+'1997'!M29+'1996'!M29)/5</f>
        <v>15508.84</v>
      </c>
      <c r="N16" s="62">
        <f>('2000'!N29+'1999'!N29+'1998'!N29+'1997'!N29+'1996'!N29)/5</f>
        <v>157164.63999999998</v>
      </c>
    </row>
    <row r="17" spans="1:14" ht="12.75">
      <c r="A17" t="s">
        <v>106</v>
      </c>
      <c r="B17" s="62">
        <f>('2000'!B30+'1999'!B30+'1998'!B30+'1997'!B30+'1996'!B30)/5</f>
        <v>660.6</v>
      </c>
      <c r="C17" s="62">
        <f>('2000'!C30+'1999'!C30+'1998'!C30+'1997'!C30+'1996'!C30)/5</f>
        <v>1487</v>
      </c>
      <c r="D17" s="62">
        <f>('2000'!D30+'1999'!D30+'1998'!D30+'1997'!D30+'1996'!D30)/5</f>
        <v>2532.6</v>
      </c>
      <c r="E17" s="62">
        <f>('2000'!E30+'1999'!E30+'1998'!E30+'1997'!E30+'1996'!E30)/5</f>
        <v>969.4</v>
      </c>
      <c r="F17" s="62">
        <f>('2000'!F30+'1999'!F30+'1998'!F30+'1997'!F30+'1996'!F30)/5</f>
        <v>939.6</v>
      </c>
      <c r="G17" s="62">
        <f>('2000'!G30+'1999'!G30+'1998'!G30+'1997'!G30+'1996'!G30)/5</f>
        <v>290</v>
      </c>
      <c r="H17" s="62">
        <f>('2000'!H30+'1999'!H30+'1998'!H30+'1997'!H30+'1996'!H30)/5</f>
        <v>6.4</v>
      </c>
      <c r="I17" s="62">
        <f>('2000'!I30+'1999'!I30+'1998'!I30+'1997'!I30+'1996'!I30)/5</f>
        <v>2658</v>
      </c>
      <c r="J17" s="62">
        <f>('2000'!J30+'1999'!J30+'1998'!J30+'1997'!J30+'1996'!J30)/5</f>
        <v>9120.6</v>
      </c>
      <c r="K17" s="62">
        <f>('2000'!K30+'1999'!K30+'1998'!K30+'1997'!K30+'1996'!K30)/5</f>
        <v>989.4</v>
      </c>
      <c r="L17" s="62">
        <f>('2000'!L30+'1999'!L30+'1998'!L30+'1997'!L30+'1996'!L30)/5</f>
        <v>19653.6</v>
      </c>
      <c r="M17" s="74" t="s">
        <v>161</v>
      </c>
      <c r="N17" s="74" t="s">
        <v>161</v>
      </c>
    </row>
    <row r="18" spans="1:14" ht="13.5" thickBot="1">
      <c r="A18" s="13" t="s">
        <v>83</v>
      </c>
      <c r="B18" s="62">
        <f>('2000'!B31+'1999'!B31+'1998'!B31+'1997'!B31+'1996'!B31)/5</f>
        <v>2862</v>
      </c>
      <c r="C18" s="62">
        <f>('2000'!C31+'1999'!C31+'1998'!C31+'1997'!C31+'1996'!C31)/5</f>
        <v>11592.6</v>
      </c>
      <c r="D18" s="62">
        <f>('2000'!D31+'1999'!D31+'1998'!D31+'1997'!D31+'1996'!D31)/5</f>
        <v>8575.4</v>
      </c>
      <c r="E18" s="62">
        <f>('2000'!E31+'1999'!E31+'1998'!E31+'1997'!E31+'1996'!E31)/5</f>
        <v>10471.4</v>
      </c>
      <c r="F18" s="62">
        <f>('2000'!F31+'1999'!F31+'1998'!F31+'1997'!F31+'1996'!F31)/5</f>
        <v>19864.2</v>
      </c>
      <c r="G18" s="62">
        <f>('2000'!G31+'1999'!G31+'1998'!G31+'1997'!G31+'1996'!G31)/5</f>
        <v>7574.6</v>
      </c>
      <c r="H18" s="62">
        <f>('2000'!H31+'1999'!H31+'1998'!H31+'1997'!H31+'1996'!H31)/5</f>
        <v>1500.4</v>
      </c>
      <c r="I18" s="62">
        <f>('2000'!I31+'1999'!I31+'1998'!I31+'1997'!I31+'1996'!I31)/5</f>
        <v>20561.8</v>
      </c>
      <c r="J18" s="62">
        <f>('2000'!J31+'1999'!J31+'1998'!J31+'1997'!J31+'1996'!J31)/5</f>
        <v>67152.4</v>
      </c>
      <c r="K18" s="62">
        <f>('2000'!K31+'1999'!K31+'1998'!K31+'1997'!K31+'1996'!K31)/5</f>
        <v>11151</v>
      </c>
      <c r="L18" s="62">
        <f>('2000'!L31+'1999'!L31+'1998'!L31+'1997'!L31+'1996'!L31)/5</f>
        <v>161305.8</v>
      </c>
      <c r="M18" s="74" t="s">
        <v>161</v>
      </c>
      <c r="N18" s="74" t="s">
        <v>161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23"/>
  <sheetViews>
    <sheetView zoomScalePageLayoutView="0" workbookViewId="0" topLeftCell="A1">
      <selection activeCell="L23" sqref="L23"/>
    </sheetView>
  </sheetViews>
  <sheetFormatPr defaultColWidth="9.140625" defaultRowHeight="12.75"/>
  <sheetData>
    <row r="5" ht="12.75">
      <c r="A5" t="s">
        <v>150</v>
      </c>
    </row>
    <row r="6" spans="3:4" ht="12.75">
      <c r="C6" t="s">
        <v>72</v>
      </c>
      <c r="D6" t="s">
        <v>73</v>
      </c>
    </row>
    <row r="7" spans="2:14" ht="12.75">
      <c r="B7" t="s">
        <v>107</v>
      </c>
      <c r="C7" t="s">
        <v>4</v>
      </c>
      <c r="D7" t="s">
        <v>108</v>
      </c>
      <c r="E7" t="s">
        <v>74</v>
      </c>
      <c r="F7" t="s">
        <v>75</v>
      </c>
      <c r="G7" t="s">
        <v>76</v>
      </c>
      <c r="H7" t="s">
        <v>77</v>
      </c>
      <c r="I7" t="s">
        <v>78</v>
      </c>
      <c r="J7" t="s">
        <v>79</v>
      </c>
      <c r="K7" t="s">
        <v>80</v>
      </c>
      <c r="L7" t="s">
        <v>4</v>
      </c>
      <c r="M7" t="s">
        <v>149</v>
      </c>
      <c r="N7" t="s">
        <v>65</v>
      </c>
    </row>
    <row r="8" spans="1:14" ht="13.5" thickBot="1">
      <c r="A8" s="13"/>
      <c r="B8" s="13"/>
      <c r="C8" s="13"/>
      <c r="D8" s="13" t="s">
        <v>109</v>
      </c>
      <c r="E8" s="13"/>
      <c r="F8" s="13"/>
      <c r="G8" s="13"/>
      <c r="H8" s="13"/>
      <c r="I8" s="13"/>
      <c r="J8" s="13"/>
      <c r="K8" s="13"/>
      <c r="L8" s="13"/>
      <c r="M8" s="13" t="s">
        <v>67</v>
      </c>
      <c r="N8" s="13"/>
    </row>
    <row r="9" spans="1:15" ht="12.75">
      <c r="A9" t="s">
        <v>107</v>
      </c>
      <c r="B9" s="6">
        <f>average!B6</f>
        <v>1486</v>
      </c>
      <c r="C9" s="6">
        <f>average!C6</f>
        <v>18.2</v>
      </c>
      <c r="D9" s="6">
        <f>average!D6</f>
        <v>50.2</v>
      </c>
      <c r="E9" s="6">
        <f>average!E6</f>
        <v>41.4</v>
      </c>
      <c r="F9" s="6">
        <f>average!F6</f>
        <v>14.8</v>
      </c>
      <c r="G9" s="6">
        <f>average!G6</f>
        <v>12.8</v>
      </c>
      <c r="H9" s="6">
        <f>average!H6</f>
        <v>0</v>
      </c>
      <c r="I9" s="6">
        <f>average!I6</f>
        <v>654.8</v>
      </c>
      <c r="J9" s="6">
        <f>average!J6</f>
        <v>202.4</v>
      </c>
      <c r="K9" s="6">
        <f>average!K6</f>
        <v>30.6</v>
      </c>
      <c r="L9" s="6">
        <f>average!L6</f>
        <v>2511.2</v>
      </c>
      <c r="M9" s="6">
        <f>average!M6</f>
        <v>831.8</v>
      </c>
      <c r="N9" s="6">
        <f>average!N6</f>
        <v>3343.4</v>
      </c>
      <c r="O9" s="6"/>
    </row>
    <row r="10" spans="1:15" ht="12.75">
      <c r="A10" t="s">
        <v>116</v>
      </c>
      <c r="B10" s="6">
        <f>average!B7</f>
        <v>119.6</v>
      </c>
      <c r="C10" s="6">
        <f>average!C7</f>
        <v>4982.2</v>
      </c>
      <c r="D10" s="6">
        <f>average!D7</f>
        <v>272.8</v>
      </c>
      <c r="E10" s="6">
        <f>average!E7</f>
        <v>658.6</v>
      </c>
      <c r="F10" s="6">
        <f>average!F7</f>
        <v>481.6</v>
      </c>
      <c r="G10" s="6">
        <f>average!G7</f>
        <v>163.6</v>
      </c>
      <c r="H10" s="6">
        <f>average!H7</f>
        <v>2.8</v>
      </c>
      <c r="I10" s="6">
        <f>average!I7</f>
        <v>1100.6</v>
      </c>
      <c r="J10" s="6">
        <f>average!J7</f>
        <v>3698.4</v>
      </c>
      <c r="K10" s="6">
        <f>average!K7</f>
        <v>512</v>
      </c>
      <c r="L10" s="6">
        <f>average!L7</f>
        <v>11992.2</v>
      </c>
      <c r="M10" s="6">
        <f>average!M7</f>
        <v>1463.8</v>
      </c>
      <c r="N10" s="6">
        <f>average!N7</f>
        <v>13456</v>
      </c>
      <c r="O10" s="6"/>
    </row>
    <row r="11" spans="1:15" ht="12.75">
      <c r="A11" t="s">
        <v>130</v>
      </c>
      <c r="B11" s="6">
        <f>average!B8</f>
        <v>28.2</v>
      </c>
      <c r="C11" s="6">
        <f>average!C8</f>
        <v>151.6</v>
      </c>
      <c r="D11" s="6">
        <f>average!D8</f>
        <v>4715.6</v>
      </c>
      <c r="E11" s="6">
        <f>average!E8</f>
        <v>57</v>
      </c>
      <c r="F11" s="6">
        <f>average!F8</f>
        <v>30.2</v>
      </c>
      <c r="G11" s="6">
        <f>average!G8</f>
        <v>6.2</v>
      </c>
      <c r="H11" s="6">
        <f>average!H8</f>
        <v>0.2</v>
      </c>
      <c r="I11" s="6">
        <f>average!I8</f>
        <v>119.2</v>
      </c>
      <c r="J11" s="6">
        <f>average!J8</f>
        <v>746.8</v>
      </c>
      <c r="K11" s="6">
        <f>average!K8</f>
        <v>32.8</v>
      </c>
      <c r="L11" s="6">
        <f>average!L8</f>
        <v>5887.8</v>
      </c>
      <c r="M11" s="6">
        <f>average!M8</f>
        <v>1856.8</v>
      </c>
      <c r="N11" s="6">
        <f>average!N8</f>
        <v>7745</v>
      </c>
      <c r="O11" s="6"/>
    </row>
    <row r="12" spans="1:15" ht="12.75">
      <c r="A12" t="s">
        <v>74</v>
      </c>
      <c r="B12" s="6">
        <f>average!B9</f>
        <v>39.8</v>
      </c>
      <c r="C12" s="6">
        <f>average!C9</f>
        <v>852.4</v>
      </c>
      <c r="D12" s="6">
        <f>average!D9</f>
        <v>19.6</v>
      </c>
      <c r="E12" s="6">
        <f>average!E9</f>
        <v>6050.6</v>
      </c>
      <c r="F12" s="6">
        <f>average!F9</f>
        <v>165.2</v>
      </c>
      <c r="G12" s="6">
        <f>average!G9</f>
        <v>63.8</v>
      </c>
      <c r="H12" s="6">
        <f>average!H9</f>
        <v>0</v>
      </c>
      <c r="I12" s="6">
        <f>average!I9</f>
        <v>548.6</v>
      </c>
      <c r="J12" s="6">
        <f>average!J9</f>
        <v>936.6</v>
      </c>
      <c r="K12" s="6">
        <f>average!K9</f>
        <v>678.4</v>
      </c>
      <c r="L12" s="6">
        <f>average!L9</f>
        <v>9355</v>
      </c>
      <c r="M12" s="6">
        <f>average!M9</f>
        <v>748.8</v>
      </c>
      <c r="N12" s="6">
        <f>average!N9</f>
        <v>10104</v>
      </c>
      <c r="O12" s="6"/>
    </row>
    <row r="13" spans="1:15" ht="12.75">
      <c r="A13" t="s">
        <v>75</v>
      </c>
      <c r="B13" s="6">
        <f>average!B10</f>
        <v>22.6</v>
      </c>
      <c r="C13" s="6">
        <f>average!C10</f>
        <v>461.2</v>
      </c>
      <c r="D13" s="6">
        <f>average!D10</f>
        <v>21.2</v>
      </c>
      <c r="E13" s="6">
        <f>average!E10</f>
        <v>142</v>
      </c>
      <c r="F13" s="6">
        <f>average!F10</f>
        <v>15348.8</v>
      </c>
      <c r="G13" s="6">
        <f>average!G10</f>
        <v>513.2</v>
      </c>
      <c r="H13" s="6">
        <f>average!H10</f>
        <v>5.6</v>
      </c>
      <c r="I13" s="6">
        <f>average!I10</f>
        <v>180.2</v>
      </c>
      <c r="J13" s="6">
        <f>average!J10</f>
        <v>631.2</v>
      </c>
      <c r="K13" s="6">
        <f>average!K10</f>
        <v>690.2</v>
      </c>
      <c r="L13" s="6">
        <f>average!L10</f>
        <v>18016.2</v>
      </c>
      <c r="M13" s="6">
        <f>average!M10</f>
        <v>1058</v>
      </c>
      <c r="N13" s="6">
        <f>average!N10</f>
        <v>19077.6</v>
      </c>
      <c r="O13" s="6"/>
    </row>
    <row r="14" spans="1:15" ht="12.75">
      <c r="A14" t="s">
        <v>76</v>
      </c>
      <c r="B14" s="6">
        <f>average!B11</f>
        <v>13.8</v>
      </c>
      <c r="C14" s="6">
        <f>average!C11</f>
        <v>210.4</v>
      </c>
      <c r="D14" s="6">
        <f>average!D11</f>
        <v>20.2</v>
      </c>
      <c r="E14" s="6">
        <f>average!E11</f>
        <v>21.8</v>
      </c>
      <c r="F14" s="6">
        <f>average!F11</f>
        <v>526.8</v>
      </c>
      <c r="G14" s="6">
        <f>average!G11</f>
        <v>5547.6</v>
      </c>
      <c r="H14" s="6">
        <f>average!H11</f>
        <v>27</v>
      </c>
      <c r="I14" s="6">
        <f>average!I11</f>
        <v>81.2</v>
      </c>
      <c r="J14" s="6">
        <f>average!J11</f>
        <v>317.6</v>
      </c>
      <c r="K14" s="6">
        <f>average!K11</f>
        <v>146.6</v>
      </c>
      <c r="L14" s="6">
        <f>average!L11</f>
        <v>6913</v>
      </c>
      <c r="M14" s="6">
        <f>average!M11</f>
        <v>255.6</v>
      </c>
      <c r="N14" s="6">
        <f>average!N11</f>
        <v>7168.4</v>
      </c>
      <c r="O14" s="6"/>
    </row>
    <row r="15" spans="1:15" ht="12.75">
      <c r="A15" t="s">
        <v>77</v>
      </c>
      <c r="B15" s="6">
        <f>average!B12</f>
        <v>0</v>
      </c>
      <c r="C15" s="6">
        <f>average!C12</f>
        <v>0.6</v>
      </c>
      <c r="D15" s="6">
        <f>average!D12</f>
        <v>0</v>
      </c>
      <c r="E15" s="6">
        <f>average!E12</f>
        <v>0</v>
      </c>
      <c r="F15" s="6">
        <f>average!F12</f>
        <v>2.6</v>
      </c>
      <c r="G15" s="6">
        <f>average!G12</f>
        <v>6.4</v>
      </c>
      <c r="H15" s="6">
        <f>average!H12</f>
        <v>1434.8</v>
      </c>
      <c r="I15" s="6">
        <f>average!I12</f>
        <v>0</v>
      </c>
      <c r="J15" s="6">
        <f>average!J12</f>
        <v>9.4</v>
      </c>
      <c r="K15" s="6">
        <f>average!K12</f>
        <v>0</v>
      </c>
      <c r="L15" s="6">
        <f>average!L12</f>
        <v>1453.8</v>
      </c>
      <c r="M15" s="6">
        <f>average!M12</f>
        <v>6.8</v>
      </c>
      <c r="N15" s="6">
        <f>average!N12</f>
        <v>1460.6</v>
      </c>
      <c r="O15" s="6"/>
    </row>
    <row r="16" spans="1:15" ht="12.75">
      <c r="A16" t="s">
        <v>78</v>
      </c>
      <c r="B16" s="6">
        <f>average!B13</f>
        <v>326.8</v>
      </c>
      <c r="C16" s="6">
        <f>average!C13</f>
        <v>1031.2</v>
      </c>
      <c r="D16" s="6">
        <f>average!D13</f>
        <v>131.8</v>
      </c>
      <c r="E16" s="6">
        <f>average!E13</f>
        <v>666</v>
      </c>
      <c r="F16" s="6">
        <f>average!F13</f>
        <v>409.4</v>
      </c>
      <c r="G16" s="6">
        <f>average!G13</f>
        <v>181</v>
      </c>
      <c r="H16" s="6">
        <f>average!H13</f>
        <v>1.2</v>
      </c>
      <c r="I16" s="6">
        <f>average!I13</f>
        <v>12011</v>
      </c>
      <c r="J16" s="6">
        <f>average!J13</f>
        <v>2027.2</v>
      </c>
      <c r="K16" s="6">
        <f>average!K13</f>
        <v>639.2</v>
      </c>
      <c r="L16" s="6">
        <f>average!L13</f>
        <v>17424.8</v>
      </c>
      <c r="M16" s="6">
        <f>average!M13</f>
        <v>1793</v>
      </c>
      <c r="N16" s="6">
        <f>average!N13</f>
        <v>19217.4</v>
      </c>
      <c r="O16" s="6"/>
    </row>
    <row r="17" spans="1:15" ht="12.75">
      <c r="A17" t="s">
        <v>79</v>
      </c>
      <c r="B17" s="6">
        <f>average!B14</f>
        <v>120.6</v>
      </c>
      <c r="C17" s="6">
        <f>average!C14</f>
        <v>1960.2</v>
      </c>
      <c r="D17" s="6">
        <f>average!D14</f>
        <v>722.4</v>
      </c>
      <c r="E17" s="6">
        <f>average!E14</f>
        <v>1205.4</v>
      </c>
      <c r="F17" s="6">
        <f>average!F14</f>
        <v>942.8</v>
      </c>
      <c r="G17" s="6">
        <f>average!G14</f>
        <v>576.2</v>
      </c>
      <c r="H17" s="6">
        <f>average!H14</f>
        <v>16</v>
      </c>
      <c r="I17" s="6">
        <f>average!I14</f>
        <v>2759.6</v>
      </c>
      <c r="J17" s="6">
        <f>average!J14</f>
        <v>48587.2</v>
      </c>
      <c r="K17" s="6">
        <f>average!K14</f>
        <v>728</v>
      </c>
      <c r="L17" s="6">
        <f>average!L14</f>
        <v>57618.4</v>
      </c>
      <c r="M17" s="6">
        <f>average!M14</f>
        <v>6539.2</v>
      </c>
      <c r="N17" s="6">
        <f>average!N14</f>
        <v>64158.2</v>
      </c>
      <c r="O17" s="6"/>
    </row>
    <row r="18" spans="1:15" ht="12.75">
      <c r="A18" t="s">
        <v>80</v>
      </c>
      <c r="B18" s="6">
        <f>average!B15</f>
        <v>44</v>
      </c>
      <c r="C18" s="6">
        <f>average!C15</f>
        <v>438.2</v>
      </c>
      <c r="D18" s="6">
        <f>average!D15</f>
        <v>88.6</v>
      </c>
      <c r="E18" s="6">
        <f>average!E15</f>
        <v>658.8</v>
      </c>
      <c r="F18" s="6">
        <f>average!F15</f>
        <v>1002.4</v>
      </c>
      <c r="G18" s="6">
        <f>average!G15</f>
        <v>214.2</v>
      </c>
      <c r="H18" s="6">
        <f>average!H15</f>
        <v>6.6</v>
      </c>
      <c r="I18" s="6">
        <f>average!I15</f>
        <v>447.6</v>
      </c>
      <c r="J18" s="6">
        <f>average!J15</f>
        <v>875.6</v>
      </c>
      <c r="K18" s="6">
        <f>average!K15</f>
        <v>6703</v>
      </c>
      <c r="L18" s="6">
        <f>average!L15</f>
        <v>10479</v>
      </c>
      <c r="M18" s="6">
        <f>average!M15</f>
        <v>955</v>
      </c>
      <c r="N18" s="6">
        <f>average!N15</f>
        <v>11434</v>
      </c>
      <c r="O18" s="6"/>
    </row>
    <row r="19" spans="1:15" ht="12.75">
      <c r="A19" t="s">
        <v>4</v>
      </c>
      <c r="B19" s="6">
        <f>average!B16</f>
        <v>2201.4</v>
      </c>
      <c r="C19" s="6">
        <f>average!C16</f>
        <v>10106.2</v>
      </c>
      <c r="D19" s="6">
        <f>average!D16</f>
        <v>6042.4</v>
      </c>
      <c r="E19" s="6">
        <f>average!E16</f>
        <v>9501.6</v>
      </c>
      <c r="F19" s="6">
        <f>average!F16</f>
        <v>18924.6</v>
      </c>
      <c r="G19" s="6">
        <f>average!G16</f>
        <v>7285</v>
      </c>
      <c r="H19" s="6">
        <f>average!H16</f>
        <v>1494.2</v>
      </c>
      <c r="I19" s="6">
        <f>average!I16</f>
        <v>17902.8</v>
      </c>
      <c r="J19" s="6">
        <f>average!J16</f>
        <v>58032.4</v>
      </c>
      <c r="K19" s="6">
        <f>average!K16</f>
        <v>10160.8</v>
      </c>
      <c r="L19" s="6">
        <f>average!L16</f>
        <v>141651.4</v>
      </c>
      <c r="M19" s="6">
        <f>average!M16</f>
        <v>15508.84</v>
      </c>
      <c r="N19" s="6">
        <f>average!N16</f>
        <v>157164.63999999998</v>
      </c>
      <c r="O19" s="6"/>
    </row>
    <row r="20" spans="1:14" ht="12.75">
      <c r="A20" t="str">
        <f>average!A17</f>
        <v>Rest of UK</v>
      </c>
      <c r="B20" s="6">
        <f>average!B17</f>
        <v>660.6</v>
      </c>
      <c r="C20" s="6">
        <f>average!C17</f>
        <v>1487</v>
      </c>
      <c r="D20" s="6">
        <f>average!D17</f>
        <v>2532.6</v>
      </c>
      <c r="E20" s="6">
        <f>average!E17</f>
        <v>969.4</v>
      </c>
      <c r="F20" s="6">
        <f>average!F17</f>
        <v>939.6</v>
      </c>
      <c r="G20" s="6">
        <f>average!G17</f>
        <v>290</v>
      </c>
      <c r="H20" s="6">
        <f>average!H17</f>
        <v>6.4</v>
      </c>
      <c r="I20" s="6">
        <f>average!I17</f>
        <v>2658</v>
      </c>
      <c r="J20" s="6">
        <f>average!J17</f>
        <v>9120.6</v>
      </c>
      <c r="K20" s="6">
        <f>average!K17</f>
        <v>989.4</v>
      </c>
      <c r="L20" s="6">
        <f>average!L17</f>
        <v>19653.6</v>
      </c>
      <c r="M20" s="6" t="str">
        <f>average!M17</f>
        <v>..</v>
      </c>
      <c r="N20" s="6" t="str">
        <f>average!N17</f>
        <v>..</v>
      </c>
    </row>
    <row r="21" spans="1:14" ht="12.75">
      <c r="A21" t="str">
        <f>average!A18</f>
        <v>TOTAL</v>
      </c>
      <c r="B21" s="6">
        <f>average!B18</f>
        <v>2862</v>
      </c>
      <c r="C21" s="6">
        <f>average!C18</f>
        <v>11592.6</v>
      </c>
      <c r="D21" s="6">
        <f>average!D18</f>
        <v>8575.4</v>
      </c>
      <c r="E21" s="6">
        <f>average!E18</f>
        <v>10471.4</v>
      </c>
      <c r="F21" s="6">
        <f>average!F18</f>
        <v>19864.2</v>
      </c>
      <c r="G21" s="6">
        <f>average!G18</f>
        <v>7574.6</v>
      </c>
      <c r="H21" s="6">
        <f>average!H18</f>
        <v>1500.4</v>
      </c>
      <c r="I21" s="6">
        <f>average!I18</f>
        <v>20561.8</v>
      </c>
      <c r="J21" s="6">
        <f>average!J18</f>
        <v>67152.4</v>
      </c>
      <c r="K21" s="6">
        <f>average!K18</f>
        <v>11151</v>
      </c>
      <c r="L21" s="6">
        <f>average!L18</f>
        <v>161305.8</v>
      </c>
      <c r="M21" s="6" t="str">
        <f>average!M18</f>
        <v>..</v>
      </c>
      <c r="N21" s="6" t="str">
        <f>average!N18</f>
        <v>..</v>
      </c>
    </row>
    <row r="23" spans="2:12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L19"/>
  <sheetViews>
    <sheetView zoomScalePageLayoutView="0" workbookViewId="0" topLeftCell="A34">
      <selection activeCell="G11" sqref="G11"/>
    </sheetView>
  </sheetViews>
  <sheetFormatPr defaultColWidth="9.140625" defaultRowHeight="12.75"/>
  <cols>
    <col min="1" max="1" width="17.421875" style="0" customWidth="1"/>
    <col min="2" max="12" width="10.140625" style="0" bestFit="1" customWidth="1"/>
  </cols>
  <sheetData>
    <row r="2" spans="1:12" ht="15.75">
      <c r="A2" s="57" t="s">
        <v>238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ht="15.75">
      <c r="A3" s="313" t="s">
        <v>239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</row>
    <row r="4" spans="1:12" ht="15">
      <c r="A4" s="287"/>
      <c r="B4" s="303">
        <v>2000</v>
      </c>
      <c r="C4" s="303">
        <v>2001</v>
      </c>
      <c r="D4" s="303">
        <v>2002</v>
      </c>
      <c r="E4" s="303">
        <v>2003</v>
      </c>
      <c r="F4" s="303">
        <v>2004</v>
      </c>
      <c r="G4" s="303">
        <v>2005</v>
      </c>
      <c r="H4" s="303">
        <v>2006</v>
      </c>
      <c r="I4" s="303">
        <v>2007</v>
      </c>
      <c r="J4" s="303">
        <v>2008</v>
      </c>
      <c r="K4" s="303">
        <v>2009</v>
      </c>
      <c r="L4" s="303">
        <v>2010</v>
      </c>
    </row>
    <row r="5" spans="1:12" ht="15">
      <c r="A5" s="314" t="s">
        <v>240</v>
      </c>
      <c r="B5" s="315">
        <v>158.5</v>
      </c>
      <c r="C5" s="315">
        <v>150.8</v>
      </c>
      <c r="D5" s="315">
        <v>154.4</v>
      </c>
      <c r="E5" s="315">
        <v>153.4</v>
      </c>
      <c r="F5" s="315">
        <v>173.1</v>
      </c>
      <c r="G5" s="315">
        <v>165.6</v>
      </c>
      <c r="H5" s="315">
        <v>170.03526122401001</v>
      </c>
      <c r="I5" s="315">
        <v>176.82849159656521</v>
      </c>
      <c r="J5" s="315">
        <v>157.03148290364607</v>
      </c>
      <c r="K5" s="315">
        <v>131.92345982339137</v>
      </c>
      <c r="L5" s="315">
        <v>131.93396436893246</v>
      </c>
    </row>
    <row r="6" spans="1:12" ht="15">
      <c r="A6" s="314" t="s">
        <v>241</v>
      </c>
      <c r="B6" s="316">
        <v>8.25</v>
      </c>
      <c r="C6" s="316">
        <v>9.570161</v>
      </c>
      <c r="D6" s="316">
        <v>9.119996</v>
      </c>
      <c r="E6" s="316">
        <v>8.318532</v>
      </c>
      <c r="F6" s="316">
        <v>11.25</v>
      </c>
      <c r="G6" s="316">
        <v>14.32</v>
      </c>
      <c r="H6" s="316">
        <v>12.96</v>
      </c>
      <c r="I6" s="316">
        <v>11.35</v>
      </c>
      <c r="J6" s="316">
        <v>10.36</v>
      </c>
      <c r="K6" s="316">
        <v>9.69</v>
      </c>
      <c r="L6" s="316">
        <v>8.33</v>
      </c>
    </row>
    <row r="7" spans="1:12" ht="15">
      <c r="A7" s="317" t="s">
        <v>242</v>
      </c>
      <c r="B7" s="315">
        <v>24.7</v>
      </c>
      <c r="C7" s="315">
        <v>20.6</v>
      </c>
      <c r="D7" s="315">
        <v>19.2</v>
      </c>
      <c r="E7" s="315">
        <v>19.51</v>
      </c>
      <c r="F7" s="315">
        <v>20.49</v>
      </c>
      <c r="G7" s="315">
        <v>25.53</v>
      </c>
      <c r="H7" s="315">
        <v>20.58</v>
      </c>
      <c r="I7" s="315">
        <v>22.79</v>
      </c>
      <c r="J7" s="315">
        <v>23.28</v>
      </c>
      <c r="K7" s="315">
        <v>19.83</v>
      </c>
      <c r="L7" s="315">
        <v>17.95</v>
      </c>
    </row>
    <row r="8" spans="1:12" ht="15">
      <c r="A8" s="317" t="s">
        <v>243</v>
      </c>
      <c r="B8" s="316">
        <v>12.24</v>
      </c>
      <c r="C8" s="316">
        <v>11.41</v>
      </c>
      <c r="D8" s="316">
        <v>10.01</v>
      </c>
      <c r="E8" s="316">
        <v>10.06</v>
      </c>
      <c r="F8" s="316">
        <v>9.97</v>
      </c>
      <c r="G8" s="316">
        <v>10.19</v>
      </c>
      <c r="H8" s="316">
        <v>10.16</v>
      </c>
      <c r="I8" s="316">
        <v>10.5</v>
      </c>
      <c r="J8" s="316">
        <v>12.19</v>
      </c>
      <c r="K8" s="316">
        <v>10.1</v>
      </c>
      <c r="L8" s="316">
        <v>10.89</v>
      </c>
    </row>
    <row r="9" spans="1:12" ht="15">
      <c r="A9" s="317" t="s">
        <v>244</v>
      </c>
      <c r="B9" s="315">
        <v>28.149</v>
      </c>
      <c r="C9" s="315">
        <v>28.132</v>
      </c>
      <c r="D9" s="315">
        <v>28.042</v>
      </c>
      <c r="E9" s="315">
        <v>27.701</v>
      </c>
      <c r="F9" s="315">
        <v>27.649039</v>
      </c>
      <c r="G9" s="315">
        <v>27.6</v>
      </c>
      <c r="H9" s="315">
        <v>27.8</v>
      </c>
      <c r="I9" s="315">
        <v>27.5</v>
      </c>
      <c r="J9" s="315">
        <v>27.6</v>
      </c>
      <c r="K9" s="315">
        <v>27.6</v>
      </c>
      <c r="L9" s="315">
        <v>27.6</v>
      </c>
    </row>
    <row r="10" spans="1:12" ht="15">
      <c r="A10" s="317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</row>
    <row r="11" spans="1:12" ht="15">
      <c r="A11" s="287"/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</row>
    <row r="12" spans="1:12" ht="15.75">
      <c r="A12" s="57" t="s">
        <v>245</v>
      </c>
      <c r="B12" s="287"/>
      <c r="C12" s="287"/>
      <c r="D12" s="287"/>
      <c r="E12" s="318"/>
      <c r="F12" s="318"/>
      <c r="G12" s="318"/>
      <c r="H12" s="318"/>
      <c r="I12" s="318"/>
      <c r="J12" s="318"/>
      <c r="K12" s="318"/>
      <c r="L12" s="318"/>
    </row>
    <row r="13" spans="1:12" ht="15.75">
      <c r="A13" s="313" t="s">
        <v>246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</row>
    <row r="14" spans="1:12" ht="15">
      <c r="A14" s="287"/>
      <c r="B14" s="303">
        <v>2000</v>
      </c>
      <c r="C14" s="303">
        <v>2001</v>
      </c>
      <c r="D14" s="303">
        <v>2002</v>
      </c>
      <c r="E14" s="303">
        <v>2003</v>
      </c>
      <c r="F14" s="303">
        <v>2004</v>
      </c>
      <c r="G14" s="303">
        <v>2005</v>
      </c>
      <c r="H14" s="303">
        <v>2006</v>
      </c>
      <c r="I14" s="303">
        <v>2007</v>
      </c>
      <c r="J14" s="303">
        <v>2008</v>
      </c>
      <c r="K14" s="303">
        <v>2009</v>
      </c>
      <c r="L14" s="303">
        <v>2010</v>
      </c>
    </row>
    <row r="15" spans="1:12" ht="15">
      <c r="A15" s="314" t="s">
        <v>240</v>
      </c>
      <c r="B15" s="319">
        <v>14817</v>
      </c>
      <c r="C15" s="319">
        <v>14425</v>
      </c>
      <c r="D15" s="315">
        <v>14170</v>
      </c>
      <c r="E15" s="315">
        <v>14432</v>
      </c>
      <c r="F15" s="315">
        <v>15195</v>
      </c>
      <c r="G15" s="315">
        <v>13507</v>
      </c>
      <c r="H15" s="315">
        <v>14233</v>
      </c>
      <c r="I15" s="315">
        <v>15349</v>
      </c>
      <c r="J15" s="315">
        <v>15936</v>
      </c>
      <c r="K15" s="315">
        <v>12348</v>
      </c>
      <c r="L15" s="315">
        <v>12695</v>
      </c>
    </row>
    <row r="16" spans="1:12" ht="15">
      <c r="A16" s="314" t="s">
        <v>241</v>
      </c>
      <c r="B16" s="319">
        <v>2462</v>
      </c>
      <c r="C16" s="319">
        <v>3099</v>
      </c>
      <c r="D16" s="316">
        <v>2737</v>
      </c>
      <c r="E16" s="316">
        <v>2519</v>
      </c>
      <c r="F16" s="316">
        <v>3734</v>
      </c>
      <c r="G16" s="316">
        <v>4304</v>
      </c>
      <c r="H16" s="316">
        <v>3597</v>
      </c>
      <c r="I16" s="316">
        <v>2883</v>
      </c>
      <c r="J16" s="316">
        <v>2543</v>
      </c>
      <c r="K16" s="316">
        <v>2549</v>
      </c>
      <c r="L16" s="319">
        <v>2486</v>
      </c>
    </row>
    <row r="17" spans="1:12" ht="15">
      <c r="A17" s="317" t="s">
        <v>247</v>
      </c>
      <c r="B17" s="315">
        <v>20100</v>
      </c>
      <c r="C17" s="315">
        <v>15600</v>
      </c>
      <c r="D17" s="315">
        <v>14540</v>
      </c>
      <c r="E17" s="315">
        <v>14850</v>
      </c>
      <c r="F17" s="315">
        <v>14060</v>
      </c>
      <c r="G17" s="315">
        <v>17457</v>
      </c>
      <c r="H17" s="315">
        <v>14491</v>
      </c>
      <c r="I17" s="315">
        <v>16909</v>
      </c>
      <c r="J17" s="315">
        <v>17890</v>
      </c>
      <c r="K17" s="315">
        <v>15321</v>
      </c>
      <c r="L17" s="315">
        <v>13557</v>
      </c>
    </row>
    <row r="18" spans="1:12" ht="15">
      <c r="A18" s="317" t="s">
        <v>248</v>
      </c>
      <c r="B18" s="316">
        <v>280</v>
      </c>
      <c r="C18" s="316">
        <v>280</v>
      </c>
      <c r="D18" s="316">
        <v>240</v>
      </c>
      <c r="E18" s="316">
        <v>240</v>
      </c>
      <c r="F18" s="316">
        <v>240</v>
      </c>
      <c r="G18" s="316">
        <v>251</v>
      </c>
      <c r="H18" s="316">
        <v>249</v>
      </c>
      <c r="I18" s="316">
        <v>268</v>
      </c>
      <c r="J18" s="316">
        <v>312</v>
      </c>
      <c r="K18" s="316">
        <v>244</v>
      </c>
      <c r="L18" s="316">
        <v>280</v>
      </c>
    </row>
    <row r="19" spans="1:12" ht="15">
      <c r="A19" s="317" t="s">
        <v>244</v>
      </c>
      <c r="B19" s="315">
        <v>5933</v>
      </c>
      <c r="C19" s="315">
        <v>5929</v>
      </c>
      <c r="D19" s="315">
        <v>5909</v>
      </c>
      <c r="E19" s="315">
        <v>5832</v>
      </c>
      <c r="F19" s="315">
        <v>5820</v>
      </c>
      <c r="G19" s="315">
        <v>5869</v>
      </c>
      <c r="H19" s="315">
        <v>5715</v>
      </c>
      <c r="I19" s="315">
        <v>5726</v>
      </c>
      <c r="J19" s="315">
        <v>5725</v>
      </c>
      <c r="K19" s="315">
        <v>5725</v>
      </c>
      <c r="L19" s="315">
        <v>5725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</cols>
  <sheetData>
    <row r="1" spans="1:7" ht="15.75">
      <c r="A1" s="286" t="s">
        <v>262</v>
      </c>
      <c r="B1" s="287"/>
      <c r="C1" s="287"/>
      <c r="D1" s="287"/>
      <c r="E1" s="287"/>
      <c r="F1" s="287"/>
      <c r="G1" s="287"/>
    </row>
    <row r="2" spans="1:7" ht="15.75">
      <c r="A2" s="286"/>
      <c r="B2" s="287"/>
      <c r="C2" s="287"/>
      <c r="D2" s="287"/>
      <c r="E2" s="287"/>
      <c r="F2" s="287"/>
      <c r="G2" s="287"/>
    </row>
    <row r="3" spans="1:7" ht="15.75">
      <c r="A3" s="288"/>
      <c r="B3" s="289">
        <v>2006</v>
      </c>
      <c r="C3" s="290">
        <v>2007</v>
      </c>
      <c r="D3" s="290">
        <v>2008</v>
      </c>
      <c r="E3" s="290">
        <v>2009</v>
      </c>
      <c r="F3" s="290">
        <v>2010</v>
      </c>
      <c r="G3" s="291">
        <v>2011</v>
      </c>
    </row>
    <row r="4" spans="1:7" ht="15">
      <c r="A4" s="292" t="s">
        <v>261</v>
      </c>
      <c r="B4" s="293">
        <v>1.4762987123110451</v>
      </c>
      <c r="C4" s="294">
        <v>1.3807876371734824</v>
      </c>
      <c r="D4" s="294">
        <v>1.499394428744449</v>
      </c>
      <c r="E4" s="294">
        <v>1.5090334236675698</v>
      </c>
      <c r="F4" s="294">
        <v>1.3788968824940049</v>
      </c>
      <c r="G4" s="295" t="s">
        <v>50</v>
      </c>
    </row>
    <row r="5" spans="1:7" ht="15">
      <c r="A5" s="296" t="s">
        <v>264</v>
      </c>
      <c r="B5" s="297">
        <v>2.420368306108825</v>
      </c>
      <c r="C5" s="298">
        <v>3.047473634499274</v>
      </c>
      <c r="D5" s="298">
        <v>2.5622765862377115</v>
      </c>
      <c r="E5" s="298">
        <v>2.767803594096916</v>
      </c>
      <c r="F5" s="298">
        <v>2.94898219453431</v>
      </c>
      <c r="G5" s="299" t="s">
        <v>50</v>
      </c>
    </row>
    <row r="6" spans="1:7" ht="15">
      <c r="A6" s="292" t="s">
        <v>257</v>
      </c>
      <c r="B6" s="293">
        <v>0.7513227513227514</v>
      </c>
      <c r="C6" s="294">
        <v>0.7488584474885844</v>
      </c>
      <c r="D6" s="294">
        <v>0.6949152542372882</v>
      </c>
      <c r="E6" s="294">
        <v>0.7875</v>
      </c>
      <c r="F6" s="294">
        <v>0.8268156424581007</v>
      </c>
      <c r="G6" s="295" t="s">
        <v>50</v>
      </c>
    </row>
    <row r="7" spans="1:7" ht="15">
      <c r="A7" s="296" t="s">
        <v>258</v>
      </c>
      <c r="B7" s="297">
        <v>2</v>
      </c>
      <c r="C7" s="298">
        <v>2</v>
      </c>
      <c r="D7" s="298">
        <v>1.6666666666666667</v>
      </c>
      <c r="E7" s="298">
        <v>2.5</v>
      </c>
      <c r="F7" s="298">
        <v>2</v>
      </c>
      <c r="G7" s="299" t="s">
        <v>50</v>
      </c>
    </row>
    <row r="8" spans="1:7" ht="18">
      <c r="A8" s="300" t="s">
        <v>263</v>
      </c>
      <c r="B8" s="293">
        <v>3.455237471250776</v>
      </c>
      <c r="C8" s="294">
        <v>2.2628372497824194</v>
      </c>
      <c r="D8" s="294">
        <v>1.91044776119403</v>
      </c>
      <c r="E8" s="294">
        <v>2.559055118110236</v>
      </c>
      <c r="F8" s="294">
        <v>1.919753086419753</v>
      </c>
      <c r="G8" s="295">
        <v>2.0654205607476634</v>
      </c>
    </row>
    <row r="9" spans="1:7" ht="15">
      <c r="A9" s="296" t="s">
        <v>256</v>
      </c>
      <c r="B9" s="297">
        <v>1.1717212806692519</v>
      </c>
      <c r="C9" s="298">
        <v>1.2317273251316716</v>
      </c>
      <c r="D9" s="298">
        <v>0.7872807725848648</v>
      </c>
      <c r="E9" s="298">
        <v>0.8490766291657822</v>
      </c>
      <c r="F9" s="298">
        <v>0.8658924946362769</v>
      </c>
      <c r="G9" s="299">
        <v>0.9024390243902439</v>
      </c>
    </row>
    <row r="10" spans="1:7" ht="15">
      <c r="A10" s="292" t="s">
        <v>259</v>
      </c>
      <c r="B10" s="293">
        <v>3.184724689165187</v>
      </c>
      <c r="C10" s="294">
        <v>3.5745454545454534</v>
      </c>
      <c r="D10" s="294">
        <v>4.150197628458498</v>
      </c>
      <c r="E10" s="294">
        <v>3.6057494866529765</v>
      </c>
      <c r="F10" s="294">
        <v>3.016363636363637</v>
      </c>
      <c r="G10" s="295">
        <v>3.3684210526315788</v>
      </c>
    </row>
    <row r="11" spans="1:7" ht="15">
      <c r="A11" s="296" t="s">
        <v>256</v>
      </c>
      <c r="B11" s="297">
        <v>2.45660054142514</v>
      </c>
      <c r="C11" s="298">
        <v>3.1194223925540654</v>
      </c>
      <c r="D11" s="298">
        <v>2.6335527132745558</v>
      </c>
      <c r="E11" s="298">
        <v>2.831879988176175</v>
      </c>
      <c r="F11" s="298">
        <v>3.0291593894752826</v>
      </c>
      <c r="G11" s="299">
        <v>2.3465109735509286</v>
      </c>
    </row>
    <row r="12" spans="1:7" ht="12.75">
      <c r="A12" s="285" t="s">
        <v>260</v>
      </c>
      <c r="B12" s="282"/>
      <c r="C12" s="282"/>
      <c r="D12" s="282"/>
      <c r="E12" s="282"/>
      <c r="F12" s="282"/>
      <c r="G12" s="282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17.28125" style="0" bestFit="1" customWidth="1"/>
    <col min="4" max="4" width="12.140625" style="0" customWidth="1"/>
  </cols>
  <sheetData>
    <row r="2" spans="1:5" ht="15.75">
      <c r="A2" s="144" t="s">
        <v>251</v>
      </c>
      <c r="B2" s="17"/>
      <c r="C2" s="17"/>
      <c r="D2" s="17"/>
      <c r="E2" s="17"/>
    </row>
    <row r="3" spans="1:5" ht="15.75">
      <c r="A3" s="17"/>
      <c r="B3" s="332">
        <v>2010</v>
      </c>
      <c r="C3" s="332"/>
      <c r="D3" s="332"/>
      <c r="E3" s="332"/>
    </row>
    <row r="4" spans="1:5" ht="15">
      <c r="A4" s="17"/>
      <c r="B4" s="303" t="s">
        <v>15</v>
      </c>
      <c r="C4" s="303" t="s">
        <v>249</v>
      </c>
      <c r="D4" s="303" t="s">
        <v>250</v>
      </c>
      <c r="E4" s="303" t="s">
        <v>249</v>
      </c>
    </row>
    <row r="5" spans="1:5" ht="15">
      <c r="A5" s="304" t="s">
        <v>240</v>
      </c>
      <c r="B5" s="305">
        <v>131.93396436893246</v>
      </c>
      <c r="C5" s="306">
        <v>0.6707234640247556</v>
      </c>
      <c r="D5" s="311">
        <v>12695</v>
      </c>
      <c r="E5" s="306">
        <v>0.3653973462280172</v>
      </c>
    </row>
    <row r="6" spans="1:5" ht="15">
      <c r="A6" s="304" t="s">
        <v>244</v>
      </c>
      <c r="B6" s="305">
        <v>27.6</v>
      </c>
      <c r="C6" s="306">
        <v>0.14031237290283693</v>
      </c>
      <c r="D6" s="311">
        <v>5725</v>
      </c>
      <c r="E6" s="306">
        <v>0.1647813948133437</v>
      </c>
    </row>
    <row r="7" spans="1:5" ht="15">
      <c r="A7" s="304" t="s">
        <v>247</v>
      </c>
      <c r="B7" s="305">
        <v>17.95</v>
      </c>
      <c r="C7" s="306">
        <v>0.09125388020311315</v>
      </c>
      <c r="D7" s="311">
        <v>13557</v>
      </c>
      <c r="E7" s="306">
        <v>0.39020809947327517</v>
      </c>
    </row>
    <row r="8" spans="1:5" ht="15">
      <c r="A8" s="304" t="s">
        <v>248</v>
      </c>
      <c r="B8" s="305">
        <v>10.89</v>
      </c>
      <c r="C8" s="306">
        <v>0.05536238191709762</v>
      </c>
      <c r="D8" s="311">
        <v>280</v>
      </c>
      <c r="E8" s="306">
        <v>0.008059177388250871</v>
      </c>
    </row>
    <row r="9" spans="1:5" ht="15">
      <c r="A9" s="304" t="s">
        <v>241</v>
      </c>
      <c r="B9" s="307">
        <v>8.33</v>
      </c>
      <c r="C9" s="308">
        <v>0.0423479009521968</v>
      </c>
      <c r="D9" s="312">
        <v>2486</v>
      </c>
      <c r="E9" s="308">
        <v>0.07155398209711308</v>
      </c>
    </row>
    <row r="10" spans="1:5" ht="15">
      <c r="A10" s="309" t="s">
        <v>65</v>
      </c>
      <c r="B10" s="310">
        <v>196.70396436893245</v>
      </c>
      <c r="C10" s="308">
        <v>1</v>
      </c>
      <c r="D10" s="310">
        <v>34743</v>
      </c>
      <c r="E10" s="308">
        <v>1</v>
      </c>
    </row>
  </sheetData>
  <sheetProtection/>
  <mergeCells count="1">
    <mergeCell ref="B3:E3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G38" sqref="G38"/>
    </sheetView>
  </sheetViews>
  <sheetFormatPr defaultColWidth="9.140625" defaultRowHeight="12.75"/>
  <cols>
    <col min="3" max="3" width="6.140625" style="0" customWidth="1"/>
  </cols>
  <sheetData>
    <row r="2" spans="1:7" ht="15.75">
      <c r="A2" s="17"/>
      <c r="B2" s="17"/>
      <c r="C2" s="17"/>
      <c r="D2" s="17"/>
      <c r="E2" s="284" t="s">
        <v>254</v>
      </c>
      <c r="F2" s="284" t="s">
        <v>67</v>
      </c>
      <c r="G2" s="284" t="s">
        <v>255</v>
      </c>
    </row>
    <row r="3" spans="1:7" ht="15">
      <c r="A3" s="17"/>
      <c r="B3" s="17"/>
      <c r="C3" s="17"/>
      <c r="D3" s="17"/>
      <c r="E3" s="283"/>
      <c r="F3" s="47"/>
      <c r="G3" s="47"/>
    </row>
    <row r="4" spans="1:7" s="82" customFormat="1" ht="15.75">
      <c r="A4" s="17"/>
      <c r="B4" s="49" t="s">
        <v>252</v>
      </c>
      <c r="C4" s="47"/>
      <c r="D4" s="47"/>
      <c r="E4" s="283"/>
      <c r="F4" s="47"/>
      <c r="G4" s="47"/>
    </row>
    <row r="5" spans="1:7" s="82" customFormat="1" ht="15">
      <c r="A5" s="47"/>
      <c r="B5" s="47" t="s">
        <v>240</v>
      </c>
      <c r="C5" s="47"/>
      <c r="D5" s="47">
        <v>2011</v>
      </c>
      <c r="E5" s="301">
        <v>61.293436293436294</v>
      </c>
      <c r="F5" s="301">
        <v>83.05502475462522</v>
      </c>
      <c r="G5" s="301">
        <v>71.84306731360904</v>
      </c>
    </row>
    <row r="6" spans="1:7" s="82" customFormat="1" ht="15">
      <c r="A6" s="47"/>
      <c r="B6" s="47" t="s">
        <v>241</v>
      </c>
      <c r="C6" s="47"/>
      <c r="D6" s="47">
        <v>2011</v>
      </c>
      <c r="E6" s="301">
        <v>9.652509652509654</v>
      </c>
      <c r="F6" s="301">
        <v>11.386041865717019</v>
      </c>
      <c r="G6" s="301">
        <v>17.398578502403826</v>
      </c>
    </row>
    <row r="7" spans="1:7" s="82" customFormat="1" ht="15">
      <c r="A7" s="47"/>
      <c r="B7" s="47" t="s">
        <v>243</v>
      </c>
      <c r="C7" s="47"/>
      <c r="D7" s="47">
        <v>2011</v>
      </c>
      <c r="E7" s="301">
        <v>1.3030888030888033</v>
      </c>
      <c r="F7" s="301">
        <v>0.0760010423000087</v>
      </c>
      <c r="G7" s="301">
        <v>5.846824877627052</v>
      </c>
    </row>
    <row r="8" spans="1:7" s="82" customFormat="1" ht="15">
      <c r="A8" s="47"/>
      <c r="B8" s="47" t="s">
        <v>253</v>
      </c>
      <c r="C8" s="47"/>
      <c r="D8" s="47">
        <v>2011</v>
      </c>
      <c r="E8" s="301">
        <v>27.75096525096525</v>
      </c>
      <c r="F8" s="301">
        <v>5.48293233735777</v>
      </c>
      <c r="G8" s="301">
        <v>4.911529306360087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98" customWidth="1"/>
    <col min="2" max="2" width="2.8515625" style="98" customWidth="1"/>
    <col min="3" max="3" width="9.28125" style="98" customWidth="1"/>
    <col min="4" max="4" width="14.7109375" style="98" customWidth="1"/>
    <col min="5" max="14" width="10.00390625" style="98" hidden="1" customWidth="1"/>
    <col min="15" max="25" width="11.28125" style="98" customWidth="1"/>
    <col min="26" max="26" width="8.28125" style="98" customWidth="1"/>
    <col min="27" max="16384" width="9.140625" style="98" customWidth="1"/>
  </cols>
  <sheetData>
    <row r="1" spans="1:25" s="17" customFormat="1" ht="30" customHeight="1">
      <c r="A1" s="153" t="s">
        <v>210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T1" s="18"/>
      <c r="U1" s="18"/>
      <c r="V1" s="18"/>
      <c r="W1" s="18"/>
      <c r="X1" s="18"/>
      <c r="Y1" s="18"/>
    </row>
    <row r="2" spans="1:25" s="84" customFormat="1" ht="21" customHeight="1">
      <c r="A2" s="146"/>
      <c r="B2" s="146"/>
      <c r="C2" s="146"/>
      <c r="D2" s="146"/>
      <c r="E2" s="146">
        <v>1990</v>
      </c>
      <c r="F2" s="146">
        <v>1991</v>
      </c>
      <c r="G2" s="146">
        <v>1992</v>
      </c>
      <c r="H2" s="146">
        <v>1993</v>
      </c>
      <c r="I2" s="146">
        <v>1994</v>
      </c>
      <c r="J2" s="146">
        <v>1995</v>
      </c>
      <c r="K2" s="146">
        <v>1996</v>
      </c>
      <c r="L2" s="146">
        <v>1997</v>
      </c>
      <c r="M2" s="146">
        <v>1998</v>
      </c>
      <c r="N2" s="146">
        <v>1999</v>
      </c>
      <c r="O2" s="146">
        <v>2000</v>
      </c>
      <c r="P2" s="146">
        <v>2001</v>
      </c>
      <c r="Q2" s="146">
        <v>2002</v>
      </c>
      <c r="R2" s="146">
        <v>2003</v>
      </c>
      <c r="S2" s="147">
        <v>2004</v>
      </c>
      <c r="T2" s="148">
        <v>2005</v>
      </c>
      <c r="U2" s="277" t="s">
        <v>225</v>
      </c>
      <c r="V2" s="277" t="s">
        <v>226</v>
      </c>
      <c r="W2" s="277" t="s">
        <v>227</v>
      </c>
      <c r="X2" s="277" t="s">
        <v>228</v>
      </c>
      <c r="Y2" s="148">
        <v>2010</v>
      </c>
    </row>
    <row r="3" spans="18:25" s="84" customFormat="1" ht="15">
      <c r="R3" s="145"/>
      <c r="S3" s="133"/>
      <c r="T3" s="95"/>
      <c r="U3" s="239"/>
      <c r="V3" s="24"/>
      <c r="W3" s="24"/>
      <c r="X3" s="24"/>
      <c r="Y3" s="24" t="s">
        <v>0</v>
      </c>
    </row>
    <row r="4" spans="1:21" s="84" customFormat="1" ht="15.75">
      <c r="A4" s="85" t="s">
        <v>1</v>
      </c>
      <c r="B4" s="175" t="s">
        <v>2</v>
      </c>
      <c r="C4" s="14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R4" s="95"/>
      <c r="S4" s="134"/>
      <c r="T4" s="95"/>
      <c r="U4" s="95"/>
    </row>
    <row r="5" spans="2:21" s="84" customFormat="1" ht="15">
      <c r="B5" s="87" t="s">
        <v>3</v>
      </c>
      <c r="C5" s="87"/>
      <c r="R5" s="95"/>
      <c r="S5" s="134"/>
      <c r="T5" s="95"/>
      <c r="U5" s="95"/>
    </row>
    <row r="6" spans="3:25" s="84" customFormat="1" ht="15">
      <c r="C6" s="84" t="s">
        <v>4</v>
      </c>
      <c r="E6" s="84">
        <v>146.68</v>
      </c>
      <c r="F6" s="84">
        <v>135.592</v>
      </c>
      <c r="G6" s="84">
        <v>143.164</v>
      </c>
      <c r="H6" s="84">
        <v>144.75</v>
      </c>
      <c r="I6" s="84">
        <v>142.094</v>
      </c>
      <c r="J6" s="84">
        <v>142.615</v>
      </c>
      <c r="K6" s="84">
        <v>147.034</v>
      </c>
      <c r="L6" s="84">
        <v>140.51</v>
      </c>
      <c r="M6" s="84">
        <v>139.2</v>
      </c>
      <c r="N6" s="84">
        <v>139.4</v>
      </c>
      <c r="O6" s="84">
        <v>142.5</v>
      </c>
      <c r="P6" s="84">
        <v>134.9</v>
      </c>
      <c r="Q6" s="135">
        <v>138.6</v>
      </c>
      <c r="R6" s="89">
        <v>138.043</v>
      </c>
      <c r="S6" s="136">
        <v>158.7</v>
      </c>
      <c r="T6" s="137">
        <v>152.7</v>
      </c>
      <c r="U6" s="265">
        <v>155.51097968325013</v>
      </c>
      <c r="V6" s="265">
        <v>159.77689591266815</v>
      </c>
      <c r="W6" s="265">
        <v>144.1884053170173</v>
      </c>
      <c r="X6" s="265">
        <v>118.80786573669755</v>
      </c>
      <c r="Y6" s="265">
        <v>116.78121748482397</v>
      </c>
    </row>
    <row r="7" spans="3:25" s="84" customFormat="1" ht="15">
      <c r="C7" s="84" t="s">
        <v>5</v>
      </c>
      <c r="Q7" s="135"/>
      <c r="R7" s="89"/>
      <c r="S7" s="136"/>
      <c r="U7" s="265"/>
      <c r="V7" s="265"/>
      <c r="W7" s="265"/>
      <c r="X7" s="265"/>
      <c r="Y7" s="265"/>
    </row>
    <row r="8" spans="3:25" s="84" customFormat="1" ht="15">
      <c r="C8" s="90" t="s">
        <v>6</v>
      </c>
      <c r="E8" s="84">
        <v>13.091</v>
      </c>
      <c r="F8" s="84">
        <v>12.347</v>
      </c>
      <c r="G8" s="84">
        <v>12.933</v>
      </c>
      <c r="H8" s="84">
        <v>13.079</v>
      </c>
      <c r="I8" s="84">
        <v>12.65</v>
      </c>
      <c r="J8" s="84">
        <v>14.014</v>
      </c>
      <c r="K8" s="84">
        <v>14.194</v>
      </c>
      <c r="L8" s="84">
        <v>15.701</v>
      </c>
      <c r="M8" s="84">
        <v>15.3</v>
      </c>
      <c r="N8" s="84">
        <v>14.8</v>
      </c>
      <c r="O8" s="84">
        <v>14.5</v>
      </c>
      <c r="P8" s="84">
        <v>14.8</v>
      </c>
      <c r="Q8" s="135">
        <v>14.5</v>
      </c>
      <c r="R8" s="89">
        <v>14.171</v>
      </c>
      <c r="S8" s="136">
        <v>14</v>
      </c>
      <c r="T8" s="137">
        <v>12</v>
      </c>
      <c r="U8" s="265">
        <v>13.192487944919428</v>
      </c>
      <c r="V8" s="265">
        <v>15.847758588817786</v>
      </c>
      <c r="W8" s="265">
        <v>11.370771885250708</v>
      </c>
      <c r="X8" s="265">
        <v>12.176421833420171</v>
      </c>
      <c r="Y8" s="265">
        <v>13.873887504081997</v>
      </c>
    </row>
    <row r="9" spans="3:25" s="84" customFormat="1" ht="15">
      <c r="C9" s="90" t="s">
        <v>7</v>
      </c>
      <c r="E9" s="84">
        <v>0.266</v>
      </c>
      <c r="F9" s="84">
        <v>0.408</v>
      </c>
      <c r="G9" s="84">
        <v>0.509</v>
      </c>
      <c r="H9" s="84">
        <v>0.376</v>
      </c>
      <c r="I9" s="84">
        <v>0.22</v>
      </c>
      <c r="J9" s="84">
        <v>0.274</v>
      </c>
      <c r="K9" s="84">
        <v>0.399</v>
      </c>
      <c r="L9" s="84">
        <v>0.42</v>
      </c>
      <c r="M9" s="84">
        <v>0.32</v>
      </c>
      <c r="N9" s="84">
        <v>0.6</v>
      </c>
      <c r="O9" s="84">
        <v>0.6</v>
      </c>
      <c r="P9" s="84">
        <v>0.4</v>
      </c>
      <c r="Q9" s="135">
        <v>0.4</v>
      </c>
      <c r="R9" s="89">
        <v>0.275</v>
      </c>
      <c r="S9" s="248" t="s">
        <v>206</v>
      </c>
      <c r="T9" s="137">
        <v>0.2</v>
      </c>
      <c r="U9" s="265">
        <v>0.5839820762602459</v>
      </c>
      <c r="V9" s="265">
        <v>0.49350048490482623</v>
      </c>
      <c r="W9" s="265">
        <v>0.6041142092223275</v>
      </c>
      <c r="X9" s="265" t="s">
        <v>206</v>
      </c>
      <c r="Y9" s="265">
        <v>0.7706069664354926</v>
      </c>
    </row>
    <row r="10" spans="3:25" s="84" customFormat="1" ht="15">
      <c r="C10" s="90" t="s">
        <v>8</v>
      </c>
      <c r="E10" s="84">
        <v>0.162</v>
      </c>
      <c r="F10" s="84">
        <v>0.077</v>
      </c>
      <c r="G10" s="84">
        <v>0.117</v>
      </c>
      <c r="H10" s="84">
        <v>0.133</v>
      </c>
      <c r="I10" s="84">
        <v>0.186</v>
      </c>
      <c r="J10" s="84">
        <v>0.22</v>
      </c>
      <c r="K10" s="84">
        <v>0.156</v>
      </c>
      <c r="L10" s="84">
        <v>0.129</v>
      </c>
      <c r="M10" s="84">
        <v>0.09</v>
      </c>
      <c r="N10" s="84">
        <v>0.2</v>
      </c>
      <c r="O10" s="84">
        <v>0.1</v>
      </c>
      <c r="P10" s="84">
        <v>0.2</v>
      </c>
      <c r="Q10" s="135">
        <v>0.2</v>
      </c>
      <c r="R10" s="89">
        <v>0.304</v>
      </c>
      <c r="S10" s="136">
        <v>0.3</v>
      </c>
      <c r="T10" s="137">
        <v>0.2</v>
      </c>
      <c r="U10" s="265">
        <v>0.38362316250071826</v>
      </c>
      <c r="V10" s="265" t="s">
        <v>206</v>
      </c>
      <c r="W10" s="265">
        <v>0.34923014431793475</v>
      </c>
      <c r="X10" s="265">
        <v>0.2206481330921061</v>
      </c>
      <c r="Y10" s="265">
        <v>0.11744544794618773</v>
      </c>
    </row>
    <row r="11" spans="3:25" s="84" customFormat="1" ht="15">
      <c r="C11" s="84" t="s">
        <v>9</v>
      </c>
      <c r="E11" s="84">
        <v>13.42</v>
      </c>
      <c r="F11" s="84">
        <v>12.832</v>
      </c>
      <c r="G11" s="84">
        <v>13.51</v>
      </c>
      <c r="H11" s="84">
        <v>13.588</v>
      </c>
      <c r="I11" s="84">
        <v>13.056</v>
      </c>
      <c r="J11" s="84">
        <v>14.508</v>
      </c>
      <c r="K11" s="84">
        <v>14.749</v>
      </c>
      <c r="L11" s="84">
        <v>16.25</v>
      </c>
      <c r="M11" s="84">
        <v>15.7</v>
      </c>
      <c r="N11" s="84">
        <v>15.7</v>
      </c>
      <c r="O11" s="135">
        <v>15.5</v>
      </c>
      <c r="P11" s="84">
        <v>15.4</v>
      </c>
      <c r="Q11" s="135">
        <v>15.2</v>
      </c>
      <c r="R11" s="89">
        <v>14.75</v>
      </c>
      <c r="S11" s="136">
        <v>14.5</v>
      </c>
      <c r="T11" s="137">
        <v>12.5</v>
      </c>
      <c r="U11" s="265">
        <v>14.160093183680384</v>
      </c>
      <c r="V11" s="265">
        <v>16.44865439252749</v>
      </c>
      <c r="W11" s="265">
        <v>12.324116238790959</v>
      </c>
      <c r="X11" s="265">
        <v>12.635808161881894</v>
      </c>
      <c r="Y11" s="265">
        <v>14.761939918463677</v>
      </c>
    </row>
    <row r="12" spans="3:26" s="84" customFormat="1" ht="18">
      <c r="C12" s="85" t="s">
        <v>203</v>
      </c>
      <c r="E12" s="84">
        <v>0.46</v>
      </c>
      <c r="F12" s="84">
        <v>0.41</v>
      </c>
      <c r="G12" s="84">
        <v>0.44</v>
      </c>
      <c r="H12" s="84">
        <v>0.55</v>
      </c>
      <c r="I12" s="84">
        <v>0.65</v>
      </c>
      <c r="J12" s="84">
        <v>0.59</v>
      </c>
      <c r="K12" s="84">
        <v>0.62</v>
      </c>
      <c r="L12" s="84">
        <v>0.6</v>
      </c>
      <c r="M12" s="84">
        <v>0.7</v>
      </c>
      <c r="N12" s="84">
        <v>0.7</v>
      </c>
      <c r="O12" s="89">
        <v>0.5468</v>
      </c>
      <c r="P12" s="84">
        <v>0.5</v>
      </c>
      <c r="Q12" s="135">
        <v>0.6</v>
      </c>
      <c r="R12" s="137">
        <v>0.6</v>
      </c>
      <c r="S12" s="136">
        <v>0.5</v>
      </c>
      <c r="T12" s="137">
        <v>0.4</v>
      </c>
      <c r="U12" s="265">
        <v>0.36418835707950015</v>
      </c>
      <c r="V12" s="265">
        <v>0.6029412913695646</v>
      </c>
      <c r="W12" s="265">
        <v>0.5189613478377887</v>
      </c>
      <c r="X12" s="265">
        <v>0.4797859248119079</v>
      </c>
      <c r="Y12" s="265">
        <v>0.39080696564483824</v>
      </c>
      <c r="Z12" s="240"/>
    </row>
    <row r="13" spans="3:25" s="84" customFormat="1" ht="15">
      <c r="C13" s="84" t="s">
        <v>10</v>
      </c>
      <c r="E13" s="84">
        <v>160.56</v>
      </c>
      <c r="F13" s="84">
        <v>148.834</v>
      </c>
      <c r="G13" s="84">
        <v>157.11399999999998</v>
      </c>
      <c r="H13" s="84">
        <v>158.888</v>
      </c>
      <c r="I13" s="84">
        <v>155.8</v>
      </c>
      <c r="J13" s="84">
        <v>157.71300000000002</v>
      </c>
      <c r="K13" s="84">
        <v>162.403</v>
      </c>
      <c r="L13" s="84">
        <v>157.36</v>
      </c>
      <c r="M13" s="84">
        <v>155.6</v>
      </c>
      <c r="N13" s="84">
        <v>155.8</v>
      </c>
      <c r="O13" s="138">
        <f>O6+O11+O12</f>
        <v>158.5468</v>
      </c>
      <c r="P13" s="139">
        <f>P6+P11+P12</f>
        <v>150.8</v>
      </c>
      <c r="Q13" s="139">
        <f>Q6+Q11+Q12</f>
        <v>154.39999999999998</v>
      </c>
      <c r="R13" s="139">
        <f>R6+R11+R12</f>
        <v>153.393</v>
      </c>
      <c r="S13" s="140">
        <v>173.7</v>
      </c>
      <c r="T13" s="137">
        <v>165.6</v>
      </c>
      <c r="U13" s="265">
        <v>170.03526122401001</v>
      </c>
      <c r="V13" s="265">
        <v>176.82849159656521</v>
      </c>
      <c r="W13" s="265">
        <v>157.03148290364607</v>
      </c>
      <c r="X13" s="265">
        <v>131.92345982339137</v>
      </c>
      <c r="Y13" s="265">
        <v>131.93396436893246</v>
      </c>
    </row>
    <row r="14" spans="5:25" s="84" customFormat="1" ht="15">
      <c r="E14" s="84" t="s">
        <v>171</v>
      </c>
      <c r="F14" s="84" t="s">
        <v>171</v>
      </c>
      <c r="G14" s="84" t="s">
        <v>171</v>
      </c>
      <c r="H14" s="84" t="s">
        <v>171</v>
      </c>
      <c r="I14" s="84" t="s">
        <v>171</v>
      </c>
      <c r="J14" s="84" t="s">
        <v>171</v>
      </c>
      <c r="K14" s="84" t="s">
        <v>171</v>
      </c>
      <c r="L14" s="84" t="s">
        <v>171</v>
      </c>
      <c r="M14" s="84" t="s">
        <v>171</v>
      </c>
      <c r="O14" s="141"/>
      <c r="S14" s="134"/>
      <c r="T14" s="95"/>
      <c r="U14" s="275"/>
      <c r="V14" s="250"/>
      <c r="W14" s="250"/>
      <c r="X14" s="250"/>
      <c r="Y14" s="276"/>
    </row>
    <row r="15" spans="1:25" s="84" customFormat="1" ht="15.75">
      <c r="A15" s="85" t="s">
        <v>11</v>
      </c>
      <c r="B15" s="175" t="s">
        <v>12</v>
      </c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89"/>
      <c r="S15" s="134"/>
      <c r="T15" s="95"/>
      <c r="U15" s="275"/>
      <c r="V15" s="250"/>
      <c r="W15" s="250"/>
      <c r="X15" s="250"/>
      <c r="Y15" s="276"/>
    </row>
    <row r="16" spans="2:25" s="84" customFormat="1" ht="15">
      <c r="B16" s="87" t="s">
        <v>13</v>
      </c>
      <c r="C16" s="87"/>
      <c r="O16" s="89"/>
      <c r="S16" s="134"/>
      <c r="T16" s="95"/>
      <c r="U16" s="275"/>
      <c r="V16" s="250"/>
      <c r="W16" s="250"/>
      <c r="X16" s="250"/>
      <c r="Y16" s="276"/>
    </row>
    <row r="17" spans="3:25" s="84" customFormat="1" ht="15">
      <c r="C17" s="84" t="s">
        <v>4</v>
      </c>
      <c r="E17" s="84">
        <v>146.68</v>
      </c>
      <c r="F17" s="84">
        <v>135.592</v>
      </c>
      <c r="G17" s="84">
        <v>143.164</v>
      </c>
      <c r="H17" s="84">
        <v>144.75</v>
      </c>
      <c r="I17" s="84">
        <v>142.094</v>
      </c>
      <c r="J17" s="84">
        <v>142.615</v>
      </c>
      <c r="K17" s="84">
        <v>147.034</v>
      </c>
      <c r="L17" s="84">
        <v>140.51</v>
      </c>
      <c r="M17" s="84">
        <v>139.2</v>
      </c>
      <c r="N17" s="84">
        <v>139.4</v>
      </c>
      <c r="O17" s="84">
        <v>142.5</v>
      </c>
      <c r="P17" s="135">
        <v>134.9</v>
      </c>
      <c r="Q17" s="135">
        <v>138.6</v>
      </c>
      <c r="R17" s="89">
        <v>138.043</v>
      </c>
      <c r="S17" s="136">
        <v>158.7</v>
      </c>
      <c r="T17" s="137">
        <v>152.7</v>
      </c>
      <c r="U17" s="265">
        <v>155.51097968325013</v>
      </c>
      <c r="V17" s="265">
        <v>159.77689591266815</v>
      </c>
      <c r="W17" s="265">
        <v>144.1884053170173</v>
      </c>
      <c r="X17" s="265">
        <v>118.80786573669755</v>
      </c>
      <c r="Y17" s="265">
        <v>116.78121748482397</v>
      </c>
    </row>
    <row r="18" spans="3:25" s="84" customFormat="1" ht="15">
      <c r="C18" s="84" t="s">
        <v>5</v>
      </c>
      <c r="P18" s="135"/>
      <c r="Q18" s="135"/>
      <c r="R18" s="89"/>
      <c r="S18" s="136"/>
      <c r="U18" s="265"/>
      <c r="V18" s="265"/>
      <c r="W18" s="265"/>
      <c r="X18" s="265"/>
      <c r="Y18" s="265"/>
    </row>
    <row r="19" spans="3:25" s="84" customFormat="1" ht="15">
      <c r="C19" s="90" t="s">
        <v>6</v>
      </c>
      <c r="E19" s="84">
        <v>16.776</v>
      </c>
      <c r="F19" s="84">
        <v>16.699</v>
      </c>
      <c r="G19" s="84">
        <v>16.314</v>
      </c>
      <c r="H19" s="84">
        <v>16.819</v>
      </c>
      <c r="I19" s="84">
        <v>17.792</v>
      </c>
      <c r="J19" s="84">
        <v>18.455</v>
      </c>
      <c r="K19" s="84">
        <v>19.051</v>
      </c>
      <c r="L19" s="84">
        <v>20.188</v>
      </c>
      <c r="M19" s="84">
        <v>18.4</v>
      </c>
      <c r="N19" s="84">
        <v>18.8</v>
      </c>
      <c r="O19" s="84">
        <v>19.9</v>
      </c>
      <c r="P19" s="135">
        <v>18.9</v>
      </c>
      <c r="Q19" s="135">
        <v>17.9</v>
      </c>
      <c r="R19" s="89">
        <f>R22-R21-R20</f>
        <v>20.464</v>
      </c>
      <c r="S19" s="136">
        <v>17.5</v>
      </c>
      <c r="T19" s="137">
        <v>16.7</v>
      </c>
      <c r="U19" s="265">
        <v>18.62388867570124</v>
      </c>
      <c r="V19" s="265">
        <v>21.221921634280985</v>
      </c>
      <c r="W19" s="265">
        <v>17.0624248867717</v>
      </c>
      <c r="X19" s="265">
        <v>15.520682426366537</v>
      </c>
      <c r="Y19" s="265">
        <v>17.330312325144348</v>
      </c>
    </row>
    <row r="20" spans="3:25" s="84" customFormat="1" ht="15">
      <c r="C20" s="90" t="s">
        <v>7</v>
      </c>
      <c r="E20" s="84">
        <v>0.349</v>
      </c>
      <c r="F20" s="84">
        <v>0.484</v>
      </c>
      <c r="G20" s="84">
        <v>0.279</v>
      </c>
      <c r="H20" s="84">
        <v>0.359</v>
      </c>
      <c r="I20" s="84">
        <v>0.3</v>
      </c>
      <c r="J20" s="84">
        <v>0.284</v>
      </c>
      <c r="K20" s="84">
        <v>0.401</v>
      </c>
      <c r="L20" s="84">
        <v>0.343</v>
      </c>
      <c r="M20" s="84">
        <v>0.3</v>
      </c>
      <c r="N20" s="84">
        <v>0.257</v>
      </c>
      <c r="O20" s="88">
        <v>0.2</v>
      </c>
      <c r="P20" s="135">
        <v>0.3</v>
      </c>
      <c r="Q20" s="135">
        <v>0.3</v>
      </c>
      <c r="R20" s="89">
        <v>0.237</v>
      </c>
      <c r="S20" s="248" t="s">
        <v>206</v>
      </c>
      <c r="T20" s="137">
        <v>0.5</v>
      </c>
      <c r="U20" s="265">
        <v>0.2464735778085992</v>
      </c>
      <c r="V20" s="265">
        <v>0.5546799924189602</v>
      </c>
      <c r="W20" s="265">
        <v>0.3485008560372903</v>
      </c>
      <c r="X20" s="265" t="s">
        <v>206</v>
      </c>
      <c r="Y20" s="265">
        <v>0.41478056663352836</v>
      </c>
    </row>
    <row r="21" spans="3:25" s="84" customFormat="1" ht="15">
      <c r="C21" s="90" t="s">
        <v>8</v>
      </c>
      <c r="E21" s="84">
        <v>0.109</v>
      </c>
      <c r="F21" s="84">
        <v>0.072</v>
      </c>
      <c r="G21" s="84">
        <v>0.085</v>
      </c>
      <c r="H21" s="84">
        <v>0.07</v>
      </c>
      <c r="I21" s="84">
        <v>0.104</v>
      </c>
      <c r="J21" s="84">
        <v>0.198</v>
      </c>
      <c r="K21" s="84">
        <v>0.124</v>
      </c>
      <c r="L21" s="84">
        <v>0.055</v>
      </c>
      <c r="M21" s="84">
        <v>0.055</v>
      </c>
      <c r="N21" s="84">
        <v>0.055</v>
      </c>
      <c r="O21" s="88">
        <v>0.2</v>
      </c>
      <c r="P21" s="135">
        <v>0.1</v>
      </c>
      <c r="Q21" s="135">
        <v>0.1</v>
      </c>
      <c r="R21" s="89">
        <v>0.19</v>
      </c>
      <c r="S21" s="136">
        <v>0.2</v>
      </c>
      <c r="T21" s="137">
        <v>0.2</v>
      </c>
      <c r="U21" s="265">
        <v>0.06771428706543516</v>
      </c>
      <c r="V21" s="265" t="s">
        <v>206</v>
      </c>
      <c r="W21" s="265">
        <v>0.3176704661889146</v>
      </c>
      <c r="X21" s="265">
        <v>0.36010271015280515</v>
      </c>
      <c r="Y21" s="265">
        <v>0.18067111604983024</v>
      </c>
    </row>
    <row r="22" spans="3:25" s="84" customFormat="1" ht="15">
      <c r="C22" s="84" t="s">
        <v>9</v>
      </c>
      <c r="E22" s="84">
        <v>17.234</v>
      </c>
      <c r="F22" s="84">
        <v>17.255</v>
      </c>
      <c r="G22" s="84">
        <v>16.678</v>
      </c>
      <c r="H22" s="84">
        <v>17.248</v>
      </c>
      <c r="I22" s="84">
        <v>18.196</v>
      </c>
      <c r="J22" s="84">
        <v>18.937</v>
      </c>
      <c r="K22" s="84">
        <v>19.576</v>
      </c>
      <c r="L22" s="84">
        <v>20.586</v>
      </c>
      <c r="M22" s="84">
        <v>18.7</v>
      </c>
      <c r="N22" s="84">
        <v>19.2</v>
      </c>
      <c r="O22" s="84">
        <v>20.3</v>
      </c>
      <c r="P22" s="135">
        <v>19.3</v>
      </c>
      <c r="Q22" s="135">
        <v>18.3</v>
      </c>
      <c r="R22" s="89">
        <v>20.891</v>
      </c>
      <c r="S22" s="136">
        <v>17.9</v>
      </c>
      <c r="T22" s="137">
        <v>17.4</v>
      </c>
      <c r="U22" s="265">
        <v>18.938076540575267</v>
      </c>
      <c r="V22" s="265">
        <v>21.900816935222952</v>
      </c>
      <c r="W22" s="265">
        <v>17.728596208997907</v>
      </c>
      <c r="X22" s="265">
        <v>15.955368038851738</v>
      </c>
      <c r="Y22" s="265">
        <v>17.9257640078277</v>
      </c>
    </row>
    <row r="23" spans="3:26" s="84" customFormat="1" ht="18">
      <c r="C23" s="85" t="s">
        <v>203</v>
      </c>
      <c r="E23" s="84">
        <v>0.2</v>
      </c>
      <c r="F23" s="84">
        <v>0.19</v>
      </c>
      <c r="G23" s="84">
        <v>0.22</v>
      </c>
      <c r="H23" s="84">
        <v>0.24</v>
      </c>
      <c r="I23" s="84">
        <v>0.26</v>
      </c>
      <c r="J23" s="84">
        <v>0.25</v>
      </c>
      <c r="K23" s="84">
        <v>0.26</v>
      </c>
      <c r="L23" s="84">
        <v>0.27</v>
      </c>
      <c r="M23" s="84">
        <v>0.2</v>
      </c>
      <c r="N23" s="84">
        <v>0.3</v>
      </c>
      <c r="O23" s="88">
        <v>0.2441</v>
      </c>
      <c r="P23" s="135">
        <v>0.2</v>
      </c>
      <c r="Q23" s="135">
        <v>0.2</v>
      </c>
      <c r="R23" s="142">
        <v>0.2</v>
      </c>
      <c r="S23" s="137">
        <v>0.3</v>
      </c>
      <c r="T23" s="137">
        <v>0.2</v>
      </c>
      <c r="U23" s="265">
        <v>0.16031427631392056</v>
      </c>
      <c r="V23" s="265">
        <v>0.3210164332510537</v>
      </c>
      <c r="W23" s="265">
        <v>0.27283219457017266</v>
      </c>
      <c r="X23" s="265">
        <v>0.1793959405262528</v>
      </c>
      <c r="Y23" s="265">
        <v>0.18195068093400793</v>
      </c>
      <c r="Z23" s="240"/>
    </row>
    <row r="24" spans="1:25" s="84" customFormat="1" ht="15">
      <c r="A24" s="149"/>
      <c r="B24" s="149"/>
      <c r="C24" s="149" t="s">
        <v>10</v>
      </c>
      <c r="D24" s="149"/>
      <c r="E24" s="149">
        <v>164.114</v>
      </c>
      <c r="F24" s="149">
        <v>153.037</v>
      </c>
      <c r="G24" s="149">
        <v>160.06199999999998</v>
      </c>
      <c r="H24" s="149">
        <v>162.238</v>
      </c>
      <c r="I24" s="149">
        <v>160.55</v>
      </c>
      <c r="J24" s="149">
        <v>161.80200000000002</v>
      </c>
      <c r="K24" s="149">
        <v>166.87</v>
      </c>
      <c r="L24" s="149">
        <v>161.366</v>
      </c>
      <c r="M24" s="149">
        <v>158.2</v>
      </c>
      <c r="N24" s="149">
        <v>158.9</v>
      </c>
      <c r="O24" s="150">
        <f>O17+O22+O23</f>
        <v>163.04410000000001</v>
      </c>
      <c r="P24" s="150">
        <f>P17+P22+P23</f>
        <v>154.4</v>
      </c>
      <c r="Q24" s="150">
        <f>Q17+Q22+Q23</f>
        <v>157.1</v>
      </c>
      <c r="R24" s="150">
        <f>R17+R22+R23</f>
        <v>159.134</v>
      </c>
      <c r="S24" s="151">
        <v>176.9</v>
      </c>
      <c r="T24" s="152">
        <v>170.4</v>
      </c>
      <c r="U24" s="152">
        <v>174.6093705001393</v>
      </c>
      <c r="V24" s="152">
        <v>181.99872928114218</v>
      </c>
      <c r="W24" s="152">
        <v>162.1898337205854</v>
      </c>
      <c r="X24" s="152">
        <v>134.94262971607554</v>
      </c>
      <c r="Y24" s="152">
        <v>134.88893217358566</v>
      </c>
    </row>
    <row r="25" spans="15:19" s="83" customFormat="1" ht="4.5" customHeight="1">
      <c r="O25" s="91" t="s">
        <v>171</v>
      </c>
      <c r="P25" s="91" t="s">
        <v>171</v>
      </c>
      <c r="Q25" s="91" t="s">
        <v>171</v>
      </c>
      <c r="R25" s="91" t="s">
        <v>171</v>
      </c>
      <c r="S25" s="91" t="s">
        <v>171</v>
      </c>
    </row>
    <row r="26" spans="1:19" s="83" customFormat="1" ht="12.75">
      <c r="A26" s="92" t="s">
        <v>188</v>
      </c>
      <c r="S26" s="93"/>
    </row>
    <row r="27" spans="1:19" s="83" customFormat="1" ht="12.75">
      <c r="A27" s="92" t="s">
        <v>193</v>
      </c>
      <c r="S27" s="93"/>
    </row>
    <row r="28" spans="1:19" s="83" customFormat="1" ht="15.75" customHeight="1">
      <c r="A28" s="83" t="s">
        <v>197</v>
      </c>
      <c r="S28" s="93"/>
    </row>
    <row r="29" spans="1:19" s="83" customFormat="1" ht="15.75" customHeight="1">
      <c r="A29" s="128" t="s">
        <v>229</v>
      </c>
      <c r="S29" s="93"/>
    </row>
    <row r="30" spans="1:19" s="83" customFormat="1" ht="15.75" customHeight="1">
      <c r="A30" s="82" t="s">
        <v>205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</row>
    <row r="31" spans="1:19" s="83" customFormat="1" ht="15.75" customHeight="1">
      <c r="A31" s="83" t="s">
        <v>171</v>
      </c>
      <c r="S31" s="93"/>
    </row>
    <row r="32" spans="1:24" s="17" customFormat="1" ht="24" customHeight="1">
      <c r="A32" s="118" t="s">
        <v>218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 s="84" customFormat="1" ht="24" customHeight="1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63"/>
      <c r="P33" s="163"/>
      <c r="Q33" s="146" t="s">
        <v>176</v>
      </c>
      <c r="R33" s="163"/>
      <c r="S33" s="163"/>
      <c r="T33" s="163"/>
      <c r="U33" s="163"/>
      <c r="V33" s="163"/>
      <c r="W33" s="163"/>
      <c r="X33" s="163"/>
    </row>
    <row r="34" spans="1:24" s="84" customFormat="1" ht="15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158" t="s">
        <v>177</v>
      </c>
      <c r="P34" s="158" t="s">
        <v>164</v>
      </c>
      <c r="Q34" s="158" t="s">
        <v>165</v>
      </c>
      <c r="R34" s="158" t="s">
        <v>166</v>
      </c>
      <c r="S34" s="158" t="s">
        <v>167</v>
      </c>
      <c r="T34" s="158" t="s">
        <v>168</v>
      </c>
      <c r="U34" s="158" t="s">
        <v>169</v>
      </c>
      <c r="V34" s="158" t="s">
        <v>170</v>
      </c>
      <c r="W34" s="158" t="s">
        <v>163</v>
      </c>
      <c r="X34" s="158" t="s">
        <v>14</v>
      </c>
    </row>
    <row r="35" spans="1:24" s="84" customFormat="1" ht="15.75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59">
        <v>25</v>
      </c>
      <c r="P35" s="159">
        <v>50</v>
      </c>
      <c r="Q35" s="159">
        <v>100</v>
      </c>
      <c r="R35" s="159">
        <v>150</v>
      </c>
      <c r="S35" s="159">
        <v>200</v>
      </c>
      <c r="T35" s="159">
        <v>300</v>
      </c>
      <c r="U35" s="159">
        <v>400</v>
      </c>
      <c r="V35" s="159">
        <v>500</v>
      </c>
      <c r="W35" s="160"/>
      <c r="X35" s="160"/>
    </row>
    <row r="36" s="84" customFormat="1" ht="15">
      <c r="A36" s="85" t="s">
        <v>15</v>
      </c>
    </row>
    <row r="37" spans="1:24" s="84" customFormat="1" ht="15">
      <c r="A37" s="85"/>
      <c r="B37" s="94" t="s">
        <v>16</v>
      </c>
      <c r="O37" s="265">
        <v>40.43687623334657</v>
      </c>
      <c r="P37" s="265">
        <v>28.937062583181774</v>
      </c>
      <c r="Q37" s="265">
        <v>26.450868381663803</v>
      </c>
      <c r="R37" s="265">
        <v>11.37042786499643</v>
      </c>
      <c r="S37" s="265">
        <v>6.305432013149933</v>
      </c>
      <c r="T37" s="265">
        <v>8.289673653007588</v>
      </c>
      <c r="U37" s="265">
        <v>5.026871753625967</v>
      </c>
      <c r="V37" s="265">
        <v>2.1505171137522</v>
      </c>
      <c r="W37" s="265">
        <v>2.575427806563396</v>
      </c>
      <c r="X37" s="265">
        <v>131.54315740328764</v>
      </c>
    </row>
    <row r="38" spans="2:24" s="84" customFormat="1" ht="15">
      <c r="B38" s="94" t="s">
        <v>17</v>
      </c>
      <c r="O38" s="155">
        <f aca="true" t="shared" si="0" ref="O38:X38">O37/$X37*100</f>
        <v>30.74038743754218</v>
      </c>
      <c r="P38" s="155">
        <f t="shared" si="0"/>
        <v>21.998151142492308</v>
      </c>
      <c r="Q38" s="155">
        <f t="shared" si="0"/>
        <v>20.10812945638077</v>
      </c>
      <c r="R38" s="155">
        <f t="shared" si="0"/>
        <v>8.643876344047866</v>
      </c>
      <c r="S38" s="155">
        <f t="shared" si="0"/>
        <v>4.7934321614453985</v>
      </c>
      <c r="T38" s="155">
        <f t="shared" si="0"/>
        <v>6.301866107404538</v>
      </c>
      <c r="U38" s="155">
        <f t="shared" si="0"/>
        <v>3.821461984688784</v>
      </c>
      <c r="V38" s="155">
        <f t="shared" si="0"/>
        <v>1.6348376884090607</v>
      </c>
      <c r="W38" s="155">
        <f t="shared" si="0"/>
        <v>1.9578576775891108</v>
      </c>
      <c r="X38" s="155">
        <f t="shared" si="0"/>
        <v>100</v>
      </c>
    </row>
    <row r="39" spans="1:24" s="84" customFormat="1" ht="15">
      <c r="A39" s="84" t="s">
        <v>18</v>
      </c>
      <c r="B39" s="87"/>
      <c r="O39" s="135"/>
      <c r="P39" s="135"/>
      <c r="Q39" s="135"/>
      <c r="R39" s="135"/>
      <c r="S39" s="135"/>
      <c r="T39" s="135"/>
      <c r="U39" s="135"/>
      <c r="V39" s="135"/>
      <c r="W39" s="135"/>
      <c r="X39" s="135"/>
    </row>
    <row r="40" spans="2:24" s="84" customFormat="1" ht="15">
      <c r="B40" s="94" t="s">
        <v>16</v>
      </c>
      <c r="O40" s="255">
        <v>531.4170785800935</v>
      </c>
      <c r="P40" s="255">
        <v>1043.4825955975891</v>
      </c>
      <c r="Q40" s="255">
        <v>1834.1584822537973</v>
      </c>
      <c r="R40" s="255">
        <v>1385.7769815913384</v>
      </c>
      <c r="S40" s="255">
        <v>1087.3007337897748</v>
      </c>
      <c r="T40" s="255">
        <v>2035.453292568901</v>
      </c>
      <c r="U40" s="255">
        <v>1724.0267830929347</v>
      </c>
      <c r="V40" s="255">
        <v>953.3004699689391</v>
      </c>
      <c r="W40" s="255">
        <v>1655.3079599784344</v>
      </c>
      <c r="X40" s="255">
        <v>12250.224377421802</v>
      </c>
    </row>
    <row r="41" spans="1:24" s="84" customFormat="1" ht="15">
      <c r="A41" s="149"/>
      <c r="B41" s="161" t="s">
        <v>17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62">
        <f aca="true" t="shared" si="1" ref="O41:X41">O40/$X40*100</f>
        <v>4.338019143221083</v>
      </c>
      <c r="P41" s="162">
        <f t="shared" si="1"/>
        <v>8.518069248762624</v>
      </c>
      <c r="Q41" s="162">
        <f t="shared" si="1"/>
        <v>14.972448060904958</v>
      </c>
      <c r="R41" s="162">
        <f t="shared" si="1"/>
        <v>11.312257954600753</v>
      </c>
      <c r="S41" s="162">
        <f t="shared" si="1"/>
        <v>8.875761784361776</v>
      </c>
      <c r="T41" s="162">
        <f t="shared" si="1"/>
        <v>16.61564090467121</v>
      </c>
      <c r="U41" s="162">
        <f t="shared" si="1"/>
        <v>14.07343024892231</v>
      </c>
      <c r="V41" s="162">
        <f t="shared" si="1"/>
        <v>7.781902115409023</v>
      </c>
      <c r="W41" s="162">
        <f t="shared" si="1"/>
        <v>13.51247053914626</v>
      </c>
      <c r="X41" s="162">
        <f t="shared" si="1"/>
        <v>100</v>
      </c>
    </row>
    <row r="42" ht="16.5" customHeight="1"/>
    <row r="43" spans="1:25" s="84" customFormat="1" ht="22.5" customHeight="1">
      <c r="A43" s="153" t="s">
        <v>211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T43" s="95"/>
      <c r="U43" s="95"/>
      <c r="V43" s="95"/>
      <c r="W43" s="95"/>
      <c r="X43" s="95"/>
      <c r="Y43" s="95"/>
    </row>
    <row r="44" spans="1:25" s="84" customFormat="1" ht="21" customHeight="1">
      <c r="A44" s="146"/>
      <c r="B44" s="146"/>
      <c r="C44" s="146"/>
      <c r="D44" s="146"/>
      <c r="E44" s="146">
        <v>1990</v>
      </c>
      <c r="F44" s="146">
        <v>1991</v>
      </c>
      <c r="G44" s="146">
        <v>1992</v>
      </c>
      <c r="H44" s="146">
        <v>1993</v>
      </c>
      <c r="I44" s="146">
        <v>1994</v>
      </c>
      <c r="J44" s="146">
        <v>1995</v>
      </c>
      <c r="K44" s="146">
        <v>1996</v>
      </c>
      <c r="L44" s="146">
        <v>1997</v>
      </c>
      <c r="M44" s="146">
        <v>1998</v>
      </c>
      <c r="N44" s="146">
        <v>1999</v>
      </c>
      <c r="O44" s="146">
        <v>2000</v>
      </c>
      <c r="P44" s="146">
        <v>2001</v>
      </c>
      <c r="Q44" s="146">
        <v>2002</v>
      </c>
      <c r="R44" s="243">
        <v>2003</v>
      </c>
      <c r="S44" s="146">
        <v>2004</v>
      </c>
      <c r="T44" s="146">
        <v>2005</v>
      </c>
      <c r="U44" s="146">
        <v>2006</v>
      </c>
      <c r="V44" s="146">
        <v>2007</v>
      </c>
      <c r="W44" s="146">
        <v>2008</v>
      </c>
      <c r="X44" s="146">
        <v>2009</v>
      </c>
      <c r="Y44" s="146">
        <v>2010</v>
      </c>
    </row>
    <row r="45" spans="17:25" s="84" customFormat="1" ht="13.5" customHeight="1">
      <c r="Q45" s="145"/>
      <c r="R45" s="244"/>
      <c r="S45" s="145"/>
      <c r="U45" s="132"/>
      <c r="V45" s="132"/>
      <c r="W45" s="132"/>
      <c r="X45" s="132"/>
      <c r="Y45" s="132" t="s">
        <v>157</v>
      </c>
    </row>
    <row r="46" spans="1:19" s="84" customFormat="1" ht="15">
      <c r="A46" s="85" t="s">
        <v>1</v>
      </c>
      <c r="B46" s="175" t="s">
        <v>2</v>
      </c>
      <c r="C46" s="86"/>
      <c r="P46" s="132"/>
      <c r="Q46" s="95"/>
      <c r="R46" s="189"/>
      <c r="S46" s="95"/>
    </row>
    <row r="47" spans="2:19" s="84" customFormat="1" ht="15">
      <c r="B47" s="87" t="s">
        <v>3</v>
      </c>
      <c r="C47" s="87"/>
      <c r="P47" s="132"/>
      <c r="Q47" s="95"/>
      <c r="R47" s="189"/>
      <c r="S47" s="95"/>
    </row>
    <row r="48" spans="3:25" s="84" customFormat="1" ht="15">
      <c r="C48" s="84" t="s">
        <v>4</v>
      </c>
      <c r="E48" s="164">
        <v>6729</v>
      </c>
      <c r="F48" s="164">
        <v>6543</v>
      </c>
      <c r="G48" s="164">
        <v>6714</v>
      </c>
      <c r="H48" s="164">
        <v>6810</v>
      </c>
      <c r="I48" s="164">
        <v>7269</v>
      </c>
      <c r="J48" s="164">
        <v>7615</v>
      </c>
      <c r="K48" s="164">
        <v>7627</v>
      </c>
      <c r="L48" s="164">
        <v>7373</v>
      </c>
      <c r="M48" s="164">
        <v>7809</v>
      </c>
      <c r="N48" s="164">
        <v>8063</v>
      </c>
      <c r="O48" s="164">
        <v>8088</v>
      </c>
      <c r="P48" s="164">
        <v>7930</v>
      </c>
      <c r="Q48" s="166">
        <v>7873</v>
      </c>
      <c r="R48" s="165">
        <v>8052.082</v>
      </c>
      <c r="S48" s="192">
        <v>9059</v>
      </c>
      <c r="T48" s="192">
        <v>8444</v>
      </c>
      <c r="U48" s="192">
        <v>8454</v>
      </c>
      <c r="V48" s="192">
        <v>8632</v>
      </c>
      <c r="W48" s="192">
        <v>8675</v>
      </c>
      <c r="X48" s="192">
        <v>7219</v>
      </c>
      <c r="Y48" s="255">
        <v>7172.842692695919</v>
      </c>
    </row>
    <row r="49" spans="3:25" s="84" customFormat="1" ht="15">
      <c r="C49" s="84" t="s">
        <v>5</v>
      </c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6"/>
      <c r="R49" s="165"/>
      <c r="S49" s="192"/>
      <c r="T49" s="192"/>
      <c r="U49" s="192"/>
      <c r="V49" s="192"/>
      <c r="W49" s="192"/>
      <c r="X49" s="192"/>
      <c r="Y49" s="255"/>
    </row>
    <row r="50" spans="3:25" s="84" customFormat="1" ht="15">
      <c r="C50" s="90" t="s">
        <v>6</v>
      </c>
      <c r="E50" s="164">
        <v>4738</v>
      </c>
      <c r="F50" s="164">
        <v>4525</v>
      </c>
      <c r="G50" s="164">
        <v>4482</v>
      </c>
      <c r="H50" s="164">
        <v>4613</v>
      </c>
      <c r="I50" s="164">
        <v>4538</v>
      </c>
      <c r="J50" s="164">
        <v>5273</v>
      </c>
      <c r="K50" s="164">
        <v>5464</v>
      </c>
      <c r="L50" s="164">
        <v>5669</v>
      </c>
      <c r="M50" s="164">
        <v>5904</v>
      </c>
      <c r="N50" s="164">
        <v>5619</v>
      </c>
      <c r="O50" s="164">
        <v>5567</v>
      </c>
      <c r="P50" s="164">
        <v>5570</v>
      </c>
      <c r="Q50" s="166">
        <v>5168</v>
      </c>
      <c r="R50" s="165">
        <v>5381.315</v>
      </c>
      <c r="S50" s="192">
        <v>5367</v>
      </c>
      <c r="T50" s="192">
        <v>4405</v>
      </c>
      <c r="U50" s="192">
        <v>4955</v>
      </c>
      <c r="V50" s="192">
        <v>5817</v>
      </c>
      <c r="W50" s="192">
        <v>4393</v>
      </c>
      <c r="X50" s="192">
        <v>4457</v>
      </c>
      <c r="Y50" s="255">
        <v>4708.331240768632</v>
      </c>
    </row>
    <row r="51" spans="3:25" s="84" customFormat="1" ht="15">
      <c r="C51" s="90" t="s">
        <v>7</v>
      </c>
      <c r="E51" s="164">
        <v>158</v>
      </c>
      <c r="F51" s="164">
        <v>241</v>
      </c>
      <c r="G51" s="164">
        <v>278</v>
      </c>
      <c r="H51" s="164">
        <v>169</v>
      </c>
      <c r="I51" s="164">
        <v>141</v>
      </c>
      <c r="J51" s="164">
        <v>142</v>
      </c>
      <c r="K51" s="164">
        <v>155</v>
      </c>
      <c r="L51" s="164">
        <v>211</v>
      </c>
      <c r="M51" s="164">
        <v>162</v>
      </c>
      <c r="N51" s="164">
        <v>317</v>
      </c>
      <c r="O51" s="164">
        <v>305</v>
      </c>
      <c r="P51" s="164">
        <v>186</v>
      </c>
      <c r="Q51" s="166">
        <v>194</v>
      </c>
      <c r="R51" s="165">
        <v>121.506</v>
      </c>
      <c r="S51" s="192" t="s">
        <v>206</v>
      </c>
      <c r="T51" s="192">
        <v>146</v>
      </c>
      <c r="U51" s="192">
        <v>323</v>
      </c>
      <c r="V51" s="192">
        <v>214</v>
      </c>
      <c r="W51" s="192">
        <v>284</v>
      </c>
      <c r="X51" s="192" t="s">
        <v>206</v>
      </c>
      <c r="Y51" s="255">
        <v>351.4267004403001</v>
      </c>
    </row>
    <row r="52" spans="3:25" s="84" customFormat="1" ht="15">
      <c r="C52" s="90" t="s">
        <v>8</v>
      </c>
      <c r="E52" s="164">
        <v>39</v>
      </c>
      <c r="F52" s="164">
        <v>15</v>
      </c>
      <c r="G52" s="164">
        <v>36</v>
      </c>
      <c r="H52" s="164">
        <v>34</v>
      </c>
      <c r="I52" s="164">
        <v>50</v>
      </c>
      <c r="J52" s="164">
        <v>48</v>
      </c>
      <c r="K52" s="164">
        <v>25</v>
      </c>
      <c r="L52" s="164">
        <v>24</v>
      </c>
      <c r="M52" s="164">
        <v>22</v>
      </c>
      <c r="N52" s="164">
        <v>33</v>
      </c>
      <c r="O52" s="164">
        <v>70</v>
      </c>
      <c r="P52" s="164">
        <v>48</v>
      </c>
      <c r="Q52" s="166">
        <v>42</v>
      </c>
      <c r="R52" s="165">
        <v>60.31</v>
      </c>
      <c r="S52" s="192">
        <v>63</v>
      </c>
      <c r="T52" s="192">
        <v>34</v>
      </c>
      <c r="U52" s="192">
        <v>88</v>
      </c>
      <c r="V52" s="192" t="s">
        <v>206</v>
      </c>
      <c r="W52" s="192">
        <v>51</v>
      </c>
      <c r="X52" s="192">
        <v>31</v>
      </c>
      <c r="Y52" s="255">
        <v>17.623743516949986</v>
      </c>
    </row>
    <row r="53" spans="3:25" s="84" customFormat="1" ht="15">
      <c r="C53" s="84" t="s">
        <v>9</v>
      </c>
      <c r="E53" s="164">
        <v>4935</v>
      </c>
      <c r="F53" s="164">
        <v>4781</v>
      </c>
      <c r="G53" s="164">
        <v>4796</v>
      </c>
      <c r="H53" s="164">
        <v>4816</v>
      </c>
      <c r="I53" s="164">
        <v>4729</v>
      </c>
      <c r="J53" s="164">
        <v>5463</v>
      </c>
      <c r="K53" s="164">
        <v>5644</v>
      </c>
      <c r="L53" s="164">
        <v>5904</v>
      </c>
      <c r="M53" s="164">
        <v>6088</v>
      </c>
      <c r="N53" s="164">
        <v>5969</v>
      </c>
      <c r="O53" s="164">
        <v>5942</v>
      </c>
      <c r="P53" s="164">
        <v>5804</v>
      </c>
      <c r="Q53" s="166">
        <v>5404</v>
      </c>
      <c r="R53" s="165">
        <v>5563.131</v>
      </c>
      <c r="S53" s="192">
        <v>5544</v>
      </c>
      <c r="T53" s="192">
        <v>4585</v>
      </c>
      <c r="U53" s="192">
        <v>5366</v>
      </c>
      <c r="V53" s="192">
        <v>6050</v>
      </c>
      <c r="W53" s="192">
        <v>4728</v>
      </c>
      <c r="X53" s="192">
        <v>4610</v>
      </c>
      <c r="Y53" s="255">
        <v>5077.381684725881</v>
      </c>
    </row>
    <row r="54" spans="3:26" s="84" customFormat="1" ht="18">
      <c r="C54" s="85" t="s">
        <v>204</v>
      </c>
      <c r="E54" s="164">
        <v>645</v>
      </c>
      <c r="F54" s="164">
        <v>585</v>
      </c>
      <c r="G54" s="164">
        <v>611</v>
      </c>
      <c r="H54" s="164">
        <v>800</v>
      </c>
      <c r="I54" s="164">
        <v>997</v>
      </c>
      <c r="J54" s="164">
        <v>887</v>
      </c>
      <c r="K54" s="164">
        <v>892</v>
      </c>
      <c r="L54" s="164">
        <v>959</v>
      </c>
      <c r="M54" s="164">
        <v>959</v>
      </c>
      <c r="N54" s="164">
        <v>956</v>
      </c>
      <c r="O54" s="164">
        <v>787</v>
      </c>
      <c r="P54" s="164">
        <v>691.2</v>
      </c>
      <c r="Q54" s="166">
        <v>892.6</v>
      </c>
      <c r="R54" s="165">
        <v>816.584</v>
      </c>
      <c r="S54" s="192">
        <v>592</v>
      </c>
      <c r="T54" s="192">
        <v>477</v>
      </c>
      <c r="U54" s="192">
        <v>412</v>
      </c>
      <c r="V54" s="192">
        <v>668</v>
      </c>
      <c r="W54" s="192">
        <v>533</v>
      </c>
      <c r="X54" s="192">
        <v>519</v>
      </c>
      <c r="Y54" s="255">
        <v>444.9343106136377</v>
      </c>
      <c r="Z54" s="240"/>
    </row>
    <row r="55" spans="3:25" s="84" customFormat="1" ht="15">
      <c r="C55" s="84" t="s">
        <v>10</v>
      </c>
      <c r="E55" s="164">
        <v>12309</v>
      </c>
      <c r="F55" s="164">
        <v>11909</v>
      </c>
      <c r="G55" s="164">
        <v>12121</v>
      </c>
      <c r="H55" s="164">
        <v>12426</v>
      </c>
      <c r="I55" s="164">
        <v>12995</v>
      </c>
      <c r="J55" s="164">
        <v>13965</v>
      </c>
      <c r="K55" s="164">
        <v>14163</v>
      </c>
      <c r="L55" s="164">
        <v>14236</v>
      </c>
      <c r="M55" s="164">
        <v>14856</v>
      </c>
      <c r="N55" s="164">
        <v>14988</v>
      </c>
      <c r="O55" s="164">
        <v>14817</v>
      </c>
      <c r="P55" s="164">
        <v>14425.2</v>
      </c>
      <c r="Q55" s="166">
        <v>14169.6</v>
      </c>
      <c r="R55" s="165">
        <v>14431.797</v>
      </c>
      <c r="S55" s="192">
        <v>15195</v>
      </c>
      <c r="T55" s="192">
        <v>13507</v>
      </c>
      <c r="U55" s="192">
        <v>14233</v>
      </c>
      <c r="V55" s="192">
        <v>15349</v>
      </c>
      <c r="W55" s="251">
        <v>13936</v>
      </c>
      <c r="X55" s="251">
        <v>12348</v>
      </c>
      <c r="Y55" s="255">
        <v>12695.158688035437</v>
      </c>
    </row>
    <row r="56" spans="5:25" s="84" customFormat="1" ht="6" customHeight="1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8"/>
      <c r="Q56" s="169"/>
      <c r="R56" s="190"/>
      <c r="S56" s="249"/>
      <c r="T56" s="250"/>
      <c r="U56" s="250"/>
      <c r="V56" s="250"/>
      <c r="W56" s="250"/>
      <c r="X56" s="250"/>
      <c r="Y56" s="278"/>
    </row>
    <row r="57" spans="1:25" s="84" customFormat="1" ht="15">
      <c r="A57" s="85" t="s">
        <v>11</v>
      </c>
      <c r="B57" s="175" t="s">
        <v>12</v>
      </c>
      <c r="C57" s="86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8"/>
      <c r="Q57" s="169"/>
      <c r="R57" s="190"/>
      <c r="S57" s="249"/>
      <c r="T57" s="250"/>
      <c r="U57" s="250"/>
      <c r="V57" s="250"/>
      <c r="W57" s="250"/>
      <c r="X57" s="250"/>
      <c r="Y57" s="278"/>
    </row>
    <row r="58" spans="2:25" s="84" customFormat="1" ht="15">
      <c r="B58" s="87" t="s">
        <v>13</v>
      </c>
      <c r="C58" s="8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8"/>
      <c r="Q58" s="169"/>
      <c r="R58" s="190"/>
      <c r="S58" s="249"/>
      <c r="T58" s="250"/>
      <c r="U58" s="250"/>
      <c r="V58" s="250"/>
      <c r="W58" s="250"/>
      <c r="X58" s="250"/>
      <c r="Y58" s="278"/>
    </row>
    <row r="59" spans="3:25" s="84" customFormat="1" ht="15">
      <c r="C59" s="84" t="s">
        <v>4</v>
      </c>
      <c r="E59" s="164">
        <v>6729</v>
      </c>
      <c r="F59" s="164">
        <v>6543</v>
      </c>
      <c r="G59" s="164">
        <v>6714</v>
      </c>
      <c r="H59" s="164">
        <v>6810</v>
      </c>
      <c r="I59" s="164">
        <v>7269</v>
      </c>
      <c r="J59" s="164">
        <v>7615</v>
      </c>
      <c r="K59" s="164">
        <v>7627</v>
      </c>
      <c r="L59" s="164">
        <v>7373</v>
      </c>
      <c r="M59" s="164">
        <v>7809</v>
      </c>
      <c r="N59" s="164">
        <v>8063</v>
      </c>
      <c r="O59" s="164">
        <v>8088</v>
      </c>
      <c r="P59" s="164">
        <v>7930</v>
      </c>
      <c r="Q59" s="166">
        <v>7873</v>
      </c>
      <c r="R59" s="165">
        <v>8052.082</v>
      </c>
      <c r="S59" s="192">
        <v>9059</v>
      </c>
      <c r="T59" s="192">
        <v>8444</v>
      </c>
      <c r="U59" s="192">
        <v>8454</v>
      </c>
      <c r="V59" s="192">
        <v>8632</v>
      </c>
      <c r="W59" s="192">
        <v>8675</v>
      </c>
      <c r="X59" s="192">
        <v>7219</v>
      </c>
      <c r="Y59" s="255">
        <v>7172.842692695919</v>
      </c>
    </row>
    <row r="60" spans="3:25" s="84" customFormat="1" ht="15">
      <c r="C60" s="84" t="s">
        <v>5</v>
      </c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6"/>
      <c r="R60" s="165"/>
      <c r="S60" s="192"/>
      <c r="T60" s="192"/>
      <c r="U60" s="192"/>
      <c r="V60" s="192"/>
      <c r="W60" s="192"/>
      <c r="X60" s="192"/>
      <c r="Y60" s="255"/>
    </row>
    <row r="61" spans="3:25" s="84" customFormat="1" ht="15" customHeight="1">
      <c r="C61" s="90" t="s">
        <v>6</v>
      </c>
      <c r="E61" s="164">
        <v>5886</v>
      </c>
      <c r="F61" s="164">
        <v>5807</v>
      </c>
      <c r="G61" s="164">
        <v>5778</v>
      </c>
      <c r="H61" s="164">
        <v>5846</v>
      </c>
      <c r="I61" s="164">
        <v>6220</v>
      </c>
      <c r="J61" s="164">
        <v>6747</v>
      </c>
      <c r="K61" s="164">
        <v>7031</v>
      </c>
      <c r="L61" s="164">
        <v>7171</v>
      </c>
      <c r="M61" s="164">
        <v>7130</v>
      </c>
      <c r="N61" s="164">
        <v>7081</v>
      </c>
      <c r="O61" s="164">
        <v>7113</v>
      </c>
      <c r="P61" s="164">
        <v>7094</v>
      </c>
      <c r="Q61" s="166">
        <v>6787</v>
      </c>
      <c r="R61" s="165">
        <v>7489.539</v>
      </c>
      <c r="S61" s="192">
        <v>6413</v>
      </c>
      <c r="T61" s="192">
        <v>6251</v>
      </c>
      <c r="U61" s="192">
        <v>6944</v>
      </c>
      <c r="V61" s="192">
        <v>7357</v>
      </c>
      <c r="W61" s="192">
        <v>6045</v>
      </c>
      <c r="X61" s="192">
        <v>5696</v>
      </c>
      <c r="Y61" s="255">
        <v>5888.286932869486</v>
      </c>
    </row>
    <row r="62" spans="3:25" s="84" customFormat="1" ht="15">
      <c r="C62" s="90" t="s">
        <v>7</v>
      </c>
      <c r="E62" s="164">
        <v>177</v>
      </c>
      <c r="F62" s="164">
        <v>259</v>
      </c>
      <c r="G62" s="164">
        <v>166</v>
      </c>
      <c r="H62" s="164">
        <v>215</v>
      </c>
      <c r="I62" s="164">
        <v>176</v>
      </c>
      <c r="J62" s="164">
        <v>150</v>
      </c>
      <c r="K62" s="164">
        <v>198</v>
      </c>
      <c r="L62" s="164">
        <v>178</v>
      </c>
      <c r="M62" s="164">
        <v>158</v>
      </c>
      <c r="N62" s="164">
        <v>178</v>
      </c>
      <c r="O62" s="164">
        <v>143</v>
      </c>
      <c r="P62" s="164">
        <v>148</v>
      </c>
      <c r="Q62" s="166">
        <v>168</v>
      </c>
      <c r="R62" s="165">
        <v>128.345</v>
      </c>
      <c r="S62" s="192" t="s">
        <v>206</v>
      </c>
      <c r="T62" s="192">
        <v>235</v>
      </c>
      <c r="U62" s="192">
        <v>144</v>
      </c>
      <c r="V62" s="192">
        <v>340</v>
      </c>
      <c r="W62" s="192">
        <v>209</v>
      </c>
      <c r="X62" s="192" t="s">
        <v>206</v>
      </c>
      <c r="Y62" s="255">
        <v>212.38279252533434</v>
      </c>
    </row>
    <row r="63" spans="3:25" s="84" customFormat="1" ht="15">
      <c r="C63" s="90" t="s">
        <v>8</v>
      </c>
      <c r="E63" s="164">
        <v>23</v>
      </c>
      <c r="F63" s="164">
        <v>22</v>
      </c>
      <c r="G63" s="164">
        <v>23</v>
      </c>
      <c r="H63" s="164">
        <v>13</v>
      </c>
      <c r="I63" s="164">
        <v>29</v>
      </c>
      <c r="J63" s="164">
        <v>56</v>
      </c>
      <c r="K63" s="164">
        <v>20</v>
      </c>
      <c r="L63" s="164">
        <v>8</v>
      </c>
      <c r="M63" s="164">
        <v>6</v>
      </c>
      <c r="N63" s="164">
        <v>23</v>
      </c>
      <c r="O63" s="164">
        <v>33</v>
      </c>
      <c r="P63" s="164">
        <v>31</v>
      </c>
      <c r="Q63" s="166">
        <v>29</v>
      </c>
      <c r="R63" s="165">
        <v>35.581</v>
      </c>
      <c r="S63" s="192">
        <v>34</v>
      </c>
      <c r="T63" s="192">
        <v>45</v>
      </c>
      <c r="U63" s="192">
        <v>16</v>
      </c>
      <c r="V63" s="192" t="s">
        <v>206</v>
      </c>
      <c r="W63" s="192">
        <v>80</v>
      </c>
      <c r="X63" s="192">
        <v>33</v>
      </c>
      <c r="Y63" s="255">
        <v>31.54139948132697</v>
      </c>
    </row>
    <row r="64" spans="3:25" s="84" customFormat="1" ht="15.75" customHeight="1">
      <c r="C64" s="84" t="s">
        <v>9</v>
      </c>
      <c r="E64" s="164">
        <v>6086</v>
      </c>
      <c r="F64" s="164">
        <v>6088</v>
      </c>
      <c r="G64" s="164">
        <v>5967</v>
      </c>
      <c r="H64" s="164">
        <v>6074</v>
      </c>
      <c r="I64" s="164">
        <v>6425</v>
      </c>
      <c r="J64" s="164">
        <v>6953</v>
      </c>
      <c r="K64" s="164">
        <v>7249</v>
      </c>
      <c r="L64" s="164">
        <v>7357</v>
      </c>
      <c r="M64" s="164">
        <v>7294</v>
      </c>
      <c r="N64" s="164">
        <v>7282</v>
      </c>
      <c r="O64" s="164">
        <v>7289</v>
      </c>
      <c r="P64" s="164">
        <v>7273</v>
      </c>
      <c r="Q64" s="166">
        <v>6984</v>
      </c>
      <c r="R64" s="165">
        <v>7653.465</v>
      </c>
      <c r="S64" s="192">
        <v>6536</v>
      </c>
      <c r="T64" s="192">
        <v>6531</v>
      </c>
      <c r="U64" s="192">
        <v>7105</v>
      </c>
      <c r="V64" s="192">
        <v>7721</v>
      </c>
      <c r="W64" s="192">
        <v>6334</v>
      </c>
      <c r="X64" s="192">
        <v>5766</v>
      </c>
      <c r="Y64" s="255">
        <v>6132.211124876147</v>
      </c>
    </row>
    <row r="65" spans="3:26" s="84" customFormat="1" ht="18">
      <c r="C65" s="85" t="s">
        <v>204</v>
      </c>
      <c r="E65" s="164">
        <v>282</v>
      </c>
      <c r="F65" s="164">
        <v>318</v>
      </c>
      <c r="G65" s="164">
        <v>320</v>
      </c>
      <c r="H65" s="164">
        <v>353</v>
      </c>
      <c r="I65" s="164">
        <v>373</v>
      </c>
      <c r="J65" s="164">
        <v>379</v>
      </c>
      <c r="K65" s="164">
        <v>371</v>
      </c>
      <c r="L65" s="164">
        <v>369</v>
      </c>
      <c r="M65" s="164">
        <v>335</v>
      </c>
      <c r="N65" s="164">
        <v>334</v>
      </c>
      <c r="O65" s="164">
        <v>334</v>
      </c>
      <c r="P65" s="164">
        <v>256.3</v>
      </c>
      <c r="Q65" s="166">
        <v>286.6</v>
      </c>
      <c r="R65" s="165">
        <v>287.808</v>
      </c>
      <c r="S65" s="192">
        <v>276</v>
      </c>
      <c r="T65" s="192">
        <v>246</v>
      </c>
      <c r="U65" s="192">
        <v>181</v>
      </c>
      <c r="V65" s="192">
        <v>290</v>
      </c>
      <c r="W65" s="192">
        <v>233</v>
      </c>
      <c r="X65" s="192">
        <v>176</v>
      </c>
      <c r="Y65" s="255">
        <v>169.66167212230036</v>
      </c>
      <c r="Z65" s="240"/>
    </row>
    <row r="66" spans="1:26" s="84" customFormat="1" ht="15">
      <c r="A66" s="95"/>
      <c r="B66" s="95"/>
      <c r="C66" s="95" t="s">
        <v>10</v>
      </c>
      <c r="D66" s="95"/>
      <c r="E66" s="166">
        <v>13097</v>
      </c>
      <c r="F66" s="166">
        <v>12949</v>
      </c>
      <c r="G66" s="166">
        <v>13001</v>
      </c>
      <c r="H66" s="166">
        <v>13237</v>
      </c>
      <c r="I66" s="166">
        <v>14067</v>
      </c>
      <c r="J66" s="166">
        <v>14947</v>
      </c>
      <c r="K66" s="166">
        <v>15247</v>
      </c>
      <c r="L66" s="166">
        <v>15099</v>
      </c>
      <c r="M66" s="166">
        <v>15438</v>
      </c>
      <c r="N66" s="166">
        <v>15679</v>
      </c>
      <c r="O66" s="166">
        <v>15711</v>
      </c>
      <c r="P66" s="166">
        <v>15459.3</v>
      </c>
      <c r="Q66" s="166">
        <v>15143.6</v>
      </c>
      <c r="R66" s="165">
        <v>15993.355</v>
      </c>
      <c r="S66" s="251">
        <v>15870</v>
      </c>
      <c r="T66" s="251">
        <v>15221</v>
      </c>
      <c r="U66" s="251">
        <v>15739</v>
      </c>
      <c r="V66" s="251">
        <v>16642</v>
      </c>
      <c r="W66" s="251">
        <v>15243</v>
      </c>
      <c r="X66" s="251">
        <v>13161</v>
      </c>
      <c r="Y66" s="255">
        <v>13474.715489694365</v>
      </c>
      <c r="Z66" s="170"/>
    </row>
    <row r="67" spans="1:24" s="84" customFormat="1" ht="1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166"/>
      <c r="P67" s="166"/>
      <c r="Q67" s="166"/>
      <c r="R67" s="166"/>
      <c r="S67" s="166"/>
      <c r="T67" s="166"/>
      <c r="U67" s="166"/>
      <c r="V67" s="166"/>
      <c r="W67" s="166"/>
      <c r="X67" s="166"/>
    </row>
    <row r="68" spans="1:24" s="84" customFormat="1" ht="15">
      <c r="A68" s="96" t="s">
        <v>172</v>
      </c>
      <c r="B68" s="241" t="s">
        <v>199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166"/>
      <c r="P68" s="166"/>
      <c r="Q68" s="166"/>
      <c r="R68" s="166"/>
      <c r="S68" s="166"/>
      <c r="T68" s="166"/>
      <c r="U68" s="166"/>
      <c r="V68" s="166"/>
      <c r="W68" s="166"/>
      <c r="X68" s="166"/>
    </row>
    <row r="69" s="84" customFormat="1" ht="15"/>
    <row r="70" spans="2:25" s="84" customFormat="1" ht="15">
      <c r="B70" s="84" t="s">
        <v>173</v>
      </c>
      <c r="W70" s="132"/>
      <c r="Y70" s="132" t="s">
        <v>157</v>
      </c>
    </row>
    <row r="71" spans="3:25" s="84" customFormat="1" ht="15">
      <c r="C71" s="84" t="s">
        <v>174</v>
      </c>
      <c r="E71" s="171">
        <f aca="true" t="shared" si="2" ref="E71:N71">E55</f>
        <v>12309</v>
      </c>
      <c r="F71" s="171">
        <f t="shared" si="2"/>
        <v>11909</v>
      </c>
      <c r="G71" s="171">
        <f t="shared" si="2"/>
        <v>12121</v>
      </c>
      <c r="H71" s="171">
        <f t="shared" si="2"/>
        <v>12426</v>
      </c>
      <c r="I71" s="171">
        <f t="shared" si="2"/>
        <v>12995</v>
      </c>
      <c r="J71" s="171">
        <f t="shared" si="2"/>
        <v>13965</v>
      </c>
      <c r="K71" s="171">
        <f t="shared" si="2"/>
        <v>14163</v>
      </c>
      <c r="L71" s="171">
        <f t="shared" si="2"/>
        <v>14236</v>
      </c>
      <c r="M71" s="171">
        <f t="shared" si="2"/>
        <v>14856</v>
      </c>
      <c r="N71" s="171">
        <f t="shared" si="2"/>
        <v>14988</v>
      </c>
      <c r="O71" s="171">
        <f aca="true" t="shared" si="3" ref="O71:V71">O55</f>
        <v>14817</v>
      </c>
      <c r="P71" s="171">
        <f t="shared" si="3"/>
        <v>14425.2</v>
      </c>
      <c r="Q71" s="171">
        <f t="shared" si="3"/>
        <v>14169.6</v>
      </c>
      <c r="R71" s="171">
        <f t="shared" si="3"/>
        <v>14431.797</v>
      </c>
      <c r="S71" s="247">
        <f t="shared" si="3"/>
        <v>15195</v>
      </c>
      <c r="T71" s="172">
        <f t="shared" si="3"/>
        <v>13507</v>
      </c>
      <c r="U71" s="172">
        <f t="shared" si="3"/>
        <v>14233</v>
      </c>
      <c r="V71" s="172">
        <f t="shared" si="3"/>
        <v>15349</v>
      </c>
      <c r="W71" s="171">
        <f>W55</f>
        <v>13936</v>
      </c>
      <c r="X71" s="171">
        <f>X55</f>
        <v>12348</v>
      </c>
      <c r="Y71" s="171">
        <f>Y55</f>
        <v>12695.158688035437</v>
      </c>
    </row>
    <row r="72" spans="5:25" s="84" customFormat="1" ht="15"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45"/>
      <c r="X72" s="132"/>
      <c r="Y72" s="132" t="s">
        <v>196</v>
      </c>
    </row>
    <row r="73" spans="3:25" s="84" customFormat="1" ht="15">
      <c r="C73" s="84" t="s">
        <v>195</v>
      </c>
      <c r="E73" s="173">
        <f aca="true" t="shared" si="4" ref="E73:N73">100*E71/$S71</f>
        <v>81.00691016781836</v>
      </c>
      <c r="F73" s="173">
        <f t="shared" si="4"/>
        <v>78.3744652846331</v>
      </c>
      <c r="G73" s="173">
        <f t="shared" si="4"/>
        <v>79.76966107272129</v>
      </c>
      <c r="H73" s="173">
        <f t="shared" si="4"/>
        <v>81.77690029615005</v>
      </c>
      <c r="I73" s="173">
        <f t="shared" si="4"/>
        <v>85.52155314248108</v>
      </c>
      <c r="J73" s="173">
        <f t="shared" si="4"/>
        <v>91.90523198420533</v>
      </c>
      <c r="K73" s="173">
        <f t="shared" si="4"/>
        <v>93.20829220138204</v>
      </c>
      <c r="L73" s="173">
        <f t="shared" si="4"/>
        <v>93.68871339256334</v>
      </c>
      <c r="M73" s="173">
        <f t="shared" si="4"/>
        <v>97.76900296150049</v>
      </c>
      <c r="N73" s="173">
        <f t="shared" si="4"/>
        <v>98.63770977295162</v>
      </c>
      <c r="O73" s="173">
        <f>100*O71/$S71</f>
        <v>97.51233958538992</v>
      </c>
      <c r="P73" s="173">
        <f aca="true" t="shared" si="5" ref="P73:Y73">100*P71/$S71</f>
        <v>94.93385982230997</v>
      </c>
      <c r="Q73" s="173">
        <f t="shared" si="5"/>
        <v>93.2517275419546</v>
      </c>
      <c r="R73" s="173">
        <f t="shared" si="5"/>
        <v>94.9772754195459</v>
      </c>
      <c r="S73" s="245">
        <f t="shared" si="5"/>
        <v>100</v>
      </c>
      <c r="T73" s="173">
        <f t="shared" si="5"/>
        <v>88.89108259295821</v>
      </c>
      <c r="U73" s="173">
        <f t="shared" si="5"/>
        <v>93.66897005593945</v>
      </c>
      <c r="V73" s="173">
        <f t="shared" si="5"/>
        <v>101.01349128002633</v>
      </c>
      <c r="W73" s="173">
        <f t="shared" si="5"/>
        <v>91.7143797301744</v>
      </c>
      <c r="X73" s="173">
        <f t="shared" si="5"/>
        <v>81.26357354392893</v>
      </c>
      <c r="Y73" s="173">
        <f t="shared" si="5"/>
        <v>83.54826382385941</v>
      </c>
    </row>
    <row r="74" spans="22:31" s="84" customFormat="1" ht="15">
      <c r="V74" s="95"/>
      <c r="Z74" s="135"/>
      <c r="AA74" s="135"/>
      <c r="AB74" s="135"/>
      <c r="AC74" s="135"/>
      <c r="AD74" s="135"/>
      <c r="AE74" s="135"/>
    </row>
    <row r="75" spans="2:31" s="84" customFormat="1" ht="18">
      <c r="B75" s="84" t="s">
        <v>198</v>
      </c>
      <c r="V75" s="145"/>
      <c r="W75" s="132"/>
      <c r="Z75" s="135"/>
      <c r="AA75" s="135"/>
      <c r="AB75" s="135"/>
      <c r="AC75" s="135"/>
      <c r="AD75" s="135"/>
      <c r="AE75" s="135"/>
    </row>
    <row r="76" spans="3:31" s="84" customFormat="1" ht="1.5" customHeight="1">
      <c r="C76" s="266" t="s">
        <v>208</v>
      </c>
      <c r="D76" s="266"/>
      <c r="E76" s="267">
        <v>83.7</v>
      </c>
      <c r="F76" s="267">
        <v>83.7</v>
      </c>
      <c r="G76" s="267">
        <v>83.7</v>
      </c>
      <c r="H76" s="267">
        <v>83.7</v>
      </c>
      <c r="I76" s="267">
        <v>83.7</v>
      </c>
      <c r="J76" s="267">
        <v>83.7</v>
      </c>
      <c r="K76" s="267">
        <v>83.7</v>
      </c>
      <c r="L76" s="267">
        <v>83.7</v>
      </c>
      <c r="M76" s="267">
        <v>83.7</v>
      </c>
      <c r="N76" s="267">
        <v>83.7</v>
      </c>
      <c r="O76" s="267">
        <v>83.7</v>
      </c>
      <c r="P76" s="267">
        <v>86.1</v>
      </c>
      <c r="Q76" s="267">
        <v>86.5</v>
      </c>
      <c r="R76" s="267">
        <v>88.4</v>
      </c>
      <c r="S76" s="268">
        <v>92.1</v>
      </c>
      <c r="T76" s="267">
        <v>93.3</v>
      </c>
      <c r="U76" s="267">
        <v>97.1</v>
      </c>
      <c r="V76" s="267">
        <v>100</v>
      </c>
      <c r="W76" s="267">
        <v>99.5</v>
      </c>
      <c r="X76" s="267">
        <v>95.1</v>
      </c>
      <c r="Y76" s="267">
        <v>95.9</v>
      </c>
      <c r="Z76" s="274" t="s">
        <v>219</v>
      </c>
      <c r="AA76" s="135"/>
      <c r="AB76" s="135"/>
      <c r="AC76" s="135"/>
      <c r="AD76" s="135"/>
      <c r="AE76" s="135"/>
    </row>
    <row r="77" spans="3:31" s="84" customFormat="1" ht="15">
      <c r="C77" s="270" t="s">
        <v>209</v>
      </c>
      <c r="D77" s="270"/>
      <c r="E77" s="271">
        <f aca="true" t="shared" si="6" ref="E77:N77">E76/$S$76*100</f>
        <v>90.87947882736157</v>
      </c>
      <c r="F77" s="271">
        <f t="shared" si="6"/>
        <v>90.87947882736157</v>
      </c>
      <c r="G77" s="271">
        <f t="shared" si="6"/>
        <v>90.87947882736157</v>
      </c>
      <c r="H77" s="271">
        <f t="shared" si="6"/>
        <v>90.87947882736157</v>
      </c>
      <c r="I77" s="271">
        <f t="shared" si="6"/>
        <v>90.87947882736157</v>
      </c>
      <c r="J77" s="271">
        <f t="shared" si="6"/>
        <v>90.87947882736157</v>
      </c>
      <c r="K77" s="271">
        <f t="shared" si="6"/>
        <v>90.87947882736157</v>
      </c>
      <c r="L77" s="271">
        <f t="shared" si="6"/>
        <v>90.87947882736157</v>
      </c>
      <c r="M77" s="271">
        <f t="shared" si="6"/>
        <v>90.87947882736157</v>
      </c>
      <c r="N77" s="271">
        <f t="shared" si="6"/>
        <v>90.87947882736157</v>
      </c>
      <c r="O77" s="271">
        <f>O76/$S$76*100</f>
        <v>90.87947882736157</v>
      </c>
      <c r="P77" s="271">
        <f aca="true" t="shared" si="7" ref="P77:Y77">P76/$S$76*100</f>
        <v>93.48534201954396</v>
      </c>
      <c r="Q77" s="271">
        <f t="shared" si="7"/>
        <v>93.91965255157439</v>
      </c>
      <c r="R77" s="271">
        <f t="shared" si="7"/>
        <v>95.98262757871879</v>
      </c>
      <c r="S77" s="271">
        <f t="shared" si="7"/>
        <v>100</v>
      </c>
      <c r="T77" s="271">
        <f t="shared" si="7"/>
        <v>101.30293159609121</v>
      </c>
      <c r="U77" s="271">
        <f t="shared" si="7"/>
        <v>105.42888165038002</v>
      </c>
      <c r="V77" s="271">
        <f t="shared" si="7"/>
        <v>108.57763300760044</v>
      </c>
      <c r="W77" s="271">
        <f t="shared" si="7"/>
        <v>108.03474484256243</v>
      </c>
      <c r="X77" s="271">
        <f t="shared" si="7"/>
        <v>103.25732899022802</v>
      </c>
      <c r="Y77" s="271">
        <f t="shared" si="7"/>
        <v>104.12595005428882</v>
      </c>
      <c r="Z77" s="135"/>
      <c r="AA77" s="135"/>
      <c r="AB77" s="135"/>
      <c r="AC77" s="135"/>
      <c r="AD77" s="135"/>
      <c r="AE77" s="135"/>
    </row>
    <row r="78" spans="22:31" s="84" customFormat="1" ht="15">
      <c r="V78" s="95"/>
      <c r="Z78" s="135"/>
      <c r="AA78" s="135"/>
      <c r="AB78" s="135"/>
      <c r="AC78" s="135"/>
      <c r="AD78" s="135"/>
      <c r="AE78" s="135"/>
    </row>
    <row r="79" spans="2:22" s="84" customFormat="1" ht="15">
      <c r="B79" s="84" t="s">
        <v>175</v>
      </c>
      <c r="T79" s="95"/>
      <c r="V79" s="95"/>
    </row>
    <row r="80" spans="3:25" s="84" customFormat="1" ht="15">
      <c r="C80" s="84" t="s">
        <v>195</v>
      </c>
      <c r="E80" s="174">
        <f aca="true" t="shared" si="8" ref="E80:N80">100*E73/E77</f>
        <v>89.13663591942736</v>
      </c>
      <c r="F80" s="174">
        <f t="shared" si="8"/>
        <v>86.24000301929162</v>
      </c>
      <c r="G80" s="174">
        <f t="shared" si="8"/>
        <v>87.77521845636358</v>
      </c>
      <c r="H80" s="174">
        <f t="shared" si="8"/>
        <v>89.98390104271706</v>
      </c>
      <c r="I80" s="174">
        <f t="shared" si="8"/>
        <v>94.10436134316018</v>
      </c>
      <c r="J80" s="174">
        <f t="shared" si="8"/>
        <v>101.12869612598938</v>
      </c>
      <c r="K80" s="174">
        <f t="shared" si="8"/>
        <v>102.56252941155657</v>
      </c>
      <c r="L80" s="174">
        <f t="shared" si="8"/>
        <v>103.09116491583136</v>
      </c>
      <c r="M80" s="174">
        <f t="shared" si="8"/>
        <v>107.58094591104175</v>
      </c>
      <c r="N80" s="174">
        <f t="shared" si="8"/>
        <v>108.53683476808655</v>
      </c>
      <c r="O80" s="174">
        <f aca="true" t="shared" si="9" ref="O80:X80">100*O73/O77</f>
        <v>107.29852420327852</v>
      </c>
      <c r="P80" s="174">
        <f t="shared" si="9"/>
        <v>101.5494598099274</v>
      </c>
      <c r="Q80" s="174">
        <f t="shared" si="9"/>
        <v>99.28883360247418</v>
      </c>
      <c r="R80" s="269">
        <f t="shared" si="9"/>
        <v>98.95256862149523</v>
      </c>
      <c r="S80" s="174">
        <f t="shared" si="9"/>
        <v>100</v>
      </c>
      <c r="T80" s="174">
        <f t="shared" si="9"/>
        <v>87.74778892616774</v>
      </c>
      <c r="U80" s="174">
        <f t="shared" si="9"/>
        <v>88.84564513029892</v>
      </c>
      <c r="V80" s="174">
        <f t="shared" si="9"/>
        <v>93.03342546890426</v>
      </c>
      <c r="W80" s="174">
        <f t="shared" si="9"/>
        <v>84.89341078541771</v>
      </c>
      <c r="X80" s="174">
        <f t="shared" si="9"/>
        <v>78.70005387377343</v>
      </c>
      <c r="Y80" s="174">
        <f>100*Y73/Y77</f>
        <v>80.23769653991086</v>
      </c>
    </row>
    <row r="81" spans="1:25" s="84" customFormat="1" ht="15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</row>
    <row r="82" ht="4.5" customHeight="1"/>
    <row r="83" spans="1:16" s="82" customFormat="1" ht="12.75">
      <c r="A83" s="128" t="s">
        <v>230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</row>
    <row r="84" spans="1:18" s="82" customFormat="1" ht="12.75">
      <c r="A84" s="82" t="s">
        <v>205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</row>
    <row r="85" spans="1:2" ht="15">
      <c r="A85" s="83"/>
      <c r="B85" s="97"/>
    </row>
    <row r="86" s="82" customFormat="1" ht="12.75">
      <c r="A86" s="238" t="s">
        <v>207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  <headerFooter alignWithMargins="0">
    <oddHeader>&amp;R&amp;"Arial,Bold"&amp;18ROAD FREIGHT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3" width="2.8515625" style="0" customWidth="1"/>
    <col min="4" max="4" width="25.7109375" style="0" customWidth="1"/>
    <col min="5" max="5" width="5.140625" style="0" customWidth="1"/>
    <col min="6" max="6" width="14.140625" style="0" customWidth="1"/>
    <col min="7" max="7" width="2.57421875" style="0" customWidth="1"/>
    <col min="8" max="8" width="16.8515625" style="0" customWidth="1"/>
    <col min="9" max="9" width="1.7109375" style="0" customWidth="1"/>
    <col min="10" max="10" width="14.28125" style="0" customWidth="1"/>
    <col min="11" max="11" width="1.57421875" style="0" customWidth="1"/>
    <col min="12" max="12" width="18.421875" style="0" customWidth="1"/>
    <col min="13" max="13" width="8.00390625" style="0" customWidth="1"/>
    <col min="16" max="16" width="11.00390625" style="0" customWidth="1"/>
  </cols>
  <sheetData>
    <row r="1" spans="1:14" s="17" customFormat="1" ht="15.75">
      <c r="A1" s="199" t="s">
        <v>212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8"/>
      <c r="N1" s="18"/>
    </row>
    <row r="2" spans="1:14" s="17" customFormat="1" ht="17.25" customHeight="1">
      <c r="A2" s="329" t="s">
        <v>221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18"/>
      <c r="N2" s="18"/>
    </row>
    <row r="3" spans="1:14" s="26" customFormat="1" ht="13.5" customHeight="1">
      <c r="A3" s="114"/>
      <c r="B3" s="27"/>
      <c r="C3" s="27"/>
      <c r="D3" s="99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2" s="17" customFormat="1" ht="15.75">
      <c r="A4" s="176"/>
      <c r="B4" s="176"/>
      <c r="C4" s="176"/>
      <c r="D4" s="176"/>
      <c r="E4" s="176"/>
      <c r="F4" s="177" t="s">
        <v>19</v>
      </c>
      <c r="G4" s="177"/>
      <c r="H4" s="177" t="s">
        <v>20</v>
      </c>
      <c r="I4" s="178"/>
      <c r="J4" s="177" t="s">
        <v>19</v>
      </c>
      <c r="K4" s="177"/>
      <c r="L4" s="185" t="s">
        <v>20</v>
      </c>
    </row>
    <row r="5" spans="1:12" s="17" customFormat="1" ht="15.75">
      <c r="A5" s="180"/>
      <c r="B5" s="180"/>
      <c r="C5" s="180"/>
      <c r="D5" s="180"/>
      <c r="E5" s="180"/>
      <c r="F5" s="181" t="s">
        <v>4</v>
      </c>
      <c r="G5" s="181"/>
      <c r="H5" s="181" t="s">
        <v>4</v>
      </c>
      <c r="I5" s="182"/>
      <c r="J5" s="181" t="s">
        <v>4</v>
      </c>
      <c r="K5" s="181"/>
      <c r="L5" s="186" t="s">
        <v>4</v>
      </c>
    </row>
    <row r="6" spans="6:14" ht="12.75">
      <c r="F6" s="9" t="s">
        <v>21</v>
      </c>
      <c r="G6" s="8"/>
      <c r="H6" s="8"/>
      <c r="I6" s="106"/>
      <c r="J6" s="9" t="s">
        <v>192</v>
      </c>
      <c r="K6" s="8"/>
      <c r="L6" s="8"/>
      <c r="N6" s="1"/>
    </row>
    <row r="7" spans="1:9" s="84" customFormat="1" ht="15.75">
      <c r="A7" s="188" t="s">
        <v>22</v>
      </c>
      <c r="B7" s="86"/>
      <c r="C7" s="86"/>
      <c r="I7" s="189"/>
    </row>
    <row r="8" spans="2:12" s="84" customFormat="1" ht="15">
      <c r="B8" s="87"/>
      <c r="C8" s="87"/>
      <c r="F8" s="135"/>
      <c r="G8" s="135"/>
      <c r="H8" s="135"/>
      <c r="I8" s="190"/>
      <c r="J8" s="135"/>
      <c r="K8" s="135"/>
      <c r="L8" s="135"/>
    </row>
    <row r="9" spans="3:12" s="84" customFormat="1" ht="15">
      <c r="C9" s="84" t="s">
        <v>6</v>
      </c>
      <c r="F9" s="135"/>
      <c r="G9" s="135"/>
      <c r="H9" s="135"/>
      <c r="I9" s="190"/>
      <c r="J9" s="135"/>
      <c r="K9" s="135"/>
      <c r="L9" s="135"/>
    </row>
    <row r="10" spans="4:12" s="84" customFormat="1" ht="15">
      <c r="D10" s="191" t="s">
        <v>133</v>
      </c>
      <c r="F10" s="192">
        <v>2845.468173400519</v>
      </c>
      <c r="G10" s="192"/>
      <c r="H10" s="192">
        <v>2635.3008568139753</v>
      </c>
      <c r="I10" s="252"/>
      <c r="J10" s="192">
        <v>638.429784078134</v>
      </c>
      <c r="K10" s="192"/>
      <c r="L10" s="192">
        <v>579.913276535395</v>
      </c>
    </row>
    <row r="11" spans="4:12" s="84" customFormat="1" ht="15">
      <c r="D11" s="84" t="s">
        <v>23</v>
      </c>
      <c r="F11" s="192">
        <v>7749.098968418096</v>
      </c>
      <c r="G11" s="192"/>
      <c r="H11" s="192">
        <v>6140.409338552497</v>
      </c>
      <c r="I11" s="252"/>
      <c r="J11" s="192">
        <v>2098.2411632627277</v>
      </c>
      <c r="K11" s="192"/>
      <c r="L11" s="192">
        <v>1611.3335281861264</v>
      </c>
    </row>
    <row r="12" spans="4:17" s="84" customFormat="1" ht="15">
      <c r="D12" s="191" t="s">
        <v>134</v>
      </c>
      <c r="F12" s="192">
        <v>2824.2260292914857</v>
      </c>
      <c r="G12" s="192"/>
      <c r="H12" s="192">
        <v>1979.5034140047346</v>
      </c>
      <c r="I12" s="252"/>
      <c r="J12" s="192">
        <v>1034.3120799087742</v>
      </c>
      <c r="K12" s="192"/>
      <c r="L12" s="192">
        <v>742.7942976526217</v>
      </c>
      <c r="Q12" s="135"/>
    </row>
    <row r="13" spans="4:17" s="84" customFormat="1" ht="15">
      <c r="D13" s="191" t="s">
        <v>24</v>
      </c>
      <c r="F13" s="192">
        <v>1405.2850400066934</v>
      </c>
      <c r="G13" s="192"/>
      <c r="H13" s="192">
        <v>1001.7292753568623</v>
      </c>
      <c r="I13" s="252"/>
      <c r="J13" s="192">
        <v>656.7754953063602</v>
      </c>
      <c r="K13" s="192"/>
      <c r="L13" s="192">
        <v>507.8475200951328</v>
      </c>
      <c r="Q13" s="135"/>
    </row>
    <row r="14" spans="4:17" s="84" customFormat="1" ht="15">
      <c r="D14" s="191" t="s">
        <v>25</v>
      </c>
      <c r="F14" s="192">
        <v>945.9635548793436</v>
      </c>
      <c r="G14" s="192"/>
      <c r="H14" s="192">
        <v>812.116454778119</v>
      </c>
      <c r="I14" s="252"/>
      <c r="J14" s="192">
        <v>440.4035468108787</v>
      </c>
      <c r="K14" s="192"/>
      <c r="L14" s="192">
        <v>409.433873479336</v>
      </c>
      <c r="Q14" s="135"/>
    </row>
    <row r="15" spans="4:12" s="84" customFormat="1" ht="15">
      <c r="D15" s="191" t="s">
        <v>145</v>
      </c>
      <c r="F15" s="192">
        <v>781.2127209288799</v>
      </c>
      <c r="G15" s="192"/>
      <c r="H15" s="192">
        <v>652.1892400796324</v>
      </c>
      <c r="I15" s="252"/>
      <c r="J15" s="192">
        <v>499.59464043515356</v>
      </c>
      <c r="K15" s="192"/>
      <c r="L15" s="192">
        <v>414.4580419484889</v>
      </c>
    </row>
    <row r="16" spans="4:12" s="84" customFormat="1" ht="15">
      <c r="D16" s="191" t="s">
        <v>135</v>
      </c>
      <c r="F16" s="192" t="s">
        <v>206</v>
      </c>
      <c r="G16" s="192"/>
      <c r="H16" s="192" t="s">
        <v>206</v>
      </c>
      <c r="I16" s="252"/>
      <c r="J16" s="192" t="s">
        <v>206</v>
      </c>
      <c r="K16" s="192"/>
      <c r="L16" s="192" t="s">
        <v>206</v>
      </c>
    </row>
    <row r="17" spans="4:12" s="84" customFormat="1" ht="15">
      <c r="D17" s="191" t="s">
        <v>136</v>
      </c>
      <c r="F17" s="192" t="s">
        <v>206</v>
      </c>
      <c r="G17" s="192"/>
      <c r="H17" s="192">
        <v>294.33538539711685</v>
      </c>
      <c r="I17" s="252"/>
      <c r="J17" s="192" t="s">
        <v>206</v>
      </c>
      <c r="K17" s="192"/>
      <c r="L17" s="192">
        <v>198.0700675050112</v>
      </c>
    </row>
    <row r="18" spans="4:12" s="84" customFormat="1" ht="15">
      <c r="D18" s="191" t="s">
        <v>26</v>
      </c>
      <c r="F18" s="192">
        <v>463.9396244619633</v>
      </c>
      <c r="G18" s="192"/>
      <c r="H18" s="192" t="s">
        <v>206</v>
      </c>
      <c r="I18" s="252"/>
      <c r="J18" s="192">
        <v>306.3539842476324</v>
      </c>
      <c r="K18" s="192"/>
      <c r="L18" s="192" t="s">
        <v>206</v>
      </c>
    </row>
    <row r="19" spans="4:12" s="84" customFormat="1" ht="15">
      <c r="D19" s="85" t="s">
        <v>27</v>
      </c>
      <c r="F19" s="192">
        <v>17330.312325144343</v>
      </c>
      <c r="G19" s="192"/>
      <c r="H19" s="192">
        <v>13873.887504081995</v>
      </c>
      <c r="I19" s="252"/>
      <c r="J19" s="192">
        <v>5888.286932869485</v>
      </c>
      <c r="K19" s="192"/>
      <c r="L19" s="192">
        <v>4708.331240768632</v>
      </c>
    </row>
    <row r="20" spans="3:12" s="84" customFormat="1" ht="15">
      <c r="C20" s="84" t="s">
        <v>7</v>
      </c>
      <c r="F20" s="192">
        <v>414.78056663352834</v>
      </c>
      <c r="G20" s="192"/>
      <c r="H20" s="192">
        <v>770.6069664354926</v>
      </c>
      <c r="I20" s="252"/>
      <c r="J20" s="192">
        <v>212.38279252533434</v>
      </c>
      <c r="K20" s="192"/>
      <c r="L20" s="192">
        <v>351.4267004403001</v>
      </c>
    </row>
    <row r="21" spans="3:12" s="84" customFormat="1" ht="15">
      <c r="C21" s="84" t="s">
        <v>8</v>
      </c>
      <c r="F21" s="192">
        <v>180.67111604983026</v>
      </c>
      <c r="G21" s="192"/>
      <c r="H21" s="192">
        <v>117.44544794618774</v>
      </c>
      <c r="I21" s="252"/>
      <c r="J21" s="192">
        <v>31.54139948132697</v>
      </c>
      <c r="K21" s="192"/>
      <c r="L21" s="192">
        <v>17.623743516949986</v>
      </c>
    </row>
    <row r="22" spans="1:13" s="84" customFormat="1" ht="19.5" customHeight="1">
      <c r="A22" s="149"/>
      <c r="B22" s="149"/>
      <c r="C22" s="149" t="s">
        <v>9</v>
      </c>
      <c r="D22" s="149"/>
      <c r="E22" s="149"/>
      <c r="F22" s="193">
        <v>17925.7640078277</v>
      </c>
      <c r="G22" s="193"/>
      <c r="H22" s="193">
        <v>14761.939918463677</v>
      </c>
      <c r="I22" s="253"/>
      <c r="J22" s="193">
        <v>6132.211124876147</v>
      </c>
      <c r="K22" s="193"/>
      <c r="L22" s="193">
        <v>5077.381684725881</v>
      </c>
      <c r="M22" s="95"/>
    </row>
    <row r="23" ht="4.5" customHeight="1"/>
    <row r="24" ht="12.75" customHeight="1">
      <c r="A24" s="82" t="s">
        <v>205</v>
      </c>
    </row>
    <row r="26" spans="1:13" s="17" customFormat="1" ht="19.5" customHeight="1">
      <c r="A26" s="118" t="s">
        <v>213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6" s="17" customFormat="1" ht="15.75">
      <c r="A27" s="36" t="s">
        <v>220</v>
      </c>
      <c r="B27" s="18"/>
      <c r="C27" s="18"/>
      <c r="D27" s="19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17" customFormat="1" ht="15.75">
      <c r="A28" s="176"/>
      <c r="B28" s="176"/>
      <c r="C28" s="176"/>
      <c r="D28" s="176"/>
      <c r="E28" s="176"/>
      <c r="F28" s="177" t="s">
        <v>28</v>
      </c>
      <c r="G28" s="177"/>
      <c r="H28" s="177" t="s">
        <v>28</v>
      </c>
      <c r="I28" s="177"/>
      <c r="J28" s="177" t="s">
        <v>28</v>
      </c>
      <c r="K28" s="179"/>
      <c r="L28" s="57"/>
      <c r="M28" s="57"/>
      <c r="N28" s="57"/>
      <c r="O28" s="57"/>
      <c r="P28" s="57"/>
    </row>
    <row r="29" spans="1:16" s="17" customFormat="1" ht="15.75">
      <c r="A29" s="18"/>
      <c r="B29" s="18"/>
      <c r="C29" s="18"/>
      <c r="D29" s="18"/>
      <c r="E29" s="18"/>
      <c r="F29" s="111" t="s">
        <v>29</v>
      </c>
      <c r="G29" s="111"/>
      <c r="H29" s="111" t="s">
        <v>30</v>
      </c>
      <c r="I29" s="111"/>
      <c r="J29" s="111" t="s">
        <v>31</v>
      </c>
      <c r="K29" s="29"/>
      <c r="L29" s="57"/>
      <c r="M29" s="57"/>
      <c r="N29" s="57"/>
      <c r="O29" s="57"/>
      <c r="P29" s="57"/>
    </row>
    <row r="30" spans="1:16" s="17" customFormat="1" ht="15.75">
      <c r="A30" s="18"/>
      <c r="B30" s="18"/>
      <c r="C30" s="18"/>
      <c r="D30" s="18"/>
      <c r="E30" s="18"/>
      <c r="F30" s="111" t="s">
        <v>32</v>
      </c>
      <c r="G30" s="111"/>
      <c r="H30" s="111" t="s">
        <v>4</v>
      </c>
      <c r="I30" s="111"/>
      <c r="J30" s="111" t="s">
        <v>4</v>
      </c>
      <c r="K30" s="29"/>
      <c r="L30" s="57"/>
      <c r="M30" s="57"/>
      <c r="N30" s="57"/>
      <c r="O30" s="57"/>
      <c r="P30" s="57"/>
    </row>
    <row r="31" spans="1:16" s="17" customFormat="1" ht="15.75">
      <c r="A31" s="18"/>
      <c r="B31" s="18"/>
      <c r="C31" s="18"/>
      <c r="D31" s="18"/>
      <c r="E31" s="18"/>
      <c r="F31" s="42"/>
      <c r="G31" s="42"/>
      <c r="H31" s="111" t="s">
        <v>33</v>
      </c>
      <c r="I31" s="111"/>
      <c r="J31" s="112" t="s">
        <v>34</v>
      </c>
      <c r="K31" s="29"/>
      <c r="L31" s="42"/>
      <c r="M31" s="42"/>
      <c r="N31" s="111"/>
      <c r="O31" s="111"/>
      <c r="P31" s="112"/>
    </row>
    <row r="32" spans="1:16" s="17" customFormat="1" ht="15.75">
      <c r="A32" s="180"/>
      <c r="B32" s="180"/>
      <c r="C32" s="180"/>
      <c r="D32" s="180"/>
      <c r="E32" s="180"/>
      <c r="F32" s="187"/>
      <c r="G32" s="187"/>
      <c r="H32" s="181" t="s">
        <v>35</v>
      </c>
      <c r="I32" s="181"/>
      <c r="J32" s="181" t="s">
        <v>35</v>
      </c>
      <c r="K32" s="183"/>
      <c r="L32" s="42"/>
      <c r="M32" s="42"/>
      <c r="N32" s="111"/>
      <c r="O32" s="111"/>
      <c r="P32" s="111"/>
    </row>
    <row r="33" spans="11:16" ht="12.75">
      <c r="K33" s="7" t="s">
        <v>21</v>
      </c>
      <c r="L33" s="14"/>
      <c r="M33" s="4"/>
      <c r="N33" s="4"/>
      <c r="O33" s="113"/>
      <c r="P33" s="24"/>
    </row>
    <row r="34" spans="1:16" ht="17.25" customHeight="1">
      <c r="A34" s="84" t="s">
        <v>36</v>
      </c>
      <c r="B34" s="84"/>
      <c r="C34" s="84"/>
      <c r="D34" s="84"/>
      <c r="F34" s="259">
        <v>13065.402708580637</v>
      </c>
      <c r="G34" s="254"/>
      <c r="H34" s="259">
        <v>1753.6578504620052</v>
      </c>
      <c r="I34" s="254"/>
      <c r="J34" s="259">
        <v>2564.4288388029704</v>
      </c>
      <c r="K34" s="110"/>
      <c r="L34" s="109"/>
      <c r="M34" s="110"/>
      <c r="N34" s="109"/>
      <c r="O34" s="110"/>
      <c r="P34" s="109"/>
    </row>
    <row r="35" spans="1:16" ht="15">
      <c r="A35" s="84" t="s">
        <v>37</v>
      </c>
      <c r="B35" s="84"/>
      <c r="C35" s="84"/>
      <c r="D35" s="84"/>
      <c r="F35" s="259">
        <v>21789.471626206963</v>
      </c>
      <c r="G35" s="254"/>
      <c r="H35" s="259">
        <v>659.2477401968955</v>
      </c>
      <c r="I35" s="254"/>
      <c r="J35" s="259">
        <v>1052.1604298843038</v>
      </c>
      <c r="K35" s="110"/>
      <c r="L35" s="109"/>
      <c r="M35" s="110"/>
      <c r="N35" s="109"/>
      <c r="O35" s="110"/>
      <c r="P35" s="109"/>
    </row>
    <row r="36" spans="1:16" ht="15">
      <c r="A36" s="84" t="s">
        <v>38</v>
      </c>
      <c r="B36" s="84"/>
      <c r="C36" s="84"/>
      <c r="D36" s="84"/>
      <c r="F36" s="259">
        <v>3080.7180055354265</v>
      </c>
      <c r="G36" s="254"/>
      <c r="H36" s="259" t="s">
        <v>206</v>
      </c>
      <c r="I36" s="254"/>
      <c r="J36" s="259" t="s">
        <v>206</v>
      </c>
      <c r="K36" s="110"/>
      <c r="L36" s="109"/>
      <c r="M36" s="110"/>
      <c r="N36" s="109"/>
      <c r="O36" s="110"/>
      <c r="P36" s="109"/>
    </row>
    <row r="37" spans="1:16" ht="15">
      <c r="A37" s="84" t="s">
        <v>39</v>
      </c>
      <c r="B37" s="85"/>
      <c r="C37" s="84"/>
      <c r="D37" s="84"/>
      <c r="F37" s="259">
        <v>10237.512345811088</v>
      </c>
      <c r="G37" s="254"/>
      <c r="H37" s="259">
        <v>6034.170328668719</v>
      </c>
      <c r="I37" s="254"/>
      <c r="J37" s="259">
        <v>3343.813448773116</v>
      </c>
      <c r="K37" s="110"/>
      <c r="L37" s="109"/>
      <c r="M37" s="110"/>
      <c r="N37" s="109"/>
      <c r="O37" s="110"/>
      <c r="P37" s="109"/>
    </row>
    <row r="38" spans="1:16" ht="15">
      <c r="A38" s="84" t="s">
        <v>40</v>
      </c>
      <c r="B38" s="84"/>
      <c r="C38" s="84"/>
      <c r="D38" s="84"/>
      <c r="F38" s="259">
        <v>486.8106082698908</v>
      </c>
      <c r="G38" s="254"/>
      <c r="H38" s="259">
        <v>249.17631327972072</v>
      </c>
      <c r="I38" s="254"/>
      <c r="J38" s="259" t="s">
        <v>206</v>
      </c>
      <c r="K38" s="110"/>
      <c r="L38" s="109"/>
      <c r="M38" s="110"/>
      <c r="N38" s="109"/>
      <c r="O38" s="110"/>
      <c r="P38" s="109"/>
    </row>
    <row r="39" spans="1:16" ht="15">
      <c r="A39" s="84" t="s">
        <v>41</v>
      </c>
      <c r="B39" s="84"/>
      <c r="C39" s="84"/>
      <c r="D39" s="84"/>
      <c r="F39" s="259">
        <v>878.6639923933785</v>
      </c>
      <c r="G39" s="254"/>
      <c r="H39" s="259">
        <v>721.192509913872</v>
      </c>
      <c r="I39" s="254"/>
      <c r="J39" s="259">
        <v>605.6888061586151</v>
      </c>
      <c r="K39" s="110"/>
      <c r="L39" s="109"/>
      <c r="M39" s="110"/>
      <c r="N39" s="109"/>
      <c r="O39" s="110"/>
      <c r="P39" s="109"/>
    </row>
    <row r="40" spans="1:16" ht="15">
      <c r="A40" s="84" t="s">
        <v>42</v>
      </c>
      <c r="B40" s="84"/>
      <c r="C40" s="84"/>
      <c r="D40" s="84"/>
      <c r="F40" s="259">
        <v>34984.02871542593</v>
      </c>
      <c r="G40" s="254"/>
      <c r="H40" s="259" t="s">
        <v>206</v>
      </c>
      <c r="I40" s="254"/>
      <c r="J40" s="259" t="s">
        <v>206</v>
      </c>
      <c r="K40" s="110"/>
      <c r="L40" s="109"/>
      <c r="M40" s="110"/>
      <c r="N40" s="109"/>
      <c r="O40" s="110"/>
      <c r="P40" s="109"/>
    </row>
    <row r="41" spans="1:16" ht="15">
      <c r="A41" s="84" t="s">
        <v>43</v>
      </c>
      <c r="B41" s="84"/>
      <c r="C41" s="84"/>
      <c r="D41" s="84"/>
      <c r="F41" s="259">
        <v>756.2459707538621</v>
      </c>
      <c r="G41" s="254"/>
      <c r="H41" s="259">
        <v>2355.837310381777</v>
      </c>
      <c r="I41" s="254"/>
      <c r="J41" s="259">
        <v>987.7789029476203</v>
      </c>
      <c r="K41" s="110"/>
      <c r="L41" s="109"/>
      <c r="M41" s="110"/>
      <c r="N41" s="109"/>
      <c r="O41" s="110"/>
      <c r="P41" s="109"/>
    </row>
    <row r="42" spans="1:16" ht="15">
      <c r="A42" s="84" t="s">
        <v>44</v>
      </c>
      <c r="B42" s="84"/>
      <c r="C42" s="84"/>
      <c r="D42" s="84"/>
      <c r="F42" s="259">
        <v>3636.2899111941056</v>
      </c>
      <c r="G42" s="254"/>
      <c r="H42" s="259">
        <v>4874.291457877255</v>
      </c>
      <c r="I42" s="254"/>
      <c r="J42" s="259">
        <v>3422.0353507472737</v>
      </c>
      <c r="K42" s="110"/>
      <c r="L42" s="109"/>
      <c r="M42" s="110"/>
      <c r="N42" s="109"/>
      <c r="O42" s="110"/>
      <c r="P42" s="109"/>
    </row>
    <row r="43" spans="1:16" ht="15">
      <c r="A43" s="194" t="s">
        <v>189</v>
      </c>
      <c r="B43" s="84"/>
      <c r="C43" s="84"/>
      <c r="D43" s="84"/>
      <c r="F43" s="259">
        <v>4984.032391614979</v>
      </c>
      <c r="G43" s="254"/>
      <c r="H43" s="259" t="s">
        <v>206</v>
      </c>
      <c r="I43" s="254"/>
      <c r="J43" s="259" t="s">
        <v>206</v>
      </c>
      <c r="K43" s="110"/>
      <c r="L43" s="109"/>
      <c r="M43" s="110"/>
      <c r="N43" s="109"/>
      <c r="O43" s="110"/>
      <c r="P43" s="109"/>
    </row>
    <row r="44" spans="1:16" ht="15">
      <c r="A44" s="195" t="s">
        <v>146</v>
      </c>
      <c r="B44" s="135"/>
      <c r="C44" s="135"/>
      <c r="D44" s="135"/>
      <c r="E44" s="15"/>
      <c r="F44" s="259">
        <v>1023.6909725266264</v>
      </c>
      <c r="G44" s="254"/>
      <c r="H44" s="259" t="s">
        <v>206</v>
      </c>
      <c r="I44" s="254"/>
      <c r="J44" s="259">
        <v>1424.582508952788</v>
      </c>
      <c r="K44" s="110"/>
      <c r="L44" s="109"/>
      <c r="M44" s="110"/>
      <c r="N44" s="109"/>
      <c r="O44" s="110"/>
      <c r="P44" s="109"/>
    </row>
    <row r="45" spans="1:16" ht="13.5" customHeight="1">
      <c r="A45" s="194" t="s">
        <v>151</v>
      </c>
      <c r="B45" s="84"/>
      <c r="C45" s="84"/>
      <c r="D45" s="84"/>
      <c r="F45" s="259">
        <v>21858.350236510985</v>
      </c>
      <c r="G45" s="254"/>
      <c r="H45" s="259" t="s">
        <v>206</v>
      </c>
      <c r="I45" s="254"/>
      <c r="J45" s="259">
        <v>822.9957944453762</v>
      </c>
      <c r="K45" s="110"/>
      <c r="L45" s="109"/>
      <c r="M45" s="110"/>
      <c r="N45" s="109"/>
      <c r="O45" s="110"/>
      <c r="P45" s="109"/>
    </row>
    <row r="46" spans="1:16" s="61" customFormat="1" ht="20.25" customHeight="1">
      <c r="A46" s="196" t="s">
        <v>144</v>
      </c>
      <c r="B46" s="154"/>
      <c r="C46" s="154"/>
      <c r="D46" s="154"/>
      <c r="E46" s="68"/>
      <c r="F46" s="259">
        <v>116781.21748482388</v>
      </c>
      <c r="G46" s="254"/>
      <c r="H46" s="259">
        <v>17925.764007827704</v>
      </c>
      <c r="I46" s="254"/>
      <c r="J46" s="259">
        <v>14761.939918463688</v>
      </c>
      <c r="K46" s="110"/>
      <c r="L46" s="109"/>
      <c r="M46" s="110"/>
      <c r="N46" s="109"/>
      <c r="O46" s="110"/>
      <c r="P46" s="109"/>
    </row>
    <row r="47" spans="1:16" s="61" customFormat="1" ht="21" customHeight="1">
      <c r="A47" s="196"/>
      <c r="B47" s="154"/>
      <c r="C47" s="154"/>
      <c r="D47" s="154"/>
      <c r="E47" s="68"/>
      <c r="F47" s="255"/>
      <c r="G47" s="256"/>
      <c r="H47" s="255"/>
      <c r="I47" s="256"/>
      <c r="J47" s="257"/>
      <c r="K47" s="7" t="s">
        <v>192</v>
      </c>
      <c r="L47" s="109"/>
      <c r="M47" s="110"/>
      <c r="N47" s="109"/>
      <c r="O47" s="110"/>
      <c r="P47" s="109"/>
    </row>
    <row r="48" spans="1:11" ht="19.5" customHeight="1">
      <c r="A48" s="84" t="s">
        <v>36</v>
      </c>
      <c r="B48" s="84"/>
      <c r="C48" s="84"/>
      <c r="D48" s="84"/>
      <c r="F48" s="259">
        <v>1096.6547523687582</v>
      </c>
      <c r="G48" s="254"/>
      <c r="H48" s="259">
        <v>548.9894719736291</v>
      </c>
      <c r="I48" s="254"/>
      <c r="J48" s="259">
        <v>1044.3878378103823</v>
      </c>
      <c r="K48" t="s">
        <v>171</v>
      </c>
    </row>
    <row r="49" spans="1:10" ht="15">
      <c r="A49" s="84" t="s">
        <v>37</v>
      </c>
      <c r="B49" s="84"/>
      <c r="C49" s="84"/>
      <c r="D49" s="84"/>
      <c r="F49" s="259">
        <v>1793.7122567905826</v>
      </c>
      <c r="G49" s="254"/>
      <c r="H49" s="259">
        <v>219.5457878250275</v>
      </c>
      <c r="I49" s="254"/>
      <c r="J49" s="259">
        <v>354.12497114686806</v>
      </c>
    </row>
    <row r="50" spans="1:10" ht="15">
      <c r="A50" s="84" t="s">
        <v>38</v>
      </c>
      <c r="B50" s="84"/>
      <c r="C50" s="84"/>
      <c r="D50" s="84"/>
      <c r="F50" s="259">
        <v>191.45868066464027</v>
      </c>
      <c r="G50" s="254"/>
      <c r="H50" s="259" t="s">
        <v>206</v>
      </c>
      <c r="I50" s="254"/>
      <c r="J50" s="259" t="s">
        <v>206</v>
      </c>
    </row>
    <row r="51" spans="1:10" ht="15">
      <c r="A51" s="84" t="s">
        <v>39</v>
      </c>
      <c r="B51" s="85"/>
      <c r="C51" s="84"/>
      <c r="D51" s="84"/>
      <c r="F51" s="259">
        <v>722.8021965542815</v>
      </c>
      <c r="G51" s="254"/>
      <c r="H51" s="259">
        <v>2062.5412341873703</v>
      </c>
      <c r="I51" s="254"/>
      <c r="J51" s="259">
        <v>1177.633953515068</v>
      </c>
    </row>
    <row r="52" spans="1:14" ht="15">
      <c r="A52" s="84" t="s">
        <v>40</v>
      </c>
      <c r="B52" s="84"/>
      <c r="C52" s="84"/>
      <c r="D52" s="84"/>
      <c r="F52" s="259">
        <v>22.86325822077496</v>
      </c>
      <c r="G52" s="254"/>
      <c r="H52" s="259">
        <v>78.99288286359906</v>
      </c>
      <c r="I52" s="254"/>
      <c r="J52" s="259" t="s">
        <v>206</v>
      </c>
      <c r="N52" s="4"/>
    </row>
    <row r="53" spans="1:14" ht="15">
      <c r="A53" s="84" t="s">
        <v>41</v>
      </c>
      <c r="B53" s="84"/>
      <c r="C53" s="84"/>
      <c r="D53" s="84"/>
      <c r="F53" s="259">
        <v>81.72243439727052</v>
      </c>
      <c r="G53" s="254"/>
      <c r="H53" s="259">
        <v>282.37382840642476</v>
      </c>
      <c r="I53" s="254"/>
      <c r="J53" s="259">
        <v>207.07673466125743</v>
      </c>
      <c r="N53" s="4"/>
    </row>
    <row r="54" spans="1:10" ht="15">
      <c r="A54" s="84" t="s">
        <v>42</v>
      </c>
      <c r="B54" s="84"/>
      <c r="C54" s="84"/>
      <c r="D54" s="84"/>
      <c r="F54" s="259">
        <v>1259.0565841687496</v>
      </c>
      <c r="G54" s="254"/>
      <c r="H54" s="259" t="s">
        <v>206</v>
      </c>
      <c r="I54" s="254"/>
      <c r="J54" s="259" t="s">
        <v>206</v>
      </c>
    </row>
    <row r="55" spans="1:10" ht="15">
      <c r="A55" s="84" t="s">
        <v>43</v>
      </c>
      <c r="B55" s="84"/>
      <c r="C55" s="84"/>
      <c r="D55" s="84"/>
      <c r="F55" s="259">
        <v>45.58499522649611</v>
      </c>
      <c r="G55" s="254"/>
      <c r="H55" s="259">
        <v>743.772930471628</v>
      </c>
      <c r="I55" s="254"/>
      <c r="J55" s="259">
        <v>242.11637784022358</v>
      </c>
    </row>
    <row r="56" spans="1:10" ht="15">
      <c r="A56" s="84" t="s">
        <v>44</v>
      </c>
      <c r="B56" s="84"/>
      <c r="C56" s="84"/>
      <c r="D56" s="84"/>
      <c r="F56" s="259">
        <v>289.4204503599149</v>
      </c>
      <c r="G56" s="254"/>
      <c r="H56" s="259">
        <v>1732.297820004634</v>
      </c>
      <c r="I56" s="254"/>
      <c r="J56" s="259">
        <v>1234.292498141676</v>
      </c>
    </row>
    <row r="57" spans="1:10" ht="15">
      <c r="A57" s="194" t="s">
        <v>189</v>
      </c>
      <c r="B57" s="84"/>
      <c r="C57" s="84"/>
      <c r="D57" s="84"/>
      <c r="F57" s="259">
        <v>277.8287193044525</v>
      </c>
      <c r="G57" s="254"/>
      <c r="H57" s="259" t="s">
        <v>206</v>
      </c>
      <c r="I57" s="254"/>
      <c r="J57" s="259" t="s">
        <v>206</v>
      </c>
    </row>
    <row r="58" spans="1:10" ht="15">
      <c r="A58" s="195" t="s">
        <v>146</v>
      </c>
      <c r="B58" s="135"/>
      <c r="C58" s="135"/>
      <c r="D58" s="135"/>
      <c r="F58" s="259">
        <v>93.74666217876572</v>
      </c>
      <c r="G58" s="254"/>
      <c r="H58" s="259" t="s">
        <v>206</v>
      </c>
      <c r="I58" s="254"/>
      <c r="J58" s="259">
        <v>361.41259104709394</v>
      </c>
    </row>
    <row r="59" spans="1:10" ht="15">
      <c r="A59" s="194" t="s">
        <v>151</v>
      </c>
      <c r="B59" s="84"/>
      <c r="C59" s="84"/>
      <c r="D59" s="84"/>
      <c r="F59" s="259">
        <v>1297.9917024612441</v>
      </c>
      <c r="G59" s="254"/>
      <c r="H59" s="259" t="s">
        <v>206</v>
      </c>
      <c r="I59" s="254"/>
      <c r="J59" s="259">
        <v>245.37974001562947</v>
      </c>
    </row>
    <row r="60" spans="1:13" ht="20.25" customHeight="1">
      <c r="A60" s="197" t="s">
        <v>144</v>
      </c>
      <c r="B60" s="160"/>
      <c r="C60" s="160"/>
      <c r="D60" s="160"/>
      <c r="E60" s="184"/>
      <c r="F60" s="260">
        <v>7172.842692695932</v>
      </c>
      <c r="G60" s="258"/>
      <c r="H60" s="260">
        <v>6132.211124876148</v>
      </c>
      <c r="I60" s="258"/>
      <c r="J60" s="260">
        <v>5077.381684725883</v>
      </c>
      <c r="K60" s="184"/>
      <c r="L60" s="4"/>
      <c r="M60" s="4"/>
    </row>
    <row r="61" ht="6.75" customHeight="1"/>
    <row r="62" ht="12.75">
      <c r="A62" s="82" t="s">
        <v>205</v>
      </c>
    </row>
  </sheetData>
  <sheetProtection/>
  <mergeCells count="1">
    <mergeCell ref="A2:L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4" r:id="rId1"/>
  <headerFooter alignWithMargins="0">
    <oddHeader>&amp;R&amp;"Arial,Bold"&amp;14ROAD FREIGHT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3.57421875" style="0" customWidth="1"/>
    <col min="2" max="2" width="12.57421875" style="0" customWidth="1"/>
    <col min="3" max="3" width="12.7109375" style="0" customWidth="1"/>
    <col min="4" max="4" width="12.57421875" style="0" customWidth="1"/>
    <col min="5" max="5" width="13.28125" style="0" customWidth="1"/>
    <col min="6" max="8" width="12.57421875" style="0" customWidth="1"/>
  </cols>
  <sheetData>
    <row r="1" s="26" customFormat="1" ht="18">
      <c r="A1" s="34" t="s">
        <v>160</v>
      </c>
    </row>
    <row r="2" spans="1:14" s="26" customFormat="1" ht="19.5" customHeight="1" thickBot="1">
      <c r="A2" s="35" t="s">
        <v>143</v>
      </c>
      <c r="B2" s="25"/>
      <c r="C2" s="25"/>
      <c r="D2" s="25"/>
      <c r="E2" s="25"/>
      <c r="F2" s="25"/>
      <c r="G2" s="25"/>
      <c r="H2" s="25"/>
      <c r="N2" s="27"/>
    </row>
    <row r="3" spans="1:26" s="17" customFormat="1" ht="21" customHeight="1">
      <c r="A3" s="18"/>
      <c r="B3" s="330" t="s">
        <v>69</v>
      </c>
      <c r="C3" s="330"/>
      <c r="D3" s="330"/>
      <c r="E3" s="330"/>
      <c r="F3" s="330"/>
      <c r="G3" s="330"/>
      <c r="H3" s="330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2:26" s="17" customFormat="1" ht="15.75">
      <c r="B4" s="42" t="s">
        <v>71</v>
      </c>
      <c r="C4" s="42" t="s">
        <v>72</v>
      </c>
      <c r="D4" s="57" t="s">
        <v>153</v>
      </c>
      <c r="E4" s="42" t="s">
        <v>74</v>
      </c>
      <c r="F4" s="42" t="s">
        <v>75</v>
      </c>
      <c r="G4" s="42" t="s">
        <v>76</v>
      </c>
      <c r="H4" s="42" t="s">
        <v>77</v>
      </c>
      <c r="I4" s="31"/>
      <c r="J4" s="31"/>
      <c r="K4" s="31"/>
      <c r="L4" s="31"/>
      <c r="M4" s="31"/>
      <c r="N4" s="31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17" customFormat="1" ht="16.5" thickBot="1">
      <c r="A5" s="16"/>
      <c r="B5" s="33"/>
      <c r="C5" s="33"/>
      <c r="D5" s="28" t="s">
        <v>109</v>
      </c>
      <c r="E5" s="33"/>
      <c r="F5" s="33"/>
      <c r="G5" s="33"/>
      <c r="H5" s="33"/>
      <c r="I5" s="31"/>
      <c r="J5" s="31"/>
      <c r="K5" s="31"/>
      <c r="L5" s="31"/>
      <c r="M5" s="31"/>
      <c r="N5" s="31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6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60" t="s">
        <v>85</v>
      </c>
      <c r="B7" s="4"/>
      <c r="C7" s="4"/>
      <c r="D7" s="4"/>
      <c r="E7" s="4"/>
      <c r="F7" s="4"/>
      <c r="G7" s="4"/>
      <c r="H7" s="23" t="s">
        <v>86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8.25" customHeight="1">
      <c r="A8" s="1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8" ht="12.75">
      <c r="A9" s="4" t="s">
        <v>71</v>
      </c>
      <c r="B9" s="41">
        <f>average!B6</f>
        <v>1486</v>
      </c>
      <c r="C9" s="41">
        <f>average!C6</f>
        <v>18.2</v>
      </c>
      <c r="D9" s="41">
        <f>average!D6</f>
        <v>50.2</v>
      </c>
      <c r="E9" s="41">
        <f>average!E6</f>
        <v>41.4</v>
      </c>
      <c r="F9" s="41">
        <f>average!F6</f>
        <v>14.8</v>
      </c>
      <c r="G9" s="41">
        <f>average!G6</f>
        <v>12.8</v>
      </c>
      <c r="H9" s="41">
        <f>average!H6</f>
        <v>0</v>
      </c>
    </row>
    <row r="10" spans="1:8" ht="12.75">
      <c r="A10" s="4" t="s">
        <v>72</v>
      </c>
      <c r="B10" s="41">
        <f>average!B7</f>
        <v>119.6</v>
      </c>
      <c r="C10" s="41">
        <f>average!C7</f>
        <v>4982.2</v>
      </c>
      <c r="D10" s="41">
        <f>average!D7</f>
        <v>272.8</v>
      </c>
      <c r="E10" s="41">
        <f>average!E7</f>
        <v>658.6</v>
      </c>
      <c r="F10" s="41">
        <f>average!F7</f>
        <v>481.6</v>
      </c>
      <c r="G10" s="41">
        <f>average!G7</f>
        <v>163.6</v>
      </c>
      <c r="H10" s="41">
        <f>average!H7</f>
        <v>2.8</v>
      </c>
    </row>
    <row r="11" spans="1:8" ht="12.75">
      <c r="A11" s="4" t="s">
        <v>152</v>
      </c>
      <c r="B11" s="41">
        <f>average!B8</f>
        <v>28.2</v>
      </c>
      <c r="C11" s="41">
        <f>average!C8</f>
        <v>151.6</v>
      </c>
      <c r="D11" s="41">
        <f>average!D8</f>
        <v>4715.6</v>
      </c>
      <c r="E11" s="41">
        <f>average!E8</f>
        <v>57</v>
      </c>
      <c r="F11" s="41">
        <f>average!F8</f>
        <v>30.2</v>
      </c>
      <c r="G11" s="41">
        <f>average!G8</f>
        <v>6.2</v>
      </c>
      <c r="H11" s="41">
        <f>average!H8</f>
        <v>0.2</v>
      </c>
    </row>
    <row r="12" spans="1:8" ht="12.75">
      <c r="A12" s="4" t="s">
        <v>74</v>
      </c>
      <c r="B12" s="41">
        <f>average!B9</f>
        <v>39.8</v>
      </c>
      <c r="C12" s="41">
        <f>average!C9</f>
        <v>852.4</v>
      </c>
      <c r="D12" s="41">
        <f>average!D9</f>
        <v>19.6</v>
      </c>
      <c r="E12" s="41">
        <f>average!E9</f>
        <v>6050.6</v>
      </c>
      <c r="F12" s="41">
        <f>average!F9</f>
        <v>165.2</v>
      </c>
      <c r="G12" s="41">
        <f>average!G9</f>
        <v>63.8</v>
      </c>
      <c r="H12" s="41">
        <f>average!H9</f>
        <v>0</v>
      </c>
    </row>
    <row r="13" spans="1:8" ht="12.75">
      <c r="A13" s="4" t="s">
        <v>75</v>
      </c>
      <c r="B13" s="41">
        <f>average!B10</f>
        <v>22.6</v>
      </c>
      <c r="C13" s="41">
        <f>average!C10</f>
        <v>461.2</v>
      </c>
      <c r="D13" s="41">
        <f>average!D10</f>
        <v>21.2</v>
      </c>
      <c r="E13" s="41">
        <f>average!E10</f>
        <v>142</v>
      </c>
      <c r="F13" s="41">
        <f>average!F10</f>
        <v>15348.8</v>
      </c>
      <c r="G13" s="41">
        <f>average!G10</f>
        <v>513.2</v>
      </c>
      <c r="H13" s="41">
        <f>average!H10</f>
        <v>5.6</v>
      </c>
    </row>
    <row r="14" spans="1:8" ht="12.75">
      <c r="A14" s="4" t="s">
        <v>76</v>
      </c>
      <c r="B14" s="41">
        <f>average!B11</f>
        <v>13.8</v>
      </c>
      <c r="C14" s="41">
        <f>average!C11</f>
        <v>210.4</v>
      </c>
      <c r="D14" s="41">
        <f>average!D11</f>
        <v>20.2</v>
      </c>
      <c r="E14" s="41">
        <f>average!E11</f>
        <v>21.8</v>
      </c>
      <c r="F14" s="41">
        <f>average!F11</f>
        <v>526.8</v>
      </c>
      <c r="G14" s="41">
        <f>average!G11</f>
        <v>5547.6</v>
      </c>
      <c r="H14" s="41">
        <f>average!H11</f>
        <v>27</v>
      </c>
    </row>
    <row r="15" spans="1:8" ht="12.75">
      <c r="A15" s="4" t="s">
        <v>77</v>
      </c>
      <c r="B15" s="41">
        <f>average!B12</f>
        <v>0</v>
      </c>
      <c r="C15" s="58">
        <f>average!C12</f>
        <v>0.6</v>
      </c>
      <c r="D15" s="58">
        <f>average!D12</f>
        <v>0</v>
      </c>
      <c r="E15" s="58">
        <f>average!E12</f>
        <v>0</v>
      </c>
      <c r="F15" s="58">
        <f>average!F12</f>
        <v>2.6</v>
      </c>
      <c r="G15" s="58">
        <f>average!G12</f>
        <v>6.4</v>
      </c>
      <c r="H15" s="58">
        <f>average!H12</f>
        <v>1434.8</v>
      </c>
    </row>
    <row r="16" spans="1:8" ht="12.75">
      <c r="A16" s="4" t="s">
        <v>78</v>
      </c>
      <c r="B16" s="41">
        <f>average!B13</f>
        <v>326.8</v>
      </c>
      <c r="C16" s="41">
        <f>average!C13</f>
        <v>1031.2</v>
      </c>
      <c r="D16" s="41">
        <f>average!D13</f>
        <v>131.8</v>
      </c>
      <c r="E16" s="41">
        <f>average!E13</f>
        <v>666</v>
      </c>
      <c r="F16" s="41">
        <f>average!F13</f>
        <v>409.4</v>
      </c>
      <c r="G16" s="41">
        <f>average!G13</f>
        <v>181</v>
      </c>
      <c r="H16" s="41">
        <f>average!H13</f>
        <v>1.2</v>
      </c>
    </row>
    <row r="17" spans="1:8" ht="12.75">
      <c r="A17" s="4" t="s">
        <v>79</v>
      </c>
      <c r="B17" s="41">
        <f>average!B14</f>
        <v>120.6</v>
      </c>
      <c r="C17" s="41">
        <f>average!C14</f>
        <v>1960.2</v>
      </c>
      <c r="D17" s="41">
        <f>average!D14</f>
        <v>722.4</v>
      </c>
      <c r="E17" s="41">
        <f>average!E14</f>
        <v>1205.4</v>
      </c>
      <c r="F17" s="41">
        <f>average!F14</f>
        <v>942.8</v>
      </c>
      <c r="G17" s="41">
        <f>average!G14</f>
        <v>576.2</v>
      </c>
      <c r="H17" s="41">
        <f>average!H14</f>
        <v>16</v>
      </c>
    </row>
    <row r="18" spans="1:8" ht="12.75">
      <c r="A18" s="4" t="s">
        <v>80</v>
      </c>
      <c r="B18" s="41">
        <f>average!B15</f>
        <v>44</v>
      </c>
      <c r="C18" s="41">
        <f>average!C15</f>
        <v>438.2</v>
      </c>
      <c r="D18" s="41">
        <f>average!D15</f>
        <v>88.6</v>
      </c>
      <c r="E18" s="41">
        <f>average!E15</f>
        <v>658.8</v>
      </c>
      <c r="F18" s="41">
        <f>average!F15</f>
        <v>1002.4</v>
      </c>
      <c r="G18" s="41">
        <f>average!G15</f>
        <v>214.2</v>
      </c>
      <c r="H18" s="41">
        <f>average!H15</f>
        <v>6.6</v>
      </c>
    </row>
    <row r="19" spans="1:8" ht="12.75">
      <c r="A19" s="4" t="s">
        <v>81</v>
      </c>
      <c r="B19" s="41">
        <f>average!B16</f>
        <v>2201.4</v>
      </c>
      <c r="C19" s="41">
        <f>average!C16</f>
        <v>10106.2</v>
      </c>
      <c r="D19" s="41">
        <f>average!D16</f>
        <v>6042.4</v>
      </c>
      <c r="E19" s="41">
        <f>average!E16</f>
        <v>9501.6</v>
      </c>
      <c r="F19" s="41">
        <f>average!F16</f>
        <v>18924.6</v>
      </c>
      <c r="G19" s="41">
        <f>average!G16</f>
        <v>7285</v>
      </c>
      <c r="H19" s="41">
        <f>average!H16</f>
        <v>1494.2</v>
      </c>
    </row>
    <row r="20" spans="1:8" ht="12.75">
      <c r="A20" s="4"/>
      <c r="B20" s="41"/>
      <c r="C20" s="41"/>
      <c r="D20" s="41"/>
      <c r="E20" s="41"/>
      <c r="F20" s="41"/>
      <c r="G20" s="41"/>
      <c r="H20" s="41"/>
    </row>
    <row r="21" spans="1:8" ht="12.75">
      <c r="A21" s="4" t="s">
        <v>5</v>
      </c>
      <c r="B21" s="41">
        <f>average!B17</f>
        <v>660.6</v>
      </c>
      <c r="C21" s="41">
        <f>average!C17</f>
        <v>1487</v>
      </c>
      <c r="D21" s="41">
        <f>average!D17</f>
        <v>2532.6</v>
      </c>
      <c r="E21" s="41">
        <f>average!E17</f>
        <v>969.4</v>
      </c>
      <c r="F21" s="41">
        <f>average!F17</f>
        <v>939.6</v>
      </c>
      <c r="G21" s="41">
        <f>average!G17</f>
        <v>290</v>
      </c>
      <c r="H21" s="41">
        <f>average!H17</f>
        <v>6.4</v>
      </c>
    </row>
    <row r="22" spans="1:8" ht="12.75">
      <c r="A22" s="4"/>
      <c r="B22" s="41"/>
      <c r="C22" s="41"/>
      <c r="D22" s="41"/>
      <c r="E22" s="41"/>
      <c r="F22" s="41"/>
      <c r="G22" s="41"/>
      <c r="H22" s="41"/>
    </row>
    <row r="23" spans="1:8" ht="13.5" thickBot="1">
      <c r="A23" s="13" t="s">
        <v>83</v>
      </c>
      <c r="B23" s="56">
        <f>average!B18</f>
        <v>2862</v>
      </c>
      <c r="C23" s="56">
        <f>average!C18</f>
        <v>11592.6</v>
      </c>
      <c r="D23" s="56">
        <f>average!D18</f>
        <v>8575.4</v>
      </c>
      <c r="E23" s="56">
        <f>average!E18</f>
        <v>10471.4</v>
      </c>
      <c r="F23" s="56">
        <f>average!F18</f>
        <v>19864.2</v>
      </c>
      <c r="G23" s="56">
        <f>average!G18</f>
        <v>7574.6</v>
      </c>
      <c r="H23" s="56">
        <f>average!H18</f>
        <v>1500.4</v>
      </c>
    </row>
    <row r="26" spans="1:3" ht="12.75">
      <c r="A26" s="4"/>
      <c r="C26" s="6"/>
    </row>
    <row r="27" ht="12.75">
      <c r="A27" s="4"/>
    </row>
    <row r="28" ht="18">
      <c r="A28" s="27" t="s">
        <v>162</v>
      </c>
    </row>
    <row r="29" spans="1:7" ht="13.5" thickBot="1">
      <c r="A29" s="13"/>
      <c r="B29" s="13"/>
      <c r="C29" s="13"/>
      <c r="D29" s="13"/>
      <c r="E29" s="13"/>
      <c r="F29" s="13"/>
      <c r="G29" s="13"/>
    </row>
    <row r="30" spans="1:8" s="17" customFormat="1" ht="15.75">
      <c r="A30" s="18"/>
      <c r="B30" s="331" t="s">
        <v>142</v>
      </c>
      <c r="C30" s="331"/>
      <c r="D30" s="331"/>
      <c r="E30" s="331"/>
      <c r="F30" s="331"/>
      <c r="G30" s="30"/>
      <c r="H30" s="30"/>
    </row>
    <row r="31" spans="2:7" s="17" customFormat="1" ht="15.75">
      <c r="B31" s="42" t="s">
        <v>78</v>
      </c>
      <c r="C31" s="42" t="s">
        <v>79</v>
      </c>
      <c r="D31" s="42" t="s">
        <v>80</v>
      </c>
      <c r="E31" s="42" t="s">
        <v>81</v>
      </c>
      <c r="F31" s="42" t="s">
        <v>82</v>
      </c>
      <c r="G31" s="42" t="s">
        <v>83</v>
      </c>
    </row>
    <row r="32" spans="1:7" s="17" customFormat="1" ht="16.5" thickBot="1">
      <c r="A32" s="32"/>
      <c r="B32" s="33"/>
      <c r="C32" s="33"/>
      <c r="D32" s="33"/>
      <c r="E32" s="33"/>
      <c r="F32" s="28" t="s">
        <v>84</v>
      </c>
      <c r="G32" s="33"/>
    </row>
    <row r="33" spans="2:7" ht="6" customHeight="1">
      <c r="B33" s="4"/>
      <c r="C33" s="4"/>
      <c r="D33" s="4"/>
      <c r="E33" s="4"/>
      <c r="F33" s="4"/>
      <c r="G33" s="4"/>
    </row>
    <row r="34" spans="1:7" ht="15.75">
      <c r="A34" s="60" t="s">
        <v>85</v>
      </c>
      <c r="B34" s="4"/>
      <c r="C34" s="4"/>
      <c r="D34" s="4"/>
      <c r="E34" s="4"/>
      <c r="G34" s="24" t="s">
        <v>86</v>
      </c>
    </row>
    <row r="36" spans="1:7" ht="12.75">
      <c r="A36" s="4" t="s">
        <v>71</v>
      </c>
      <c r="B36" s="41">
        <f>average!I6</f>
        <v>654.8</v>
      </c>
      <c r="C36" s="41">
        <f>average!J6</f>
        <v>202.4</v>
      </c>
      <c r="D36" s="41">
        <f>average!K6</f>
        <v>30.6</v>
      </c>
      <c r="E36" s="41">
        <f>average!L6</f>
        <v>2511.2</v>
      </c>
      <c r="F36" s="41">
        <f>average!M6</f>
        <v>831.8</v>
      </c>
      <c r="G36" s="41">
        <f>average!N6</f>
        <v>3343.4</v>
      </c>
    </row>
    <row r="37" spans="1:7" ht="12.75">
      <c r="A37" s="4" t="s">
        <v>72</v>
      </c>
      <c r="B37" s="41">
        <f>average!I7</f>
        <v>1100.6</v>
      </c>
      <c r="C37" s="41">
        <f>average!J7</f>
        <v>3698.4</v>
      </c>
      <c r="D37" s="41">
        <f>average!K7</f>
        <v>512</v>
      </c>
      <c r="E37" s="41">
        <f>average!L7</f>
        <v>11992.2</v>
      </c>
      <c r="F37" s="41">
        <f>average!M7</f>
        <v>1463.8</v>
      </c>
      <c r="G37" s="41">
        <f>average!N7</f>
        <v>13456</v>
      </c>
    </row>
    <row r="38" spans="1:7" ht="12.75">
      <c r="A38" s="4" t="s">
        <v>152</v>
      </c>
      <c r="B38" s="41">
        <f>average!I8</f>
        <v>119.2</v>
      </c>
      <c r="C38" s="41">
        <f>average!J8</f>
        <v>746.8</v>
      </c>
      <c r="D38" s="41">
        <f>average!K8</f>
        <v>32.8</v>
      </c>
      <c r="E38" s="41">
        <f>average!L8</f>
        <v>5887.8</v>
      </c>
      <c r="F38" s="41">
        <f>average!M8</f>
        <v>1856.8</v>
      </c>
      <c r="G38" s="41">
        <f>average!N8</f>
        <v>7745</v>
      </c>
    </row>
    <row r="39" spans="1:7" ht="12.75">
      <c r="A39" s="4" t="s">
        <v>74</v>
      </c>
      <c r="B39" s="41">
        <f>average!I9</f>
        <v>548.6</v>
      </c>
      <c r="C39" s="41">
        <f>average!J9</f>
        <v>936.6</v>
      </c>
      <c r="D39" s="41">
        <f>average!K9</f>
        <v>678.4</v>
      </c>
      <c r="E39" s="41">
        <f>average!L9</f>
        <v>9355</v>
      </c>
      <c r="F39" s="41">
        <f>average!M9</f>
        <v>748.8</v>
      </c>
      <c r="G39" s="41">
        <f>average!N9</f>
        <v>10104</v>
      </c>
    </row>
    <row r="40" spans="1:7" ht="12.75">
      <c r="A40" s="4" t="s">
        <v>75</v>
      </c>
      <c r="B40" s="41">
        <f>average!I10</f>
        <v>180.2</v>
      </c>
      <c r="C40" s="41">
        <f>average!J10</f>
        <v>631.2</v>
      </c>
      <c r="D40" s="41">
        <f>average!K10</f>
        <v>690.2</v>
      </c>
      <c r="E40" s="41">
        <f>average!L10</f>
        <v>18016.2</v>
      </c>
      <c r="F40" s="41">
        <f>average!M10</f>
        <v>1058</v>
      </c>
      <c r="G40" s="41">
        <f>average!N10</f>
        <v>19077.6</v>
      </c>
    </row>
    <row r="41" spans="1:7" ht="12.75">
      <c r="A41" s="4" t="s">
        <v>76</v>
      </c>
      <c r="B41" s="41">
        <f>average!I11</f>
        <v>81.2</v>
      </c>
      <c r="C41" s="41">
        <f>average!J11</f>
        <v>317.6</v>
      </c>
      <c r="D41" s="41">
        <f>average!K11</f>
        <v>146.6</v>
      </c>
      <c r="E41" s="41">
        <f>average!L11</f>
        <v>6913</v>
      </c>
      <c r="F41" s="41">
        <f>average!M11</f>
        <v>255.6</v>
      </c>
      <c r="G41" s="41">
        <f>average!N11</f>
        <v>7168.4</v>
      </c>
    </row>
    <row r="42" spans="1:7" ht="12.75">
      <c r="A42" s="4" t="s">
        <v>77</v>
      </c>
      <c r="B42" s="58">
        <f>average!I12</f>
        <v>0</v>
      </c>
      <c r="C42" s="41">
        <f>average!J12</f>
        <v>9.4</v>
      </c>
      <c r="D42" s="58">
        <f>average!K12</f>
        <v>0</v>
      </c>
      <c r="E42" s="41">
        <f>average!L12</f>
        <v>1453.8</v>
      </c>
      <c r="F42" s="41">
        <f>average!M12</f>
        <v>6.8</v>
      </c>
      <c r="G42" s="41">
        <f>average!N12</f>
        <v>1460.6</v>
      </c>
    </row>
    <row r="43" spans="1:7" ht="12.75">
      <c r="A43" s="4" t="s">
        <v>78</v>
      </c>
      <c r="B43" s="41">
        <f>average!I13</f>
        <v>12011</v>
      </c>
      <c r="C43" s="41">
        <f>average!J13</f>
        <v>2027.2</v>
      </c>
      <c r="D43" s="41">
        <f>average!K13</f>
        <v>639.2</v>
      </c>
      <c r="E43" s="41">
        <f>average!L13</f>
        <v>17424.8</v>
      </c>
      <c r="F43" s="41">
        <f>average!M13</f>
        <v>1793</v>
      </c>
      <c r="G43" s="41">
        <f>average!N13</f>
        <v>19217.4</v>
      </c>
    </row>
    <row r="44" spans="1:7" ht="12.75">
      <c r="A44" s="4" t="s">
        <v>79</v>
      </c>
      <c r="B44" s="41">
        <f>average!I14</f>
        <v>2759.6</v>
      </c>
      <c r="C44" s="41">
        <f>average!J14</f>
        <v>48587.2</v>
      </c>
      <c r="D44" s="41">
        <f>average!K14</f>
        <v>728</v>
      </c>
      <c r="E44" s="41">
        <f>average!L14</f>
        <v>57618.4</v>
      </c>
      <c r="F44" s="41">
        <f>average!M14</f>
        <v>6539.2</v>
      </c>
      <c r="G44" s="41">
        <f>average!N14</f>
        <v>64158.2</v>
      </c>
    </row>
    <row r="45" spans="1:7" ht="12.75">
      <c r="A45" s="4" t="s">
        <v>80</v>
      </c>
      <c r="B45" s="41">
        <f>average!I15</f>
        <v>447.6</v>
      </c>
      <c r="C45" s="41">
        <f>average!J15</f>
        <v>875.6</v>
      </c>
      <c r="D45" s="41">
        <f>average!K15</f>
        <v>6703</v>
      </c>
      <c r="E45" s="41">
        <f>average!L15</f>
        <v>10479</v>
      </c>
      <c r="F45" s="41">
        <f>average!M15</f>
        <v>955</v>
      </c>
      <c r="G45" s="41">
        <f>average!N15</f>
        <v>11434</v>
      </c>
    </row>
    <row r="46" spans="1:7" ht="12.75">
      <c r="A46" s="4" t="s">
        <v>81</v>
      </c>
      <c r="B46" s="41">
        <f>average!I16</f>
        <v>17902.8</v>
      </c>
      <c r="C46" s="41">
        <f>average!J16</f>
        <v>58032.4</v>
      </c>
      <c r="D46" s="41">
        <f>average!K16</f>
        <v>10160.8</v>
      </c>
      <c r="E46" s="41">
        <f>average!L16</f>
        <v>141651.4</v>
      </c>
      <c r="F46" s="41">
        <f>average!M16</f>
        <v>15508.84</v>
      </c>
      <c r="G46" s="41">
        <f>average!N16</f>
        <v>157164.63999999998</v>
      </c>
    </row>
    <row r="47" spans="1:7" ht="12.75">
      <c r="A47" s="4"/>
      <c r="B47" s="41"/>
      <c r="C47" s="41"/>
      <c r="D47" s="41"/>
      <c r="E47" s="41"/>
      <c r="F47" s="41"/>
      <c r="G47" s="41"/>
    </row>
    <row r="48" spans="1:8" ht="12.75">
      <c r="A48" s="4" t="s">
        <v>5</v>
      </c>
      <c r="B48" s="41">
        <f>average!I17</f>
        <v>2658</v>
      </c>
      <c r="C48" s="41">
        <f>average!J17</f>
        <v>9120.6</v>
      </c>
      <c r="D48" s="41">
        <f>average!K17</f>
        <v>989.4</v>
      </c>
      <c r="E48" s="41">
        <f>average!L17</f>
        <v>19653.6</v>
      </c>
      <c r="F48" s="58" t="s">
        <v>154</v>
      </c>
      <c r="G48" s="58" t="s">
        <v>154</v>
      </c>
      <c r="H48" s="58"/>
    </row>
    <row r="49" spans="1:7" ht="12.75">
      <c r="A49" s="4"/>
      <c r="B49" s="41"/>
      <c r="C49" s="41"/>
      <c r="D49" s="41"/>
      <c r="E49" s="41"/>
      <c r="F49" s="41"/>
      <c r="G49" s="41"/>
    </row>
    <row r="50" spans="1:7" ht="13.5" thickBot="1">
      <c r="A50" s="13" t="s">
        <v>83</v>
      </c>
      <c r="B50" s="56">
        <f>average!I18</f>
        <v>20561.8</v>
      </c>
      <c r="C50" s="56">
        <f>average!J18</f>
        <v>67152.4</v>
      </c>
      <c r="D50" s="56">
        <f>average!K18</f>
        <v>11151</v>
      </c>
      <c r="E50" s="56">
        <f>average!L18</f>
        <v>161305.8</v>
      </c>
      <c r="F50" s="59" t="s">
        <v>154</v>
      </c>
      <c r="G50" s="59" t="s">
        <v>154</v>
      </c>
    </row>
  </sheetData>
  <sheetProtection/>
  <mergeCells count="2">
    <mergeCell ref="B3:H3"/>
    <mergeCell ref="B30:F30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Header>&amp;L&amp;"Arial,Bold"&amp;16ROAD FREIGHT</oddHeader>
    <oddFooter>&amp;C&amp;14 59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8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34.28125" style="0" customWidth="1"/>
    <col min="3" max="3" width="8.7109375" style="0" customWidth="1"/>
    <col min="4" max="4" width="7.00390625" style="0" customWidth="1"/>
    <col min="5" max="5" width="4.57421875" style="0" customWidth="1"/>
    <col min="6" max="6" width="5.8515625" style="0" customWidth="1"/>
    <col min="7" max="7" width="7.57421875" style="0" customWidth="1"/>
    <col min="8" max="8" width="8.57421875" style="0" customWidth="1"/>
    <col min="9" max="9" width="4.421875" style="0" customWidth="1"/>
    <col min="10" max="10" width="16.421875" style="0" customWidth="1"/>
    <col min="11" max="11" width="4.28125" style="0" customWidth="1"/>
    <col min="12" max="12" width="2.8515625" style="0" customWidth="1"/>
    <col min="13" max="13" width="17.8515625" style="0" customWidth="1"/>
    <col min="14" max="14" width="2.140625" style="0" customWidth="1"/>
    <col min="15" max="15" width="15.00390625" style="0" customWidth="1"/>
    <col min="16" max="16" width="7.140625" style="0" customWidth="1"/>
    <col min="17" max="17" width="7.7109375" style="0" customWidth="1"/>
    <col min="18" max="18" width="11.7109375" style="0" customWidth="1"/>
    <col min="20" max="20" width="7.7109375" style="0" customWidth="1"/>
  </cols>
  <sheetData>
    <row r="1" spans="1:13" s="17" customFormat="1" ht="18">
      <c r="A1" s="242" t="s">
        <v>214</v>
      </c>
      <c r="B1" s="18"/>
      <c r="C1" s="18"/>
      <c r="D1" s="221"/>
      <c r="E1" s="221"/>
      <c r="F1" s="18"/>
      <c r="G1" s="18"/>
      <c r="H1" s="18"/>
      <c r="I1" s="18"/>
      <c r="J1" s="221"/>
      <c r="K1" s="221"/>
      <c r="L1" s="36"/>
      <c r="M1" s="246"/>
    </row>
    <row r="2" spans="1:14" s="17" customFormat="1" ht="18">
      <c r="A2" s="99" t="s">
        <v>222</v>
      </c>
      <c r="B2" s="222"/>
      <c r="C2" s="18"/>
      <c r="D2" s="221"/>
      <c r="E2" s="221"/>
      <c r="F2" s="18"/>
      <c r="G2" s="18"/>
      <c r="H2" s="18"/>
      <c r="I2" s="18"/>
      <c r="J2" s="221"/>
      <c r="K2" s="221"/>
      <c r="L2" s="18"/>
      <c r="M2" s="18"/>
      <c r="N2" s="18"/>
    </row>
    <row r="3" spans="1:14" s="17" customFormat="1" ht="6" customHeight="1">
      <c r="A3" s="99"/>
      <c r="B3" s="222"/>
      <c r="C3" s="18"/>
      <c r="D3" s="221"/>
      <c r="E3" s="221"/>
      <c r="F3" s="18"/>
      <c r="G3" s="18"/>
      <c r="H3" s="18"/>
      <c r="I3" s="18"/>
      <c r="J3" s="221"/>
      <c r="K3" s="221"/>
      <c r="L3" s="18"/>
      <c r="M3" s="18"/>
      <c r="N3" s="18"/>
    </row>
    <row r="4" spans="1:14" s="17" customFormat="1" ht="15" customHeight="1">
      <c r="A4" s="176"/>
      <c r="B4" s="176"/>
      <c r="C4" s="177" t="s">
        <v>19</v>
      </c>
      <c r="D4" s="213"/>
      <c r="E4" s="213"/>
      <c r="F4" s="177" t="s">
        <v>20</v>
      </c>
      <c r="G4" s="179"/>
      <c r="H4" s="214"/>
      <c r="I4" s="177" t="s">
        <v>19</v>
      </c>
      <c r="J4" s="215"/>
      <c r="K4" s="215"/>
      <c r="L4" s="177" t="s">
        <v>20</v>
      </c>
      <c r="M4" s="215"/>
      <c r="N4" s="215"/>
    </row>
    <row r="5" spans="1:14" s="17" customFormat="1" ht="15" customHeight="1">
      <c r="A5" s="180"/>
      <c r="B5" s="180"/>
      <c r="C5" s="181" t="s">
        <v>4</v>
      </c>
      <c r="D5" s="216"/>
      <c r="E5" s="216"/>
      <c r="F5" s="181" t="s">
        <v>4</v>
      </c>
      <c r="G5" s="183"/>
      <c r="H5" s="217"/>
      <c r="I5" s="181" t="s">
        <v>4</v>
      </c>
      <c r="J5" s="216"/>
      <c r="K5" s="216"/>
      <c r="L5" s="181" t="s">
        <v>4</v>
      </c>
      <c r="M5" s="216"/>
      <c r="N5" s="216"/>
    </row>
    <row r="6" spans="4:13" ht="12.75">
      <c r="D6" s="63"/>
      <c r="E6" s="63"/>
      <c r="F6" s="3" t="s">
        <v>21</v>
      </c>
      <c r="G6" s="2"/>
      <c r="H6" s="107"/>
      <c r="I6" s="8"/>
      <c r="J6" s="64"/>
      <c r="K6" s="64"/>
      <c r="M6" s="9" t="s">
        <v>191</v>
      </c>
    </row>
    <row r="7" spans="1:12" ht="15.75">
      <c r="A7" s="188" t="s">
        <v>22</v>
      </c>
      <c r="B7" s="86"/>
      <c r="D7" s="15"/>
      <c r="E7" s="15"/>
      <c r="H7" s="105"/>
      <c r="J7" s="64"/>
      <c r="K7" s="64"/>
      <c r="L7" s="4"/>
    </row>
    <row r="8" spans="1:12" ht="15">
      <c r="A8" s="84"/>
      <c r="B8" s="84"/>
      <c r="D8" s="15"/>
      <c r="E8" s="15"/>
      <c r="H8" s="105"/>
      <c r="J8" s="64"/>
      <c r="K8" s="64"/>
      <c r="L8" s="4"/>
    </row>
    <row r="9" spans="1:12" ht="15">
      <c r="A9" s="85" t="s">
        <v>45</v>
      </c>
      <c r="B9" s="84"/>
      <c r="D9" s="15"/>
      <c r="E9" s="15"/>
      <c r="H9" s="105"/>
      <c r="J9" s="64"/>
      <c r="K9" s="64"/>
      <c r="L9" s="4"/>
    </row>
    <row r="10" spans="1:13" ht="15">
      <c r="A10" s="84"/>
      <c r="B10" s="84" t="s">
        <v>46</v>
      </c>
      <c r="D10" s="70" t="s">
        <v>206</v>
      </c>
      <c r="E10" s="15"/>
      <c r="F10" s="15"/>
      <c r="G10" s="70" t="s">
        <v>206</v>
      </c>
      <c r="H10" s="15"/>
      <c r="I10" s="129"/>
      <c r="J10" s="70" t="s">
        <v>206</v>
      </c>
      <c r="K10" s="15"/>
      <c r="L10" s="15"/>
      <c r="M10" s="70" t="s">
        <v>206</v>
      </c>
    </row>
    <row r="11" spans="1:18" ht="15">
      <c r="A11" s="84"/>
      <c r="B11" s="84" t="s">
        <v>47</v>
      </c>
      <c r="D11" s="70" t="s">
        <v>206</v>
      </c>
      <c r="E11" s="70"/>
      <c r="F11" s="71"/>
      <c r="G11" s="70">
        <v>27.364654511228487</v>
      </c>
      <c r="H11" s="108"/>
      <c r="I11" s="71"/>
      <c r="J11" s="70" t="s">
        <v>206</v>
      </c>
      <c r="K11" s="70"/>
      <c r="L11" s="73"/>
      <c r="M11" s="70">
        <v>19606.975072723526</v>
      </c>
      <c r="O11" s="130"/>
      <c r="R11" s="130"/>
    </row>
    <row r="12" spans="1:18" ht="15">
      <c r="A12" s="84"/>
      <c r="B12" s="84" t="s">
        <v>178</v>
      </c>
      <c r="D12" s="70" t="s">
        <v>206</v>
      </c>
      <c r="E12" s="70"/>
      <c r="F12" s="71"/>
      <c r="G12" s="70" t="s">
        <v>206</v>
      </c>
      <c r="H12" s="108"/>
      <c r="I12" s="71"/>
      <c r="J12" s="70" t="s">
        <v>206</v>
      </c>
      <c r="K12" s="70"/>
      <c r="L12" s="73"/>
      <c r="M12" s="70" t="s">
        <v>206</v>
      </c>
      <c r="O12" s="130"/>
      <c r="Q12" s="15"/>
      <c r="R12" s="130"/>
    </row>
    <row r="13" spans="1:18" ht="15">
      <c r="A13" s="84"/>
      <c r="B13" s="84" t="s">
        <v>179</v>
      </c>
      <c r="D13" s="70" t="s">
        <v>206</v>
      </c>
      <c r="E13" s="70"/>
      <c r="F13" s="71"/>
      <c r="G13" s="70" t="s">
        <v>206</v>
      </c>
      <c r="H13" s="108"/>
      <c r="I13" s="71"/>
      <c r="J13" s="70" t="s">
        <v>206</v>
      </c>
      <c r="K13" s="70"/>
      <c r="L13" s="73"/>
      <c r="M13" s="70" t="s">
        <v>206</v>
      </c>
      <c r="O13" s="130"/>
      <c r="Q13" s="15"/>
      <c r="R13" s="130"/>
    </row>
    <row r="14" spans="1:18" ht="15">
      <c r="A14" s="84"/>
      <c r="B14" s="84" t="s">
        <v>48</v>
      </c>
      <c r="D14" s="70" t="s">
        <v>206</v>
      </c>
      <c r="E14" s="70"/>
      <c r="F14" s="71"/>
      <c r="G14" s="70" t="s">
        <v>206</v>
      </c>
      <c r="H14" s="108"/>
      <c r="I14" s="71"/>
      <c r="J14" s="70" t="s">
        <v>206</v>
      </c>
      <c r="K14" s="70"/>
      <c r="L14" s="73"/>
      <c r="M14" s="70" t="s">
        <v>206</v>
      </c>
      <c r="O14" s="130"/>
      <c r="Q14" s="15"/>
      <c r="R14" s="130"/>
    </row>
    <row r="15" spans="1:18" ht="15">
      <c r="A15" s="84"/>
      <c r="B15" s="84" t="s">
        <v>180</v>
      </c>
      <c r="D15" s="70" t="s">
        <v>206</v>
      </c>
      <c r="E15" s="70"/>
      <c r="F15" s="71"/>
      <c r="G15" s="70" t="s">
        <v>206</v>
      </c>
      <c r="H15" s="108"/>
      <c r="I15" s="71"/>
      <c r="J15" s="70" t="s">
        <v>206</v>
      </c>
      <c r="K15" s="70"/>
      <c r="L15" s="73"/>
      <c r="M15" s="70" t="s">
        <v>206</v>
      </c>
      <c r="O15" s="130"/>
      <c r="R15" s="130"/>
    </row>
    <row r="16" spans="1:18" ht="15">
      <c r="A16" s="84"/>
      <c r="B16" s="85" t="s">
        <v>49</v>
      </c>
      <c r="D16" s="70" t="s">
        <v>206</v>
      </c>
      <c r="E16" s="70"/>
      <c r="F16" s="71"/>
      <c r="G16" s="70" t="s">
        <v>206</v>
      </c>
      <c r="H16" s="108"/>
      <c r="I16" s="71"/>
      <c r="J16" s="70" t="s">
        <v>206</v>
      </c>
      <c r="K16" s="70"/>
      <c r="L16" s="73"/>
      <c r="M16" s="70" t="s">
        <v>206</v>
      </c>
      <c r="O16" s="130"/>
      <c r="R16" s="130"/>
    </row>
    <row r="17" spans="1:18" ht="15">
      <c r="A17" s="84"/>
      <c r="B17" s="84" t="s">
        <v>51</v>
      </c>
      <c r="D17" s="70">
        <v>48.8263791741476</v>
      </c>
      <c r="E17" s="70"/>
      <c r="F17" s="71"/>
      <c r="G17" s="70">
        <v>214.3521823994247</v>
      </c>
      <c r="H17" s="108"/>
      <c r="I17" s="71"/>
      <c r="J17" s="70">
        <v>55686.46707884565</v>
      </c>
      <c r="K17" s="70"/>
      <c r="L17" s="73"/>
      <c r="M17" s="70">
        <v>243186.96722061053</v>
      </c>
      <c r="O17" s="130"/>
      <c r="R17" s="130"/>
    </row>
    <row r="18" spans="1:18" ht="15">
      <c r="A18" s="84"/>
      <c r="B18" s="84" t="s">
        <v>52</v>
      </c>
      <c r="D18" s="70">
        <v>14.640973766200787</v>
      </c>
      <c r="E18" s="70"/>
      <c r="F18" s="71"/>
      <c r="G18" s="70">
        <v>26.68498449017412</v>
      </c>
      <c r="H18" s="108"/>
      <c r="I18" s="71"/>
      <c r="J18" s="70">
        <v>15278.892117975583</v>
      </c>
      <c r="K18" s="70"/>
      <c r="L18" s="73"/>
      <c r="M18" s="70">
        <v>30246.559440928315</v>
      </c>
      <c r="O18" s="130"/>
      <c r="R18" s="130"/>
    </row>
    <row r="19" spans="1:18" ht="15">
      <c r="A19" s="84"/>
      <c r="B19" s="84" t="s">
        <v>53</v>
      </c>
      <c r="D19" s="70" t="s">
        <v>206</v>
      </c>
      <c r="E19" s="70"/>
      <c r="F19" s="71"/>
      <c r="G19" s="70" t="s">
        <v>206</v>
      </c>
      <c r="H19" s="108"/>
      <c r="I19" s="71"/>
      <c r="J19" s="70" t="s">
        <v>206</v>
      </c>
      <c r="K19" s="70"/>
      <c r="L19" s="73"/>
      <c r="M19" s="70" t="s">
        <v>206</v>
      </c>
      <c r="O19" s="130"/>
      <c r="R19" s="130"/>
    </row>
    <row r="20" spans="1:18" ht="15">
      <c r="A20" s="84"/>
      <c r="B20" s="84" t="s">
        <v>181</v>
      </c>
      <c r="D20" s="70" t="s">
        <v>206</v>
      </c>
      <c r="E20" s="70"/>
      <c r="F20" s="71"/>
      <c r="G20" s="70" t="s">
        <v>206</v>
      </c>
      <c r="H20" s="108"/>
      <c r="I20" s="71"/>
      <c r="J20" s="70" t="s">
        <v>206</v>
      </c>
      <c r="K20" s="70"/>
      <c r="L20" s="73"/>
      <c r="M20" s="70" t="s">
        <v>206</v>
      </c>
      <c r="O20" s="130"/>
      <c r="R20" s="130"/>
    </row>
    <row r="21" spans="1:18" ht="15">
      <c r="A21" s="84"/>
      <c r="B21" s="84" t="s">
        <v>55</v>
      </c>
      <c r="D21" s="70" t="s">
        <v>206</v>
      </c>
      <c r="E21" s="70"/>
      <c r="F21" s="71"/>
      <c r="G21" s="70" t="s">
        <v>206</v>
      </c>
      <c r="H21" s="108"/>
      <c r="I21" s="71"/>
      <c r="J21" s="70" t="s">
        <v>206</v>
      </c>
      <c r="K21" s="70"/>
      <c r="L21" s="73"/>
      <c r="M21" s="70" t="s">
        <v>206</v>
      </c>
      <c r="O21" s="130"/>
      <c r="R21" s="130"/>
    </row>
    <row r="22" spans="1:18" ht="15">
      <c r="A22" s="84"/>
      <c r="B22" s="84" t="s">
        <v>54</v>
      </c>
      <c r="D22" s="70" t="s">
        <v>206</v>
      </c>
      <c r="E22" s="70"/>
      <c r="F22" s="71"/>
      <c r="G22" s="70">
        <v>25.347951147797346</v>
      </c>
      <c r="H22" s="108"/>
      <c r="I22" s="71"/>
      <c r="J22" s="70" t="s">
        <v>206</v>
      </c>
      <c r="K22" s="70"/>
      <c r="L22" s="73"/>
      <c r="M22" s="70">
        <v>55449.1521173161</v>
      </c>
      <c r="O22" s="130"/>
      <c r="R22" s="130"/>
    </row>
    <row r="23" spans="1:18" ht="15">
      <c r="A23" s="84"/>
      <c r="B23" s="84" t="s">
        <v>182</v>
      </c>
      <c r="D23" s="70" t="s">
        <v>206</v>
      </c>
      <c r="E23" s="70"/>
      <c r="F23" s="71"/>
      <c r="G23" s="70" t="s">
        <v>206</v>
      </c>
      <c r="H23" s="108"/>
      <c r="I23" s="71"/>
      <c r="J23" s="70" t="s">
        <v>206</v>
      </c>
      <c r="K23" s="70"/>
      <c r="L23" s="73"/>
      <c r="M23" s="70" t="s">
        <v>206</v>
      </c>
      <c r="O23" s="130"/>
      <c r="R23" s="130"/>
    </row>
    <row r="24" spans="1:18" ht="15">
      <c r="A24" s="84"/>
      <c r="B24" s="84" t="s">
        <v>183</v>
      </c>
      <c r="D24" s="70" t="s">
        <v>206</v>
      </c>
      <c r="E24" s="70"/>
      <c r="F24" s="71"/>
      <c r="G24" s="70" t="s">
        <v>206</v>
      </c>
      <c r="H24" s="108"/>
      <c r="I24" s="71"/>
      <c r="J24" s="70" t="s">
        <v>206</v>
      </c>
      <c r="K24" s="70"/>
      <c r="L24" s="73"/>
      <c r="M24" s="70" t="s">
        <v>206</v>
      </c>
      <c r="O24" s="130"/>
      <c r="R24" s="130"/>
    </row>
    <row r="25" spans="1:18" ht="16.5" customHeight="1">
      <c r="A25" s="84"/>
      <c r="B25" s="84" t="s">
        <v>184</v>
      </c>
      <c r="D25" s="70" t="s">
        <v>206</v>
      </c>
      <c r="E25" s="70"/>
      <c r="F25" s="71"/>
      <c r="G25" s="70" t="s">
        <v>206</v>
      </c>
      <c r="H25" s="108"/>
      <c r="I25" s="71"/>
      <c r="J25" s="70" t="s">
        <v>206</v>
      </c>
      <c r="K25" s="70"/>
      <c r="L25" s="73"/>
      <c r="M25" s="70" t="s">
        <v>206</v>
      </c>
      <c r="N25" s="4"/>
      <c r="O25" s="130"/>
      <c r="R25" s="130"/>
    </row>
    <row r="26" spans="1:18" ht="15">
      <c r="A26" s="84"/>
      <c r="B26" s="84" t="s">
        <v>56</v>
      </c>
      <c r="D26" s="70">
        <v>50.61888063165645</v>
      </c>
      <c r="E26" s="70"/>
      <c r="F26" s="71"/>
      <c r="G26" s="70">
        <v>43.60434673910687</v>
      </c>
      <c r="H26" s="108"/>
      <c r="I26" s="71"/>
      <c r="J26" s="70">
        <v>25780.75895653944</v>
      </c>
      <c r="K26" s="70"/>
      <c r="L26" s="73"/>
      <c r="M26" s="70">
        <v>23656.417337452116</v>
      </c>
      <c r="O26" s="130"/>
      <c r="R26" s="130"/>
    </row>
    <row r="27" spans="1:18" ht="12" customHeight="1">
      <c r="A27" s="84"/>
      <c r="B27" s="84" t="s">
        <v>185</v>
      </c>
      <c r="D27" s="70" t="s">
        <v>206</v>
      </c>
      <c r="E27" s="70"/>
      <c r="F27" s="71"/>
      <c r="G27" s="70" t="s">
        <v>206</v>
      </c>
      <c r="H27" s="108"/>
      <c r="I27" s="71"/>
      <c r="J27" s="70" t="s">
        <v>206</v>
      </c>
      <c r="K27" s="70"/>
      <c r="L27" s="73"/>
      <c r="M27" s="70" t="s">
        <v>206</v>
      </c>
      <c r="O27" s="130"/>
      <c r="R27" s="130"/>
    </row>
    <row r="28" spans="1:18" ht="15">
      <c r="A28" s="84"/>
      <c r="B28" s="84" t="s">
        <v>57</v>
      </c>
      <c r="D28" s="70" t="s">
        <v>206</v>
      </c>
      <c r="E28" s="70"/>
      <c r="F28" s="71"/>
      <c r="G28" s="70" t="s">
        <v>206</v>
      </c>
      <c r="H28" s="108"/>
      <c r="I28" s="71"/>
      <c r="J28" s="70" t="s">
        <v>206</v>
      </c>
      <c r="K28" s="70"/>
      <c r="L28" s="73"/>
      <c r="M28" s="70" t="s">
        <v>206</v>
      </c>
      <c r="O28" s="130"/>
      <c r="R28" s="130"/>
    </row>
    <row r="29" spans="1:18" ht="15">
      <c r="A29" s="84"/>
      <c r="B29" s="84" t="s">
        <v>186</v>
      </c>
      <c r="D29" s="70" t="s">
        <v>206</v>
      </c>
      <c r="E29" s="70"/>
      <c r="F29" s="71"/>
      <c r="G29" s="70" t="s">
        <v>206</v>
      </c>
      <c r="H29" s="108"/>
      <c r="I29" s="71"/>
      <c r="J29" s="70" t="s">
        <v>206</v>
      </c>
      <c r="K29" s="70"/>
      <c r="L29" s="73"/>
      <c r="M29" s="70" t="s">
        <v>206</v>
      </c>
      <c r="O29" s="130"/>
      <c r="R29" s="130"/>
    </row>
    <row r="30" spans="1:18" ht="15">
      <c r="A30" s="84"/>
      <c r="B30" s="84" t="s">
        <v>187</v>
      </c>
      <c r="D30" s="70" t="s">
        <v>206</v>
      </c>
      <c r="E30" s="70"/>
      <c r="F30" s="71"/>
      <c r="G30" s="70" t="s">
        <v>206</v>
      </c>
      <c r="H30" s="108"/>
      <c r="I30" s="71"/>
      <c r="J30" s="70" t="s">
        <v>206</v>
      </c>
      <c r="K30" s="70"/>
      <c r="L30" s="73"/>
      <c r="M30" s="70" t="s">
        <v>206</v>
      </c>
      <c r="O30" s="130"/>
      <c r="R30" s="130"/>
    </row>
    <row r="31" spans="1:18" ht="15">
      <c r="A31" s="84"/>
      <c r="B31" s="84" t="s">
        <v>58</v>
      </c>
      <c r="D31" s="70" t="s">
        <v>206</v>
      </c>
      <c r="E31" s="70"/>
      <c r="F31" s="71"/>
      <c r="G31" s="70">
        <v>26.248269922855187</v>
      </c>
      <c r="H31" s="108"/>
      <c r="I31" s="71"/>
      <c r="J31" s="70" t="s">
        <v>206</v>
      </c>
      <c r="K31" s="70"/>
      <c r="L31" s="73"/>
      <c r="M31" s="70">
        <v>51296.92516219985</v>
      </c>
      <c r="O31" s="130"/>
      <c r="R31" s="130"/>
    </row>
    <row r="32" spans="1:18" ht="15">
      <c r="A32" s="84"/>
      <c r="B32" s="84" t="s">
        <v>59</v>
      </c>
      <c r="D32" s="70" t="s">
        <v>206</v>
      </c>
      <c r="E32" s="70"/>
      <c r="F32" s="71"/>
      <c r="G32" s="70" t="s">
        <v>206</v>
      </c>
      <c r="H32" s="108"/>
      <c r="I32" s="71"/>
      <c r="J32" s="70" t="s">
        <v>206</v>
      </c>
      <c r="K32" s="70"/>
      <c r="L32" s="73"/>
      <c r="M32" s="70" t="s">
        <v>206</v>
      </c>
      <c r="O32" s="130"/>
      <c r="R32" s="130"/>
    </row>
    <row r="33" spans="1:18" ht="15">
      <c r="A33" s="84"/>
      <c r="B33" s="85" t="s">
        <v>60</v>
      </c>
      <c r="D33" s="70">
        <v>180.39348147467675</v>
      </c>
      <c r="E33" s="70"/>
      <c r="F33" s="71"/>
      <c r="G33" s="70">
        <v>379.4891014768012</v>
      </c>
      <c r="H33" s="108"/>
      <c r="I33" s="71"/>
      <c r="J33" s="70">
        <v>167718.41980641766</v>
      </c>
      <c r="K33" s="70"/>
      <c r="L33" s="73"/>
      <c r="M33" s="70">
        <v>432822.6150966322</v>
      </c>
      <c r="O33" s="130"/>
      <c r="R33" s="130"/>
    </row>
    <row r="34" spans="1:18" ht="15">
      <c r="A34" s="84" t="s">
        <v>61</v>
      </c>
      <c r="B34" s="84"/>
      <c r="D34" s="70" t="s">
        <v>206</v>
      </c>
      <c r="E34" s="70"/>
      <c r="F34" s="71"/>
      <c r="G34" s="70" t="s">
        <v>206</v>
      </c>
      <c r="H34" s="108"/>
      <c r="I34" s="71"/>
      <c r="J34" s="70" t="s">
        <v>206</v>
      </c>
      <c r="K34" s="70"/>
      <c r="L34" s="73"/>
      <c r="M34" s="70" t="s">
        <v>206</v>
      </c>
      <c r="O34" s="130"/>
      <c r="R34" s="130"/>
    </row>
    <row r="35" spans="1:18" ht="15">
      <c r="A35" s="149" t="s">
        <v>62</v>
      </c>
      <c r="B35" s="149"/>
      <c r="C35" s="184"/>
      <c r="D35" s="261">
        <v>181.95068093400792</v>
      </c>
      <c r="E35" s="261"/>
      <c r="F35" s="218"/>
      <c r="G35" s="261">
        <v>390.8069656448382</v>
      </c>
      <c r="H35" s="219"/>
      <c r="I35" s="220"/>
      <c r="J35" s="261">
        <v>169661.67212230037</v>
      </c>
      <c r="K35" s="261"/>
      <c r="L35" s="220"/>
      <c r="M35" s="261">
        <v>444934.3106136377</v>
      </c>
      <c r="N35" s="184"/>
      <c r="O35" s="130"/>
      <c r="R35" s="130"/>
    </row>
    <row r="36" spans="1:13" ht="8.25" customHeight="1">
      <c r="A36" s="4"/>
      <c r="B36" s="4"/>
      <c r="C36" s="4"/>
      <c r="D36" s="100"/>
      <c r="E36" s="100"/>
      <c r="F36" s="101"/>
      <c r="G36" s="100"/>
      <c r="H36" s="102"/>
      <c r="I36" s="102"/>
      <c r="J36" s="103"/>
      <c r="K36" s="103"/>
      <c r="L36" s="72"/>
      <c r="M36" s="103"/>
    </row>
    <row r="37" spans="1:13" ht="15">
      <c r="A37" s="82" t="s">
        <v>205</v>
      </c>
      <c r="B37" s="4"/>
      <c r="C37" s="4"/>
      <c r="D37" s="100"/>
      <c r="E37" s="100"/>
      <c r="F37" s="101"/>
      <c r="G37" s="100"/>
      <c r="H37" s="102"/>
      <c r="I37" s="102"/>
      <c r="J37" s="103"/>
      <c r="K37" s="103"/>
      <c r="L37" s="72"/>
      <c r="M37" s="103"/>
    </row>
    <row r="40" spans="1:11" s="17" customFormat="1" ht="15.75">
      <c r="A40" s="118" t="s">
        <v>215</v>
      </c>
      <c r="D40" s="223"/>
      <c r="E40" s="223"/>
      <c r="J40" s="223"/>
      <c r="K40" s="223"/>
    </row>
    <row r="41" spans="1:16" s="17" customFormat="1" ht="18.75">
      <c r="A41" s="116" t="s">
        <v>223</v>
      </c>
      <c r="B41" s="18"/>
      <c r="C41" s="18"/>
      <c r="D41" s="221"/>
      <c r="E41" s="221"/>
      <c r="F41" s="18"/>
      <c r="G41" s="18"/>
      <c r="H41" s="18"/>
      <c r="I41" s="18"/>
      <c r="J41" s="221"/>
      <c r="K41" s="221"/>
      <c r="L41" s="18"/>
      <c r="M41" s="18"/>
      <c r="P41" s="18"/>
    </row>
    <row r="42" spans="1:16" s="17" customFormat="1" ht="6" customHeight="1">
      <c r="A42" s="116"/>
      <c r="B42" s="18"/>
      <c r="C42" s="18"/>
      <c r="D42" s="221"/>
      <c r="E42" s="221"/>
      <c r="F42" s="18"/>
      <c r="G42" s="18"/>
      <c r="H42" s="18"/>
      <c r="I42" s="18"/>
      <c r="J42" s="221"/>
      <c r="K42" s="221"/>
      <c r="L42" s="18"/>
      <c r="M42" s="18"/>
      <c r="P42" s="18"/>
    </row>
    <row r="43" spans="1:20" ht="15.75">
      <c r="A43" s="176"/>
      <c r="B43" s="176"/>
      <c r="C43" s="224" t="s">
        <v>63</v>
      </c>
      <c r="D43" s="225"/>
      <c r="E43" s="225"/>
      <c r="F43" s="226"/>
      <c r="G43" s="227"/>
      <c r="H43" s="228" t="s">
        <v>64</v>
      </c>
      <c r="I43" s="225"/>
      <c r="J43" s="226"/>
      <c r="K43" s="227"/>
      <c r="L43" s="227"/>
      <c r="M43" s="116"/>
      <c r="N43" s="117"/>
      <c r="O43" s="104"/>
      <c r="P43" s="104"/>
      <c r="Q43" s="118"/>
      <c r="R43" s="117"/>
      <c r="S43" s="104"/>
      <c r="T43" s="104"/>
    </row>
    <row r="44" spans="1:20" ht="12.75">
      <c r="A44" s="4"/>
      <c r="B44" s="4"/>
      <c r="C44" s="119" t="s">
        <v>65</v>
      </c>
      <c r="D44" s="120"/>
      <c r="E44" s="120"/>
      <c r="F44" s="121" t="s">
        <v>66</v>
      </c>
      <c r="G44" s="119"/>
      <c r="H44" s="119" t="s">
        <v>65</v>
      </c>
      <c r="I44" s="120"/>
      <c r="J44" s="121" t="s">
        <v>66</v>
      </c>
      <c r="K44" s="121"/>
      <c r="L44" s="115"/>
      <c r="M44" s="119"/>
      <c r="N44" s="120"/>
      <c r="O44" s="121"/>
      <c r="P44" s="119"/>
      <c r="Q44" s="119"/>
      <c r="R44" s="120"/>
      <c r="S44" s="121"/>
      <c r="T44" s="115"/>
    </row>
    <row r="45" spans="1:20" ht="12.75">
      <c r="A45" s="4"/>
      <c r="B45" s="4"/>
      <c r="C45" s="119" t="s">
        <v>30</v>
      </c>
      <c r="D45" s="120"/>
      <c r="E45" s="120"/>
      <c r="F45" s="122" t="s">
        <v>30</v>
      </c>
      <c r="G45" s="119"/>
      <c r="H45" s="123" t="s">
        <v>31</v>
      </c>
      <c r="I45" s="120"/>
      <c r="J45" s="124" t="s">
        <v>31</v>
      </c>
      <c r="K45" s="124"/>
      <c r="L45" s="115"/>
      <c r="M45" s="119"/>
      <c r="N45" s="120"/>
      <c r="O45" s="122"/>
      <c r="P45" s="119"/>
      <c r="Q45" s="123"/>
      <c r="R45" s="120"/>
      <c r="S45" s="124"/>
      <c r="T45" s="115"/>
    </row>
    <row r="46" spans="1:20" ht="12.75">
      <c r="A46" s="184"/>
      <c r="B46" s="184"/>
      <c r="C46" s="229" t="s">
        <v>67</v>
      </c>
      <c r="D46" s="230"/>
      <c r="E46" s="230"/>
      <c r="F46" s="231" t="s">
        <v>4</v>
      </c>
      <c r="G46" s="229"/>
      <c r="H46" s="229" t="s">
        <v>67</v>
      </c>
      <c r="I46" s="230"/>
      <c r="J46" s="231" t="s">
        <v>4</v>
      </c>
      <c r="K46" s="231"/>
      <c r="L46" s="232"/>
      <c r="M46" s="119"/>
      <c r="N46" s="120"/>
      <c r="O46" s="122"/>
      <c r="P46" s="119"/>
      <c r="Q46" s="119"/>
      <c r="R46" s="120"/>
      <c r="S46" s="122"/>
      <c r="T46" s="115"/>
    </row>
    <row r="47" spans="1:20" ht="12.75">
      <c r="A47" s="4"/>
      <c r="B47" s="4"/>
      <c r="C47" s="4"/>
      <c r="D47" s="64"/>
      <c r="E47" s="64"/>
      <c r="F47" s="5"/>
      <c r="G47" s="14"/>
      <c r="H47" s="14"/>
      <c r="I47" s="65"/>
      <c r="J47" s="14"/>
      <c r="K47" s="14"/>
      <c r="L47" s="4"/>
      <c r="M47" s="4"/>
      <c r="N47" s="64"/>
      <c r="O47" s="5"/>
      <c r="P47" s="14"/>
      <c r="Q47" s="14"/>
      <c r="R47" s="65"/>
      <c r="S47" s="14"/>
      <c r="T47" s="4"/>
    </row>
    <row r="48" spans="3:20" ht="12.75">
      <c r="C48" s="3" t="s">
        <v>21</v>
      </c>
      <c r="D48" s="15"/>
      <c r="E48" s="15"/>
      <c r="F48" s="7"/>
      <c r="G48" s="75"/>
      <c r="I48" s="66"/>
      <c r="J48" s="7" t="s">
        <v>21</v>
      </c>
      <c r="K48" s="7"/>
      <c r="L48" s="4"/>
      <c r="M48" s="125"/>
      <c r="N48" s="4"/>
      <c r="O48" s="24"/>
      <c r="P48" s="126"/>
      <c r="Q48" s="4"/>
      <c r="R48" s="127"/>
      <c r="S48" s="24"/>
      <c r="T48" s="4"/>
    </row>
    <row r="49" spans="1:20" s="84" customFormat="1" ht="15" customHeight="1">
      <c r="A49" s="135" t="s">
        <v>36</v>
      </c>
      <c r="B49" s="135"/>
      <c r="C49" s="259">
        <v>629.9098288309275</v>
      </c>
      <c r="D49" s="200"/>
      <c r="E49" s="200"/>
      <c r="F49" s="259" t="s">
        <v>206</v>
      </c>
      <c r="G49" s="201"/>
      <c r="H49" s="259">
        <v>517.9592372941935</v>
      </c>
      <c r="I49" s="200"/>
      <c r="J49" s="200" t="s">
        <v>206</v>
      </c>
      <c r="K49" s="200"/>
      <c r="L49" s="202"/>
      <c r="M49" s="95"/>
      <c r="N49" s="95"/>
      <c r="O49" s="95"/>
      <c r="P49" s="95"/>
      <c r="Q49" s="95"/>
      <c r="R49" s="95"/>
      <c r="S49" s="95"/>
      <c r="T49" s="202"/>
    </row>
    <row r="50" spans="1:20" s="84" customFormat="1" ht="15" customHeight="1">
      <c r="A50" s="135" t="s">
        <v>37</v>
      </c>
      <c r="B50" s="135"/>
      <c r="C50" s="259">
        <v>2856.818553674915</v>
      </c>
      <c r="D50" s="200"/>
      <c r="E50" s="200"/>
      <c r="F50" s="259">
        <v>66.41609778873786</v>
      </c>
      <c r="G50" s="201"/>
      <c r="H50" s="259">
        <v>2720.889733450634</v>
      </c>
      <c r="I50" s="200"/>
      <c r="J50" s="200">
        <v>285.07737928850304</v>
      </c>
      <c r="K50" s="200"/>
      <c r="L50" s="202"/>
      <c r="M50" s="95"/>
      <c r="N50" s="95"/>
      <c r="O50" s="95"/>
      <c r="P50" s="95"/>
      <c r="Q50" s="95"/>
      <c r="R50" s="95"/>
      <c r="S50" s="95"/>
      <c r="T50" s="202"/>
    </row>
    <row r="51" spans="1:20" s="84" customFormat="1" ht="15" customHeight="1">
      <c r="A51" s="135" t="s">
        <v>38</v>
      </c>
      <c r="B51" s="135"/>
      <c r="C51" s="259">
        <v>201.88631337668363</v>
      </c>
      <c r="D51" s="200"/>
      <c r="E51" s="200"/>
      <c r="F51" s="259" t="s">
        <v>206</v>
      </c>
      <c r="G51" s="201"/>
      <c r="H51" s="259">
        <v>215.4184020195428</v>
      </c>
      <c r="I51" s="200"/>
      <c r="J51" s="200" t="s">
        <v>206</v>
      </c>
      <c r="K51" s="200"/>
      <c r="L51" s="202"/>
      <c r="M51" s="95"/>
      <c r="N51" s="95"/>
      <c r="O51" s="95"/>
      <c r="P51" s="95"/>
      <c r="Q51" s="95"/>
      <c r="R51" s="95"/>
      <c r="S51" s="95"/>
      <c r="T51" s="202"/>
    </row>
    <row r="52" spans="1:20" s="84" customFormat="1" ht="15" customHeight="1">
      <c r="A52" s="135" t="s">
        <v>39</v>
      </c>
      <c r="B52" s="203"/>
      <c r="C52" s="259">
        <v>194.706119707865</v>
      </c>
      <c r="D52" s="200"/>
      <c r="E52" s="200"/>
      <c r="F52" s="259" t="s">
        <v>206</v>
      </c>
      <c r="G52" s="201"/>
      <c r="H52" s="259">
        <v>498.3070224950792</v>
      </c>
      <c r="I52" s="200"/>
      <c r="J52" s="200" t="s">
        <v>206</v>
      </c>
      <c r="K52" s="200"/>
      <c r="L52" s="202"/>
      <c r="M52" s="95"/>
      <c r="N52" s="95"/>
      <c r="O52" s="95"/>
      <c r="P52" s="95"/>
      <c r="Q52" s="95"/>
      <c r="R52" s="95"/>
      <c r="S52" s="95"/>
      <c r="T52" s="202"/>
    </row>
    <row r="53" spans="1:20" s="84" customFormat="1" ht="15" customHeight="1">
      <c r="A53" s="135" t="s">
        <v>40</v>
      </c>
      <c r="B53" s="135"/>
      <c r="C53" s="259" t="s">
        <v>206</v>
      </c>
      <c r="D53" s="200"/>
      <c r="E53" s="200"/>
      <c r="F53" s="259" t="s">
        <v>206</v>
      </c>
      <c r="G53" s="201"/>
      <c r="H53" s="259">
        <v>328.6597240169659</v>
      </c>
      <c r="I53" s="200"/>
      <c r="J53" s="200" t="s">
        <v>206</v>
      </c>
      <c r="K53" s="200"/>
      <c r="L53" s="202"/>
      <c r="M53" s="95"/>
      <c r="N53" s="95"/>
      <c r="O53" s="95"/>
      <c r="P53" s="95"/>
      <c r="Q53" s="95"/>
      <c r="R53" s="95"/>
      <c r="S53" s="95"/>
      <c r="T53" s="202"/>
    </row>
    <row r="54" spans="1:20" s="84" customFormat="1" ht="15" customHeight="1">
      <c r="A54" s="135" t="s">
        <v>41</v>
      </c>
      <c r="B54" s="135"/>
      <c r="C54" s="259">
        <v>109.41264422569348</v>
      </c>
      <c r="D54" s="200"/>
      <c r="E54" s="200"/>
      <c r="F54" s="259" t="s">
        <v>206</v>
      </c>
      <c r="G54" s="201"/>
      <c r="H54" s="259">
        <v>442.5523097770247</v>
      </c>
      <c r="I54" s="200"/>
      <c r="J54" s="200" t="s">
        <v>206</v>
      </c>
      <c r="K54" s="200"/>
      <c r="L54" s="202"/>
      <c r="M54" s="95"/>
      <c r="N54" s="95"/>
      <c r="O54" s="95"/>
      <c r="P54" s="95"/>
      <c r="Q54" s="95"/>
      <c r="R54" s="95"/>
      <c r="S54" s="95"/>
      <c r="T54" s="202"/>
    </row>
    <row r="55" spans="1:20" s="84" customFormat="1" ht="15" customHeight="1">
      <c r="A55" s="135" t="s">
        <v>42</v>
      </c>
      <c r="B55" s="135"/>
      <c r="C55" s="259">
        <v>557.2913064985345</v>
      </c>
      <c r="D55" s="200"/>
      <c r="E55" s="200"/>
      <c r="F55" s="259" t="s">
        <v>206</v>
      </c>
      <c r="G55" s="201"/>
      <c r="H55" s="259">
        <v>900.6387320163466</v>
      </c>
      <c r="I55" s="200"/>
      <c r="J55" s="200" t="s">
        <v>206</v>
      </c>
      <c r="K55" s="200"/>
      <c r="L55" s="202"/>
      <c r="M55" s="95"/>
      <c r="N55" s="95"/>
      <c r="O55" s="95"/>
      <c r="P55" s="95"/>
      <c r="Q55" s="95"/>
      <c r="R55" s="95"/>
      <c r="S55" s="95"/>
      <c r="T55" s="202"/>
    </row>
    <row r="56" spans="1:20" s="84" customFormat="1" ht="15" customHeight="1">
      <c r="A56" s="135" t="s">
        <v>43</v>
      </c>
      <c r="B56" s="135"/>
      <c r="C56" s="259">
        <v>33.344064251159026</v>
      </c>
      <c r="D56" s="200"/>
      <c r="E56" s="200"/>
      <c r="F56" s="259" t="s">
        <v>206</v>
      </c>
      <c r="G56" s="201"/>
      <c r="H56" s="259" t="s">
        <v>206</v>
      </c>
      <c r="I56" s="200"/>
      <c r="J56" s="200" t="s">
        <v>206</v>
      </c>
      <c r="K56" s="200"/>
      <c r="L56" s="204"/>
      <c r="M56" s="95"/>
      <c r="N56" s="95"/>
      <c r="O56" s="95"/>
      <c r="P56" s="95"/>
      <c r="Q56" s="95"/>
      <c r="R56" s="95"/>
      <c r="S56" s="95"/>
      <c r="T56" s="204"/>
    </row>
    <row r="57" spans="1:20" s="84" customFormat="1" ht="15" customHeight="1">
      <c r="A57" s="135" t="s">
        <v>44</v>
      </c>
      <c r="B57" s="135"/>
      <c r="C57" s="259">
        <v>460.75356322774047</v>
      </c>
      <c r="D57" s="200"/>
      <c r="E57" s="200"/>
      <c r="F57" s="259" t="s">
        <v>206</v>
      </c>
      <c r="G57" s="201"/>
      <c r="H57" s="259">
        <v>724.1061122075222</v>
      </c>
      <c r="I57" s="200"/>
      <c r="J57" s="200">
        <v>11.254892959643211</v>
      </c>
      <c r="K57" s="200"/>
      <c r="L57" s="202"/>
      <c r="M57" s="95"/>
      <c r="N57" s="95"/>
      <c r="O57" s="95"/>
      <c r="P57" s="95"/>
      <c r="Q57" s="95"/>
      <c r="R57" s="95"/>
      <c r="S57" s="95"/>
      <c r="T57" s="202"/>
    </row>
    <row r="58" spans="1:20" s="84" customFormat="1" ht="15" customHeight="1">
      <c r="A58" s="203" t="s">
        <v>190</v>
      </c>
      <c r="C58" s="259">
        <v>595.3730095958618</v>
      </c>
      <c r="D58" s="200"/>
      <c r="E58" s="200"/>
      <c r="F58" s="259">
        <v>29.674894404698286</v>
      </c>
      <c r="G58" s="201"/>
      <c r="H58" s="259">
        <v>570.7207136627228</v>
      </c>
      <c r="I58" s="200"/>
      <c r="J58" s="200">
        <v>32.10343830566563</v>
      </c>
      <c r="K58" s="200"/>
      <c r="L58" s="202"/>
      <c r="M58" s="95"/>
      <c r="N58" s="95"/>
      <c r="O58" s="95"/>
      <c r="P58" s="95"/>
      <c r="Q58" s="95"/>
      <c r="R58" s="95"/>
      <c r="S58" s="95"/>
      <c r="T58" s="202"/>
    </row>
    <row r="59" spans="1:20" s="84" customFormat="1" ht="15" customHeight="1">
      <c r="A59" s="205" t="s">
        <v>146</v>
      </c>
      <c r="C59" s="259">
        <v>335.5266495130124</v>
      </c>
      <c r="D59" s="200"/>
      <c r="E59" s="200"/>
      <c r="F59" s="259" t="s">
        <v>206</v>
      </c>
      <c r="G59" s="201"/>
      <c r="H59" s="259">
        <v>887.8717397832943</v>
      </c>
      <c r="I59" s="200"/>
      <c r="J59" s="200">
        <v>25.251433962467644</v>
      </c>
      <c r="K59" s="200"/>
      <c r="L59" s="202"/>
      <c r="M59" s="95"/>
      <c r="N59" s="95"/>
      <c r="O59" s="95"/>
      <c r="P59" s="95"/>
      <c r="Q59" s="95"/>
      <c r="R59" s="95"/>
      <c r="S59" s="95"/>
      <c r="T59" s="202"/>
    </row>
    <row r="60" spans="1:20" s="84" customFormat="1" ht="15" customHeight="1">
      <c r="A60" s="205" t="s">
        <v>151</v>
      </c>
      <c r="B60" s="135"/>
      <c r="C60" s="259">
        <v>356.13332837542487</v>
      </c>
      <c r="D60" s="200"/>
      <c r="E60" s="200"/>
      <c r="F60" s="259">
        <v>15.339291405525916</v>
      </c>
      <c r="G60" s="201"/>
      <c r="H60" s="259">
        <v>637.4018319270206</v>
      </c>
      <c r="I60" s="200"/>
      <c r="J60" s="200" t="s">
        <v>206</v>
      </c>
      <c r="K60" s="200"/>
      <c r="L60" s="202"/>
      <c r="M60" s="95"/>
      <c r="N60" s="95"/>
      <c r="O60" s="95"/>
      <c r="P60" s="95"/>
      <c r="Q60" s="95"/>
      <c r="R60" s="95"/>
      <c r="S60" s="95"/>
      <c r="T60" s="202"/>
    </row>
    <row r="61" spans="1:20" s="84" customFormat="1" ht="15">
      <c r="A61" s="169" t="s">
        <v>137</v>
      </c>
      <c r="B61" s="169"/>
      <c r="C61" s="259">
        <v>1777.5559737772369</v>
      </c>
      <c r="D61" s="202"/>
      <c r="E61" s="202"/>
      <c r="F61" s="259">
        <v>10.433570041894907</v>
      </c>
      <c r="G61" s="201"/>
      <c r="H61" s="259">
        <v>2016.7286652515577</v>
      </c>
      <c r="I61" s="200"/>
      <c r="J61" s="200">
        <v>9.667195135852781</v>
      </c>
      <c r="K61" s="200"/>
      <c r="L61" s="202"/>
      <c r="M61" s="95"/>
      <c r="N61" s="95"/>
      <c r="O61" s="95"/>
      <c r="P61" s="95"/>
      <c r="Q61" s="95"/>
      <c r="R61" s="95"/>
      <c r="S61" s="95"/>
      <c r="T61" s="202"/>
    </row>
    <row r="62" spans="1:20" s="84" customFormat="1" ht="15" customHeight="1">
      <c r="A62" s="169" t="s">
        <v>68</v>
      </c>
      <c r="B62" s="169"/>
      <c r="C62" s="255">
        <v>8143.761118392653</v>
      </c>
      <c r="D62" s="255"/>
      <c r="E62" s="255"/>
      <c r="F62" s="255">
        <v>181.95068093400792</v>
      </c>
      <c r="G62" s="255"/>
      <c r="H62" s="255">
        <v>10483.73520328654</v>
      </c>
      <c r="I62" s="255"/>
      <c r="J62" s="255">
        <v>390.80696564483816</v>
      </c>
      <c r="K62" s="211"/>
      <c r="L62" s="211"/>
      <c r="M62" s="95"/>
      <c r="N62" s="95"/>
      <c r="O62" s="95"/>
      <c r="P62" s="95"/>
      <c r="Q62" s="95"/>
      <c r="R62" s="95"/>
      <c r="S62" s="95"/>
      <c r="T62" s="212"/>
    </row>
    <row r="63" spans="3:11" ht="12.75">
      <c r="C63" s="66" t="s">
        <v>192</v>
      </c>
      <c r="D63" s="15"/>
      <c r="E63" s="15"/>
      <c r="F63" s="15"/>
      <c r="G63" s="15"/>
      <c r="H63" s="15"/>
      <c r="I63" s="15"/>
      <c r="J63" s="263" t="s">
        <v>192</v>
      </c>
      <c r="K63" s="7"/>
    </row>
    <row r="64" spans="1:22" s="84" customFormat="1" ht="15">
      <c r="A64" s="135" t="s">
        <v>36</v>
      </c>
      <c r="B64" s="135"/>
      <c r="C64" s="259">
        <v>338.4988672074398</v>
      </c>
      <c r="D64" s="200"/>
      <c r="E64" s="200"/>
      <c r="F64" s="259" t="s">
        <v>206</v>
      </c>
      <c r="G64" s="135"/>
      <c r="H64" s="259">
        <v>180.67873754187286</v>
      </c>
      <c r="I64" s="200"/>
      <c r="J64" s="200" t="s">
        <v>206</v>
      </c>
      <c r="K64" s="200"/>
      <c r="M64" s="135"/>
      <c r="N64" s="135"/>
      <c r="O64" s="259"/>
      <c r="P64" s="200"/>
      <c r="Q64" s="200"/>
      <c r="R64" s="259"/>
      <c r="S64" s="135"/>
      <c r="T64" s="259"/>
      <c r="U64" s="200"/>
      <c r="V64" s="200"/>
    </row>
    <row r="65" spans="1:22" s="84" customFormat="1" ht="15">
      <c r="A65" s="135" t="s">
        <v>37</v>
      </c>
      <c r="B65" s="135"/>
      <c r="C65" s="259">
        <v>1372.5827842087338</v>
      </c>
      <c r="D65" s="200"/>
      <c r="E65" s="200"/>
      <c r="F65" s="259">
        <v>61.24949794467293</v>
      </c>
      <c r="G65" s="135"/>
      <c r="H65" s="259">
        <v>1134.2509981604678</v>
      </c>
      <c r="I65" s="200"/>
      <c r="J65" s="200">
        <v>326.1079411486869</v>
      </c>
      <c r="K65" s="200"/>
      <c r="M65" s="135"/>
      <c r="N65" s="135"/>
      <c r="O65" s="259"/>
      <c r="P65" s="200"/>
      <c r="Q65" s="200"/>
      <c r="R65" s="259"/>
      <c r="S65" s="135"/>
      <c r="T65" s="259"/>
      <c r="U65" s="200"/>
      <c r="V65" s="200"/>
    </row>
    <row r="66" spans="1:22" s="84" customFormat="1" ht="15">
      <c r="A66" s="135" t="s">
        <v>38</v>
      </c>
      <c r="B66" s="135"/>
      <c r="C66" s="259">
        <v>36.30783271956893</v>
      </c>
      <c r="D66" s="200"/>
      <c r="E66" s="200"/>
      <c r="F66" s="259" t="s">
        <v>206</v>
      </c>
      <c r="G66" s="135"/>
      <c r="H66" s="259">
        <v>51.27281110179505</v>
      </c>
      <c r="I66" s="200"/>
      <c r="J66" s="200" t="s">
        <v>206</v>
      </c>
      <c r="K66" s="200"/>
      <c r="M66" s="135"/>
      <c r="N66" s="135"/>
      <c r="O66" s="259"/>
      <c r="P66" s="200"/>
      <c r="Q66" s="200"/>
      <c r="R66" s="259"/>
      <c r="S66" s="135"/>
      <c r="T66" s="259"/>
      <c r="U66" s="200"/>
      <c r="V66" s="200"/>
    </row>
    <row r="67" spans="1:22" s="84" customFormat="1" ht="15">
      <c r="A67" s="135" t="s">
        <v>39</v>
      </c>
      <c r="B67" s="203"/>
      <c r="C67" s="259">
        <v>54.95437736580734</v>
      </c>
      <c r="D67" s="200"/>
      <c r="E67" s="200"/>
      <c r="F67" s="259" t="s">
        <v>206</v>
      </c>
      <c r="G67" s="135"/>
      <c r="H67" s="259">
        <v>67.06980508928908</v>
      </c>
      <c r="I67" s="200"/>
      <c r="J67" s="200" t="s">
        <v>206</v>
      </c>
      <c r="K67" s="200"/>
      <c r="M67" s="135"/>
      <c r="N67" s="203"/>
      <c r="O67" s="259"/>
      <c r="P67" s="200"/>
      <c r="Q67" s="200"/>
      <c r="R67" s="259"/>
      <c r="S67" s="135"/>
      <c r="T67" s="259"/>
      <c r="U67" s="200"/>
      <c r="V67" s="200"/>
    </row>
    <row r="68" spans="1:22" s="84" customFormat="1" ht="15">
      <c r="A68" s="135" t="s">
        <v>40</v>
      </c>
      <c r="B68" s="135"/>
      <c r="C68" s="259" t="s">
        <v>206</v>
      </c>
      <c r="D68" s="200"/>
      <c r="E68" s="200"/>
      <c r="F68" s="259" t="s">
        <v>206</v>
      </c>
      <c r="G68" s="135"/>
      <c r="H68" s="259">
        <v>20.245406269823754</v>
      </c>
      <c r="I68" s="200"/>
      <c r="J68" s="200" t="s">
        <v>206</v>
      </c>
      <c r="K68" s="200"/>
      <c r="M68" s="135"/>
      <c r="N68" s="135"/>
      <c r="O68" s="259"/>
      <c r="P68" s="200"/>
      <c r="Q68" s="200"/>
      <c r="R68" s="259"/>
      <c r="S68" s="135"/>
      <c r="T68" s="259"/>
      <c r="U68" s="200"/>
      <c r="V68" s="200"/>
    </row>
    <row r="69" spans="1:22" s="84" customFormat="1" ht="15">
      <c r="A69" s="135" t="s">
        <v>41</v>
      </c>
      <c r="B69" s="135"/>
      <c r="C69" s="259">
        <v>79.1458800812323</v>
      </c>
      <c r="D69" s="200"/>
      <c r="E69" s="200"/>
      <c r="F69" s="259" t="s">
        <v>206</v>
      </c>
      <c r="G69" s="135"/>
      <c r="H69" s="259">
        <v>154.68035118606076</v>
      </c>
      <c r="I69" s="200"/>
      <c r="J69" s="200" t="s">
        <v>206</v>
      </c>
      <c r="K69" s="200"/>
      <c r="M69" s="135"/>
      <c r="N69" s="135"/>
      <c r="O69" s="259"/>
      <c r="P69" s="200"/>
      <c r="Q69" s="200"/>
      <c r="R69" s="259"/>
      <c r="S69" s="135"/>
      <c r="T69" s="259"/>
      <c r="U69" s="200"/>
      <c r="V69" s="200"/>
    </row>
    <row r="70" spans="1:22" s="84" customFormat="1" ht="15">
      <c r="A70" s="135" t="s">
        <v>42</v>
      </c>
      <c r="B70" s="135"/>
      <c r="C70" s="259">
        <v>169.23771463747602</v>
      </c>
      <c r="D70" s="200"/>
      <c r="E70" s="200"/>
      <c r="F70" s="259" t="s">
        <v>206</v>
      </c>
      <c r="G70" s="135"/>
      <c r="H70" s="259">
        <v>157.9490371454144</v>
      </c>
      <c r="I70" s="200"/>
      <c r="J70" s="200" t="s">
        <v>206</v>
      </c>
      <c r="K70" s="200"/>
      <c r="M70" s="135"/>
      <c r="N70" s="135"/>
      <c r="O70" s="259"/>
      <c r="P70" s="200"/>
      <c r="Q70" s="200"/>
      <c r="R70" s="259"/>
      <c r="S70" s="135"/>
      <c r="T70" s="259"/>
      <c r="U70" s="200"/>
      <c r="V70" s="200"/>
    </row>
    <row r="71" spans="1:22" s="84" customFormat="1" ht="15">
      <c r="A71" s="135" t="s">
        <v>43</v>
      </c>
      <c r="B71" s="135"/>
      <c r="C71" s="259">
        <v>17.51039151377994</v>
      </c>
      <c r="D71" s="200"/>
      <c r="E71" s="200"/>
      <c r="F71" s="259" t="s">
        <v>206</v>
      </c>
      <c r="G71" s="135"/>
      <c r="H71" s="259" t="s">
        <v>206</v>
      </c>
      <c r="I71" s="200"/>
      <c r="J71" s="200" t="s">
        <v>206</v>
      </c>
      <c r="K71" s="200"/>
      <c r="M71" s="135"/>
      <c r="N71" s="135"/>
      <c r="O71" s="259"/>
      <c r="P71" s="200"/>
      <c r="Q71" s="200"/>
      <c r="R71" s="259"/>
      <c r="S71" s="135"/>
      <c r="T71" s="259"/>
      <c r="U71" s="200"/>
      <c r="V71" s="200"/>
    </row>
    <row r="72" spans="1:22" s="84" customFormat="1" ht="15">
      <c r="A72" s="135" t="s">
        <v>44</v>
      </c>
      <c r="B72" s="135"/>
      <c r="C72" s="259">
        <v>273.821943551333</v>
      </c>
      <c r="D72" s="200"/>
      <c r="E72" s="200"/>
      <c r="F72" s="259" t="s">
        <v>206</v>
      </c>
      <c r="G72" s="135"/>
      <c r="H72" s="259">
        <v>468.6421185538009</v>
      </c>
      <c r="I72" s="200"/>
      <c r="J72" s="200">
        <v>13.784028749018571</v>
      </c>
      <c r="K72" s="200"/>
      <c r="M72" s="135"/>
      <c r="N72" s="135"/>
      <c r="O72" s="259"/>
      <c r="P72" s="200"/>
      <c r="Q72" s="200"/>
      <c r="R72" s="259"/>
      <c r="S72" s="135"/>
      <c r="T72" s="259"/>
      <c r="U72" s="200"/>
      <c r="V72" s="200"/>
    </row>
    <row r="73" spans="1:22" s="84" customFormat="1" ht="15">
      <c r="A73" s="203" t="s">
        <v>190</v>
      </c>
      <c r="C73" s="259">
        <v>437.5358243808507</v>
      </c>
      <c r="D73" s="200"/>
      <c r="E73" s="200"/>
      <c r="F73" s="259">
        <v>22.842336669572763</v>
      </c>
      <c r="G73" s="135"/>
      <c r="H73" s="259">
        <v>435.42131383299846</v>
      </c>
      <c r="I73" s="200"/>
      <c r="J73" s="200">
        <v>33.76801704530072</v>
      </c>
      <c r="K73" s="200"/>
      <c r="M73" s="203"/>
      <c r="N73" s="135"/>
      <c r="O73" s="259"/>
      <c r="P73" s="200"/>
      <c r="Q73" s="200"/>
      <c r="R73" s="259"/>
      <c r="S73" s="135"/>
      <c r="T73" s="259"/>
      <c r="U73" s="200"/>
      <c r="V73" s="200"/>
    </row>
    <row r="74" spans="1:22" s="84" customFormat="1" ht="15">
      <c r="A74" s="205" t="s">
        <v>146</v>
      </c>
      <c r="C74" s="259">
        <v>229.2274220713429</v>
      </c>
      <c r="D74" s="200"/>
      <c r="E74" s="200"/>
      <c r="F74" s="259" t="s">
        <v>206</v>
      </c>
      <c r="G74" s="135"/>
      <c r="H74" s="259">
        <v>442.4066701166891</v>
      </c>
      <c r="I74" s="200"/>
      <c r="J74" s="200">
        <v>35.68962612336472</v>
      </c>
      <c r="K74" s="200"/>
      <c r="M74" s="205"/>
      <c r="N74" s="135"/>
      <c r="O74" s="259"/>
      <c r="P74" s="200"/>
      <c r="Q74" s="200"/>
      <c r="R74" s="259"/>
      <c r="S74" s="135"/>
      <c r="T74" s="259"/>
      <c r="U74" s="200"/>
      <c r="V74" s="200"/>
    </row>
    <row r="75" spans="1:22" s="84" customFormat="1" ht="15">
      <c r="A75" s="205" t="s">
        <v>151</v>
      </c>
      <c r="B75" s="135"/>
      <c r="C75" s="259">
        <v>189.68380447144827</v>
      </c>
      <c r="D75" s="200"/>
      <c r="E75" s="200"/>
      <c r="F75" s="259">
        <v>21.014550553930654</v>
      </c>
      <c r="G75" s="135"/>
      <c r="H75" s="259">
        <v>252.29852741563917</v>
      </c>
      <c r="I75" s="200"/>
      <c r="J75" s="200" t="s">
        <v>206</v>
      </c>
      <c r="K75" s="200"/>
      <c r="M75" s="205"/>
      <c r="N75" s="135"/>
      <c r="O75" s="259"/>
      <c r="P75" s="200"/>
      <c r="Q75" s="200"/>
      <c r="R75" s="259"/>
      <c r="S75" s="135"/>
      <c r="T75" s="259"/>
      <c r="U75" s="200"/>
      <c r="V75" s="200"/>
    </row>
    <row r="76" spans="1:22" s="84" customFormat="1" ht="15">
      <c r="A76" s="169" t="s">
        <v>137</v>
      </c>
      <c r="B76" s="169"/>
      <c r="C76" s="259">
        <v>885.469952314886</v>
      </c>
      <c r="D76" s="200"/>
      <c r="E76" s="200"/>
      <c r="F76" s="259">
        <v>10.39458501780449</v>
      </c>
      <c r="G76" s="135"/>
      <c r="H76" s="259">
        <v>880.2954617457772</v>
      </c>
      <c r="I76" s="200"/>
      <c r="J76" s="200">
        <v>13.054007265111368</v>
      </c>
      <c r="K76" s="200"/>
      <c r="M76" s="169"/>
      <c r="N76" s="169"/>
      <c r="O76" s="259"/>
      <c r="P76" s="200"/>
      <c r="Q76" s="200"/>
      <c r="R76" s="259"/>
      <c r="S76" s="135"/>
      <c r="T76" s="259"/>
      <c r="U76" s="200"/>
      <c r="V76" s="200"/>
    </row>
    <row r="77" spans="1:22" s="84" customFormat="1" ht="15" hidden="1">
      <c r="A77" s="206" t="s">
        <v>68</v>
      </c>
      <c r="C77" s="207"/>
      <c r="D77" s="207"/>
      <c r="E77" s="207"/>
      <c r="F77" s="208"/>
      <c r="G77" s="209"/>
      <c r="H77" s="207"/>
      <c r="I77" s="207"/>
      <c r="J77" s="262"/>
      <c r="K77" s="210"/>
      <c r="M77" s="233" t="s">
        <v>68</v>
      </c>
      <c r="N77" s="233"/>
      <c r="O77" s="279">
        <v>4094.7196537759614</v>
      </c>
      <c r="P77" s="260"/>
      <c r="Q77" s="260"/>
      <c r="R77" s="279">
        <v>169.6616721223004</v>
      </c>
      <c r="S77" s="233"/>
      <c r="T77" s="260">
        <v>4251.9120794743285</v>
      </c>
      <c r="U77" s="280"/>
      <c r="V77" s="281">
        <v>444.9343106136375</v>
      </c>
    </row>
    <row r="78" spans="1:11" s="84" customFormat="1" ht="15">
      <c r="A78" s="233" t="s">
        <v>68</v>
      </c>
      <c r="B78" s="233"/>
      <c r="C78" s="260">
        <v>4094.7196537759614</v>
      </c>
      <c r="D78" s="260"/>
      <c r="E78" s="260"/>
      <c r="F78" s="260">
        <v>169.6616721223004</v>
      </c>
      <c r="G78" s="260"/>
      <c r="H78" s="260">
        <v>4251.9120794743285</v>
      </c>
      <c r="I78" s="260"/>
      <c r="J78" s="260">
        <v>444.9343106136375</v>
      </c>
      <c r="K78" s="211"/>
    </row>
    <row r="79" ht="20.25" customHeight="1">
      <c r="A79" t="s">
        <v>194</v>
      </c>
    </row>
    <row r="80" ht="12.75">
      <c r="A80" t="s">
        <v>200</v>
      </c>
    </row>
    <row r="81" ht="12.75">
      <c r="A81" s="82" t="s">
        <v>205</v>
      </c>
    </row>
  </sheetData>
  <sheetProtection/>
  <printOptions/>
  <pageMargins left="1.141732283464567" right="0.1968503937007874" top="0.984251968503937" bottom="0.984251968503937" header="0.5118110236220472" footer="0.5118110236220472"/>
  <pageSetup horizontalDpi="600" verticalDpi="600" orientation="portrait" paperSize="9" scale="59" r:id="rId1"/>
  <headerFooter alignWithMargins="0">
    <oddHeader>&amp;R&amp;"Arial,Bold"&amp;16ROAD FREIGHT</oddHeader>
  </headerFooter>
  <colBreaks count="1" manualBreakCount="1">
    <brk id="18" max="7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2" width="12.57421875" style="0" customWidth="1"/>
    <col min="3" max="3" width="14.28125" style="0" customWidth="1"/>
    <col min="4" max="4" width="13.7109375" style="0" customWidth="1"/>
    <col min="5" max="5" width="14.00390625" style="0" customWidth="1"/>
    <col min="6" max="6" width="14.140625" style="0" customWidth="1"/>
    <col min="7" max="8" width="12.57421875" style="0" customWidth="1"/>
    <col min="9" max="9" width="9.57421875" style="0" customWidth="1"/>
    <col min="10" max="10" width="9.7109375" style="0" customWidth="1"/>
  </cols>
  <sheetData>
    <row r="1" s="17" customFormat="1" ht="15.75">
      <c r="A1" s="143" t="s">
        <v>224</v>
      </c>
    </row>
    <row r="2" spans="1:14" s="17" customFormat="1" ht="19.5" customHeight="1">
      <c r="A2" s="60" t="s">
        <v>216</v>
      </c>
      <c r="B2" s="18"/>
      <c r="C2" s="18"/>
      <c r="D2" s="18"/>
      <c r="E2" s="18"/>
      <c r="F2" s="18"/>
      <c r="G2" s="18"/>
      <c r="H2" s="18"/>
      <c r="N2" s="18"/>
    </row>
    <row r="3" spans="1:14" s="26" customFormat="1" ht="14.25" customHeight="1">
      <c r="A3" s="76"/>
      <c r="B3" s="27"/>
      <c r="C3" s="27"/>
      <c r="D3" s="27"/>
      <c r="E3" s="27"/>
      <c r="F3" s="27"/>
      <c r="G3" s="27"/>
      <c r="H3" s="27"/>
      <c r="N3" s="27"/>
    </row>
    <row r="4" spans="1:26" s="17" customFormat="1" ht="21" customHeight="1">
      <c r="A4" s="176"/>
      <c r="B4" s="236"/>
      <c r="C4" s="237"/>
      <c r="D4" s="237"/>
      <c r="E4" s="237" t="s">
        <v>201</v>
      </c>
      <c r="F4" s="237"/>
      <c r="G4" s="237"/>
      <c r="H4" s="237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17" customFormat="1" ht="15.75">
      <c r="A5" s="18"/>
      <c r="B5" s="42" t="s">
        <v>71</v>
      </c>
      <c r="C5" s="42" t="s">
        <v>72</v>
      </c>
      <c r="D5" s="57" t="s">
        <v>153</v>
      </c>
      <c r="E5" s="42" t="s">
        <v>74</v>
      </c>
      <c r="F5" s="42" t="s">
        <v>75</v>
      </c>
      <c r="G5" s="42" t="s">
        <v>76</v>
      </c>
      <c r="H5" s="42" t="s">
        <v>77</v>
      </c>
      <c r="I5" s="31"/>
      <c r="J5" s="31"/>
      <c r="K5" s="31"/>
      <c r="L5" s="31"/>
      <c r="M5" s="31"/>
      <c r="N5" s="31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s="17" customFormat="1" ht="15.75">
      <c r="A6" s="180"/>
      <c r="B6" s="186"/>
      <c r="C6" s="186"/>
      <c r="D6" s="187" t="s">
        <v>109</v>
      </c>
      <c r="E6" s="186"/>
      <c r="F6" s="186"/>
      <c r="G6" s="186"/>
      <c r="H6" s="186"/>
      <c r="I6" s="31"/>
      <c r="J6" s="77"/>
      <c r="K6" s="31"/>
      <c r="L6" s="31"/>
      <c r="M6" s="31"/>
      <c r="N6" s="31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6.75" customHeight="1">
      <c r="A7" s="4"/>
      <c r="B7" s="4"/>
      <c r="C7" s="4"/>
      <c r="D7" s="4"/>
      <c r="E7" s="4"/>
      <c r="F7" s="4"/>
      <c r="G7" s="4"/>
      <c r="H7" s="4"/>
      <c r="I7" s="4"/>
      <c r="J7" s="78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60" t="s">
        <v>85</v>
      </c>
      <c r="B8" s="4"/>
      <c r="C8" s="4"/>
      <c r="D8" s="4"/>
      <c r="E8" s="4"/>
      <c r="F8" s="4"/>
      <c r="G8" s="4"/>
      <c r="H8" s="24" t="s">
        <v>86</v>
      </c>
      <c r="I8" s="4"/>
      <c r="J8" s="78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8.25" customHeight="1">
      <c r="A9" s="19"/>
      <c r="B9" s="4"/>
      <c r="C9" s="4"/>
      <c r="D9" s="4"/>
      <c r="E9" s="4"/>
      <c r="F9" s="4"/>
      <c r="G9" s="4"/>
      <c r="H9" s="4"/>
      <c r="I9" s="4"/>
      <c r="J9" s="78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10" ht="15">
      <c r="A10" s="95" t="s">
        <v>71</v>
      </c>
      <c r="B10" s="81">
        <v>1027.4007010545452</v>
      </c>
      <c r="C10" s="81">
        <v>44.40968995988658</v>
      </c>
      <c r="D10" s="81">
        <v>101.09085675105892</v>
      </c>
      <c r="E10" s="81">
        <v>20.987863207499807</v>
      </c>
      <c r="F10" s="81" t="s">
        <v>206</v>
      </c>
      <c r="G10" s="81" t="s">
        <v>206</v>
      </c>
      <c r="H10" s="81" t="s">
        <v>206</v>
      </c>
      <c r="J10" s="79"/>
    </row>
    <row r="11" spans="1:18" ht="15">
      <c r="A11" s="95" t="s">
        <v>72</v>
      </c>
      <c r="B11" s="81">
        <v>135.4705977776211</v>
      </c>
      <c r="C11" s="81">
        <v>6878.895326891966</v>
      </c>
      <c r="D11" s="81">
        <v>479.86959283481946</v>
      </c>
      <c r="E11" s="81">
        <v>941.2786233066746</v>
      </c>
      <c r="F11" s="81">
        <v>636.6063397723489</v>
      </c>
      <c r="G11" s="81">
        <v>165.47120310445683</v>
      </c>
      <c r="H11" s="81" t="s">
        <v>206</v>
      </c>
      <c r="J11" s="79"/>
      <c r="R11" s="15"/>
    </row>
    <row r="12" spans="1:18" ht="15">
      <c r="A12" s="95" t="s">
        <v>152</v>
      </c>
      <c r="B12" s="81">
        <v>35.91659727321182</v>
      </c>
      <c r="C12" s="81">
        <v>181.3278249391317</v>
      </c>
      <c r="D12" s="81">
        <v>3433.5254348252947</v>
      </c>
      <c r="E12" s="81" t="s">
        <v>206</v>
      </c>
      <c r="F12" s="81" t="s">
        <v>206</v>
      </c>
      <c r="G12" s="81" t="s">
        <v>206</v>
      </c>
      <c r="H12" s="81" t="s">
        <v>206</v>
      </c>
      <c r="J12" s="79"/>
      <c r="R12" s="15"/>
    </row>
    <row r="13" spans="1:18" ht="15">
      <c r="A13" s="95" t="s">
        <v>74</v>
      </c>
      <c r="B13" s="81">
        <v>29.798832071056154</v>
      </c>
      <c r="C13" s="81">
        <v>668.5510674556687</v>
      </c>
      <c r="D13" s="81">
        <v>85.09440241454288</v>
      </c>
      <c r="E13" s="81">
        <v>5017.80110221138</v>
      </c>
      <c r="F13" s="81">
        <v>120.86028668662367</v>
      </c>
      <c r="G13" s="81">
        <v>58.986769540138425</v>
      </c>
      <c r="H13" s="81" t="s">
        <v>206</v>
      </c>
      <c r="J13" s="79"/>
      <c r="R13" s="15"/>
    </row>
    <row r="14" spans="1:10" ht="15">
      <c r="A14" s="95" t="s">
        <v>75</v>
      </c>
      <c r="B14" s="81" t="s">
        <v>206</v>
      </c>
      <c r="C14" s="81">
        <v>283.4931186438193</v>
      </c>
      <c r="D14" s="81">
        <v>69.82668961609548</v>
      </c>
      <c r="E14" s="81">
        <v>253.28281261789002</v>
      </c>
      <c r="F14" s="81">
        <v>15712.554387858861</v>
      </c>
      <c r="G14" s="81">
        <v>412.2474638567164</v>
      </c>
      <c r="H14" s="81" t="s">
        <v>206</v>
      </c>
      <c r="J14" s="79"/>
    </row>
    <row r="15" spans="1:10" ht="15">
      <c r="A15" s="95" t="s">
        <v>76</v>
      </c>
      <c r="B15" s="81" t="s">
        <v>206</v>
      </c>
      <c r="C15" s="81">
        <v>153.35300986955335</v>
      </c>
      <c r="D15" s="81" t="s">
        <v>206</v>
      </c>
      <c r="E15" s="81">
        <v>59.34126821322521</v>
      </c>
      <c r="F15" s="81">
        <v>592.8182613221811</v>
      </c>
      <c r="G15" s="81">
        <v>5026.16994468013</v>
      </c>
      <c r="H15" s="81" t="s">
        <v>206</v>
      </c>
      <c r="J15" s="79"/>
    </row>
    <row r="16" spans="1:10" ht="15">
      <c r="A16" s="95" t="s">
        <v>77</v>
      </c>
      <c r="B16" s="81" t="s">
        <v>206</v>
      </c>
      <c r="C16" s="81" t="s">
        <v>206</v>
      </c>
      <c r="D16" s="81" t="s">
        <v>206</v>
      </c>
      <c r="E16" s="81" t="s">
        <v>206</v>
      </c>
      <c r="F16" s="81" t="s">
        <v>206</v>
      </c>
      <c r="G16" s="81" t="s">
        <v>206</v>
      </c>
      <c r="H16" s="81">
        <v>1583.917005316034</v>
      </c>
      <c r="J16" s="79"/>
    </row>
    <row r="17" spans="1:10" ht="15">
      <c r="A17" s="95" t="s">
        <v>78</v>
      </c>
      <c r="B17" s="81">
        <v>565.2670371790368</v>
      </c>
      <c r="C17" s="81">
        <v>1024.0487151875361</v>
      </c>
      <c r="D17" s="81">
        <v>92.74723947903686</v>
      </c>
      <c r="E17" s="81">
        <v>895.8526042923191</v>
      </c>
      <c r="F17" s="81">
        <v>281.4291047343163</v>
      </c>
      <c r="G17" s="81">
        <v>291.96359312628215</v>
      </c>
      <c r="H17" s="70" t="s">
        <v>206</v>
      </c>
      <c r="J17" s="79"/>
    </row>
    <row r="18" spans="1:10" ht="15">
      <c r="A18" s="95" t="s">
        <v>79</v>
      </c>
      <c r="B18" s="81">
        <v>232.02344037129367</v>
      </c>
      <c r="C18" s="81">
        <v>2642.7975552164125</v>
      </c>
      <c r="D18" s="81">
        <v>1339.1530374933268</v>
      </c>
      <c r="E18" s="81">
        <v>760.8147841676914</v>
      </c>
      <c r="F18" s="81">
        <v>1107.301184423164</v>
      </c>
      <c r="G18" s="81">
        <v>475.8403393670373</v>
      </c>
      <c r="H18" s="81" t="s">
        <v>206</v>
      </c>
      <c r="J18" s="79"/>
    </row>
    <row r="19" spans="1:10" ht="15">
      <c r="A19" s="95" t="s">
        <v>80</v>
      </c>
      <c r="B19" s="81">
        <v>68.98567360239502</v>
      </c>
      <c r="C19" s="81">
        <v>475.9841326966798</v>
      </c>
      <c r="D19" s="81">
        <v>82.09177002849869</v>
      </c>
      <c r="E19" s="81">
        <v>737.236630631139</v>
      </c>
      <c r="F19" s="81">
        <v>817.3480624689392</v>
      </c>
      <c r="G19" s="81">
        <v>174.48085526159488</v>
      </c>
      <c r="H19" s="81" t="s">
        <v>206</v>
      </c>
      <c r="J19" s="79"/>
    </row>
    <row r="20" spans="1:10" ht="15">
      <c r="A20" s="95" t="s">
        <v>81</v>
      </c>
      <c r="B20" s="81">
        <v>2181.5774847820635</v>
      </c>
      <c r="C20" s="81">
        <v>12352.860440860653</v>
      </c>
      <c r="D20" s="81">
        <v>5716.236334267242</v>
      </c>
      <c r="E20" s="81">
        <v>8725.167369889952</v>
      </c>
      <c r="F20" s="81">
        <v>19370.667161979745</v>
      </c>
      <c r="G20" s="81">
        <v>6629.317196861071</v>
      </c>
      <c r="H20" s="81">
        <v>1627.9770896468328</v>
      </c>
      <c r="J20" s="79"/>
    </row>
    <row r="21" spans="1:10" ht="15">
      <c r="A21" s="234"/>
      <c r="B21" s="81"/>
      <c r="C21" s="81"/>
      <c r="D21" s="81"/>
      <c r="E21" s="81"/>
      <c r="F21" s="81"/>
      <c r="G21" s="81"/>
      <c r="H21" s="81"/>
      <c r="J21" s="79"/>
    </row>
    <row r="22" spans="1:10" ht="15">
      <c r="A22" s="95" t="s">
        <v>5</v>
      </c>
      <c r="B22" s="81">
        <v>654.178119058341</v>
      </c>
      <c r="C22" s="81">
        <v>1437.7494787588537</v>
      </c>
      <c r="D22" s="81">
        <v>2378.3438014778344</v>
      </c>
      <c r="E22" s="81">
        <v>587.9932839663721</v>
      </c>
      <c r="F22" s="81">
        <v>738.0017422154517</v>
      </c>
      <c r="G22" s="81">
        <v>221.3246731747145</v>
      </c>
      <c r="H22" s="81" t="s">
        <v>206</v>
      </c>
      <c r="J22" s="79"/>
    </row>
    <row r="23" spans="1:10" ht="15">
      <c r="A23" s="234"/>
      <c r="B23" s="131"/>
      <c r="C23" s="131"/>
      <c r="D23" s="131"/>
      <c r="E23" s="131"/>
      <c r="F23" s="131"/>
      <c r="G23" s="131"/>
      <c r="H23" s="131"/>
      <c r="J23" s="79"/>
    </row>
    <row r="24" spans="1:10" ht="15.75">
      <c r="A24" s="272" t="s">
        <v>83</v>
      </c>
      <c r="B24" s="273">
        <v>2835.755603840404</v>
      </c>
      <c r="C24" s="273">
        <v>13790.609919619506</v>
      </c>
      <c r="D24" s="273">
        <v>8094.5801357450755</v>
      </c>
      <c r="E24" s="273">
        <v>9313.160653856326</v>
      </c>
      <c r="F24" s="273">
        <v>20108.668904195198</v>
      </c>
      <c r="G24" s="273">
        <v>6850.641870035785</v>
      </c>
      <c r="H24" s="273">
        <v>1632.2955802134347</v>
      </c>
      <c r="J24" s="79"/>
    </row>
    <row r="27" spans="1:3" ht="12.75">
      <c r="A27" s="4"/>
      <c r="C27" s="6"/>
    </row>
    <row r="28" ht="12.75">
      <c r="A28" s="4"/>
    </row>
    <row r="29" ht="15.75">
      <c r="A29" s="36" t="s">
        <v>217</v>
      </c>
    </row>
    <row r="30" spans="1:7" ht="12.75">
      <c r="A30" s="4"/>
      <c r="B30" s="4"/>
      <c r="C30" s="4"/>
      <c r="D30" s="4"/>
      <c r="E30" s="4"/>
      <c r="F30" s="4"/>
      <c r="G30" s="4"/>
    </row>
    <row r="31" spans="1:10" s="17" customFormat="1" ht="15.75">
      <c r="A31" s="176"/>
      <c r="B31" s="236"/>
      <c r="C31" s="237"/>
      <c r="D31" s="237" t="s">
        <v>202</v>
      </c>
      <c r="E31" s="237"/>
      <c r="F31" s="237"/>
      <c r="G31" s="237"/>
      <c r="H31" s="30"/>
      <c r="I31" s="80"/>
      <c r="J31" s="80"/>
    </row>
    <row r="32" spans="1:10" s="17" customFormat="1" ht="15.75">
      <c r="A32" s="18"/>
      <c r="B32" s="42" t="s">
        <v>78</v>
      </c>
      <c r="C32" s="42" t="s">
        <v>79</v>
      </c>
      <c r="D32" s="42" t="s">
        <v>80</v>
      </c>
      <c r="E32" s="42" t="s">
        <v>81</v>
      </c>
      <c r="F32" s="42" t="s">
        <v>82</v>
      </c>
      <c r="G32" s="42" t="s">
        <v>83</v>
      </c>
      <c r="I32" s="80"/>
      <c r="J32" s="80"/>
    </row>
    <row r="33" spans="1:10" s="17" customFormat="1" ht="15.75">
      <c r="A33" s="235"/>
      <c r="B33" s="186"/>
      <c r="C33" s="186"/>
      <c r="D33" s="186"/>
      <c r="E33" s="186"/>
      <c r="F33" s="187" t="s">
        <v>84</v>
      </c>
      <c r="G33" s="186"/>
      <c r="I33" s="80"/>
      <c r="J33" s="80"/>
    </row>
    <row r="34" spans="2:7" ht="6" customHeight="1">
      <c r="B34" s="4"/>
      <c r="C34" s="4"/>
      <c r="D34" s="4"/>
      <c r="E34" s="4"/>
      <c r="F34" s="4"/>
      <c r="G34" s="4"/>
    </row>
    <row r="35" spans="1:7" ht="15.75">
      <c r="A35" s="60" t="s">
        <v>85</v>
      </c>
      <c r="B35" s="4"/>
      <c r="C35" s="4"/>
      <c r="D35" s="4"/>
      <c r="E35" s="4"/>
      <c r="G35" s="24" t="s">
        <v>86</v>
      </c>
    </row>
    <row r="37" spans="1:10" ht="15">
      <c r="A37" s="95" t="s">
        <v>71</v>
      </c>
      <c r="B37" s="81">
        <v>522.3366557663896</v>
      </c>
      <c r="C37" s="81">
        <v>165.10199702798823</v>
      </c>
      <c r="D37" s="81">
        <v>49.021685021956216</v>
      </c>
      <c r="E37" s="81">
        <v>1967.8558682994574</v>
      </c>
      <c r="F37" s="81">
        <v>721.6407657822607</v>
      </c>
      <c r="G37" s="81">
        <v>2689.4966340817186</v>
      </c>
      <c r="H37" s="70"/>
      <c r="I37" s="79"/>
      <c r="J37" s="79"/>
    </row>
    <row r="38" spans="1:10" ht="15">
      <c r="A38" s="95" t="s">
        <v>72</v>
      </c>
      <c r="B38" s="81">
        <v>2075.6596463580204</v>
      </c>
      <c r="C38" s="81">
        <v>4618.669864662469</v>
      </c>
      <c r="D38" s="81">
        <v>772.062399861134</v>
      </c>
      <c r="E38" s="81">
        <v>16703.983594569512</v>
      </c>
      <c r="F38" s="81">
        <v>1291.7825921386761</v>
      </c>
      <c r="G38" s="81">
        <v>17995.766186708188</v>
      </c>
      <c r="H38" s="70"/>
      <c r="I38" s="79"/>
      <c r="J38" s="79"/>
    </row>
    <row r="39" spans="1:10" ht="15">
      <c r="A39" s="95" t="s">
        <v>152</v>
      </c>
      <c r="B39" s="81">
        <v>142.52094999332107</v>
      </c>
      <c r="C39" s="81">
        <v>1283.8614359759747</v>
      </c>
      <c r="D39" s="81">
        <v>50.824923479764294</v>
      </c>
      <c r="E39" s="81">
        <v>5241.521620381335</v>
      </c>
      <c r="F39" s="81">
        <v>1834.562289971811</v>
      </c>
      <c r="G39" s="81">
        <v>7076.083910353144</v>
      </c>
      <c r="H39" s="70"/>
      <c r="I39" s="79"/>
      <c r="J39" s="79"/>
    </row>
    <row r="40" spans="1:10" ht="15">
      <c r="A40" s="95" t="s">
        <v>74</v>
      </c>
      <c r="B40" s="81">
        <v>1040.6514914030672</v>
      </c>
      <c r="C40" s="81">
        <v>725.0008644976532</v>
      </c>
      <c r="D40" s="81">
        <v>788.1760063098775</v>
      </c>
      <c r="E40" s="81">
        <v>8535.891489621721</v>
      </c>
      <c r="F40" s="81">
        <v>590.5343322793138</v>
      </c>
      <c r="G40" s="81">
        <v>9126.425821901035</v>
      </c>
      <c r="H40" s="70"/>
      <c r="I40" s="79"/>
      <c r="J40" s="79"/>
    </row>
    <row r="41" spans="1:10" ht="15">
      <c r="A41" s="95" t="s">
        <v>75</v>
      </c>
      <c r="B41" s="81">
        <v>177.2203740192811</v>
      </c>
      <c r="C41" s="81">
        <v>811.9759884075236</v>
      </c>
      <c r="D41" s="81">
        <v>748.2899095172634</v>
      </c>
      <c r="E41" s="81">
        <v>18498.751188001235</v>
      </c>
      <c r="F41" s="81">
        <v>745.2922781119803</v>
      </c>
      <c r="G41" s="81">
        <v>19244.043466113213</v>
      </c>
      <c r="H41" s="81"/>
      <c r="I41" s="79"/>
      <c r="J41" s="79"/>
    </row>
    <row r="42" spans="1:10" ht="15">
      <c r="A42" s="95" t="s">
        <v>76</v>
      </c>
      <c r="B42" s="70">
        <v>58.23637050397995</v>
      </c>
      <c r="C42" s="81">
        <v>372.90506093047736</v>
      </c>
      <c r="D42" s="81">
        <v>178.82888234560832</v>
      </c>
      <c r="E42" s="81">
        <v>6541.490273136245</v>
      </c>
      <c r="F42" s="81">
        <v>279.6764199650524</v>
      </c>
      <c r="G42" s="81">
        <v>6821.166693101297</v>
      </c>
      <c r="H42" s="81"/>
      <c r="I42" s="79"/>
      <c r="J42" s="79"/>
    </row>
    <row r="43" spans="1:10" ht="15">
      <c r="A43" s="95" t="s">
        <v>77</v>
      </c>
      <c r="B43" s="70" t="s">
        <v>206</v>
      </c>
      <c r="C43" s="70" t="s">
        <v>206</v>
      </c>
      <c r="D43" s="81" t="s">
        <v>206</v>
      </c>
      <c r="E43" s="81">
        <v>1613.6198784629632</v>
      </c>
      <c r="F43" s="81" t="s">
        <v>206</v>
      </c>
      <c r="G43" s="81">
        <v>1613.772116877797</v>
      </c>
      <c r="H43" s="81"/>
      <c r="I43" s="79"/>
      <c r="J43" s="79"/>
    </row>
    <row r="44" spans="1:10" ht="15">
      <c r="A44" s="95" t="s">
        <v>78</v>
      </c>
      <c r="B44" s="81">
        <v>10273.31900101127</v>
      </c>
      <c r="C44" s="81">
        <v>3189.7951926746628</v>
      </c>
      <c r="D44" s="81">
        <v>508.92721834706157</v>
      </c>
      <c r="E44" s="81">
        <v>17127.8140756369</v>
      </c>
      <c r="F44" s="81">
        <v>1818.8070160112095</v>
      </c>
      <c r="G44" s="81">
        <v>18946.62109164811</v>
      </c>
      <c r="H44" s="70"/>
      <c r="I44" s="79"/>
      <c r="J44" s="79"/>
    </row>
    <row r="45" spans="1:10" ht="15">
      <c r="A45" s="95" t="s">
        <v>79</v>
      </c>
      <c r="B45" s="81">
        <v>3509.782096217199</v>
      </c>
      <c r="C45" s="81">
        <v>42697.45575626475</v>
      </c>
      <c r="D45" s="81">
        <v>837.9190096000943</v>
      </c>
      <c r="E45" s="81">
        <v>53616.22502107791</v>
      </c>
      <c r="F45" s="81">
        <v>5732.48900130819</v>
      </c>
      <c r="G45" s="81">
        <v>59348.7140223861</v>
      </c>
      <c r="H45" s="81"/>
      <c r="I45" s="79"/>
      <c r="J45" s="79"/>
    </row>
    <row r="46" spans="1:10" ht="15">
      <c r="A46" s="95" t="s">
        <v>80</v>
      </c>
      <c r="B46" s="81">
        <v>395.90620310420536</v>
      </c>
      <c r="C46" s="81">
        <v>920.9518091877426</v>
      </c>
      <c r="D46" s="81">
        <v>5478.347653600482</v>
      </c>
      <c r="E46" s="81">
        <v>9165.919817704282</v>
      </c>
      <c r="F46" s="81">
        <v>1051.1854450855647</v>
      </c>
      <c r="G46" s="81">
        <v>10217.105262789846</v>
      </c>
      <c r="H46" s="81"/>
      <c r="I46" s="79"/>
      <c r="J46" s="79"/>
    </row>
    <row r="47" spans="1:10" ht="15">
      <c r="A47" s="95" t="s">
        <v>81</v>
      </c>
      <c r="B47" s="81">
        <v>18197.088497782428</v>
      </c>
      <c r="C47" s="81">
        <v>54799.78356273834</v>
      </c>
      <c r="D47" s="81">
        <v>9412.397688083242</v>
      </c>
      <c r="E47" s="81">
        <v>139013.07282689147</v>
      </c>
      <c r="F47" s="81">
        <v>14066.122379068947</v>
      </c>
      <c r="G47" s="81">
        <v>153079.19520596045</v>
      </c>
      <c r="H47" s="81"/>
      <c r="I47" s="79"/>
      <c r="J47" s="79"/>
    </row>
    <row r="48" spans="1:8" ht="15">
      <c r="A48" s="234"/>
      <c r="B48" s="81"/>
      <c r="C48" s="81"/>
      <c r="D48" s="81"/>
      <c r="E48" s="81"/>
      <c r="F48" s="81"/>
      <c r="G48" s="81"/>
      <c r="H48" s="81"/>
    </row>
    <row r="49" spans="1:10" ht="15">
      <c r="A49" s="95" t="s">
        <v>5</v>
      </c>
      <c r="B49" s="81">
        <v>3034.204786868192</v>
      </c>
      <c r="C49" s="81">
        <v>8781.558706197444</v>
      </c>
      <c r="D49" s="81">
        <v>652.0512640113135</v>
      </c>
      <c r="E49" s="81">
        <v>18489.724346295166</v>
      </c>
      <c r="F49" s="81">
        <v>1519656.2136243894</v>
      </c>
      <c r="G49" s="81">
        <v>1538145.9379706846</v>
      </c>
      <c r="H49" s="81"/>
      <c r="I49" s="79"/>
      <c r="J49" s="79"/>
    </row>
    <row r="50" spans="1:8" ht="15">
      <c r="A50" s="234"/>
      <c r="B50" s="131"/>
      <c r="C50" s="131"/>
      <c r="D50" s="131"/>
      <c r="E50" s="131"/>
      <c r="F50" s="131"/>
      <c r="G50" s="131"/>
      <c r="H50" s="131"/>
    </row>
    <row r="51" spans="1:10" ht="15.75">
      <c r="A51" s="272" t="s">
        <v>83</v>
      </c>
      <c r="B51" s="273">
        <v>21231.293284650616</v>
      </c>
      <c r="C51" s="273">
        <v>63581.342268935776</v>
      </c>
      <c r="D51" s="273">
        <v>10064.448952094554</v>
      </c>
      <c r="E51" s="273">
        <v>157502.7971731867</v>
      </c>
      <c r="F51" s="273">
        <v>1533722.3360034586</v>
      </c>
      <c r="G51" s="273">
        <v>1691225.133176645</v>
      </c>
      <c r="H51" s="264"/>
      <c r="I51" s="79"/>
      <c r="J51" s="79"/>
    </row>
    <row r="52" spans="2:5" ht="19.5" customHeight="1">
      <c r="B52" s="41"/>
      <c r="E52" s="41"/>
    </row>
  </sheetData>
  <sheetProtection/>
  <printOptions/>
  <pageMargins left="0.75" right="0.75" top="1" bottom="1" header="0.5" footer="0.5"/>
  <pageSetup fitToHeight="1" fitToWidth="1" horizontalDpi="96" verticalDpi="96" orientation="portrait" paperSize="9" scale="74" r:id="rId1"/>
  <headerFooter alignWithMargins="0">
    <oddHeader>&amp;R&amp;"Arial,Bold"&amp;14ROAD FREIGHT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1">
      <selection activeCell="I22" sqref="I22"/>
    </sheetView>
  </sheetViews>
  <sheetFormatPr defaultColWidth="9.140625" defaultRowHeight="12.75"/>
  <cols>
    <col min="2" max="2" width="25.00390625" style="0" customWidth="1"/>
  </cols>
  <sheetData>
    <row r="2" spans="1:13" ht="15.75">
      <c r="A2" s="320" t="s">
        <v>231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5.75">
      <c r="A3" s="320" t="s">
        <v>232</v>
      </c>
      <c r="B3" s="287"/>
      <c r="C3" s="302">
        <v>2000</v>
      </c>
      <c r="D3" s="302">
        <v>2001</v>
      </c>
      <c r="E3" s="302">
        <v>2002</v>
      </c>
      <c r="F3" s="302">
        <v>2003</v>
      </c>
      <c r="G3" s="302">
        <v>2004</v>
      </c>
      <c r="H3" s="302">
        <v>2005</v>
      </c>
      <c r="I3" s="302">
        <v>2006</v>
      </c>
      <c r="J3" s="302">
        <v>2007</v>
      </c>
      <c r="K3" s="302">
        <v>2008</v>
      </c>
      <c r="L3" s="302">
        <v>2009</v>
      </c>
      <c r="M3" s="302">
        <v>2010</v>
      </c>
    </row>
    <row r="4" spans="1:13" ht="15">
      <c r="A4" s="321" t="s">
        <v>233</v>
      </c>
      <c r="B4" s="321"/>
      <c r="C4" s="322">
        <v>40.243361</v>
      </c>
      <c r="D4" s="322">
        <v>39.854879000000004</v>
      </c>
      <c r="E4" s="322">
        <v>37.112221999999996</v>
      </c>
      <c r="F4" s="322">
        <v>36.483661</v>
      </c>
      <c r="G4" s="322">
        <v>39.370000000000005</v>
      </c>
      <c r="H4" s="322">
        <v>43.959999999999994</v>
      </c>
      <c r="I4" s="322">
        <v>39.26</v>
      </c>
      <c r="J4" s="322">
        <v>40.61</v>
      </c>
      <c r="K4" s="322">
        <v>37.14</v>
      </c>
      <c r="L4" s="322">
        <v>33.41</v>
      </c>
      <c r="M4" s="322">
        <v>34.5</v>
      </c>
    </row>
    <row r="5" spans="1:13" ht="15">
      <c r="A5" s="323" t="s">
        <v>234</v>
      </c>
      <c r="B5" s="321"/>
      <c r="C5" s="322">
        <v>74.619393</v>
      </c>
      <c r="D5" s="322">
        <v>68.141879</v>
      </c>
      <c r="E5" s="322">
        <v>68.870774</v>
      </c>
      <c r="F5" s="322">
        <v>59.937871</v>
      </c>
      <c r="G5" s="322">
        <v>55.464</v>
      </c>
      <c r="H5" s="322">
        <v>45.942</v>
      </c>
      <c r="I5" s="322">
        <v>44.924314849790726</v>
      </c>
      <c r="J5" s="322">
        <v>46.681000000000004</v>
      </c>
      <c r="K5" s="322">
        <v>43.306</v>
      </c>
      <c r="L5" s="322">
        <v>39.181</v>
      </c>
      <c r="M5" s="322">
        <v>40.650999999999996</v>
      </c>
    </row>
    <row r="6" spans="1:13" ht="15">
      <c r="A6" s="324" t="s">
        <v>65</v>
      </c>
      <c r="B6" s="325"/>
      <c r="C6" s="322">
        <v>114.862754</v>
      </c>
      <c r="D6" s="322">
        <v>107.996758</v>
      </c>
      <c r="E6" s="322">
        <v>105.98299599999999</v>
      </c>
      <c r="F6" s="322">
        <v>96.421532</v>
      </c>
      <c r="G6" s="322">
        <v>94.834</v>
      </c>
      <c r="H6" s="322">
        <v>89.90199999999999</v>
      </c>
      <c r="I6" s="322">
        <v>84.18431484979072</v>
      </c>
      <c r="J6" s="322">
        <v>87.291</v>
      </c>
      <c r="K6" s="322">
        <v>80.446</v>
      </c>
      <c r="L6" s="316">
        <v>72.591</v>
      </c>
      <c r="M6" s="316">
        <v>75.151</v>
      </c>
    </row>
    <row r="7" spans="1:13" ht="15.75">
      <c r="A7" s="326" t="s">
        <v>235</v>
      </c>
      <c r="B7" s="325"/>
      <c r="C7" s="322"/>
      <c r="D7" s="322"/>
      <c r="E7" s="322"/>
      <c r="F7" s="322"/>
      <c r="G7" s="322"/>
      <c r="H7" s="322"/>
      <c r="I7" s="322"/>
      <c r="J7" s="322"/>
      <c r="K7" s="322"/>
      <c r="L7" s="316"/>
      <c r="M7" s="316"/>
    </row>
    <row r="8" spans="1:13" ht="15">
      <c r="A8" s="324" t="s">
        <v>236</v>
      </c>
      <c r="B8" s="321"/>
      <c r="C8" s="322">
        <v>27.568128</v>
      </c>
      <c r="D8" s="322">
        <v>25.513557</v>
      </c>
      <c r="E8" s="322">
        <v>24.433151000000002</v>
      </c>
      <c r="F8" s="322">
        <v>26.560105</v>
      </c>
      <c r="G8" s="322">
        <v>23.86</v>
      </c>
      <c r="H8" s="322">
        <v>25.3369</v>
      </c>
      <c r="I8" s="322">
        <v>26.593534</v>
      </c>
      <c r="J8" s="322">
        <v>29.41075</v>
      </c>
      <c r="K8" s="322">
        <v>24.77</v>
      </c>
      <c r="L8" s="322">
        <v>22.14</v>
      </c>
      <c r="M8" s="322">
        <v>25.02</v>
      </c>
    </row>
    <row r="9" spans="1:13" ht="15">
      <c r="A9" s="323" t="s">
        <v>234</v>
      </c>
      <c r="B9" s="321"/>
      <c r="C9" s="322">
        <v>11.888048999999999</v>
      </c>
      <c r="D9" s="322">
        <v>18.258892</v>
      </c>
      <c r="E9" s="322">
        <v>12.264389</v>
      </c>
      <c r="F9" s="322">
        <v>10.22503</v>
      </c>
      <c r="G9" s="322">
        <v>15.834999999999999</v>
      </c>
      <c r="H9" s="322">
        <v>17.801450000000003</v>
      </c>
      <c r="I9" s="322">
        <v>18.5609416287617</v>
      </c>
      <c r="J9" s="322">
        <v>15.317934000000001</v>
      </c>
      <c r="K9" s="322">
        <v>16.901376000000003</v>
      </c>
      <c r="L9" s="322">
        <v>14.15599</v>
      </c>
      <c r="M9" s="322">
        <v>13.784756</v>
      </c>
    </row>
    <row r="10" spans="1:13" ht="15">
      <c r="A10" s="327" t="s">
        <v>65</v>
      </c>
      <c r="B10" s="325"/>
      <c r="C10" s="322">
        <v>39.456177</v>
      </c>
      <c r="D10" s="322">
        <v>43.772448999999995</v>
      </c>
      <c r="E10" s="322">
        <v>36.697540000000004</v>
      </c>
      <c r="F10" s="322">
        <v>36.785135</v>
      </c>
      <c r="G10" s="322">
        <v>39.695</v>
      </c>
      <c r="H10" s="322">
        <v>43.13835</v>
      </c>
      <c r="I10" s="322">
        <v>45.1544756287617</v>
      </c>
      <c r="J10" s="322">
        <v>44.728684</v>
      </c>
      <c r="K10" s="322">
        <v>41.671376</v>
      </c>
      <c r="L10" s="316">
        <v>36.29599</v>
      </c>
      <c r="M10" s="316">
        <v>38.804756</v>
      </c>
    </row>
    <row r="11" spans="1:13" ht="15.75">
      <c r="A11" s="328" t="s">
        <v>237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</row>
    <row r="12" spans="1:13" ht="15">
      <c r="A12" s="327" t="s">
        <v>65</v>
      </c>
      <c r="B12" s="325"/>
      <c r="C12" s="322">
        <v>149.815346</v>
      </c>
      <c r="D12" s="322">
        <v>141.68640299999998</v>
      </c>
      <c r="E12" s="322">
        <v>144.79</v>
      </c>
      <c r="F12" s="322">
        <v>144.00300000000001</v>
      </c>
      <c r="G12" s="322">
        <v>164.85</v>
      </c>
      <c r="H12" s="322">
        <v>160.55</v>
      </c>
      <c r="I12" s="322">
        <v>162.96097968325014</v>
      </c>
      <c r="J12" s="322">
        <v>168.36689591266816</v>
      </c>
      <c r="K12" s="322">
        <v>152.5984053170173</v>
      </c>
      <c r="L12" s="322">
        <v>127.15786573669754</v>
      </c>
      <c r="M12" s="322">
        <v>123.40121748482397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31"/>
  <sheetViews>
    <sheetView zoomScalePageLayoutView="0" workbookViewId="0" topLeftCell="D13">
      <selection activeCell="F33" sqref="F33"/>
    </sheetView>
  </sheetViews>
  <sheetFormatPr defaultColWidth="9.140625" defaultRowHeight="12.75"/>
  <cols>
    <col min="1" max="1" width="18.8515625" style="0" customWidth="1"/>
    <col min="2" max="2" width="8.7109375" style="0" customWidth="1"/>
    <col min="3" max="3" width="7.8515625" style="0" customWidth="1"/>
    <col min="5" max="5" width="7.8515625" style="0" customWidth="1"/>
    <col min="6" max="6" width="9.8515625" style="0" customWidth="1"/>
    <col min="7" max="7" width="10.28125" style="0" customWidth="1"/>
    <col min="8" max="8" width="8.140625" style="0" customWidth="1"/>
    <col min="9" max="9" width="7.7109375" style="0" customWidth="1"/>
    <col min="10" max="10" width="11.140625" style="0" customWidth="1"/>
    <col min="11" max="11" width="8.7109375" style="0" customWidth="1"/>
    <col min="12" max="12" width="11.421875" style="0" customWidth="1"/>
    <col min="13" max="13" width="11.00390625" style="0" customWidth="1"/>
  </cols>
  <sheetData>
    <row r="13" s="26" customFormat="1" ht="18">
      <c r="A13" s="54" t="s">
        <v>158</v>
      </c>
    </row>
    <row r="14" spans="1:14" s="26" customFormat="1" ht="19.5" customHeight="1" thickBot="1">
      <c r="A14" s="35" t="s">
        <v>143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26" s="17" customFormat="1" ht="21" customHeight="1">
      <c r="A15" s="43" t="s">
        <v>69</v>
      </c>
      <c r="B15" s="43"/>
      <c r="C15" s="43"/>
      <c r="D15" s="40"/>
      <c r="E15" s="40"/>
      <c r="F15" s="40"/>
      <c r="G15" s="40"/>
      <c r="H15" s="40"/>
      <c r="I15" s="18"/>
      <c r="J15" s="18"/>
      <c r="K15" s="18"/>
      <c r="L15" s="18"/>
      <c r="M15" s="18"/>
      <c r="N15" s="18"/>
      <c r="O15" s="18"/>
      <c r="P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s="67" customFormat="1" ht="12.75">
      <c r="A16" s="68" t="s">
        <v>85</v>
      </c>
      <c r="B16" s="69" t="s">
        <v>71</v>
      </c>
      <c r="C16" s="69" t="s">
        <v>72</v>
      </c>
      <c r="D16" s="69" t="s">
        <v>73</v>
      </c>
      <c r="E16" s="69" t="s">
        <v>74</v>
      </c>
      <c r="F16" s="69" t="s">
        <v>75</v>
      </c>
      <c r="G16" s="69" t="s">
        <v>76</v>
      </c>
      <c r="H16" s="69" t="s">
        <v>77</v>
      </c>
      <c r="I16" s="69" t="s">
        <v>78</v>
      </c>
      <c r="J16" s="69" t="s">
        <v>79</v>
      </c>
      <c r="K16" s="69" t="s">
        <v>80</v>
      </c>
      <c r="L16" s="69" t="s">
        <v>81</v>
      </c>
      <c r="M16" s="69" t="s">
        <v>82</v>
      </c>
      <c r="N16" s="69" t="s">
        <v>83</v>
      </c>
      <c r="O16" s="55"/>
      <c r="P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s="17" customFormat="1" ht="16.5" thickBot="1">
      <c r="A17" s="16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28" t="s">
        <v>84</v>
      </c>
      <c r="N17" s="33"/>
      <c r="O17" s="18"/>
      <c r="P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6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55" t="s">
        <v>71</v>
      </c>
      <c r="B19" s="58">
        <v>988</v>
      </c>
      <c r="C19" s="58">
        <v>7</v>
      </c>
      <c r="D19" s="58">
        <v>134</v>
      </c>
      <c r="E19" s="58">
        <v>25</v>
      </c>
      <c r="F19" s="58">
        <v>0</v>
      </c>
      <c r="G19" s="58">
        <v>0</v>
      </c>
      <c r="H19" s="58">
        <v>0</v>
      </c>
      <c r="I19" s="58">
        <v>795</v>
      </c>
      <c r="J19" s="58">
        <v>189</v>
      </c>
      <c r="K19" s="58">
        <v>15</v>
      </c>
      <c r="L19" s="58">
        <f aca="true" t="shared" si="0" ref="L19:L28">SUM(B19:K19)</f>
        <v>2153</v>
      </c>
      <c r="M19" s="58">
        <v>568</v>
      </c>
      <c r="N19" s="58">
        <v>2721</v>
      </c>
      <c r="O19" s="10"/>
      <c r="P19" s="10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55" t="s">
        <v>72</v>
      </c>
      <c r="B20" s="58">
        <v>48</v>
      </c>
      <c r="C20" s="58">
        <v>4576</v>
      </c>
      <c r="D20" s="58">
        <v>284</v>
      </c>
      <c r="E20" s="58">
        <v>726</v>
      </c>
      <c r="F20" s="58">
        <v>475</v>
      </c>
      <c r="G20" s="58">
        <v>145</v>
      </c>
      <c r="H20" s="58">
        <v>0</v>
      </c>
      <c r="I20" s="58">
        <v>1014</v>
      </c>
      <c r="J20" s="58">
        <v>3918</v>
      </c>
      <c r="K20" s="58">
        <v>498</v>
      </c>
      <c r="L20" s="58">
        <f t="shared" si="0"/>
        <v>11684</v>
      </c>
      <c r="M20" s="58">
        <v>1193</v>
      </c>
      <c r="N20" s="58">
        <v>12876</v>
      </c>
      <c r="O20" s="10"/>
      <c r="P20" s="10"/>
      <c r="R20" s="4"/>
      <c r="S20" s="4"/>
      <c r="T20" s="4"/>
      <c r="U20" s="4"/>
      <c r="V20" s="4"/>
      <c r="W20" s="4"/>
      <c r="X20" s="4"/>
      <c r="Y20" s="4"/>
      <c r="Z20" s="4"/>
    </row>
    <row r="21" spans="1:16" ht="12.75">
      <c r="A21" s="55" t="s">
        <v>73</v>
      </c>
      <c r="B21" s="58">
        <v>27</v>
      </c>
      <c r="C21" s="58">
        <v>137</v>
      </c>
      <c r="D21" s="58">
        <v>3536</v>
      </c>
      <c r="E21" s="58">
        <v>184</v>
      </c>
      <c r="F21" s="58">
        <v>41</v>
      </c>
      <c r="G21" s="58">
        <v>0</v>
      </c>
      <c r="H21" s="58">
        <v>0</v>
      </c>
      <c r="I21" s="58">
        <v>78</v>
      </c>
      <c r="J21" s="58">
        <v>912</v>
      </c>
      <c r="K21" s="58">
        <v>71</v>
      </c>
      <c r="L21" s="58">
        <f t="shared" si="0"/>
        <v>4986</v>
      </c>
      <c r="M21" s="58">
        <v>2343</v>
      </c>
      <c r="N21" s="58">
        <v>7331</v>
      </c>
      <c r="O21" s="6"/>
      <c r="P21" s="6"/>
    </row>
    <row r="22" spans="1:16" ht="12.75">
      <c r="A22" s="55" t="s">
        <v>74</v>
      </c>
      <c r="B22" s="58">
        <v>26</v>
      </c>
      <c r="C22" s="58">
        <v>947</v>
      </c>
      <c r="D22" s="58">
        <v>33</v>
      </c>
      <c r="E22" s="58">
        <v>5915</v>
      </c>
      <c r="F22" s="58">
        <v>146</v>
      </c>
      <c r="G22" s="58">
        <v>171</v>
      </c>
      <c r="H22" s="58">
        <v>0</v>
      </c>
      <c r="I22" s="58">
        <v>577</v>
      </c>
      <c r="J22" s="58">
        <v>962</v>
      </c>
      <c r="K22" s="58">
        <v>1040</v>
      </c>
      <c r="L22" s="58">
        <f t="shared" si="0"/>
        <v>9817</v>
      </c>
      <c r="M22" s="58">
        <v>707</v>
      </c>
      <c r="N22" s="58">
        <v>10524</v>
      </c>
      <c r="O22" s="6"/>
      <c r="P22" s="6"/>
    </row>
    <row r="23" spans="1:16" ht="12.75">
      <c r="A23" s="55" t="s">
        <v>75</v>
      </c>
      <c r="B23" s="58">
        <v>19</v>
      </c>
      <c r="C23" s="58">
        <v>503</v>
      </c>
      <c r="D23" s="58">
        <v>52</v>
      </c>
      <c r="E23" s="58">
        <v>185</v>
      </c>
      <c r="F23" s="58">
        <v>13711</v>
      </c>
      <c r="G23" s="58">
        <v>520</v>
      </c>
      <c r="H23" s="58">
        <v>11</v>
      </c>
      <c r="I23" s="58">
        <v>103</v>
      </c>
      <c r="J23" s="58">
        <v>629</v>
      </c>
      <c r="K23" s="58">
        <v>884</v>
      </c>
      <c r="L23" s="58">
        <f t="shared" si="0"/>
        <v>16617</v>
      </c>
      <c r="M23" s="58">
        <v>1128</v>
      </c>
      <c r="N23" s="58">
        <v>17745</v>
      </c>
      <c r="O23" s="6"/>
      <c r="P23" s="6"/>
    </row>
    <row r="24" spans="1:16" ht="12.75">
      <c r="A24" s="55" t="s">
        <v>76</v>
      </c>
      <c r="B24" s="58">
        <v>0</v>
      </c>
      <c r="C24" s="58">
        <v>195</v>
      </c>
      <c r="D24" s="58">
        <v>17</v>
      </c>
      <c r="E24" s="58">
        <v>20</v>
      </c>
      <c r="F24" s="58">
        <v>426</v>
      </c>
      <c r="G24" s="58">
        <v>5499</v>
      </c>
      <c r="H24" s="58">
        <v>17</v>
      </c>
      <c r="I24" s="58">
        <v>92</v>
      </c>
      <c r="J24" s="58">
        <v>455</v>
      </c>
      <c r="K24" s="58">
        <v>94</v>
      </c>
      <c r="L24" s="58">
        <f t="shared" si="0"/>
        <v>6815</v>
      </c>
      <c r="M24" s="58">
        <v>138</v>
      </c>
      <c r="N24" s="58">
        <v>6954</v>
      </c>
      <c r="O24" s="6"/>
      <c r="P24" s="6"/>
    </row>
    <row r="25" spans="1:16" ht="12.75">
      <c r="A25" s="55" t="s">
        <v>77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1532</v>
      </c>
      <c r="I25" s="58">
        <v>0</v>
      </c>
      <c r="J25" s="58">
        <v>0</v>
      </c>
      <c r="K25" s="58">
        <v>0</v>
      </c>
      <c r="L25" s="58">
        <f t="shared" si="0"/>
        <v>1532</v>
      </c>
      <c r="M25" s="58">
        <v>10</v>
      </c>
      <c r="N25" s="58">
        <v>1543</v>
      </c>
      <c r="O25" s="6"/>
      <c r="P25" s="6"/>
    </row>
    <row r="26" spans="1:16" ht="12.75">
      <c r="A26" s="4" t="s">
        <v>78</v>
      </c>
      <c r="B26" s="58">
        <v>345</v>
      </c>
      <c r="C26" s="58">
        <v>913</v>
      </c>
      <c r="D26" s="58">
        <v>113</v>
      </c>
      <c r="E26" s="58">
        <v>549</v>
      </c>
      <c r="F26" s="58">
        <v>406</v>
      </c>
      <c r="G26" s="58">
        <v>205</v>
      </c>
      <c r="H26" s="58">
        <v>6</v>
      </c>
      <c r="I26" s="58">
        <v>13884</v>
      </c>
      <c r="J26" s="58">
        <v>1566</v>
      </c>
      <c r="K26" s="58">
        <v>585</v>
      </c>
      <c r="L26" s="58">
        <f t="shared" si="0"/>
        <v>18572</v>
      </c>
      <c r="M26" s="58">
        <v>1233</v>
      </c>
      <c r="N26" s="58">
        <v>19805</v>
      </c>
      <c r="O26" s="6"/>
      <c r="P26" s="6"/>
    </row>
    <row r="27" spans="1:16" ht="12.75">
      <c r="A27" s="4" t="s">
        <v>79</v>
      </c>
      <c r="B27" s="58">
        <v>157</v>
      </c>
      <c r="C27" s="58">
        <v>2087</v>
      </c>
      <c r="D27" s="58">
        <v>918</v>
      </c>
      <c r="E27" s="58">
        <v>1495</v>
      </c>
      <c r="F27" s="58">
        <v>917</v>
      </c>
      <c r="G27" s="58">
        <v>570</v>
      </c>
      <c r="H27" s="58">
        <v>0</v>
      </c>
      <c r="I27" s="58">
        <v>2755</v>
      </c>
      <c r="J27" s="58">
        <v>48979</v>
      </c>
      <c r="K27" s="58">
        <v>783</v>
      </c>
      <c r="L27" s="58">
        <f t="shared" si="0"/>
        <v>58661</v>
      </c>
      <c r="M27" s="58">
        <v>7064</v>
      </c>
      <c r="N27" s="58">
        <v>65725</v>
      </c>
      <c r="O27" s="6"/>
      <c r="P27" s="6"/>
    </row>
    <row r="28" spans="1:16" ht="12.75">
      <c r="A28" s="4" t="s">
        <v>80</v>
      </c>
      <c r="B28" s="58">
        <v>25</v>
      </c>
      <c r="C28" s="58">
        <v>393</v>
      </c>
      <c r="D28" s="58">
        <v>84</v>
      </c>
      <c r="E28" s="58">
        <v>726</v>
      </c>
      <c r="F28" s="58">
        <v>1093</v>
      </c>
      <c r="G28" s="58">
        <v>170</v>
      </c>
      <c r="H28" s="58">
        <v>0</v>
      </c>
      <c r="I28" s="58">
        <v>390</v>
      </c>
      <c r="J28" s="58">
        <v>940</v>
      </c>
      <c r="K28" s="58">
        <v>7846</v>
      </c>
      <c r="L28" s="58">
        <f t="shared" si="0"/>
        <v>11667</v>
      </c>
      <c r="M28" s="58">
        <v>1090</v>
      </c>
      <c r="N28" s="58">
        <v>12756</v>
      </c>
      <c r="O28" s="6"/>
      <c r="P28" s="6"/>
    </row>
    <row r="29" spans="1:16" ht="12.75">
      <c r="A29" s="4" t="s">
        <v>81</v>
      </c>
      <c r="B29" s="58">
        <f aca="true" t="shared" si="1" ref="B29:N29">SUM(B19:B28)</f>
        <v>1635</v>
      </c>
      <c r="C29" s="58">
        <f t="shared" si="1"/>
        <v>9758</v>
      </c>
      <c r="D29" s="58">
        <f t="shared" si="1"/>
        <v>5171</v>
      </c>
      <c r="E29" s="58">
        <f t="shared" si="1"/>
        <v>9825</v>
      </c>
      <c r="F29" s="58">
        <f t="shared" si="1"/>
        <v>17215</v>
      </c>
      <c r="G29" s="58">
        <f t="shared" si="1"/>
        <v>7280</v>
      </c>
      <c r="H29" s="58">
        <f t="shared" si="1"/>
        <v>1566</v>
      </c>
      <c r="I29" s="58">
        <f t="shared" si="1"/>
        <v>19688</v>
      </c>
      <c r="J29" s="58">
        <f t="shared" si="1"/>
        <v>58550</v>
      </c>
      <c r="K29" s="58">
        <f t="shared" si="1"/>
        <v>11816</v>
      </c>
      <c r="L29" s="58">
        <f t="shared" si="1"/>
        <v>142504</v>
      </c>
      <c r="M29" s="58">
        <f t="shared" si="1"/>
        <v>15474</v>
      </c>
      <c r="N29" s="58">
        <f t="shared" si="1"/>
        <v>157980</v>
      </c>
      <c r="O29" s="12"/>
      <c r="P29" s="6"/>
    </row>
    <row r="30" spans="1:14" s="4" customFormat="1" ht="12.75">
      <c r="A30" s="55" t="s">
        <v>5</v>
      </c>
      <c r="B30" s="58">
        <v>598</v>
      </c>
      <c r="C30" s="58">
        <v>1338</v>
      </c>
      <c r="D30" s="58">
        <v>3253</v>
      </c>
      <c r="E30" s="58">
        <v>991</v>
      </c>
      <c r="F30" s="58">
        <v>980</v>
      </c>
      <c r="G30" s="58">
        <v>159</v>
      </c>
      <c r="H30" s="58">
        <v>0</v>
      </c>
      <c r="I30" s="58">
        <v>2251</v>
      </c>
      <c r="J30" s="58">
        <v>9722</v>
      </c>
      <c r="K30" s="58">
        <v>1016</v>
      </c>
      <c r="L30" s="58">
        <f>SUM(B30:K30)</f>
        <v>20308</v>
      </c>
      <c r="M30" s="58" t="s">
        <v>159</v>
      </c>
      <c r="N30" s="58" t="s">
        <v>159</v>
      </c>
    </row>
    <row r="31" spans="1:14" ht="12.75">
      <c r="A31" s="55" t="s">
        <v>83</v>
      </c>
      <c r="B31" s="58">
        <v>2233</v>
      </c>
      <c r="C31" s="58">
        <v>11095</v>
      </c>
      <c r="D31" s="58">
        <v>8424</v>
      </c>
      <c r="E31" s="58">
        <v>10817</v>
      </c>
      <c r="F31" s="58">
        <v>18196</v>
      </c>
      <c r="G31" s="58">
        <v>7438</v>
      </c>
      <c r="H31" s="58">
        <v>1566</v>
      </c>
      <c r="I31" s="58">
        <v>21941</v>
      </c>
      <c r="J31" s="58">
        <v>68271</v>
      </c>
      <c r="K31" s="58">
        <v>12833</v>
      </c>
      <c r="L31" s="58">
        <f>SUM(B31:K31)</f>
        <v>162814</v>
      </c>
      <c r="M31" s="58" t="s">
        <v>159</v>
      </c>
      <c r="N31" s="58" t="s">
        <v>159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Skeleton S.T.S. tables</dc:title>
  <dc:subject/>
  <dc:creator>Frank Dixon</dc:creator>
  <cp:keywords/>
  <dc:description/>
  <cp:lastModifiedBy>u016789</cp:lastModifiedBy>
  <cp:lastPrinted>2011-11-08T09:32:11Z</cp:lastPrinted>
  <dcterms:created xsi:type="dcterms:W3CDTF">1999-02-18T15:40:04Z</dcterms:created>
  <dcterms:modified xsi:type="dcterms:W3CDTF">2015-02-13T10:18:55Z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A4409321</vt:lpwstr>
  </property>
  <property fmtid="{D5CDD505-2E9C-101B-9397-08002B2CF9AE}" pid="3" name="Objective-Comment">
    <vt:lpwstr/>
  </property>
  <property fmtid="{D5CDD505-2E9C-101B-9397-08002B2CF9AE}" pid="4" name="Objective-CreationStamp">
    <vt:filetime>2012-11-08T08:32:28Z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2014-01-29T15:02:23Z</vt:filetime>
  </property>
  <property fmtid="{D5CDD505-2E9C-101B-9397-08002B2CF9AE}" pid="8" name="Objective-ModificationStamp">
    <vt:filetime>2014-01-30T10:19:13Z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safety:Transport statistics: Scottish Transport Statistics: 2013: Research and analysis: Transport: 2013-2018:</vt:lpwstr>
  </property>
  <property fmtid="{D5CDD505-2E9C-101B-9397-08002B2CF9AE}" pid="11" name="Objective-Parent">
    <vt:lpwstr>Transport statistics: Scottish Transport Statistics: 2013: Research and analysis: Transport: 2013-2018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chapter03 - road freight 2010</vt:lpwstr>
  </property>
  <property fmtid="{D5CDD505-2E9C-101B-9397-08002B2CF9AE}" pid="14" name="Objective-Version">
    <vt:lpwstr>2.0</vt:lpwstr>
  </property>
  <property fmtid="{D5CDD505-2E9C-101B-9397-08002B2CF9AE}" pid="15" name="Objective-VersionComment">
    <vt:lpwstr/>
  </property>
  <property fmtid="{D5CDD505-2E9C-101B-9397-08002B2CF9AE}" pid="16" name="Objective-VersionNumber">
    <vt:i4>2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