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80" yWindow="7305" windowWidth="12720" windowHeight="12405" activeTab="1"/>
  </bookViews>
  <sheets>
    <sheet name="Fig13.1" sheetId="1" r:id="rId1"/>
    <sheet name="T13.1" sheetId="2" r:id="rId2"/>
    <sheet name="T13.2-13.4" sheetId="3" r:id="rId3"/>
    <sheet name="T13.5" sheetId="4" r:id="rId4"/>
    <sheet name="T13.6" sheetId="5" r:id="rId5"/>
    <sheet name="T13.7-13.8" sheetId="6" r:id="rId6"/>
    <sheet name="T13.9-13.10" sheetId="7" r:id="rId7"/>
  </sheets>
  <definedNames>
    <definedName name="_xlnm.Print_Area" localSheetId="0">Fig13.1!$A$1:$M$80</definedName>
    <definedName name="_xlnm.Print_Area" localSheetId="2">'T13.2-13.4'!$A$1:$P$88</definedName>
    <definedName name="_xlnm.Print_Area" localSheetId="3">T13.5!$A$1:$J$62</definedName>
    <definedName name="_xlnm.Print_Area" localSheetId="4">T13.6!$A$1:$M$206</definedName>
    <definedName name="_xlnm.Print_Area" localSheetId="5">'T13.7-13.8'!$A$1:$L$89</definedName>
    <definedName name="_xlnm.Print_Area" localSheetId="6">'T13.9-13.10'!$A$1:$N$72</definedName>
    <definedName name="STAT2_Crosstab1">#REF!</definedName>
  </definedNames>
  <calcPr calcId="145621"/>
</workbook>
</file>

<file path=xl/calcChain.xml><?xml version="1.0" encoding="utf-8"?>
<calcChain xmlns="http://schemas.openxmlformats.org/spreadsheetml/2006/main">
  <c r="K42" i="7" l="1"/>
  <c r="K43" i="7"/>
  <c r="K44" i="7"/>
  <c r="K45" i="7"/>
  <c r="K46" i="7"/>
  <c r="K47" i="7"/>
  <c r="K48" i="7"/>
  <c r="K49" i="7"/>
  <c r="K50" i="7"/>
  <c r="K51" i="7"/>
  <c r="K41" i="7"/>
  <c r="K7" i="7"/>
  <c r="K8" i="7"/>
  <c r="K9" i="7"/>
  <c r="K10" i="7"/>
  <c r="K11" i="7"/>
  <c r="K12" i="7"/>
  <c r="K13" i="7"/>
  <c r="K14" i="7"/>
  <c r="K15" i="7"/>
  <c r="K6" i="7"/>
  <c r="Q185" i="5"/>
  <c r="R185" i="5"/>
  <c r="S185" i="5"/>
  <c r="T185" i="5"/>
  <c r="U185" i="5"/>
  <c r="V185" i="5"/>
  <c r="W185" i="5"/>
  <c r="X185" i="5"/>
  <c r="Y185" i="5"/>
  <c r="Z185" i="5"/>
  <c r="AA185" i="5"/>
  <c r="Q186" i="5"/>
  <c r="R186" i="5"/>
  <c r="S186" i="5"/>
  <c r="T186" i="5"/>
  <c r="U186" i="5"/>
  <c r="V186" i="5"/>
  <c r="W186" i="5"/>
  <c r="X186" i="5"/>
  <c r="Y186" i="5"/>
  <c r="Z186" i="5"/>
  <c r="AA186" i="5"/>
  <c r="Q187" i="5"/>
  <c r="R187" i="5"/>
  <c r="S187" i="5"/>
  <c r="T187" i="5"/>
  <c r="U187" i="5"/>
  <c r="V187" i="5"/>
  <c r="W187" i="5"/>
  <c r="X187" i="5"/>
  <c r="Y187" i="5"/>
  <c r="Z187" i="5"/>
  <c r="AA187" i="5"/>
  <c r="Q188" i="5"/>
  <c r="R188" i="5"/>
  <c r="S188" i="5"/>
  <c r="T188" i="5"/>
  <c r="U188" i="5"/>
  <c r="V188" i="5"/>
  <c r="W188" i="5"/>
  <c r="X188" i="5"/>
  <c r="Y188" i="5"/>
  <c r="Z188" i="5"/>
  <c r="AA188" i="5"/>
  <c r="Q189" i="5"/>
  <c r="R189" i="5"/>
  <c r="S189" i="5"/>
  <c r="T189" i="5"/>
  <c r="U189" i="5"/>
  <c r="V189" i="5"/>
  <c r="W189" i="5"/>
  <c r="X189" i="5"/>
  <c r="Y189" i="5"/>
  <c r="Z189" i="5"/>
  <c r="AA189" i="5"/>
  <c r="P189" i="5"/>
  <c r="P188" i="5"/>
  <c r="P187" i="5"/>
  <c r="P186" i="5"/>
  <c r="P185" i="5"/>
  <c r="N15" i="4"/>
  <c r="O15" i="4"/>
  <c r="P15" i="4"/>
  <c r="Q15" i="4"/>
  <c r="R15" i="4"/>
  <c r="S15" i="4"/>
  <c r="T15" i="4"/>
  <c r="U15" i="4"/>
  <c r="V15" i="4"/>
  <c r="W15" i="4"/>
  <c r="X15" i="4"/>
  <c r="Y15" i="4"/>
  <c r="M15" i="4"/>
  <c r="P23" i="3"/>
  <c r="K37" i="5" l="1"/>
  <c r="B25" i="5"/>
  <c r="C25" i="5"/>
  <c r="D25" i="5"/>
  <c r="E25" i="5"/>
  <c r="F25" i="5"/>
  <c r="G25" i="5"/>
  <c r="H25" i="5"/>
  <c r="I25" i="5"/>
  <c r="J25" i="5"/>
  <c r="K25" i="5"/>
  <c r="L25" i="5"/>
  <c r="M25" i="5"/>
  <c r="B26" i="5"/>
  <c r="C26" i="5"/>
  <c r="D26" i="5"/>
  <c r="E26" i="5"/>
  <c r="F26" i="5"/>
  <c r="G26" i="5"/>
  <c r="H26" i="5"/>
  <c r="I26" i="5"/>
  <c r="J26" i="5"/>
  <c r="K26" i="5"/>
  <c r="L26" i="5"/>
  <c r="M26" i="5"/>
  <c r="B27" i="5"/>
  <c r="C27" i="5"/>
  <c r="D27" i="5"/>
  <c r="E27" i="5"/>
  <c r="F27" i="5"/>
  <c r="G27" i="5"/>
  <c r="H27" i="5"/>
  <c r="I27" i="5"/>
  <c r="J27" i="5"/>
  <c r="K27" i="5"/>
  <c r="L27" i="5"/>
  <c r="M27" i="5"/>
  <c r="B28" i="5"/>
  <c r="C28" i="5"/>
  <c r="D28" i="5"/>
  <c r="E28" i="5"/>
  <c r="F28" i="5"/>
  <c r="G28" i="5"/>
  <c r="H28" i="5"/>
  <c r="I28" i="5"/>
  <c r="J28" i="5"/>
  <c r="K28" i="5"/>
  <c r="L28" i="5"/>
  <c r="M28" i="5"/>
  <c r="B29" i="5"/>
  <c r="C29" i="5"/>
  <c r="D29" i="5"/>
  <c r="E29" i="5"/>
  <c r="F29" i="5"/>
  <c r="G29" i="5"/>
  <c r="H29" i="5"/>
  <c r="I29" i="5"/>
  <c r="J29" i="5"/>
  <c r="K29" i="5"/>
  <c r="L29" i="5"/>
  <c r="M29" i="5"/>
  <c r="B30" i="5"/>
  <c r="C30" i="5"/>
  <c r="D30" i="5"/>
  <c r="E30" i="5"/>
  <c r="F30" i="5"/>
  <c r="G30" i="5"/>
  <c r="H30" i="5"/>
  <c r="I30" i="5"/>
  <c r="J30" i="5"/>
  <c r="K30" i="5"/>
  <c r="L30" i="5"/>
  <c r="M30" i="5"/>
  <c r="B31" i="5"/>
  <c r="C31" i="5"/>
  <c r="D31" i="5"/>
  <c r="E31" i="5"/>
  <c r="F31" i="5"/>
  <c r="G31" i="5"/>
  <c r="H31" i="5"/>
  <c r="I31" i="5"/>
  <c r="J31" i="5"/>
  <c r="K31" i="5"/>
  <c r="L31" i="5"/>
  <c r="M31" i="5"/>
  <c r="B32" i="5"/>
  <c r="C32" i="5"/>
  <c r="D32" i="5"/>
  <c r="E32" i="5"/>
  <c r="F32" i="5"/>
  <c r="G32" i="5"/>
  <c r="H32" i="5"/>
  <c r="I32" i="5"/>
  <c r="J32" i="5"/>
  <c r="K32" i="5"/>
  <c r="L32" i="5"/>
  <c r="M32" i="5"/>
  <c r="B33" i="5"/>
  <c r="C33" i="5"/>
  <c r="D33" i="5"/>
  <c r="E33" i="5"/>
  <c r="F33" i="5"/>
  <c r="G33" i="5"/>
  <c r="H33" i="5"/>
  <c r="I33" i="5"/>
  <c r="J33" i="5"/>
  <c r="K33" i="5"/>
  <c r="L33" i="5"/>
  <c r="M33" i="5"/>
  <c r="B34" i="5"/>
  <c r="C34" i="5"/>
  <c r="D34" i="5"/>
  <c r="E34" i="5"/>
  <c r="F34" i="5"/>
  <c r="G34" i="5"/>
  <c r="H34" i="5"/>
  <c r="I34" i="5"/>
  <c r="J34" i="5"/>
  <c r="K34" i="5"/>
  <c r="L34" i="5"/>
  <c r="M34" i="5"/>
  <c r="B35" i="5"/>
  <c r="C35" i="5"/>
  <c r="D35" i="5"/>
  <c r="E35" i="5"/>
  <c r="F35" i="5"/>
  <c r="G35" i="5"/>
  <c r="H35" i="5"/>
  <c r="I35" i="5"/>
  <c r="J35" i="5"/>
  <c r="K35" i="5"/>
  <c r="L35" i="5"/>
  <c r="M35" i="5"/>
  <c r="B36" i="5"/>
  <c r="C36" i="5"/>
  <c r="D36" i="5"/>
  <c r="E36" i="5"/>
  <c r="F36" i="5"/>
  <c r="G36" i="5"/>
  <c r="H36" i="5"/>
  <c r="I36" i="5"/>
  <c r="J36" i="5"/>
  <c r="K36" i="5"/>
  <c r="L36" i="5"/>
  <c r="M36" i="5"/>
  <c r="B37" i="5"/>
  <c r="C37" i="5"/>
  <c r="D37" i="5"/>
  <c r="E37" i="5"/>
  <c r="F37" i="5"/>
  <c r="G37" i="5"/>
  <c r="H37" i="5"/>
  <c r="I37" i="5"/>
  <c r="J37" i="5"/>
  <c r="L37" i="5"/>
  <c r="M37" i="5"/>
  <c r="B38" i="5"/>
  <c r="C38" i="5"/>
  <c r="D38" i="5"/>
  <c r="E38" i="5"/>
  <c r="F38" i="5"/>
  <c r="G38" i="5"/>
  <c r="H38" i="5"/>
  <c r="I38" i="5"/>
  <c r="J38" i="5"/>
  <c r="K38" i="5"/>
  <c r="L38" i="5"/>
  <c r="M38" i="5"/>
  <c r="C24" i="5"/>
  <c r="D24" i="5"/>
  <c r="E24" i="5"/>
  <c r="F24" i="5"/>
  <c r="G24" i="5"/>
  <c r="H24" i="5"/>
  <c r="I24" i="5"/>
  <c r="J24" i="5"/>
  <c r="K24" i="5"/>
  <c r="L24" i="5"/>
  <c r="M24" i="5"/>
  <c r="B24" i="5"/>
  <c r="B42" i="7"/>
  <c r="C42" i="7"/>
  <c r="D42" i="7"/>
  <c r="E42" i="7"/>
  <c r="F42" i="7"/>
  <c r="G42" i="7"/>
  <c r="H42" i="7"/>
  <c r="I42" i="7"/>
  <c r="J42" i="7"/>
  <c r="L42" i="7"/>
  <c r="B43" i="7"/>
  <c r="C43" i="7"/>
  <c r="D43" i="7"/>
  <c r="E43" i="7"/>
  <c r="F43" i="7"/>
  <c r="G43" i="7"/>
  <c r="H43" i="7"/>
  <c r="I43" i="7"/>
  <c r="J43" i="7"/>
  <c r="L43" i="7"/>
  <c r="B44" i="7"/>
  <c r="C44" i="7"/>
  <c r="D44" i="7"/>
  <c r="E44" i="7"/>
  <c r="F44" i="7"/>
  <c r="G44" i="7"/>
  <c r="H44" i="7"/>
  <c r="I44" i="7"/>
  <c r="J44" i="7"/>
  <c r="L44" i="7"/>
  <c r="B45" i="7"/>
  <c r="C45" i="7"/>
  <c r="D45" i="7"/>
  <c r="E45" i="7"/>
  <c r="F45" i="7"/>
  <c r="G45" i="7"/>
  <c r="H45" i="7"/>
  <c r="I45" i="7"/>
  <c r="J45" i="7"/>
  <c r="L45" i="7"/>
  <c r="B46" i="7"/>
  <c r="C46" i="7"/>
  <c r="D46" i="7"/>
  <c r="E46" i="7"/>
  <c r="F46" i="7"/>
  <c r="G46" i="7"/>
  <c r="H46" i="7"/>
  <c r="I46" i="7"/>
  <c r="J46" i="7"/>
  <c r="L46" i="7"/>
  <c r="B47" i="7"/>
  <c r="C47" i="7"/>
  <c r="D47" i="7"/>
  <c r="E47" i="7"/>
  <c r="F47" i="7"/>
  <c r="G47" i="7"/>
  <c r="H47" i="7"/>
  <c r="I47" i="7"/>
  <c r="J47" i="7"/>
  <c r="L47" i="7"/>
  <c r="B48" i="7"/>
  <c r="C48" i="7"/>
  <c r="D48" i="7"/>
  <c r="E48" i="7"/>
  <c r="F48" i="7"/>
  <c r="G48" i="7"/>
  <c r="H48" i="7"/>
  <c r="I48" i="7"/>
  <c r="J48" i="7"/>
  <c r="L48" i="7"/>
  <c r="B49" i="7"/>
  <c r="C49" i="7"/>
  <c r="D49" i="7"/>
  <c r="E49" i="7"/>
  <c r="F49" i="7"/>
  <c r="G49" i="7"/>
  <c r="H49" i="7"/>
  <c r="I49" i="7"/>
  <c r="J49" i="7"/>
  <c r="L49" i="7"/>
  <c r="B50" i="7"/>
  <c r="C50" i="7"/>
  <c r="D50" i="7"/>
  <c r="E50" i="7"/>
  <c r="F50" i="7"/>
  <c r="G50" i="7"/>
  <c r="H50" i="7"/>
  <c r="I50" i="7"/>
  <c r="J50" i="7"/>
  <c r="L50" i="7"/>
  <c r="B51" i="7"/>
  <c r="C51" i="7"/>
  <c r="D51" i="7"/>
  <c r="E51" i="7"/>
  <c r="F51" i="7"/>
  <c r="G51" i="7"/>
  <c r="H51" i="7"/>
  <c r="I51" i="7"/>
  <c r="J51" i="7"/>
  <c r="L51" i="7"/>
  <c r="C41" i="7"/>
  <c r="D41" i="7"/>
  <c r="E41" i="7"/>
  <c r="F41" i="7"/>
  <c r="G41" i="7"/>
  <c r="H41" i="7"/>
  <c r="I41" i="7"/>
  <c r="J41" i="7"/>
  <c r="L41" i="7"/>
  <c r="B41" i="7"/>
  <c r="C6" i="7"/>
  <c r="D6" i="7"/>
  <c r="E6" i="7"/>
  <c r="F6" i="7"/>
  <c r="G6" i="7"/>
  <c r="H6" i="7"/>
  <c r="I6" i="7"/>
  <c r="B6" i="7"/>
  <c r="B7" i="7"/>
  <c r="C7" i="7"/>
  <c r="D7" i="7"/>
  <c r="E7" i="7"/>
  <c r="F7" i="7"/>
  <c r="G7" i="7"/>
  <c r="H7" i="7"/>
  <c r="I7" i="7"/>
  <c r="J7" i="7"/>
  <c r="B8" i="7"/>
  <c r="C8" i="7"/>
  <c r="D8" i="7"/>
  <c r="E8" i="7"/>
  <c r="F8" i="7"/>
  <c r="G8" i="7"/>
  <c r="H8" i="7"/>
  <c r="I8" i="7"/>
  <c r="J8" i="7"/>
  <c r="B9" i="7"/>
  <c r="C9" i="7"/>
  <c r="D9" i="7"/>
  <c r="E9" i="7"/>
  <c r="F9" i="7"/>
  <c r="G9" i="7"/>
  <c r="H9" i="7"/>
  <c r="I9" i="7"/>
  <c r="J9" i="7"/>
  <c r="B10" i="7"/>
  <c r="C10" i="7"/>
  <c r="D10" i="7"/>
  <c r="E10" i="7"/>
  <c r="F10" i="7"/>
  <c r="G10" i="7"/>
  <c r="H10" i="7"/>
  <c r="I10" i="7"/>
  <c r="J10" i="7"/>
  <c r="B11" i="7"/>
  <c r="C11" i="7"/>
  <c r="D11" i="7"/>
  <c r="E11" i="7"/>
  <c r="F11" i="7"/>
  <c r="G11" i="7"/>
  <c r="H11" i="7"/>
  <c r="I11" i="7"/>
  <c r="J11" i="7"/>
  <c r="B12" i="7"/>
  <c r="C12" i="7"/>
  <c r="D12" i="7"/>
  <c r="E12" i="7"/>
  <c r="F12" i="7"/>
  <c r="G12" i="7"/>
  <c r="H12" i="7"/>
  <c r="I12" i="7"/>
  <c r="J12" i="7"/>
  <c r="B13" i="7"/>
  <c r="C13" i="7"/>
  <c r="D13" i="7"/>
  <c r="E13" i="7"/>
  <c r="F13" i="7"/>
  <c r="G13" i="7"/>
  <c r="H13" i="7"/>
  <c r="I13" i="7"/>
  <c r="J13" i="7"/>
  <c r="B14" i="7"/>
  <c r="C14" i="7"/>
  <c r="D14" i="7"/>
  <c r="E14" i="7"/>
  <c r="F14" i="7"/>
  <c r="G14" i="7"/>
  <c r="H14" i="7"/>
  <c r="I14" i="7"/>
  <c r="J14" i="7"/>
  <c r="B15" i="7"/>
  <c r="C15" i="7"/>
  <c r="D15" i="7"/>
  <c r="E15" i="7"/>
  <c r="F15" i="7"/>
  <c r="G15" i="7"/>
  <c r="H15" i="7"/>
  <c r="I15" i="7"/>
  <c r="J15" i="7"/>
  <c r="J6" i="7"/>
  <c r="N71" i="7" l="1"/>
  <c r="L52" i="7" s="1"/>
  <c r="M71" i="7"/>
  <c r="J52" i="7" s="1"/>
  <c r="L71" i="7"/>
  <c r="I52" i="7" s="1"/>
  <c r="K71" i="7"/>
  <c r="H52" i="7" s="1"/>
  <c r="J71" i="7"/>
  <c r="I71" i="7"/>
  <c r="G52" i="7" s="1"/>
  <c r="H71" i="7"/>
  <c r="G71" i="7"/>
  <c r="F52" i="7" s="1"/>
  <c r="F71" i="7"/>
  <c r="E52" i="7" s="1"/>
  <c r="E71" i="7"/>
  <c r="D71" i="7"/>
  <c r="D52" i="7" s="1"/>
  <c r="C71" i="7"/>
  <c r="C52" i="7" s="1"/>
  <c r="B71" i="7"/>
  <c r="B52" i="7" s="1"/>
  <c r="N34" i="7"/>
  <c r="L16" i="7" s="1"/>
  <c r="M34" i="7"/>
  <c r="J16" i="7" s="1"/>
  <c r="L34" i="7"/>
  <c r="I16" i="7" s="1"/>
  <c r="K34" i="7"/>
  <c r="H16" i="7" s="1"/>
  <c r="J34" i="7"/>
  <c r="I34" i="7"/>
  <c r="G16" i="7" s="1"/>
  <c r="H34" i="7"/>
  <c r="G34" i="7"/>
  <c r="F16" i="7" s="1"/>
  <c r="F34" i="7"/>
  <c r="E16" i="7" s="1"/>
  <c r="E34" i="7"/>
  <c r="D34" i="7"/>
  <c r="D16" i="7" s="1"/>
  <c r="C34" i="7"/>
  <c r="C16" i="7" s="1"/>
  <c r="B34" i="7"/>
  <c r="B16" i="7" s="1"/>
  <c r="L15" i="7"/>
  <c r="L14" i="7"/>
  <c r="L13" i="7"/>
  <c r="L12" i="7"/>
  <c r="L11" i="7"/>
  <c r="L10" i="7"/>
  <c r="L9" i="7"/>
  <c r="L8" i="7"/>
  <c r="L7" i="7"/>
  <c r="L6" i="7"/>
  <c r="L25" i="6"/>
  <c r="K25" i="6"/>
  <c r="J25" i="6"/>
  <c r="I25" i="6"/>
  <c r="H25" i="6"/>
  <c r="G25" i="6"/>
  <c r="F25" i="6"/>
  <c r="E25" i="6"/>
  <c r="D25" i="6"/>
  <c r="C25" i="6"/>
  <c r="L24" i="6"/>
  <c r="K24" i="6"/>
  <c r="J24" i="6"/>
  <c r="I24" i="6"/>
  <c r="H24" i="6"/>
  <c r="G24" i="6"/>
  <c r="F24" i="6"/>
  <c r="E24" i="6"/>
  <c r="D24" i="6"/>
  <c r="C24" i="6"/>
  <c r="L23" i="6"/>
  <c r="K23" i="6"/>
  <c r="J23" i="6"/>
  <c r="I23" i="6"/>
  <c r="H23" i="6"/>
  <c r="G23" i="6"/>
  <c r="F23" i="6"/>
  <c r="E23" i="6"/>
  <c r="D23" i="6"/>
  <c r="C23" i="6"/>
  <c r="K16" i="7" l="1"/>
  <c r="K52" i="7"/>
  <c r="B37" i="4"/>
  <c r="B38" i="4"/>
  <c r="B39" i="4"/>
  <c r="B40" i="4"/>
  <c r="B42" i="4"/>
  <c r="B23" i="3"/>
  <c r="D23" i="3"/>
  <c r="F23" i="3"/>
  <c r="G23" i="3"/>
  <c r="H23" i="3"/>
  <c r="I23" i="3"/>
  <c r="J23" i="3"/>
  <c r="K23" i="3"/>
  <c r="L23" i="3"/>
  <c r="M23" i="3"/>
  <c r="N23" i="3"/>
  <c r="O23" i="3"/>
  <c r="G46" i="3"/>
  <c r="G52" i="3"/>
  <c r="G53" i="3" l="1"/>
</calcChain>
</file>

<file path=xl/sharedStrings.xml><?xml version="1.0" encoding="utf-8"?>
<sst xmlns="http://schemas.openxmlformats.org/spreadsheetml/2006/main" count="705" uniqueCount="310">
  <si>
    <t>at urban and rural monitoring sites</t>
  </si>
  <si>
    <t>(a) those to which transport is understood to contribute significantly -  see text.</t>
  </si>
  <si>
    <t>(*) Since 2003, results where data capture is less than 75% are not shown. Prior to 2003, a 50% data capture threshold is used.</t>
  </si>
  <si>
    <t>Source: Scottish Government - Not National Statistics</t>
  </si>
  <si>
    <t>..</t>
  </si>
  <si>
    <t xml:space="preserve">   Grangemouth</t>
  </si>
  <si>
    <t>Aberdeen Errol Place</t>
  </si>
  <si>
    <t>*</t>
  </si>
  <si>
    <t>Glasgow Centre</t>
  </si>
  <si>
    <t>Edinburgh St Leonards</t>
  </si>
  <si>
    <t>Edinburgh Centre</t>
  </si>
  <si>
    <t>micrograms per cubic metre</t>
  </si>
  <si>
    <t>Strath Vaich</t>
  </si>
  <si>
    <t>Eskdalemuir</t>
  </si>
  <si>
    <t>daily 8-hour running mean exceeding 100ug/m5</t>
  </si>
  <si>
    <t xml:space="preserve">Edinburgh Centre </t>
  </si>
  <si>
    <t>Inverness</t>
  </si>
  <si>
    <t>Grangemouth</t>
  </si>
  <si>
    <t>Glasgow (Kerbside)</t>
  </si>
  <si>
    <t xml:space="preserve">Glasgow (Centre) </t>
  </si>
  <si>
    <t>Dumfries</t>
  </si>
  <si>
    <t>Glasgow City Chambers</t>
  </si>
  <si>
    <t>Motherwell</t>
  </si>
  <si>
    <t>Glasgow</t>
  </si>
  <si>
    <t>nanograms per cubic metre</t>
  </si>
  <si>
    <t>milligrams per cubic metre</t>
  </si>
  <si>
    <t xml:space="preserve"> </t>
  </si>
  <si>
    <t>Edinburgh Med school</t>
  </si>
  <si>
    <r>
      <t xml:space="preserve">monitoring station </t>
    </r>
    <r>
      <rPr>
        <b/>
        <vertAlign val="superscript"/>
        <sz val="12"/>
        <rFont val="Arial"/>
        <family val="2"/>
      </rPr>
      <t>1</t>
    </r>
  </si>
  <si>
    <t xml:space="preserve">Air Quality </t>
  </si>
  <si>
    <t xml:space="preserve">     methane - 1/21, nitrous oxide - 1/310.</t>
  </si>
  <si>
    <t xml:space="preserve">     from tonnes of carbon dioxide equivalent to tonnes of other gases multiply by the following factors: </t>
  </si>
  <si>
    <t>2.  The figures for greenhouse gas emissions are expressed in terms of their Global Warming Potential in tonnes of carbon dioxide equivalent. To convert</t>
  </si>
  <si>
    <t xml:space="preserve">     There are no emissions of other greenhouse gases by Transport in the Inventory.</t>
  </si>
  <si>
    <t xml:space="preserve">     road transport are estimated using vehicle kilometre data in both of the calculation methods, and the total emissions of these GHGs from the two methods are identical.</t>
  </si>
  <si>
    <t xml:space="preserve">1.  The footnotes to Table 5.12 also apply to this table, including revision of the figures; though note that emisions of methane and nitrous oxide from </t>
  </si>
  <si>
    <t>All transport greenhouse gases</t>
  </si>
  <si>
    <t>All greenhouse gases - international aviation and shipping</t>
  </si>
  <si>
    <t xml:space="preserve">  Nitrous Oxide</t>
  </si>
  <si>
    <t xml:space="preserve">  Methane</t>
  </si>
  <si>
    <t xml:space="preserve">  Carbon dioxide</t>
  </si>
  <si>
    <t xml:space="preserve">   </t>
  </si>
  <si>
    <t>Greenhouse gases - international aviation and shipping</t>
  </si>
  <si>
    <t>All greenhouse gases - excluding international aviation and shipping</t>
  </si>
  <si>
    <t>Greenhouse gases - excluding international aviation and shipping</t>
  </si>
  <si>
    <t>5.   Includes LPG and road vehicle engines.</t>
  </si>
  <si>
    <t>4.   Net emissions take account of removals of carbon dioxide due to carbon sinks.</t>
  </si>
  <si>
    <t>3.   Includes emissions from fishing vessels, marine engines, personal watercraft, inland goods-carrying vehicles, motorboats and sail boats with auxiliary engines.</t>
  </si>
  <si>
    <t xml:space="preserve">guidelines of the Intergovernmental Panel on Climate Change. Further detail can be found in Section 3.3 of the report and in Annex 2. </t>
  </si>
  <si>
    <t xml:space="preserve">across all parts of the UK equates to the total for the UK inventory where that total is derived from fuel sales data of petrol and DERV within the UK as specified in the reporting </t>
  </si>
  <si>
    <t xml:space="preserve">2.   The method used to estimate carbon dioxide (CO2) emissions from road transport is based on vehicle kilometre travelled data constrained so that the sum of emissions </t>
  </si>
  <si>
    <t xml:space="preserve">      They are therefore not comparable with those previously published.</t>
  </si>
  <si>
    <t xml:space="preserve">      Emissions are available annually only with effect from 1998. All the figures in this table have been updated to reflect changes to the methodology used. </t>
  </si>
  <si>
    <r>
      <t xml:space="preserve">1.   From the </t>
    </r>
    <r>
      <rPr>
        <i/>
        <sz val="10"/>
        <rFont val="Arial"/>
        <family val="2"/>
      </rPr>
      <t>Greenhouse Gas Inventories for England, Scotland, Wales and Northern Ireland: 1990 - 2011</t>
    </r>
    <r>
      <rPr>
        <sz val="10"/>
        <rFont val="Arial"/>
        <family val="2"/>
      </rPr>
      <t xml:space="preserve">.  </t>
    </r>
  </si>
  <si>
    <r>
      <t xml:space="preserve">Total net emissions </t>
    </r>
    <r>
      <rPr>
        <b/>
        <vertAlign val="superscript"/>
        <sz val="12"/>
        <rFont val="Arial"/>
        <family val="2"/>
      </rPr>
      <t>4</t>
    </r>
  </si>
  <si>
    <t xml:space="preserve">Transport % of </t>
  </si>
  <si>
    <r>
      <t>Net emissions all sources</t>
    </r>
    <r>
      <rPr>
        <b/>
        <vertAlign val="superscript"/>
        <sz val="12"/>
        <rFont val="Arial"/>
        <family val="2"/>
      </rPr>
      <t xml:space="preserve"> 4</t>
    </r>
  </si>
  <si>
    <r>
      <t>Non-transport net emissions</t>
    </r>
    <r>
      <rPr>
        <b/>
        <vertAlign val="superscript"/>
        <sz val="12"/>
        <rFont val="Arial"/>
        <family val="2"/>
      </rPr>
      <t xml:space="preserve"> </t>
    </r>
  </si>
  <si>
    <t>Total transport</t>
  </si>
  <si>
    <t xml:space="preserve">Domestic Aviation  </t>
  </si>
  <si>
    <t xml:space="preserve">International Aviation &amp; international shipping </t>
  </si>
  <si>
    <t>Railways</t>
  </si>
  <si>
    <r>
      <t xml:space="preserve">     Other</t>
    </r>
    <r>
      <rPr>
        <vertAlign val="subscript"/>
        <sz val="12"/>
        <rFont val="Arial"/>
        <family val="2"/>
      </rPr>
      <t xml:space="preserve"> </t>
    </r>
    <r>
      <rPr>
        <vertAlign val="superscript"/>
        <sz val="12"/>
        <rFont val="Arial"/>
        <family val="2"/>
      </rPr>
      <t>5</t>
    </r>
  </si>
  <si>
    <t xml:space="preserve">     Mopeds &amp; motorcycles</t>
  </si>
  <si>
    <t xml:space="preserve">     Light duty vehicles</t>
  </si>
  <si>
    <t xml:space="preserve">     HGVs</t>
  </si>
  <si>
    <t xml:space="preserve">     Passenger cars</t>
  </si>
  <si>
    <t xml:space="preserve">     Buses &amp; coaches</t>
  </si>
  <si>
    <r>
      <t xml:space="preserve">Road transportation </t>
    </r>
    <r>
      <rPr>
        <vertAlign val="superscript"/>
        <sz val="12"/>
        <rFont val="Arial"/>
        <family val="2"/>
      </rPr>
      <t>2</t>
    </r>
  </si>
  <si>
    <t xml:space="preserve">Transport </t>
  </si>
  <si>
    <t>4.  In keeping with evidence from the IPCC, a 9% upflift factor has been applied to allow for sub-optimal routing and stacking at airports during periods of heavy congestion</t>
  </si>
  <si>
    <t>3. The long haul estimate is based on a flight length from the Guidelines of of 6482 km, short haul 1108km and domestic 463km.</t>
  </si>
  <si>
    <t>2. All Car figures assume an average car occupancy rate of 1.53 passengers based on the Scottish Household Survey Travel Diary: 2011</t>
  </si>
  <si>
    <t xml:space="preserve">All figures are estimated using data for GB/UK as a whole so do not specifically relate to Scotland. </t>
  </si>
  <si>
    <t xml:space="preserve">1. Source: http://www.ukconversionfactorscarbonsmart.co.uk/ </t>
  </si>
  <si>
    <t>Source: DEFRA - Not National Statistics</t>
  </si>
  <si>
    <r>
      <t xml:space="preserve">Long haul international </t>
    </r>
    <r>
      <rPr>
        <vertAlign val="superscript"/>
        <sz val="12"/>
        <rFont val="Arial"/>
        <family val="2"/>
      </rPr>
      <t>3</t>
    </r>
  </si>
  <si>
    <r>
      <t xml:space="preserve">Short haul international </t>
    </r>
    <r>
      <rPr>
        <vertAlign val="superscript"/>
        <sz val="12"/>
        <rFont val="Arial"/>
        <family val="2"/>
      </rPr>
      <t>3</t>
    </r>
  </si>
  <si>
    <r>
      <t xml:space="preserve">Domestic flights </t>
    </r>
    <r>
      <rPr>
        <vertAlign val="superscript"/>
        <sz val="12"/>
        <rFont val="Arial"/>
        <family val="2"/>
      </rPr>
      <t>3</t>
    </r>
  </si>
  <si>
    <t>Ferry</t>
  </si>
  <si>
    <t>Light rail and tram</t>
  </si>
  <si>
    <t>National rail</t>
  </si>
  <si>
    <t>Coach</t>
  </si>
  <si>
    <t xml:space="preserve">Bus </t>
  </si>
  <si>
    <t>Petrol motorbike</t>
  </si>
  <si>
    <t>All Cars (average)</t>
  </si>
  <si>
    <t>Average petrol hybrid</t>
  </si>
  <si>
    <t>Diesel cars</t>
  </si>
  <si>
    <t>Petrol cars</t>
  </si>
  <si>
    <r>
      <t>grams of CO</t>
    </r>
    <r>
      <rPr>
        <b/>
        <i/>
        <vertAlign val="subscript"/>
        <sz val="10"/>
        <rFont val="Arial"/>
        <family val="2"/>
      </rPr>
      <t>2</t>
    </r>
    <r>
      <rPr>
        <b/>
        <i/>
        <sz val="10"/>
        <rFont val="Arial"/>
        <family val="2"/>
      </rPr>
      <t xml:space="preserve"> per pass-km</t>
    </r>
  </si>
  <si>
    <r>
      <t xml:space="preserve">Table 13.1  Atmospheric concentrations of selected pollutants </t>
    </r>
    <r>
      <rPr>
        <b/>
        <vertAlign val="superscript"/>
        <sz val="12"/>
        <rFont val="Arial"/>
        <family val="2"/>
      </rPr>
      <t xml:space="preserve">(*, a) </t>
    </r>
    <r>
      <rPr>
        <b/>
        <sz val="12"/>
        <rFont val="Arial"/>
        <family val="2"/>
      </rPr>
      <t>recorded at Air Quality Monitoring Stations</t>
    </r>
  </si>
  <si>
    <t>All Transport</t>
  </si>
  <si>
    <t>Road Transport</t>
  </si>
  <si>
    <t>Cars</t>
  </si>
  <si>
    <t>HGVs</t>
  </si>
  <si>
    <t>LGVs</t>
  </si>
  <si>
    <t>Buses</t>
  </si>
  <si>
    <t>Motorcycles</t>
  </si>
  <si>
    <t>Rural</t>
  </si>
  <si>
    <t>Urban</t>
  </si>
  <si>
    <t>Motorway</t>
  </si>
  <si>
    <t>Rail</t>
  </si>
  <si>
    <t>Aviation</t>
  </si>
  <si>
    <t>Maritime</t>
  </si>
  <si>
    <t>of which:</t>
  </si>
  <si>
    <r>
      <t xml:space="preserve">Table 13.2    Emissions of greenhouse gases by type of transport allocated to Scotland </t>
    </r>
    <r>
      <rPr>
        <b/>
        <vertAlign val="superscript"/>
        <sz val="12"/>
        <rFont val="Arial"/>
        <family val="2"/>
      </rPr>
      <t>1</t>
    </r>
  </si>
  <si>
    <r>
      <t xml:space="preserve">Table 13.5   UK Carbon Dioxide emissions: grams per passenger-kilometre, 2013 </t>
    </r>
    <r>
      <rPr>
        <b/>
        <vertAlign val="superscript"/>
        <sz val="12"/>
        <rFont val="Arial"/>
        <family val="2"/>
      </rPr>
      <t>1</t>
    </r>
  </si>
  <si>
    <t>Total</t>
  </si>
  <si>
    <t>propulsion type</t>
  </si>
  <si>
    <t>DIESEL</t>
  </si>
  <si>
    <t>ELECTRIC DIESEL</t>
  </si>
  <si>
    <t>ELECTRICITY</t>
  </si>
  <si>
    <t>FUEL CELLS</t>
  </si>
  <si>
    <t>GAS</t>
  </si>
  <si>
    <t>GAS BI-FUEL</t>
  </si>
  <si>
    <t>GAS DIESEL</t>
  </si>
  <si>
    <t>HYBRID ELECTRIC</t>
  </si>
  <si>
    <t>NEW FUEL TECHNOLOGY</t>
  </si>
  <si>
    <t>PETROL</t>
  </si>
  <si>
    <t>PETROL/GAS</t>
  </si>
  <si>
    <t>STEAM</t>
  </si>
  <si>
    <t>Grand Total</t>
  </si>
  <si>
    <t>Vehicles</t>
  </si>
  <si>
    <t>Year</t>
  </si>
  <si>
    <t>Month</t>
  </si>
  <si>
    <t>Plug-in-Grant Eligible Cars</t>
  </si>
  <si>
    <t>Non Plug-in-Grant Eligible Cars</t>
  </si>
  <si>
    <t>Quadricycles</t>
  </si>
  <si>
    <t>All Cars (inc. quadricycles)</t>
  </si>
  <si>
    <t>Motor cycles &amp; tricycles</t>
  </si>
  <si>
    <t>Plug-in Grant Eligible Vans</t>
  </si>
  <si>
    <t>Non Plug-in Grant Eligible Vans</t>
  </si>
  <si>
    <t>All Vans</t>
  </si>
  <si>
    <r>
      <t>Other vehicles</t>
    </r>
    <r>
      <rPr>
        <b/>
        <vertAlign val="superscript"/>
        <sz val="12"/>
        <rFont val="Arial"/>
        <family val="2"/>
      </rPr>
      <t xml:space="preserve"> </t>
    </r>
  </si>
  <si>
    <t>Jan-Mar</t>
  </si>
  <si>
    <t>Apr-Jun</t>
  </si>
  <si>
    <t>Jul-Sep</t>
  </si>
  <si>
    <t>Oct-Dec</t>
  </si>
  <si>
    <t>Whole year</t>
  </si>
  <si>
    <t>1.  The Department for Transport uses the term 'ultra-low emission vehicles'  to refer to vehicles with</t>
  </si>
  <si>
    <t xml:space="preserve">     significantly lower levels of tailpipe emissions than conventional vehicles.  In practice, the term </t>
  </si>
  <si>
    <t xml:space="preserve">     currently refers to electric, plug-in hybrid and hydrogen fuel-cell vehicles.  For the purposes of this </t>
  </si>
  <si>
    <t xml:space="preserve">     indicator, vehicles with fully electric powertrains, and cars with tail-pipe emissions below 75 g/km</t>
  </si>
  <si>
    <t xml:space="preserve">     g/km of CO2 have been included at this stage. </t>
  </si>
  <si>
    <t>Notes &amp; definitions (https://www.gov.uk/transport-statistics-notes-and-guidance-vehicle-licensing)</t>
  </si>
  <si>
    <t>Quarter</t>
  </si>
  <si>
    <t>2010 Q1</t>
  </si>
  <si>
    <t>2010 Q2</t>
  </si>
  <si>
    <t>2010 Q3</t>
  </si>
  <si>
    <t>2010 Q4</t>
  </si>
  <si>
    <t>2011 Q1</t>
  </si>
  <si>
    <t>2011 Q2</t>
  </si>
  <si>
    <t>2011 Q3</t>
  </si>
  <si>
    <t>2011 Q4</t>
  </si>
  <si>
    <t>2012 Q1</t>
  </si>
  <si>
    <t>2012 Q2</t>
  </si>
  <si>
    <t>2012 Q3</t>
  </si>
  <si>
    <t>2012 Q4</t>
  </si>
  <si>
    <t>2013 Q1</t>
  </si>
  <si>
    <t>2013 Q2</t>
  </si>
  <si>
    <t>Source: DVLA//DVADfT - Published as DfT table  VEH0170</t>
  </si>
  <si>
    <t>Source: DVLA//DVADfT - Published as DfT table  VEH0130</t>
  </si>
  <si>
    <r>
      <t>Table 13.7:  Ultra-low emission vehicles (ULEV)</t>
    </r>
    <r>
      <rPr>
        <b/>
        <vertAlign val="superscript"/>
        <sz val="12"/>
        <rFont val="Arial"/>
        <family val="2"/>
      </rPr>
      <t xml:space="preserve">1 </t>
    </r>
    <r>
      <rPr>
        <b/>
        <sz val="12"/>
        <rFont val="Arial"/>
        <family val="2"/>
      </rPr>
      <t>registered for the first time, Scotland, quarterly: January 2010 to June 2013</t>
    </r>
  </si>
  <si>
    <t>Sum of number licensed</t>
  </si>
  <si>
    <t>Body type</t>
  </si>
  <si>
    <t>AGRICULTURAL</t>
  </si>
  <si>
    <t>BUSES &amp; COACHES</t>
  </si>
  <si>
    <t>CARS</t>
  </si>
  <si>
    <t>GOODS - HEAVY</t>
  </si>
  <si>
    <t>GOODS - LIGHT</t>
  </si>
  <si>
    <t>MOTORCYCLES, MOPEDS &amp; SCOOTERS</t>
  </si>
  <si>
    <t>OTHERS</t>
  </si>
  <si>
    <t>SPECIAL PURPOSE</t>
  </si>
  <si>
    <t>TAXIS</t>
  </si>
  <si>
    <t>TRICYCLES</t>
  </si>
  <si>
    <t>~ denotes less than 50.</t>
  </si>
  <si>
    <t>Table to show the number of new registrations by body type and propulsion type in Scotland during 2012 (RAW DATA)</t>
  </si>
  <si>
    <t>NOT RECORDED</t>
  </si>
  <si>
    <t>Table to show the number of licensed vehicles by body type and propulsion type in Scotland as at 31 December 2012 (RAW DATA)</t>
  </si>
  <si>
    <t>Table 13.9:  Number of new registrations by body type and propulsion type in Scotland during 2012 (Thousands)</t>
  </si>
  <si>
    <t>Table 13.10:  Number of licensed vehicles by body type and propulsion type in Scotland as at 31 December 2012 (Thousands)</t>
  </si>
  <si>
    <t>2013 Q3</t>
  </si>
  <si>
    <t>Table VEH0256</t>
  </si>
  <si>
    <t>Cars registered for the first time by CO2 emission band, Great Britain, annually: 2001 to 2012; quarterly 2003 Q1 to 2013 Q2</t>
  </si>
  <si>
    <t>Up to 100 g/km</t>
  </si>
  <si>
    <t>101 - 110 g/km</t>
  </si>
  <si>
    <t>111 - 120 g/km</t>
  </si>
  <si>
    <t>121 - 130 g/km</t>
  </si>
  <si>
    <t>131 - 140 g/km</t>
  </si>
  <si>
    <t>141 - 150 g/km</t>
  </si>
  <si>
    <t>151 - 165 g/km</t>
  </si>
  <si>
    <t>166 - 175 g/km</t>
  </si>
  <si>
    <t>176- 185 g/km</t>
  </si>
  <si>
    <t>186- 200 g/km</t>
  </si>
  <si>
    <t>201 - 225 g/km</t>
  </si>
  <si>
    <t>226 - 255 g/km</t>
  </si>
  <si>
    <t>Over 255 g/km</t>
  </si>
  <si>
    <t>Not known</t>
  </si>
  <si>
    <r>
      <t>Avg CO</t>
    </r>
    <r>
      <rPr>
        <b/>
        <vertAlign val="subscript"/>
        <sz val="12"/>
        <rFont val="Arial"/>
        <family val="2"/>
      </rPr>
      <t>2</t>
    </r>
  </si>
  <si>
    <t>Thousands</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</si>
  <si>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</si>
  <si>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</si>
  <si>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</si>
  <si>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</si>
  <si>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</si>
  <si>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</si>
  <si>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</si>
  <si>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</si>
  <si>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</si>
  <si>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</si>
  <si>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</si>
  <si>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</si>
  <si>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</si>
  <si>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</si>
  <si>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</si>
  <si>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</si>
  <si>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</si>
  <si>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</si>
  <si>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</si>
  <si>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</si>
  <si>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</si>
  <si>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</si>
  <si>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</si>
  <si>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</si>
  <si>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</si>
  <si>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</si>
  <si>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</si>
  <si>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</si>
  <si>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Percentages</t>
  </si>
  <si>
    <t>1. A greater proportion of CO2 values are unknown for 2001 and early 2002, therefore the average CO2 figures for these years may be less representative.</t>
  </si>
  <si>
    <t>Telephone: 020 7944 3077</t>
  </si>
  <si>
    <t>Last updated: 12 September 2013</t>
  </si>
  <si>
    <t>Next update: December 2013</t>
  </si>
  <si>
    <t>LINK to page</t>
  </si>
  <si>
    <t xml:space="preserve">https://www.gov.uk/government/publications/new-car-carbon-dioxide-emissions </t>
  </si>
  <si>
    <t>thousands</t>
  </si>
  <si>
    <t>Column Percentages</t>
  </si>
  <si>
    <r>
      <t>Thousands/</t>
    </r>
    <r>
      <rPr>
        <b/>
        <i/>
        <sz val="12"/>
        <color theme="0" tint="-0.249977111117893"/>
        <rFont val="Arial"/>
        <family val="2"/>
      </rPr>
      <t>Percentages</t>
    </r>
  </si>
  <si>
    <r>
      <t>Avg CO</t>
    </r>
    <r>
      <rPr>
        <b/>
        <vertAlign val="subscript"/>
        <sz val="12"/>
        <color theme="0" tint="-0.249977111117893"/>
        <rFont val="Arial"/>
        <family val="2"/>
      </rPr>
      <t>2</t>
    </r>
  </si>
  <si>
    <r>
      <t xml:space="preserve">Email : </t>
    </r>
    <r>
      <rPr>
        <b/>
        <u/>
        <sz val="10"/>
        <color theme="0" tint="-0.249977111117893"/>
        <rFont val="Arial"/>
        <family val="2"/>
      </rPr>
      <t>vehicles.stats@dft.gsi.gov.uk</t>
    </r>
  </si>
  <si>
    <t xml:space="preserve">All Transport  (excl. International Aviation and Shipping) </t>
  </si>
  <si>
    <t xml:space="preserve">Figure13.1  Atmospheric concentrations of selected pollutants recorded </t>
  </si>
  <si>
    <t>thousand tonnes of carbon dioxide equivalent</t>
  </si>
  <si>
    <t>thousand</t>
  </si>
  <si>
    <t>Table 13.6:  Cars registered for the first time by CO2 emission band, Scotland</t>
  </si>
  <si>
    <t>Source: DVLA//DVADfT - GB figures published as DfT table  VEH0256</t>
  </si>
  <si>
    <r>
      <t>Table 13.3   Emissions of greenhouse gases</t>
    </r>
    <r>
      <rPr>
        <b/>
        <vertAlign val="superscript"/>
        <sz val="12"/>
        <rFont val="Arial"/>
        <family val="2"/>
      </rPr>
      <t>1</t>
    </r>
    <r>
      <rPr>
        <b/>
        <sz val="12"/>
        <rFont val="Arial"/>
        <family val="2"/>
      </rPr>
      <t xml:space="preserve"> by Transport </t>
    </r>
    <r>
      <rPr>
        <b/>
        <vertAlign val="superscript"/>
        <sz val="12"/>
        <rFont val="Arial"/>
        <family val="2"/>
      </rPr>
      <t xml:space="preserve">2 </t>
    </r>
    <r>
      <rPr>
        <b/>
        <sz val="12"/>
        <rFont val="Arial"/>
        <family val="2"/>
      </rPr>
      <t>allocated to Scotland</t>
    </r>
  </si>
  <si>
    <t>Table 13.4 Emissions of greenhouse gases by type of transport, Scotland comapred to UK</t>
  </si>
  <si>
    <t>Domestic Shipping</t>
  </si>
  <si>
    <t>Buses &amp; coaches</t>
  </si>
  <si>
    <t>Passenger cars</t>
  </si>
  <si>
    <t>Light duty vehicles</t>
  </si>
  <si>
    <t>Mopeds &amp; motorcycles</t>
  </si>
  <si>
    <t>Domestic aviation and shipping</t>
  </si>
  <si>
    <r>
      <t>Other</t>
    </r>
    <r>
      <rPr>
        <vertAlign val="subscript"/>
        <sz val="12"/>
        <color rgb="FF00B0F0"/>
        <rFont val="Arial"/>
        <family val="2"/>
      </rPr>
      <t xml:space="preserve"> </t>
    </r>
    <r>
      <rPr>
        <vertAlign val="superscript"/>
        <sz val="12"/>
        <color rgb="FF00B0F0"/>
        <rFont val="Arial"/>
        <family val="2"/>
      </rPr>
      <t>5</t>
    </r>
  </si>
  <si>
    <r>
      <t>Other transport</t>
    </r>
    <r>
      <rPr>
        <vertAlign val="superscript"/>
        <sz val="12"/>
        <color rgb="FF00B0F0"/>
        <rFont val="Arial"/>
        <family val="2"/>
      </rPr>
      <t xml:space="preserve"> 3</t>
    </r>
  </si>
  <si>
    <t>Data for chart</t>
  </si>
  <si>
    <t>Up to 120 g/km</t>
  </si>
  <si>
    <t>121 - 150 g/km</t>
  </si>
  <si>
    <t>151 - 185 g/km</t>
  </si>
  <si>
    <t>Over 186 g/km</t>
  </si>
  <si>
    <t>Data for chart 13.4</t>
  </si>
  <si>
    <r>
      <t>Other</t>
    </r>
    <r>
      <rPr>
        <sz val="11"/>
        <rFont val="Arial"/>
        <family val="2"/>
      </rPr>
      <t xml:space="preserve"> (Fuel Cells, Gas Diesel and New Fuel Technology)</t>
    </r>
  </si>
  <si>
    <t>Scottish emissions 2011</t>
  </si>
  <si>
    <t>Scottish emissions as a % of UK emissions 2011</t>
  </si>
  <si>
    <t>Change in Scottish emissions (1990-2011)</t>
  </si>
  <si>
    <t>Change in UK emissions (1990-2011)</t>
  </si>
  <si>
    <t>Change in Scottish emissions (2010-2011)</t>
  </si>
  <si>
    <t>Change in UK emissions (2010-2011)</t>
  </si>
  <si>
    <t>6. A split between International aviation and international shipping can be found in the Carbon Accout for Transport</t>
  </si>
  <si>
    <t>Source: Carbon Account for Transport (see sources section for more details) - Not National Statistics</t>
  </si>
  <si>
    <r>
      <t>Table 13.8:  Ultra-low emission vehicles (ULEV)</t>
    </r>
    <r>
      <rPr>
        <b/>
        <vertAlign val="superscript"/>
        <sz val="12"/>
        <rFont val="Arial"/>
        <family val="2"/>
      </rPr>
      <t xml:space="preserve">1 </t>
    </r>
    <r>
      <rPr>
        <b/>
        <sz val="12"/>
        <rFont val="Arial"/>
        <family val="2"/>
      </rPr>
      <t>licensed at the end of year, Scotland, quarterly: 2010 q1 to 2013 q3</t>
    </r>
  </si>
  <si>
    <t>Agricultural</t>
  </si>
  <si>
    <t>Goods - heavy</t>
  </si>
  <si>
    <t>Goods - light</t>
  </si>
  <si>
    <t>Motorcycles, mopeds &amp; scooters</t>
  </si>
  <si>
    <t>Not recorded</t>
  </si>
  <si>
    <t>Others</t>
  </si>
  <si>
    <t>Special purpose</t>
  </si>
  <si>
    <t>Taxis</t>
  </si>
  <si>
    <t>Tricycles</t>
  </si>
  <si>
    <t>Diesel</t>
  </si>
  <si>
    <t>Electric diesel</t>
  </si>
  <si>
    <t>Electricity</t>
  </si>
  <si>
    <t>Gas</t>
  </si>
  <si>
    <t>Gas bi-fuel</t>
  </si>
  <si>
    <t>Hybrid electric</t>
  </si>
  <si>
    <t>Petrol</t>
  </si>
  <si>
    <t>Petrol/gas</t>
  </si>
  <si>
    <t>Steam</t>
  </si>
  <si>
    <t>Grand total</t>
  </si>
  <si>
    <t>Propulsion type</t>
  </si>
  <si>
    <r>
      <t xml:space="preserve">Carbon monoxide </t>
    </r>
    <r>
      <rPr>
        <b/>
        <vertAlign val="superscript"/>
        <sz val="12"/>
        <rFont val="Arial"/>
        <family val="2"/>
      </rPr>
      <t>2</t>
    </r>
  </si>
  <si>
    <r>
      <t xml:space="preserve">Lead </t>
    </r>
    <r>
      <rPr>
        <b/>
        <vertAlign val="superscript"/>
        <sz val="12"/>
        <rFont val="Arial"/>
        <family val="2"/>
      </rPr>
      <t>3</t>
    </r>
  </si>
  <si>
    <r>
      <t>Nitrogen dioxide</t>
    </r>
    <r>
      <rPr>
        <b/>
        <vertAlign val="superscript"/>
        <sz val="12"/>
        <rFont val="Arial"/>
        <family val="2"/>
      </rPr>
      <t xml:space="preserve"> 4</t>
    </r>
  </si>
  <si>
    <r>
      <t xml:space="preserve">Ozone </t>
    </r>
    <r>
      <rPr>
        <b/>
        <vertAlign val="superscript"/>
        <sz val="12"/>
        <rFont val="Arial"/>
        <family val="2"/>
      </rPr>
      <t>5</t>
    </r>
  </si>
  <si>
    <r>
      <t>Particulates (PM</t>
    </r>
    <r>
      <rPr>
        <b/>
        <vertAlign val="subscript"/>
        <sz val="12"/>
        <rFont val="Arial"/>
        <family val="2"/>
      </rPr>
      <t>10</t>
    </r>
    <r>
      <rPr>
        <b/>
        <sz val="12"/>
        <rFont val="Arial"/>
        <family val="2"/>
      </rPr>
      <t>)</t>
    </r>
    <r>
      <rPr>
        <b/>
        <vertAlign val="superscript"/>
        <sz val="12"/>
        <rFont val="Arial"/>
        <family val="2"/>
      </rPr>
      <t xml:space="preserve"> 6</t>
    </r>
  </si>
  <si>
    <r>
      <t xml:space="preserve">Benzene </t>
    </r>
    <r>
      <rPr>
        <b/>
        <vertAlign val="superscript"/>
        <sz val="12"/>
        <rFont val="Arial"/>
        <family val="2"/>
      </rPr>
      <t xml:space="preserve">7 </t>
    </r>
  </si>
  <si>
    <t xml:space="preserve">1.  The Aberdeen, Dumfries, Edinburgh Centre, Glasgow Centre, Glasgow Kerbside, Glasgow City Chambers, Grangemouth and </t>
  </si>
  <si>
    <t>2.  Maximum annual eight hour running mean.</t>
  </si>
  <si>
    <t xml:space="preserve">3.  Annual average concentrations of atmospheric lead. </t>
  </si>
  <si>
    <t>4.  Annual mean concentration of atmospheric nitrogen dioxide.</t>
  </si>
  <si>
    <t>5.  Annual mean ground level ozone concentration.</t>
  </si>
  <si>
    <r>
      <t>6.  Annual mean atmospheric PM</t>
    </r>
    <r>
      <rPr>
        <vertAlign val="subscript"/>
        <sz val="10"/>
        <rFont val="Arial"/>
        <family val="2"/>
      </rPr>
      <t>10</t>
    </r>
    <r>
      <rPr>
        <sz val="10"/>
        <rFont val="Arial"/>
        <family val="2"/>
      </rPr>
      <t xml:space="preserve"> concentration.</t>
    </r>
  </si>
  <si>
    <t>7.  Maximum running annual mean concentation of Benzene.</t>
  </si>
  <si>
    <t xml:space="preserve">Inverness sites are urban monitoring sites, and Eskdalemuir and Strath Vaich are rural sites. </t>
  </si>
  <si>
    <r>
      <t>Other maritime</t>
    </r>
    <r>
      <rPr>
        <vertAlign val="superscript"/>
        <sz val="12"/>
        <rFont val="Arial"/>
        <family val="2"/>
      </rPr>
      <t xml:space="preserve"> 3</t>
    </r>
  </si>
  <si>
    <r>
      <t>International Aviation &amp; international shipping</t>
    </r>
    <r>
      <rPr>
        <vertAlign val="superscript"/>
        <sz val="12"/>
        <rFont val="Arial"/>
        <family val="2"/>
      </rPr>
      <t xml:space="preserve"> 6</t>
    </r>
    <r>
      <rPr>
        <sz val="12"/>
        <rFont val="Arial"/>
        <family val="2"/>
      </rPr>
      <t xml:space="preserve"> </t>
    </r>
  </si>
  <si>
    <r>
      <t xml:space="preserve">Cars </t>
    </r>
    <r>
      <rPr>
        <vertAlign val="superscript"/>
        <sz val="12"/>
        <rFont val="Arial"/>
        <family val="2"/>
      </rPr>
      <t>1</t>
    </r>
  </si>
  <si>
    <t>1.   Cars includes all LPG emissions and road vehicle engines (the 'passenger cars' and 'other' category in Table 13.2)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</si>
</sst>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
    <numFmt numFmtId="165" formatCode="0.0%"/>
    <numFmt numFmtId="166" formatCode="General_)"/>
    <numFmt numFmtId="167" formatCode="_-* #,##0_-;\-* #,##0_-;_-* &quot;-&quot;??_-;_-@_-"/>
    <numFmt numFmtId="168" formatCode="#,##0.000"/>
    <numFmt numFmtId="169" formatCode="[&gt;=0.5]#,##0.0;[=0]0.0,;&quot;-&quot;"/>
    <numFmt numFmtId="170" formatCode="[&gt;=0.05]#,##0.0;[=0]0.0,;&quot;-&quot;"/>
  </numFmts>
  <fonts count="56" x14ac:knownFonts="1">
    <font>
      <sz val="10"/>
      <name val="Arial"/>
      <family val="2"/>
    </font>
    <font>
      <sz val="10"/>
      <color theme="1"/>
      <name val="Arial"/>
      <family val="2"/>
    </font>
    <font>
      <sz val="10"/>
      <color theme="1"/>
      <name val="Arial"/>
      <family val="2"/>
    </font>
    <font>
      <sz val="10"/>
      <name val="Arial"/>
      <family val="2"/>
    </font>
    <font>
      <sz val="12"/>
      <name val="Arial"/>
      <family val="2"/>
    </font>
    <font>
      <b/>
      <sz val="12"/>
      <name val="Arial"/>
      <family val="2"/>
    </font>
    <font>
      <u/>
      <sz val="10"/>
      <color rgb="FF800080"/>
      <name val="Arial"/>
      <family val="2"/>
    </font>
    <font>
      <u/>
      <sz val="10"/>
      <color rgb="FF0000FF"/>
      <name val="Arial"/>
      <family val="2"/>
    </font>
    <font>
      <sz val="10"/>
      <name val="Times New Roman"/>
      <family val="1"/>
    </font>
    <font>
      <vertAlign val="subscript"/>
      <sz val="10"/>
      <name val="Arial"/>
      <family val="2"/>
    </font>
    <font>
      <sz val="12"/>
      <color indexed="8"/>
      <name val="Arial"/>
      <family val="2"/>
    </font>
    <font>
      <i/>
      <sz val="10"/>
      <name val="Arial"/>
      <family val="2"/>
    </font>
    <font>
      <b/>
      <vertAlign val="subscript"/>
      <sz val="12"/>
      <name val="Arial"/>
      <family val="2"/>
    </font>
    <font>
      <b/>
      <vertAlign val="superscript"/>
      <sz val="12"/>
      <name val="Arial"/>
      <family val="2"/>
    </font>
    <font>
      <i/>
      <sz val="10"/>
      <color indexed="8"/>
      <name val="Arial"/>
      <family val="2"/>
    </font>
    <font>
      <b/>
      <sz val="13"/>
      <name val="Arial"/>
      <family val="2"/>
    </font>
    <font>
      <sz val="12"/>
      <color indexed="48"/>
      <name val="Arial"/>
      <family val="2"/>
    </font>
    <font>
      <vertAlign val="superscript"/>
      <sz val="12"/>
      <name val="Arial"/>
      <family val="2"/>
    </font>
    <font>
      <vertAlign val="subscript"/>
      <sz val="12"/>
      <name val="Arial"/>
      <family val="2"/>
    </font>
    <font>
      <b/>
      <sz val="10"/>
      <name val="Arial"/>
      <family val="2"/>
    </font>
    <font>
      <sz val="9"/>
      <name val="Arial"/>
      <family val="2"/>
    </font>
    <font>
      <i/>
      <sz val="12"/>
      <name val="Arial"/>
      <family val="2"/>
    </font>
    <font>
      <b/>
      <i/>
      <sz val="10"/>
      <name val="Arial"/>
      <family val="2"/>
    </font>
    <font>
      <b/>
      <i/>
      <vertAlign val="subscript"/>
      <sz val="10"/>
      <name val="Arial"/>
      <family val="2"/>
    </font>
    <font>
      <b/>
      <sz val="12"/>
      <color indexed="21"/>
      <name val="Arial"/>
      <family val="2"/>
    </font>
    <font>
      <sz val="12"/>
      <name val="Helv"/>
    </font>
    <font>
      <u/>
      <sz val="7.5"/>
      <color indexed="12"/>
      <name val="Arial"/>
      <family val="2"/>
    </font>
    <font>
      <u/>
      <sz val="10"/>
      <color indexed="12"/>
      <name val="Arial"/>
      <family val="2"/>
    </font>
    <font>
      <b/>
      <u/>
      <sz val="12"/>
      <color indexed="12"/>
      <name val="Arial"/>
      <family val="2"/>
    </font>
    <font>
      <u/>
      <sz val="11"/>
      <color indexed="12"/>
      <name val="Arial"/>
      <family val="2"/>
    </font>
    <font>
      <sz val="11"/>
      <name val="Arial"/>
      <family val="2"/>
    </font>
    <font>
      <b/>
      <sz val="12"/>
      <color indexed="23"/>
      <name val="Arial"/>
      <family val="2"/>
    </font>
    <font>
      <sz val="10"/>
      <color indexed="23"/>
      <name val="Arial"/>
      <family val="2"/>
    </font>
    <font>
      <sz val="10"/>
      <name val="Arial"/>
      <family val="2"/>
    </font>
    <font>
      <u/>
      <sz val="7.5"/>
      <color indexed="12"/>
      <name val="Arial"/>
      <family val="2"/>
    </font>
    <font>
      <sz val="10"/>
      <name val="Tms Rmn"/>
    </font>
    <font>
      <sz val="8"/>
      <name val="Arial"/>
      <family val="2"/>
    </font>
    <font>
      <sz val="11"/>
      <color theme="1"/>
      <name val="Calibri"/>
      <family val="2"/>
      <scheme val="minor"/>
    </font>
    <font>
      <sz val="10"/>
      <color theme="0" tint="-0.249977111117893"/>
      <name val="Arial"/>
      <family val="2"/>
    </font>
    <font>
      <b/>
      <sz val="12"/>
      <color theme="0" tint="-0.249977111117893"/>
      <name val="Arial"/>
      <family val="2"/>
    </font>
    <font>
      <sz val="12"/>
      <color theme="0" tint="-0.249977111117893"/>
      <name val="Arial"/>
      <family val="2"/>
    </font>
    <font>
      <b/>
      <u/>
      <sz val="12"/>
      <color theme="0" tint="-0.249977111117893"/>
      <name val="Arial"/>
      <family val="2"/>
    </font>
    <font>
      <b/>
      <i/>
      <sz val="12"/>
      <color theme="0" tint="-0.249977111117893"/>
      <name val="Arial"/>
      <family val="2"/>
    </font>
    <font>
      <b/>
      <vertAlign val="subscript"/>
      <sz val="12"/>
      <color theme="0" tint="-0.249977111117893"/>
      <name val="Arial"/>
      <family val="2"/>
    </font>
    <font>
      <b/>
      <u/>
      <sz val="10"/>
      <color theme="0" tint="-0.249977111117893"/>
      <name val="Arial"/>
      <family val="2"/>
    </font>
    <font>
      <u/>
      <sz val="12"/>
      <color theme="0" tint="-0.249977111117893"/>
      <name val="Arial"/>
      <family val="2"/>
    </font>
    <font>
      <b/>
      <sz val="12"/>
      <color theme="1"/>
      <name val="Arial"/>
      <family val="2"/>
    </font>
    <font>
      <sz val="10"/>
      <color rgb="FF00B0F0"/>
      <name val="Arial"/>
      <family val="2"/>
    </font>
    <font>
      <b/>
      <sz val="12"/>
      <color rgb="FF00B0F0"/>
      <name val="Arial"/>
      <family val="2"/>
    </font>
    <font>
      <sz val="12"/>
      <color rgb="FF00B0F0"/>
      <name val="Arial"/>
      <family val="2"/>
    </font>
    <font>
      <vertAlign val="subscript"/>
      <sz val="12"/>
      <color rgb="FF00B0F0"/>
      <name val="Arial"/>
      <family val="2"/>
    </font>
    <font>
      <vertAlign val="superscript"/>
      <sz val="12"/>
      <color rgb="FF00B0F0"/>
      <name val="Arial"/>
      <family val="2"/>
    </font>
    <font>
      <sz val="10.5"/>
      <color rgb="FF00B0F0"/>
      <name val="Arial"/>
      <family val="2"/>
    </font>
    <font>
      <b/>
      <sz val="11"/>
      <name val="Arial"/>
      <family val="2"/>
    </font>
    <font>
      <b/>
      <sz val="11"/>
      <color indexed="23"/>
      <name val="Arial"/>
      <family val="2"/>
    </font>
    <font>
      <sz val="11"/>
      <color indexed="23"/>
      <name val="Arial"/>
      <family val="2"/>
    </font>
  </fonts>
  <fills count="4">
    <fill>
      <patternFill patternType="none"/>
    </fill>
    <fill>
      <patternFill patternType="gray125"/>
    </fill>
    <fill>
      <patternFill patternType="solid">
        <fgColor rgb="FFFFFFCC"/>
      </patternFill>
    </fill>
    <fill>
      <patternFill patternType="solid">
        <fgColor indexed="9"/>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right/>
      <top style="medium">
        <color indexed="64"/>
      </top>
      <bottom style="thin">
        <color indexed="64"/>
      </bottom>
      <diagonal/>
    </border>
    <border>
      <left/>
      <right/>
      <top style="thin">
        <color indexed="8"/>
      </top>
      <bottom style="thin">
        <color indexed="64"/>
      </bottom>
      <diagonal/>
    </border>
    <border>
      <left/>
      <right/>
      <top/>
      <bottom style="thin">
        <color indexed="8"/>
      </bottom>
      <diagonal/>
    </border>
  </borders>
  <cellStyleXfs count="24">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2" fillId="0" borderId="0"/>
    <xf numFmtId="0" fontId="2" fillId="0" borderId="0"/>
    <xf numFmtId="0" fontId="8" fillId="0" borderId="0"/>
    <xf numFmtId="0" fontId="2" fillId="2" borderId="1" applyNumberFormat="0" applyFont="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166" fontId="25" fillId="0" borderId="0"/>
    <xf numFmtId="0" fontId="26" fillId="0" borderId="0" applyNumberFormat="0" applyFill="0" applyBorder="0" applyAlignment="0" applyProtection="0">
      <alignment vertical="top"/>
      <protection locked="0"/>
    </xf>
    <xf numFmtId="0" fontId="33" fillId="0" borderId="0"/>
    <xf numFmtId="43" fontId="33" fillId="0" borderId="0" applyFont="0" applyFill="0" applyBorder="0" applyAlignment="0" applyProtection="0"/>
    <xf numFmtId="0" fontId="34" fillId="0" borderId="0" applyNumberFormat="0" applyFill="0" applyBorder="0" applyAlignment="0" applyProtection="0">
      <alignment vertical="top"/>
      <protection locked="0"/>
    </xf>
    <xf numFmtId="0" fontId="3" fillId="0" borderId="0"/>
    <xf numFmtId="0" fontId="35" fillId="0" borderId="0"/>
    <xf numFmtId="166" fontId="25" fillId="0" borderId="0"/>
    <xf numFmtId="0" fontId="33" fillId="0" borderId="0"/>
    <xf numFmtId="9" fontId="33" fillId="0" borderId="0" applyFont="0" applyFill="0" applyBorder="0" applyAlignment="0" applyProtection="0"/>
    <xf numFmtId="9" fontId="3" fillId="0" borderId="0" applyFont="0" applyFill="0" applyBorder="0" applyAlignment="0" applyProtection="0"/>
    <xf numFmtId="0" fontId="37" fillId="0" borderId="0"/>
    <xf numFmtId="0" fontId="1" fillId="0" borderId="0"/>
    <xf numFmtId="9" fontId="1" fillId="0" borderId="0" applyFont="0" applyFill="0" applyBorder="0" applyAlignment="0" applyProtection="0"/>
  </cellStyleXfs>
  <cellXfs count="317">
    <xf numFmtId="0" fontId="0" fillId="0" borderId="0" xfId="0"/>
    <xf numFmtId="0" fontId="4" fillId="0" borderId="0" xfId="0" applyFont="1"/>
    <xf numFmtId="0" fontId="5" fillId="0" borderId="0" xfId="0" applyFont="1"/>
    <xf numFmtId="0" fontId="5" fillId="0" borderId="0" xfId="0" applyFont="1" applyBorder="1" applyAlignment="1">
      <alignment horizontal="left" indent="6"/>
    </xf>
    <xf numFmtId="0" fontId="5" fillId="0" borderId="0" xfId="0" applyFont="1" applyBorder="1" applyAlignment="1"/>
    <xf numFmtId="0" fontId="0" fillId="0" borderId="0" xfId="0" applyFill="1"/>
    <xf numFmtId="0" fontId="0" fillId="0" borderId="0" xfId="0" applyFill="1" applyAlignment="1">
      <alignment horizontal="right"/>
    </xf>
    <xf numFmtId="0" fontId="3" fillId="0" borderId="0" xfId="0" applyFont="1" applyFill="1" applyBorder="1" applyAlignment="1">
      <alignment vertical="center"/>
    </xf>
    <xf numFmtId="0" fontId="0" fillId="0" borderId="0" xfId="0" applyFill="1" applyAlignment="1">
      <alignment horizontal="left"/>
    </xf>
    <xf numFmtId="0" fontId="3" fillId="0" borderId="0" xfId="5" applyFont="1" applyFill="1" applyBorder="1" applyAlignment="1">
      <alignment horizontal="center" vertical="top"/>
    </xf>
    <xf numFmtId="0" fontId="3" fillId="0" borderId="0" xfId="0" applyFont="1" applyFill="1" applyBorder="1" applyAlignment="1">
      <alignment horizontal="center"/>
    </xf>
    <xf numFmtId="0" fontId="3" fillId="0" borderId="0" xfId="0" applyFont="1" applyFill="1" applyBorder="1"/>
    <xf numFmtId="0" fontId="3" fillId="0" borderId="0" xfId="5" applyFont="1" applyFill="1" applyBorder="1" applyAlignment="1">
      <alignment horizontal="left" vertical="top"/>
    </xf>
    <xf numFmtId="0" fontId="3" fillId="0" borderId="0" xfId="0" applyFont="1" applyFill="1"/>
    <xf numFmtId="0" fontId="3" fillId="0" borderId="0" xfId="5" applyNumberFormat="1" applyFont="1" applyFill="1" applyBorder="1" applyAlignment="1">
      <alignment horizontal="left" vertical="top"/>
    </xf>
    <xf numFmtId="0" fontId="0" fillId="0" borderId="0" xfId="0" applyFill="1" applyBorder="1"/>
    <xf numFmtId="0" fontId="3" fillId="0" borderId="0" xfId="5" applyFont="1" applyFill="1" applyBorder="1" applyAlignment="1">
      <alignment vertical="top"/>
    </xf>
    <xf numFmtId="0" fontId="3" fillId="0" borderId="0" xfId="0" applyFont="1" applyFill="1" applyBorder="1" applyAlignment="1">
      <alignment horizontal="center" vertical="center"/>
    </xf>
    <xf numFmtId="0" fontId="3" fillId="0" borderId="0" xfId="0" applyFont="1" applyBorder="1"/>
    <xf numFmtId="0" fontId="4" fillId="0" borderId="2" xfId="0" applyFont="1" applyFill="1" applyBorder="1" applyAlignment="1">
      <alignment horizontal="right"/>
    </xf>
    <xf numFmtId="0" fontId="4" fillId="0" borderId="2" xfId="0" applyFont="1" applyFill="1" applyBorder="1"/>
    <xf numFmtId="164" fontId="10" fillId="0" borderId="2" xfId="0" applyNumberFormat="1" applyFont="1" applyFill="1" applyBorder="1" applyAlignment="1">
      <alignment horizontal="right" vertical="center"/>
    </xf>
    <xf numFmtId="0" fontId="4" fillId="0" borderId="2" xfId="0" applyFont="1" applyFill="1" applyBorder="1" applyAlignment="1">
      <alignment horizontal="left" vertical="center"/>
    </xf>
    <xf numFmtId="0" fontId="4" fillId="0" borderId="0" xfId="0" applyFont="1" applyFill="1" applyAlignment="1">
      <alignment horizontal="right"/>
    </xf>
    <xf numFmtId="0" fontId="4" fillId="0" borderId="0" xfId="0" applyFont="1" applyFill="1"/>
    <xf numFmtId="164" fontId="10" fillId="0" borderId="0" xfId="0" applyNumberFormat="1" applyFont="1" applyFill="1" applyBorder="1" applyAlignment="1">
      <alignment horizontal="right" vertical="center"/>
    </xf>
    <xf numFmtId="0" fontId="4" fillId="0" borderId="0" xfId="0" applyFont="1" applyFill="1" applyBorder="1" applyAlignment="1">
      <alignment horizontal="left" vertical="center"/>
    </xf>
    <xf numFmtId="0" fontId="4" fillId="0" borderId="0" xfId="0" applyNumberFormat="1" applyFont="1" applyFill="1" applyAlignment="1">
      <alignment horizontal="right"/>
    </xf>
    <xf numFmtId="0" fontId="4" fillId="0" borderId="0" xfId="0" applyFont="1" applyFill="1" applyBorder="1"/>
    <xf numFmtId="0" fontId="4" fillId="0" borderId="0" xfId="0" applyFont="1" applyFill="1" applyBorder="1" applyAlignment="1">
      <alignment horizontal="right"/>
    </xf>
    <xf numFmtId="0" fontId="11" fillId="0" borderId="0" xfId="0" applyFont="1" applyFill="1" applyAlignment="1">
      <alignment horizontal="right"/>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3" fontId="4" fillId="0" borderId="0" xfId="5" applyNumberFormat="1" applyFont="1" applyFill="1" applyBorder="1" applyAlignment="1">
      <alignment horizontal="right" vertical="top"/>
    </xf>
    <xf numFmtId="0" fontId="4" fillId="0" borderId="0" xfId="0" applyFont="1" applyFill="1" applyBorder="1" applyAlignment="1">
      <alignment horizontal="right" vertical="center"/>
    </xf>
    <xf numFmtId="1" fontId="10" fillId="0" borderId="0" xfId="0" applyNumberFormat="1" applyFont="1" applyFill="1" applyBorder="1" applyAlignment="1">
      <alignment horizontal="right" vertical="center"/>
    </xf>
    <xf numFmtId="164" fontId="14" fillId="0" borderId="0" xfId="0" applyNumberFormat="1" applyFont="1" applyFill="1" applyBorder="1" applyAlignment="1">
      <alignment horizontal="right" vertical="center"/>
    </xf>
    <xf numFmtId="0" fontId="5" fillId="0" borderId="0" xfId="0" applyFont="1" applyFill="1" applyBorder="1" applyAlignment="1">
      <alignment vertical="center"/>
    </xf>
    <xf numFmtId="164" fontId="4" fillId="0" borderId="0" xfId="0" applyNumberFormat="1" applyFont="1" applyFill="1" applyBorder="1" applyAlignment="1">
      <alignment horizontal="right" vertical="center"/>
    </xf>
    <xf numFmtId="1" fontId="4" fillId="0" borderId="0" xfId="0" applyNumberFormat="1" applyFont="1" applyFill="1" applyBorder="1" applyAlignment="1">
      <alignment horizontal="right" vertical="center"/>
    </xf>
    <xf numFmtId="3" fontId="10" fillId="0" borderId="0" xfId="5" applyNumberFormat="1" applyFont="1" applyFill="1" applyBorder="1" applyAlignment="1">
      <alignment horizontal="right" vertical="top" wrapText="1"/>
    </xf>
    <xf numFmtId="0" fontId="10" fillId="0" borderId="0" xfId="0" applyFont="1" applyFill="1" applyBorder="1" applyAlignment="1">
      <alignment horizontal="right" vertical="center"/>
    </xf>
    <xf numFmtId="0" fontId="5" fillId="0" borderId="0" xfId="5" applyFont="1" applyFill="1" applyBorder="1" applyAlignment="1">
      <alignment horizontal="left" vertical="center" wrapText="1"/>
    </xf>
    <xf numFmtId="0" fontId="4" fillId="0" borderId="0" xfId="0" applyFont="1" applyFill="1" applyAlignment="1">
      <alignment vertical="center"/>
    </xf>
    <xf numFmtId="0" fontId="4" fillId="0" borderId="0" xfId="0" applyNumberFormat="1" applyFont="1" applyFill="1" applyBorder="1" applyAlignment="1">
      <alignment horizontal="right"/>
    </xf>
    <xf numFmtId="0" fontId="5" fillId="0" borderId="0" xfId="5" applyFont="1" applyFill="1" applyBorder="1" applyAlignment="1">
      <alignment vertical="center"/>
    </xf>
    <xf numFmtId="0" fontId="4" fillId="0" borderId="0" xfId="0" applyFont="1" applyFill="1" applyBorder="1" applyAlignment="1">
      <alignment vertical="center"/>
    </xf>
    <xf numFmtId="164" fontId="4" fillId="0" borderId="0" xfId="0" applyNumberFormat="1" applyFont="1" applyFill="1"/>
    <xf numFmtId="164" fontId="4" fillId="0" borderId="0" xfId="5" applyNumberFormat="1" applyFont="1" applyFill="1" applyBorder="1" applyAlignment="1">
      <alignment horizontal="right" vertical="center" wrapText="1"/>
    </xf>
    <xf numFmtId="0" fontId="5" fillId="0" borderId="0" xfId="0" applyFont="1" applyFill="1"/>
    <xf numFmtId="0" fontId="11" fillId="0" borderId="0" xfId="5" applyFont="1" applyFill="1" applyAlignment="1">
      <alignment horizontal="right"/>
    </xf>
    <xf numFmtId="0" fontId="5" fillId="0" borderId="0" xfId="0" applyFont="1" applyFill="1" applyBorder="1"/>
    <xf numFmtId="0" fontId="5" fillId="0" borderId="0" xfId="5" applyFont="1" applyFill="1" applyAlignment="1">
      <alignment vertical="center"/>
    </xf>
    <xf numFmtId="0" fontId="3" fillId="0" borderId="0" xfId="0" applyFont="1" applyFill="1" applyAlignment="1">
      <alignment horizontal="right"/>
    </xf>
    <xf numFmtId="164" fontId="4" fillId="0" borderId="0" xfId="0" applyNumberFormat="1" applyFont="1" applyFill="1" applyBorder="1"/>
    <xf numFmtId="0" fontId="5" fillId="0" borderId="0" xfId="0" applyFont="1" applyFill="1" applyAlignment="1">
      <alignment horizontal="right"/>
    </xf>
    <xf numFmtId="0" fontId="5" fillId="0" borderId="0" xfId="0" applyFont="1" applyFill="1" applyBorder="1" applyAlignment="1">
      <alignment horizontal="center"/>
    </xf>
    <xf numFmtId="0" fontId="5" fillId="0" borderId="3" xfId="0" applyFont="1" applyFill="1" applyBorder="1" applyAlignment="1">
      <alignment horizontal="right"/>
    </xf>
    <xf numFmtId="0" fontId="5" fillId="0" borderId="3" xfId="0" applyNumberFormat="1"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right"/>
    </xf>
    <xf numFmtId="0" fontId="5" fillId="0" borderId="4" xfId="0" applyFont="1" applyFill="1" applyBorder="1" applyAlignment="1">
      <alignment horizontal="center"/>
    </xf>
    <xf numFmtId="0" fontId="0" fillId="0" borderId="3" xfId="0" applyFill="1" applyBorder="1"/>
    <xf numFmtId="0" fontId="0" fillId="0" borderId="0" xfId="0" applyFill="1" applyBorder="1" applyAlignment="1">
      <alignment horizontal="right"/>
    </xf>
    <xf numFmtId="0" fontId="15" fillId="0" borderId="0" xfId="0" applyFont="1" applyFill="1" applyBorder="1" applyAlignment="1">
      <alignment horizontal="left" indent="7"/>
    </xf>
    <xf numFmtId="0" fontId="5" fillId="0" borderId="0" xfId="0" applyFont="1" applyFill="1" applyBorder="1" applyAlignment="1"/>
    <xf numFmtId="3" fontId="5" fillId="0" borderId="2" xfId="0" applyNumberFormat="1" applyFont="1" applyFill="1" applyBorder="1" applyAlignment="1">
      <alignment vertical="center"/>
    </xf>
    <xf numFmtId="0" fontId="5" fillId="0" borderId="2" xfId="0" applyFont="1" applyFill="1" applyBorder="1" applyAlignment="1">
      <alignment vertical="center"/>
    </xf>
    <xf numFmtId="3" fontId="5" fillId="0" borderId="0" xfId="0" applyNumberFormat="1" applyFont="1" applyFill="1" applyBorder="1" applyAlignment="1">
      <alignment vertical="center"/>
    </xf>
    <xf numFmtId="3" fontId="5" fillId="0" borderId="0" xfId="0" applyNumberFormat="1" applyFont="1" applyFill="1" applyBorder="1" applyAlignment="1">
      <alignment vertical="center" wrapText="1"/>
    </xf>
    <xf numFmtId="0" fontId="5" fillId="0" borderId="0" xfId="0" applyFont="1" applyFill="1" applyBorder="1" applyAlignment="1">
      <alignment vertical="center" wrapText="1"/>
    </xf>
    <xf numFmtId="3" fontId="4" fillId="0" borderId="0" xfId="0" applyNumberFormat="1" applyFont="1" applyFill="1" applyBorder="1" applyAlignment="1">
      <alignment vertical="center"/>
    </xf>
    <xf numFmtId="3" fontId="5" fillId="0" borderId="0" xfId="0" applyNumberFormat="1" applyFont="1" applyBorder="1"/>
    <xf numFmtId="0" fontId="5" fillId="0" borderId="2" xfId="0" applyFont="1" applyFill="1" applyBorder="1" applyAlignment="1">
      <alignment horizontal="center"/>
    </xf>
    <xf numFmtId="0" fontId="0" fillId="0" borderId="2" xfId="0" applyFill="1" applyBorder="1"/>
    <xf numFmtId="164" fontId="4" fillId="0" borderId="2" xfId="0" applyNumberFormat="1" applyFont="1" applyFill="1" applyBorder="1" applyAlignment="1">
      <alignment horizontal="right" vertical="center"/>
    </xf>
    <xf numFmtId="0" fontId="4" fillId="0" borderId="2" xfId="0" applyFont="1" applyFill="1" applyBorder="1" applyAlignment="1">
      <alignment horizontal="right" vertical="center"/>
    </xf>
    <xf numFmtId="0" fontId="4" fillId="0" borderId="0" xfId="0" applyFont="1" applyFill="1" applyBorder="1" applyAlignment="1"/>
    <xf numFmtId="0" fontId="3" fillId="0" borderId="0" xfId="0" applyFont="1" applyFill="1" applyBorder="1" applyAlignment="1">
      <alignment horizontal="left" vertical="center"/>
    </xf>
    <xf numFmtId="0" fontId="3" fillId="0" borderId="0" xfId="0" applyNumberFormat="1" applyFont="1" applyFill="1" applyBorder="1" applyAlignment="1">
      <alignment horizontal="left" vertical="top" wrapText="1" indent="2"/>
    </xf>
    <xf numFmtId="0" fontId="0" fillId="0" borderId="0" xfId="0" applyFont="1" applyFill="1" applyBorder="1" applyAlignment="1">
      <alignment vertical="center"/>
    </xf>
    <xf numFmtId="0" fontId="5" fillId="0" borderId="0" xfId="5" applyFont="1" applyFill="1" applyBorder="1" applyAlignment="1">
      <alignment horizontal="left" vertical="top"/>
    </xf>
    <xf numFmtId="3" fontId="4" fillId="0" borderId="0" xfId="0" applyNumberFormat="1" applyFont="1" applyFill="1" applyBorder="1" applyAlignment="1">
      <alignment horizontal="right" vertical="center"/>
    </xf>
    <xf numFmtId="0" fontId="4" fillId="0" borderId="0" xfId="0" applyFont="1" applyFill="1" applyBorder="1" applyAlignment="1">
      <alignment horizontal="left" vertical="center" indent="1"/>
    </xf>
    <xf numFmtId="0" fontId="5" fillId="0" borderId="0" xfId="5" applyFont="1" applyFill="1" applyBorder="1" applyAlignment="1">
      <alignment horizontal="left" vertical="top" wrapText="1"/>
    </xf>
    <xf numFmtId="0" fontId="5" fillId="0" borderId="0" xfId="0" applyFont="1" applyFill="1" applyBorder="1" applyAlignment="1">
      <alignment horizontal="left" indent="1"/>
    </xf>
    <xf numFmtId="3" fontId="4" fillId="0" borderId="0" xfId="0" applyNumberFormat="1" applyFont="1" applyBorder="1"/>
    <xf numFmtId="0" fontId="4" fillId="0" borderId="0" xfId="0" applyFont="1" applyFill="1" applyBorder="1" applyAlignment="1">
      <alignment horizontal="left" indent="1"/>
    </xf>
    <xf numFmtId="3" fontId="5" fillId="0" borderId="0" xfId="0" applyNumberFormat="1" applyFont="1" applyFill="1" applyBorder="1"/>
    <xf numFmtId="0" fontId="5" fillId="0" borderId="0" xfId="5" applyFont="1" applyFill="1" applyAlignment="1">
      <alignment vertical="top"/>
    </xf>
    <xf numFmtId="0" fontId="19" fillId="0" borderId="0" xfId="0" applyFont="1" applyFill="1" applyBorder="1" applyAlignment="1">
      <alignment horizontal="left"/>
    </xf>
    <xf numFmtId="0" fontId="20" fillId="3" borderId="0" xfId="0" applyFont="1" applyFill="1" applyAlignment="1"/>
    <xf numFmtId="0" fontId="20" fillId="3" borderId="0" xfId="0" applyFont="1" applyFill="1"/>
    <xf numFmtId="0" fontId="3" fillId="0" borderId="3" xfId="0" applyFont="1" applyFill="1" applyBorder="1"/>
    <xf numFmtId="0" fontId="17" fillId="0" borderId="0" xfId="0" applyFont="1" applyFill="1" applyBorder="1" applyAlignment="1">
      <alignment horizontal="left" vertical="center"/>
    </xf>
    <xf numFmtId="1" fontId="4" fillId="0" borderId="0" xfId="0" applyNumberFormat="1" applyFont="1" applyFill="1" applyBorder="1" applyAlignment="1">
      <alignment horizontal="right"/>
    </xf>
    <xf numFmtId="0" fontId="4" fillId="0" borderId="0" xfId="0" applyFont="1" applyFill="1" applyBorder="1" applyAlignment="1">
      <alignment horizontal="left"/>
    </xf>
    <xf numFmtId="0" fontId="21" fillId="0" borderId="0" xfId="0" applyFont="1" applyFill="1" applyAlignment="1">
      <alignment horizontal="right"/>
    </xf>
    <xf numFmtId="1" fontId="4" fillId="0" borderId="0" xfId="0" applyNumberFormat="1" applyFont="1" applyFill="1" applyAlignment="1">
      <alignment horizontal="right"/>
    </xf>
    <xf numFmtId="0" fontId="21" fillId="0" borderId="0" xfId="0" applyFont="1" applyFill="1" applyAlignment="1">
      <alignment horizontal="left" indent="1"/>
    </xf>
    <xf numFmtId="0" fontId="4" fillId="0" borderId="0" xfId="0" applyFont="1" applyFill="1" applyAlignment="1">
      <alignment horizontal="left" indent="1"/>
    </xf>
    <xf numFmtId="0" fontId="11" fillId="0" borderId="3" xfId="0" applyFont="1" applyFill="1" applyBorder="1" applyAlignment="1">
      <alignment horizontal="center" vertical="center" wrapText="1"/>
    </xf>
    <xf numFmtId="0" fontId="4" fillId="0" borderId="3" xfId="0" applyFont="1" applyFill="1" applyBorder="1" applyAlignment="1"/>
    <xf numFmtId="0" fontId="22" fillId="0" borderId="0" xfId="0" applyFont="1" applyFill="1" applyBorder="1" applyAlignment="1">
      <alignment horizontal="center" vertical="center" wrapText="1"/>
    </xf>
    <xf numFmtId="0" fontId="4" fillId="0" borderId="4" xfId="0" applyFont="1" applyFill="1" applyBorder="1" applyAlignment="1">
      <alignment horizontal="right" vertical="center"/>
    </xf>
    <xf numFmtId="0" fontId="4" fillId="0" borderId="4" xfId="0" applyFont="1" applyFill="1" applyBorder="1" applyAlignment="1"/>
    <xf numFmtId="0" fontId="19" fillId="0" borderId="2" xfId="0" applyFont="1" applyFill="1" applyBorder="1" applyAlignment="1">
      <alignment vertical="center"/>
    </xf>
    <xf numFmtId="0" fontId="4" fillId="0" borderId="2" xfId="0" applyFont="1" applyBorder="1" applyAlignment="1">
      <alignment horizontal="justify" vertical="top" wrapText="1"/>
    </xf>
    <xf numFmtId="0" fontId="4" fillId="0" borderId="0" xfId="0" applyFont="1" applyFill="1" applyBorder="1" applyAlignment="1">
      <alignment horizontal="left" vertical="top" wrapText="1"/>
    </xf>
    <xf numFmtId="0" fontId="4" fillId="3" borderId="0" xfId="0" applyFont="1" applyFill="1"/>
    <xf numFmtId="0" fontId="24" fillId="3" borderId="0" xfId="9" applyFont="1" applyFill="1" applyAlignment="1">
      <alignment vertical="top"/>
    </xf>
    <xf numFmtId="166" fontId="5" fillId="0" borderId="2" xfId="10" applyFont="1" applyBorder="1"/>
    <xf numFmtId="166" fontId="5" fillId="0" borderId="2" xfId="10" applyFont="1" applyBorder="1" applyAlignment="1">
      <alignment horizontal="right"/>
    </xf>
    <xf numFmtId="166" fontId="5" fillId="0" borderId="3" xfId="10" applyFont="1" applyBorder="1" applyAlignment="1" applyProtection="1">
      <alignment horizontal="left"/>
    </xf>
    <xf numFmtId="166" fontId="5" fillId="0" borderId="3" xfId="10" applyFont="1" applyBorder="1" applyAlignment="1" applyProtection="1">
      <alignment horizontal="center" wrapText="1"/>
    </xf>
    <xf numFmtId="166" fontId="5" fillId="0" borderId="3" xfId="10" applyFont="1" applyBorder="1" applyAlignment="1" applyProtection="1">
      <alignment horizontal="right" wrapText="1"/>
    </xf>
    <xf numFmtId="166" fontId="5" fillId="0" borderId="3" xfId="10" applyFont="1" applyBorder="1" applyAlignment="1">
      <alignment horizontal="right" wrapText="1"/>
    </xf>
    <xf numFmtId="166" fontId="5" fillId="0" borderId="3" xfId="10" applyFont="1" applyBorder="1" applyAlignment="1">
      <alignment horizontal="center" wrapText="1"/>
    </xf>
    <xf numFmtId="166" fontId="4" fillId="0" borderId="0" xfId="10" applyFont="1" applyBorder="1" applyAlignment="1" applyProtection="1">
      <alignment horizontal="left"/>
    </xf>
    <xf numFmtId="3" fontId="4" fillId="0" borderId="0" xfId="10" applyNumberFormat="1" applyFont="1" applyAlignment="1">
      <alignment horizontal="right"/>
    </xf>
    <xf numFmtId="166" fontId="4" fillId="0" borderId="2" xfId="10" applyFont="1" applyBorder="1" applyAlignment="1" applyProtection="1">
      <alignment horizontal="left" vertical="center"/>
    </xf>
    <xf numFmtId="3" fontId="4" fillId="0" borderId="2" xfId="10" applyNumberFormat="1" applyFont="1" applyBorder="1" applyAlignment="1">
      <alignment horizontal="right"/>
    </xf>
    <xf numFmtId="166" fontId="4" fillId="0" borderId="0" xfId="10" applyFont="1"/>
    <xf numFmtId="166" fontId="20" fillId="0" borderId="0" xfId="10" applyFont="1"/>
    <xf numFmtId="166" fontId="4" fillId="0" borderId="0" xfId="10" applyFont="1" applyAlignment="1" applyProtection="1">
      <alignment horizontal="left"/>
    </xf>
    <xf numFmtId="165" fontId="20" fillId="0" borderId="0" xfId="8" applyNumberFormat="1" applyFont="1"/>
    <xf numFmtId="0" fontId="0" fillId="3" borderId="0" xfId="0" applyFill="1"/>
    <xf numFmtId="0" fontId="0" fillId="3" borderId="0" xfId="0" applyFill="1" applyBorder="1"/>
    <xf numFmtId="0" fontId="3" fillId="3" borderId="0" xfId="0" applyFont="1" applyFill="1" applyBorder="1"/>
    <xf numFmtId="0" fontId="27" fillId="3" borderId="0" xfId="11" applyFont="1" applyFill="1" applyBorder="1" applyAlignment="1" applyProtection="1"/>
    <xf numFmtId="0" fontId="3" fillId="3" borderId="0" xfId="0" applyFont="1" applyFill="1" applyAlignment="1">
      <alignment horizontal="right"/>
    </xf>
    <xf numFmtId="0" fontId="3" fillId="3" borderId="0" xfId="11" applyFont="1" applyFill="1" applyBorder="1" applyAlignment="1" applyProtection="1"/>
    <xf numFmtId="0" fontId="27" fillId="3" borderId="0" xfId="11" applyFont="1" applyFill="1" applyBorder="1" applyAlignment="1" applyProtection="1">
      <alignment horizontal="left"/>
    </xf>
    <xf numFmtId="3" fontId="4" fillId="0" borderId="0" xfId="10" applyNumberFormat="1" applyFont="1" applyBorder="1" applyAlignment="1" applyProtection="1">
      <alignment horizontal="right"/>
    </xf>
    <xf numFmtId="3" fontId="4" fillId="0" borderId="0" xfId="7" applyNumberFormat="1" applyFont="1"/>
    <xf numFmtId="166" fontId="4" fillId="0" borderId="0" xfId="10" applyFont="1" applyBorder="1" applyAlignment="1" applyProtection="1">
      <alignment horizontal="left" vertical="center"/>
    </xf>
    <xf numFmtId="3" fontId="4" fillId="0" borderId="0" xfId="10" applyNumberFormat="1" applyFont="1" applyBorder="1" applyAlignment="1" applyProtection="1">
      <alignment horizontal="right" vertical="center"/>
    </xf>
    <xf numFmtId="3" fontId="4" fillId="0" borderId="0" xfId="7" applyNumberFormat="1" applyFont="1" applyBorder="1" applyAlignment="1">
      <alignment vertical="center"/>
    </xf>
    <xf numFmtId="3" fontId="4" fillId="0" borderId="0" xfId="7" applyNumberFormat="1" applyFont="1" applyBorder="1" applyAlignment="1"/>
    <xf numFmtId="0" fontId="29" fillId="3" borderId="0" xfId="11" applyFont="1" applyFill="1" applyBorder="1" applyAlignment="1" applyProtection="1"/>
    <xf numFmtId="0" fontId="30" fillId="3" borderId="0" xfId="0" applyFont="1" applyFill="1" applyAlignment="1">
      <alignment horizontal="right"/>
    </xf>
    <xf numFmtId="0" fontId="4" fillId="3" borderId="0" xfId="0" applyFont="1" applyFill="1" applyAlignment="1">
      <alignment horizontal="left"/>
    </xf>
    <xf numFmtId="0" fontId="5" fillId="3" borderId="0" xfId="9" applyFont="1" applyFill="1" applyAlignment="1">
      <alignment vertical="top"/>
    </xf>
    <xf numFmtId="0" fontId="31" fillId="0" borderId="0" xfId="0" applyFont="1"/>
    <xf numFmtId="0" fontId="32" fillId="0" borderId="8" xfId="0" applyFont="1" applyBorder="1"/>
    <xf numFmtId="0" fontId="32" fillId="0" borderId="9" xfId="0" applyFont="1" applyBorder="1"/>
    <xf numFmtId="0" fontId="32" fillId="0" borderId="8" xfId="0" applyFont="1" applyBorder="1" applyAlignment="1">
      <alignment textRotation="90" wrapText="1"/>
    </xf>
    <xf numFmtId="0" fontId="32" fillId="0" borderId="10" xfId="0" applyFont="1" applyBorder="1" applyAlignment="1">
      <alignment textRotation="90" wrapText="1"/>
    </xf>
    <xf numFmtId="167" fontId="32" fillId="0" borderId="8" xfId="7" applyNumberFormat="1" applyFont="1" applyBorder="1"/>
    <xf numFmtId="167" fontId="32" fillId="0" borderId="10" xfId="7" applyNumberFormat="1" applyFont="1" applyBorder="1"/>
    <xf numFmtId="0" fontId="32" fillId="0" borderId="12" xfId="0" applyFont="1" applyBorder="1"/>
    <xf numFmtId="167" fontId="32" fillId="0" borderId="12" xfId="7" applyNumberFormat="1" applyFont="1" applyBorder="1"/>
    <xf numFmtId="167" fontId="32" fillId="0" borderId="0" xfId="7" applyNumberFormat="1" applyFont="1"/>
    <xf numFmtId="0" fontId="32" fillId="0" borderId="11" xfId="0" applyFont="1" applyBorder="1"/>
    <xf numFmtId="167" fontId="32" fillId="0" borderId="11" xfId="7" applyNumberFormat="1" applyFont="1" applyBorder="1"/>
    <xf numFmtId="0" fontId="33" fillId="0" borderId="0" xfId="12"/>
    <xf numFmtId="0" fontId="36" fillId="3" borderId="0" xfId="12" applyFont="1" applyFill="1"/>
    <xf numFmtId="0" fontId="5" fillId="3" borderId="0" xfId="12" applyFont="1" applyFill="1" applyBorder="1" applyAlignment="1">
      <alignment horizontal="right"/>
    </xf>
    <xf numFmtId="0" fontId="5" fillId="3" borderId="0" xfId="12" applyFont="1" applyFill="1" applyBorder="1" applyAlignment="1">
      <alignment horizontal="right" wrapText="1"/>
    </xf>
    <xf numFmtId="169" fontId="4" fillId="3" borderId="0" xfId="17" applyNumberFormat="1" applyFont="1" applyFill="1" applyBorder="1" applyAlignment="1" applyProtection="1">
      <alignment horizontal="right"/>
    </xf>
    <xf numFmtId="0" fontId="5" fillId="3" borderId="0" xfId="12" applyFont="1" applyFill="1" applyBorder="1"/>
    <xf numFmtId="169" fontId="4" fillId="3" borderId="0" xfId="12" applyNumberFormat="1" applyFont="1" applyFill="1" applyBorder="1" applyAlignment="1">
      <alignment horizontal="right"/>
    </xf>
    <xf numFmtId="168" fontId="36" fillId="3" borderId="0" xfId="12" applyNumberFormat="1" applyFont="1" applyFill="1"/>
    <xf numFmtId="4" fontId="36" fillId="3" borderId="0" xfId="12" applyNumberFormat="1" applyFont="1" applyFill="1"/>
    <xf numFmtId="0" fontId="36" fillId="3" borderId="0" xfId="12" applyFont="1" applyFill="1" applyAlignment="1">
      <alignment horizontal="right"/>
    </xf>
    <xf numFmtId="168" fontId="36" fillId="3" borderId="0" xfId="12" applyNumberFormat="1" applyFont="1" applyFill="1" applyAlignment="1">
      <alignment horizontal="right"/>
    </xf>
    <xf numFmtId="0" fontId="0" fillId="0" borderId="0" xfId="0" applyBorder="1"/>
    <xf numFmtId="0" fontId="5" fillId="3" borderId="3" xfId="12" applyFont="1" applyFill="1" applyBorder="1" applyAlignment="1">
      <alignment horizontal="right"/>
    </xf>
    <xf numFmtId="0" fontId="5" fillId="3" borderId="3" xfId="12" applyFont="1" applyFill="1" applyBorder="1"/>
    <xf numFmtId="0" fontId="0" fillId="0" borderId="3" xfId="0" applyBorder="1"/>
    <xf numFmtId="0" fontId="5" fillId="3" borderId="3" xfId="12" applyFont="1" applyFill="1" applyBorder="1" applyAlignment="1">
      <alignment horizontal="right" wrapText="1"/>
    </xf>
    <xf numFmtId="0" fontId="38" fillId="0" borderId="0" xfId="0" applyFont="1"/>
    <xf numFmtId="0" fontId="39" fillId="3" borderId="0" xfId="16" applyFont="1" applyFill="1"/>
    <xf numFmtId="0" fontId="40" fillId="3" borderId="0" xfId="12" applyFont="1" applyFill="1"/>
    <xf numFmtId="0" fontId="38" fillId="3" borderId="0" xfId="12" applyFont="1" applyFill="1" applyAlignment="1">
      <alignment horizontal="right"/>
    </xf>
    <xf numFmtId="0" fontId="41" fillId="3" borderId="0" xfId="14" applyFont="1" applyFill="1" applyAlignment="1" applyProtection="1">
      <alignment vertical="top"/>
    </xf>
    <xf numFmtId="0" fontId="41" fillId="3" borderId="0" xfId="14" applyFont="1" applyFill="1" applyAlignment="1" applyProtection="1"/>
    <xf numFmtId="0" fontId="38" fillId="3" borderId="0" xfId="12" applyFont="1" applyFill="1"/>
    <xf numFmtId="0" fontId="40" fillId="3" borderId="0" xfId="16" applyFont="1" applyFill="1" applyBorder="1"/>
    <xf numFmtId="0" fontId="38" fillId="0" borderId="0" xfId="12" applyFont="1"/>
    <xf numFmtId="0" fontId="39" fillId="3" borderId="0" xfId="16" quotePrefix="1" applyFont="1" applyFill="1" applyAlignment="1" applyProtection="1">
      <alignment horizontal="left"/>
      <protection locked="0"/>
    </xf>
    <xf numFmtId="0" fontId="39" fillId="3" borderId="0" xfId="18" applyFont="1" applyFill="1" applyAlignment="1">
      <alignment vertical="top"/>
    </xf>
    <xf numFmtId="0" fontId="39" fillId="3" borderId="2" xfId="12" applyFont="1" applyFill="1" applyBorder="1"/>
    <xf numFmtId="0" fontId="39" fillId="3" borderId="2" xfId="12" applyFont="1" applyFill="1" applyBorder="1" applyAlignment="1">
      <alignment horizontal="right"/>
    </xf>
    <xf numFmtId="0" fontId="39" fillId="3" borderId="13" xfId="12" applyFont="1" applyFill="1" applyBorder="1" applyAlignment="1">
      <alignment horizontal="right"/>
    </xf>
    <xf numFmtId="0" fontId="39" fillId="3" borderId="13" xfId="12" applyFont="1" applyFill="1" applyBorder="1" applyAlignment="1">
      <alignment horizontal="right" wrapText="1"/>
    </xf>
    <xf numFmtId="0" fontId="39" fillId="3" borderId="0" xfId="12" applyFont="1" applyFill="1" applyBorder="1" applyAlignment="1">
      <alignment horizontal="left"/>
    </xf>
    <xf numFmtId="0" fontId="39" fillId="3" borderId="0" xfId="12" applyFont="1" applyFill="1" applyBorder="1" applyAlignment="1">
      <alignment horizontal="center" wrapText="1"/>
    </xf>
    <xf numFmtId="0" fontId="39" fillId="3" borderId="0" xfId="12" applyFont="1" applyFill="1" applyBorder="1" applyAlignment="1">
      <alignment horizontal="right" wrapText="1"/>
    </xf>
    <xf numFmtId="0" fontId="39" fillId="3" borderId="0" xfId="12" applyFont="1" applyFill="1" applyBorder="1" applyAlignment="1">
      <alignment horizontal="right"/>
    </xf>
    <xf numFmtId="169" fontId="40" fillId="3" borderId="0" xfId="17" applyNumberFormat="1" applyFont="1" applyFill="1" applyBorder="1" applyAlignment="1" applyProtection="1">
      <alignment horizontal="right"/>
    </xf>
    <xf numFmtId="169" fontId="40" fillId="3" borderId="0" xfId="12" applyNumberFormat="1" applyFont="1" applyFill="1" applyBorder="1" applyAlignment="1">
      <alignment horizontal="right"/>
    </xf>
    <xf numFmtId="164" fontId="40" fillId="3" borderId="0" xfId="12" applyNumberFormat="1" applyFont="1" applyFill="1" applyBorder="1" applyAlignment="1">
      <alignment horizontal="right" wrapText="1"/>
    </xf>
    <xf numFmtId="0" fontId="39" fillId="3" borderId="0" xfId="12" applyFont="1" applyFill="1"/>
    <xf numFmtId="0" fontId="39" fillId="3" borderId="0" xfId="12" applyFont="1" applyFill="1" applyBorder="1"/>
    <xf numFmtId="169" fontId="40" fillId="3" borderId="0" xfId="12" applyNumberFormat="1" applyFont="1" applyFill="1"/>
    <xf numFmtId="169" fontId="40" fillId="3" borderId="0" xfId="12" applyNumberFormat="1" applyFont="1" applyFill="1" applyBorder="1"/>
    <xf numFmtId="0" fontId="38" fillId="3" borderId="0" xfId="12" applyFont="1" applyFill="1" applyBorder="1" applyAlignment="1">
      <alignment horizontal="right"/>
    </xf>
    <xf numFmtId="170" fontId="40" fillId="3" borderId="0" xfId="12" applyNumberFormat="1" applyFont="1" applyFill="1" applyBorder="1"/>
    <xf numFmtId="170" fontId="40" fillId="3" borderId="0" xfId="17" applyNumberFormat="1" applyFont="1" applyFill="1" applyBorder="1" applyAlignment="1" applyProtection="1">
      <alignment horizontal="right"/>
    </xf>
    <xf numFmtId="0" fontId="39" fillId="3" borderId="0" xfId="12" applyFont="1" applyFill="1" applyBorder="1" applyAlignment="1">
      <alignment horizontal="right" vertical="center"/>
    </xf>
    <xf numFmtId="169" fontId="40" fillId="3" borderId="0" xfId="17" applyNumberFormat="1" applyFont="1" applyFill="1" applyBorder="1" applyAlignment="1" applyProtection="1">
      <alignment horizontal="right" vertical="center"/>
    </xf>
    <xf numFmtId="0" fontId="39" fillId="3" borderId="0" xfId="12" applyFont="1" applyFill="1" applyBorder="1" applyAlignment="1">
      <alignment horizontal="right" vertical="top"/>
    </xf>
    <xf numFmtId="169" fontId="40" fillId="3" borderId="0" xfId="17" applyNumberFormat="1" applyFont="1" applyFill="1" applyBorder="1" applyAlignment="1" applyProtection="1">
      <alignment horizontal="right" vertical="top"/>
    </xf>
    <xf numFmtId="170" fontId="40" fillId="3" borderId="0" xfId="17" applyNumberFormat="1" applyFont="1" applyFill="1" applyBorder="1" applyAlignment="1" applyProtection="1">
      <alignment horizontal="right" vertical="top"/>
    </xf>
    <xf numFmtId="0" fontId="38" fillId="3" borderId="0" xfId="12" applyFont="1" applyFill="1" applyAlignment="1">
      <alignment horizontal="right" vertical="top"/>
    </xf>
    <xf numFmtId="170" fontId="40" fillId="3" borderId="0" xfId="17" applyNumberFormat="1" applyFont="1" applyFill="1" applyBorder="1" applyAlignment="1" applyProtection="1">
      <alignment horizontal="right" vertical="center"/>
    </xf>
    <xf numFmtId="0" fontId="39" fillId="3" borderId="2" xfId="12" applyFont="1" applyFill="1" applyBorder="1" applyAlignment="1">
      <alignment horizontal="right" vertical="center"/>
    </xf>
    <xf numFmtId="169" fontId="40" fillId="3" borderId="2" xfId="17" applyNumberFormat="1" applyFont="1" applyFill="1" applyBorder="1" applyAlignment="1" applyProtection="1">
      <alignment horizontal="right" vertical="center"/>
    </xf>
    <xf numFmtId="170" fontId="40" fillId="3" borderId="2" xfId="17" applyNumberFormat="1" applyFont="1" applyFill="1" applyBorder="1" applyAlignment="1" applyProtection="1">
      <alignment horizontal="right" vertical="center"/>
    </xf>
    <xf numFmtId="0" fontId="40" fillId="3" borderId="0" xfId="12" applyFont="1" applyFill="1" applyBorder="1"/>
    <xf numFmtId="0" fontId="38" fillId="3" borderId="0" xfId="12" applyFont="1" applyFill="1" applyBorder="1"/>
    <xf numFmtId="0" fontId="38" fillId="3" borderId="0" xfId="14" applyFont="1" applyFill="1" applyBorder="1" applyAlignment="1" applyProtection="1"/>
    <xf numFmtId="0" fontId="45" fillId="3" borderId="0" xfId="14" applyFont="1" applyFill="1" applyBorder="1" applyAlignment="1" applyProtection="1">
      <alignment horizontal="left"/>
    </xf>
    <xf numFmtId="0" fontId="44" fillId="3" borderId="0" xfId="14" applyFont="1" applyFill="1" applyBorder="1" applyAlignment="1" applyProtection="1"/>
    <xf numFmtId="0" fontId="45" fillId="3" borderId="0" xfId="14" applyFont="1" applyFill="1" applyAlignment="1" applyProtection="1"/>
    <xf numFmtId="0" fontId="5" fillId="0" borderId="2" xfId="0" applyFont="1" applyFill="1" applyBorder="1" applyAlignment="1"/>
    <xf numFmtId="0" fontId="5" fillId="0" borderId="6" xfId="0" applyFont="1" applyFill="1" applyBorder="1" applyAlignment="1">
      <alignment horizontal="center"/>
    </xf>
    <xf numFmtId="0" fontId="5" fillId="0" borderId="2" xfId="5" applyFont="1" applyFill="1" applyBorder="1" applyAlignment="1">
      <alignment horizontal="left" vertical="top"/>
    </xf>
    <xf numFmtId="164" fontId="16" fillId="0" borderId="2" xfId="0" applyNumberFormat="1" applyFont="1" applyFill="1" applyBorder="1" applyAlignment="1">
      <alignment horizontal="right" vertical="center"/>
    </xf>
    <xf numFmtId="9" fontId="0" fillId="0" borderId="0" xfId="8" applyFont="1" applyFill="1"/>
    <xf numFmtId="9" fontId="0" fillId="0" borderId="0" xfId="8" applyFont="1"/>
    <xf numFmtId="165" fontId="0" fillId="0" borderId="0" xfId="8" applyNumberFormat="1" applyFont="1"/>
    <xf numFmtId="0" fontId="46" fillId="3" borderId="3" xfId="18" applyFont="1" applyFill="1" applyBorder="1" applyAlignment="1">
      <alignment vertical="top"/>
    </xf>
    <xf numFmtId="9" fontId="4" fillId="0" borderId="0" xfId="8" applyFont="1" applyFill="1" applyBorder="1" applyAlignment="1">
      <alignment horizontal="right"/>
    </xf>
    <xf numFmtId="10" fontId="3" fillId="0" borderId="0" xfId="8" applyNumberFormat="1" applyFill="1" applyBorder="1" applyAlignment="1">
      <alignment horizontal="right"/>
    </xf>
    <xf numFmtId="3" fontId="4" fillId="0" borderId="0" xfId="10" applyNumberFormat="1" applyFont="1" applyAlignment="1">
      <alignment horizontal="right"/>
    </xf>
    <xf numFmtId="0" fontId="0" fillId="0" borderId="0" xfId="0"/>
    <xf numFmtId="169" fontId="4" fillId="3" borderId="0" xfId="17" applyNumberFormat="1" applyFont="1" applyFill="1" applyBorder="1" applyAlignment="1" applyProtection="1">
      <alignment horizontal="right"/>
    </xf>
    <xf numFmtId="164" fontId="4" fillId="3" borderId="0" xfId="0" applyNumberFormat="1" applyFont="1" applyFill="1" applyBorder="1" applyAlignment="1">
      <alignment horizontal="right" wrapText="1"/>
    </xf>
    <xf numFmtId="3" fontId="4" fillId="0" borderId="2" xfId="10" applyNumberFormat="1" applyFont="1" applyBorder="1" applyAlignment="1" applyProtection="1">
      <alignment horizontal="right" vertical="center"/>
    </xf>
    <xf numFmtId="3" fontId="4" fillId="0" borderId="2" xfId="7" applyNumberFormat="1" applyFont="1" applyBorder="1" applyAlignment="1">
      <alignment vertical="center"/>
    </xf>
    <xf numFmtId="0" fontId="0" fillId="0" borderId="0" xfId="0" applyFont="1" applyFill="1" applyBorder="1"/>
    <xf numFmtId="169" fontId="4" fillId="0" borderId="0" xfId="17" applyNumberFormat="1" applyFont="1" applyFill="1" applyBorder="1" applyAlignment="1" applyProtection="1">
      <alignment horizontal="right"/>
    </xf>
    <xf numFmtId="169" fontId="4" fillId="0" borderId="0" xfId="12" applyNumberFormat="1" applyFont="1" applyFill="1" applyBorder="1" applyAlignment="1">
      <alignment horizontal="right"/>
    </xf>
    <xf numFmtId="0" fontId="21" fillId="3" borderId="0" xfId="12" applyFont="1" applyFill="1" applyBorder="1" applyAlignment="1">
      <alignment horizontal="right"/>
    </xf>
    <xf numFmtId="169" fontId="4" fillId="0" borderId="0" xfId="12" applyNumberFormat="1" applyFont="1" applyFill="1" applyBorder="1"/>
    <xf numFmtId="169" fontId="4" fillId="0" borderId="3" xfId="12" applyNumberFormat="1" applyFont="1" applyFill="1" applyBorder="1"/>
    <xf numFmtId="0" fontId="21" fillId="0" borderId="0" xfId="5" applyFont="1" applyFill="1" applyBorder="1" applyAlignment="1">
      <alignment horizontal="left" vertical="top"/>
    </xf>
    <xf numFmtId="0" fontId="47" fillId="0" borderId="0" xfId="0" applyFont="1"/>
    <xf numFmtId="0" fontId="48" fillId="0" borderId="6" xfId="0" applyFont="1" applyFill="1" applyBorder="1" applyAlignment="1">
      <alignment horizontal="center"/>
    </xf>
    <xf numFmtId="0" fontId="49" fillId="0" borderId="0" xfId="0" applyFont="1" applyFill="1" applyBorder="1" applyAlignment="1">
      <alignment horizontal="left" indent="1"/>
    </xf>
    <xf numFmtId="3" fontId="49" fillId="0" borderId="0" xfId="0" applyNumberFormat="1" applyFont="1" applyBorder="1"/>
    <xf numFmtId="0" fontId="52" fillId="0" borderId="0" xfId="0" applyFont="1" applyFill="1" applyBorder="1" applyAlignment="1">
      <alignment horizontal="left" indent="1"/>
    </xf>
    <xf numFmtId="0" fontId="36" fillId="0" borderId="0" xfId="0" applyFont="1"/>
    <xf numFmtId="0" fontId="36" fillId="3" borderId="3" xfId="12" applyFont="1" applyFill="1" applyBorder="1" applyAlignment="1">
      <alignment horizontal="right"/>
    </xf>
    <xf numFmtId="0" fontId="36" fillId="3" borderId="3" xfId="12" applyFont="1" applyFill="1" applyBorder="1"/>
    <xf numFmtId="0" fontId="36" fillId="3" borderId="0" xfId="12" applyFont="1" applyFill="1" applyBorder="1" applyAlignment="1">
      <alignment horizontal="right" wrapText="1"/>
    </xf>
    <xf numFmtId="169" fontId="36" fillId="0" borderId="0" xfId="0" applyNumberFormat="1" applyFont="1"/>
    <xf numFmtId="0" fontId="32" fillId="0" borderId="0" xfId="0" applyFont="1" applyBorder="1"/>
    <xf numFmtId="0" fontId="32" fillId="0" borderId="0" xfId="0" applyFont="1" applyBorder="1" applyAlignment="1">
      <alignment textRotation="90" wrapText="1"/>
    </xf>
    <xf numFmtId="0" fontId="32" fillId="0" borderId="0" xfId="0" applyFont="1" applyBorder="1" applyAlignment="1">
      <alignment textRotation="90"/>
    </xf>
    <xf numFmtId="167" fontId="32" fillId="0" borderId="0" xfId="7" applyNumberFormat="1" applyFont="1" applyBorder="1"/>
    <xf numFmtId="167" fontId="0" fillId="0" borderId="0" xfId="0" applyNumberFormat="1" applyBorder="1"/>
    <xf numFmtId="0" fontId="19" fillId="0" borderId="0" xfId="0" applyFont="1" applyFill="1" applyBorder="1" applyAlignment="1">
      <alignment horizontal="center"/>
    </xf>
    <xf numFmtId="0" fontId="30" fillId="0" borderId="0" xfId="0" applyFont="1"/>
    <xf numFmtId="0" fontId="30" fillId="0" borderId="10" xfId="0" applyFont="1" applyFill="1" applyBorder="1"/>
    <xf numFmtId="0" fontId="30" fillId="0" borderId="0" xfId="0" applyFont="1" applyFill="1" applyBorder="1"/>
    <xf numFmtId="0" fontId="54" fillId="0" borderId="0" xfId="0" applyFont="1"/>
    <xf numFmtId="0" fontId="55" fillId="0" borderId="8" xfId="0" applyFont="1" applyBorder="1"/>
    <xf numFmtId="0" fontId="55" fillId="0" borderId="9" xfId="0" applyFont="1" applyBorder="1"/>
    <xf numFmtId="0" fontId="55" fillId="0" borderId="8" xfId="0" applyFont="1" applyBorder="1" applyAlignment="1">
      <alignment textRotation="90" wrapText="1"/>
    </xf>
    <xf numFmtId="0" fontId="55" fillId="0" borderId="10" xfId="0" applyFont="1" applyBorder="1" applyAlignment="1">
      <alignment textRotation="90" wrapText="1"/>
    </xf>
    <xf numFmtId="167" fontId="55" fillId="0" borderId="8" xfId="7" applyNumberFormat="1" applyFont="1" applyBorder="1"/>
    <xf numFmtId="167" fontId="55" fillId="0" borderId="10" xfId="7" applyNumberFormat="1" applyFont="1" applyBorder="1"/>
    <xf numFmtId="0" fontId="55" fillId="0" borderId="12" xfId="0" applyFont="1" applyBorder="1"/>
    <xf numFmtId="167" fontId="55" fillId="0" borderId="12" xfId="7" applyNumberFormat="1" applyFont="1" applyBorder="1"/>
    <xf numFmtId="167" fontId="55" fillId="0" borderId="0" xfId="7" applyNumberFormat="1" applyFont="1"/>
    <xf numFmtId="0" fontId="55" fillId="0" borderId="11" xfId="0" applyFont="1" applyBorder="1"/>
    <xf numFmtId="167" fontId="55" fillId="0" borderId="11" xfId="7" applyNumberFormat="1" applyFont="1" applyBorder="1"/>
    <xf numFmtId="0" fontId="30" fillId="0" borderId="3" xfId="0" applyFont="1" applyBorder="1"/>
    <xf numFmtId="0" fontId="30" fillId="0" borderId="3" xfId="0" applyFont="1" applyFill="1" applyBorder="1"/>
    <xf numFmtId="43" fontId="30" fillId="0" borderId="0" xfId="7" applyNumberFormat="1" applyFont="1" applyFill="1" applyBorder="1" applyAlignment="1">
      <alignment horizontal="right"/>
    </xf>
    <xf numFmtId="0" fontId="5" fillId="0" borderId="6" xfId="0" applyFont="1" applyFill="1" applyBorder="1" applyAlignment="1">
      <alignment horizontal="right" wrapText="1"/>
    </xf>
    <xf numFmtId="0" fontId="4" fillId="0" borderId="0" xfId="0" applyFont="1" applyFill="1" applyBorder="1" applyAlignment="1">
      <alignment horizontal="justify" vertical="top" wrapText="1"/>
    </xf>
    <xf numFmtId="3" fontId="4" fillId="0" borderId="0" xfId="0" applyNumberFormat="1" applyFont="1" applyFill="1" applyBorder="1"/>
    <xf numFmtId="3" fontId="4" fillId="0" borderId="0" xfId="0" applyNumberFormat="1" applyFont="1" applyFill="1" applyBorder="1" applyAlignment="1">
      <alignment horizontal="right"/>
    </xf>
    <xf numFmtId="165" fontId="4" fillId="0" borderId="0" xfId="8" applyNumberFormat="1" applyFont="1" applyFill="1" applyBorder="1" applyAlignment="1">
      <alignment horizontal="right"/>
    </xf>
    <xf numFmtId="0" fontId="21" fillId="0" borderId="0" xfId="0" applyFont="1" applyFill="1" applyBorder="1" applyAlignment="1">
      <alignment horizontal="left" wrapText="1" indent="1"/>
    </xf>
    <xf numFmtId="0" fontId="4" fillId="0" borderId="0" xfId="0" applyFont="1" applyFill="1" applyBorder="1" applyAlignment="1">
      <alignment horizontal="left" vertical="top" wrapText="1" indent="1"/>
    </xf>
    <xf numFmtId="0" fontId="4" fillId="0" borderId="2" xfId="0" applyFont="1" applyFill="1" applyBorder="1" applyAlignment="1">
      <alignment horizontal="justify" vertical="top" wrapText="1"/>
    </xf>
    <xf numFmtId="3" fontId="4" fillId="0" borderId="2" xfId="0" applyNumberFormat="1" applyFont="1" applyFill="1" applyBorder="1"/>
    <xf numFmtId="3" fontId="4" fillId="0" borderId="2" xfId="0" applyNumberFormat="1" applyFont="1" applyFill="1" applyBorder="1" applyAlignment="1">
      <alignment horizontal="right"/>
    </xf>
    <xf numFmtId="165" fontId="4" fillId="0" borderId="2" xfId="8" applyNumberFormat="1" applyFont="1" applyFill="1" applyBorder="1" applyAlignment="1">
      <alignment horizontal="right"/>
    </xf>
    <xf numFmtId="0" fontId="5" fillId="0" borderId="14" xfId="0" applyFont="1" applyFill="1" applyBorder="1"/>
    <xf numFmtId="0" fontId="4" fillId="0" borderId="0" xfId="0" applyFont="1" applyFill="1" applyBorder="1" applyAlignment="1">
      <alignment textRotation="90" wrapText="1"/>
    </xf>
    <xf numFmtId="0" fontId="21" fillId="0" borderId="0" xfId="0" applyFont="1" applyFill="1" applyBorder="1" applyAlignment="1">
      <alignment horizontal="right"/>
    </xf>
    <xf numFmtId="0" fontId="4" fillId="0" borderId="0" xfId="0" applyFont="1" applyBorder="1"/>
    <xf numFmtId="43" fontId="4" fillId="0" borderId="0" xfId="7" applyNumberFormat="1" applyFont="1" applyBorder="1" applyAlignment="1">
      <alignment horizontal="right"/>
    </xf>
    <xf numFmtId="0" fontId="5" fillId="0" borderId="5" xfId="0" applyFont="1" applyFill="1" applyBorder="1"/>
    <xf numFmtId="43" fontId="4" fillId="0" borderId="0" xfId="7" applyNumberFormat="1" applyFont="1" applyBorder="1" applyAlignment="1"/>
    <xf numFmtId="43" fontId="5" fillId="0" borderId="3" xfId="7" applyNumberFormat="1" applyFont="1" applyBorder="1" applyAlignment="1">
      <alignment horizontal="right"/>
    </xf>
    <xf numFmtId="0" fontId="5" fillId="0" borderId="3" xfId="0" applyFont="1" applyFill="1" applyBorder="1" applyAlignment="1">
      <alignment wrapText="1"/>
    </xf>
    <xf numFmtId="0" fontId="5" fillId="0" borderId="3" xfId="0" applyFont="1" applyFill="1" applyBorder="1" applyAlignment="1"/>
    <xf numFmtId="0" fontId="53" fillId="0" borderId="3" xfId="0" applyFont="1" applyFill="1" applyBorder="1" applyAlignment="1">
      <alignment wrapText="1"/>
    </xf>
    <xf numFmtId="0" fontId="53" fillId="0" borderId="14" xfId="0" applyFont="1" applyFill="1" applyBorder="1" applyAlignment="1">
      <alignment wrapText="1"/>
    </xf>
    <xf numFmtId="0" fontId="5" fillId="0" borderId="15" xfId="0" applyFont="1" applyBorder="1"/>
    <xf numFmtId="0" fontId="0" fillId="0" borderId="0" xfId="5" applyFont="1" applyFill="1" applyBorder="1" applyAlignment="1">
      <alignment vertical="top"/>
    </xf>
    <xf numFmtId="0" fontId="0" fillId="0" borderId="0" xfId="5" applyNumberFormat="1" applyFont="1" applyFill="1" applyBorder="1" applyAlignment="1">
      <alignment horizontal="left" vertical="top"/>
    </xf>
    <xf numFmtId="0" fontId="0" fillId="0" borderId="0" xfId="0" applyFont="1" applyFill="1"/>
    <xf numFmtId="0" fontId="0" fillId="0" borderId="0" xfId="5" applyFont="1" applyFill="1" applyBorder="1" applyAlignment="1">
      <alignment horizontal="left" vertical="top"/>
    </xf>
    <xf numFmtId="0" fontId="4" fillId="0" borderId="0" xfId="0" applyFont="1" applyFill="1" applyBorder="1" applyAlignment="1">
      <alignment horizontal="left" vertical="top"/>
    </xf>
    <xf numFmtId="0" fontId="21" fillId="0" borderId="7" xfId="0" applyFont="1" applyFill="1" applyBorder="1" applyAlignment="1">
      <alignment horizontal="left" vertical="top" wrapText="1"/>
    </xf>
    <xf numFmtId="0" fontId="3" fillId="0" borderId="0" xfId="0" applyNumberFormat="1" applyFont="1" applyFill="1" applyBorder="1" applyAlignment="1">
      <alignment horizontal="left" vertical="top" wrapText="1" indent="2"/>
    </xf>
    <xf numFmtId="0" fontId="3" fillId="0" borderId="0" xfId="0" applyFont="1" applyFill="1" applyBorder="1" applyAlignment="1">
      <alignment horizontal="left" vertical="top" wrapText="1"/>
    </xf>
    <xf numFmtId="0" fontId="0" fillId="0" borderId="0" xfId="0" applyNumberFormat="1" applyFont="1" applyFill="1" applyBorder="1" applyAlignment="1">
      <alignment horizontal="left" wrapText="1" indent="2"/>
    </xf>
    <xf numFmtId="0" fontId="3" fillId="0" borderId="0" xfId="0" applyNumberFormat="1" applyFont="1" applyFill="1" applyBorder="1" applyAlignment="1">
      <alignment horizontal="left" wrapText="1" indent="2"/>
    </xf>
    <xf numFmtId="0" fontId="5" fillId="0" borderId="2" xfId="0" applyFont="1" applyFill="1" applyBorder="1" applyAlignment="1">
      <alignment horizontal="center" wrapText="1"/>
    </xf>
    <xf numFmtId="0" fontId="5" fillId="0" borderId="6" xfId="0" applyFont="1" applyFill="1" applyBorder="1" applyAlignment="1">
      <alignment horizontal="center" wrapText="1"/>
    </xf>
    <xf numFmtId="0" fontId="20" fillId="3" borderId="0" xfId="0" applyFont="1" applyFill="1" applyAlignment="1"/>
    <xf numFmtId="0" fontId="20" fillId="3" borderId="0" xfId="0" applyFont="1" applyFill="1" applyBorder="1" applyAlignment="1">
      <alignment wrapText="1"/>
    </xf>
    <xf numFmtId="0" fontId="20" fillId="0" borderId="0" xfId="0" applyFont="1" applyFill="1" applyBorder="1" applyAlignment="1">
      <alignment horizontal="left" wrapText="1"/>
    </xf>
    <xf numFmtId="0" fontId="28" fillId="3" borderId="0" xfId="11" applyFont="1" applyFill="1" applyBorder="1" applyAlignment="1" applyProtection="1">
      <alignment horizontal="left"/>
    </xf>
    <xf numFmtId="0" fontId="5" fillId="0" borderId="14" xfId="0" applyFont="1" applyFill="1" applyBorder="1" applyAlignment="1">
      <alignment horizontal="center"/>
    </xf>
    <xf numFmtId="0" fontId="5" fillId="0" borderId="5" xfId="0" applyFont="1" applyFill="1" applyBorder="1" applyAlignment="1">
      <alignment horizontal="center"/>
    </xf>
    <xf numFmtId="165" fontId="0" fillId="0" borderId="0" xfId="0" applyNumberFormat="1" applyFill="1" applyBorder="1"/>
    <xf numFmtId="165" fontId="0" fillId="0" borderId="0" xfId="8" applyNumberFormat="1" applyFont="1" applyFill="1" applyBorder="1"/>
  </cellXfs>
  <cellStyles count="24">
    <cellStyle name="Comma" xfId="7" builtinId="3"/>
    <cellStyle name="Comma 2" xfId="13"/>
    <cellStyle name="Followed Hyperlink 2" xfId="1"/>
    <cellStyle name="Hyperlink" xfId="11" builtinId="8"/>
    <cellStyle name="Hyperlink 2" xfId="2"/>
    <cellStyle name="Hyperlink 3" xfId="14"/>
    <cellStyle name="Normal" xfId="0" builtinId="0"/>
    <cellStyle name="Normal 2" xfId="3"/>
    <cellStyle name="Normal 2 2" xfId="15"/>
    <cellStyle name="Normal 3" xfId="21"/>
    <cellStyle name="Normal 4" xfId="4"/>
    <cellStyle name="Normal 5" xfId="12"/>
    <cellStyle name="Normal 6" xfId="22"/>
    <cellStyle name="Normal_11908a_new updated" xfId="16"/>
    <cellStyle name="Normal_SESDATA internal" xfId="5"/>
    <cellStyle name="Normal_T3" xfId="10"/>
    <cellStyle name="Normal_T4" xfId="17"/>
    <cellStyle name="Normal_TSR4 data request B" xfId="9"/>
    <cellStyle name="Normal_TSR4 data request B 2" xfId="18"/>
    <cellStyle name="Note 2" xfId="6"/>
    <cellStyle name="Percent" xfId="8" builtinId="5"/>
    <cellStyle name="Percent 2" xfId="20"/>
    <cellStyle name="Percent 3" xfId="19"/>
    <cellStyle name="Percent 4"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Maximum atmospheric carbon monoxide concentrations
(8 hour running mean)</a:t>
            </a:r>
          </a:p>
        </c:rich>
      </c:tx>
      <c:layout>
        <c:manualLayout>
          <c:xMode val="edge"/>
          <c:yMode val="edge"/>
          <c:x val="0.18791960400923038"/>
          <c:y val="3.8461538461538464E-2"/>
        </c:manualLayout>
      </c:layout>
      <c:overlay val="0"/>
      <c:spPr>
        <a:noFill/>
        <a:ln w="25400">
          <a:noFill/>
        </a:ln>
      </c:spPr>
    </c:title>
    <c:autoTitleDeleted val="0"/>
    <c:plotArea>
      <c:layout>
        <c:manualLayout>
          <c:layoutTarget val="inner"/>
          <c:xMode val="edge"/>
          <c:yMode val="edge"/>
          <c:x val="0.12751686209945345"/>
          <c:y val="0.10946745562130178"/>
          <c:w val="0.51677886219252189"/>
          <c:h val="0.78106508875739644"/>
        </c:manualLayout>
      </c:layout>
      <c:barChart>
        <c:barDir val="col"/>
        <c:grouping val="clustered"/>
        <c:varyColors val="0"/>
        <c:ser>
          <c:idx val="0"/>
          <c:order val="0"/>
          <c:tx>
            <c:v>Edinburgh</c:v>
          </c:tx>
          <c:spPr>
            <a:solidFill>
              <a:srgbClr val="FFFFFF"/>
            </a:solidFill>
            <a:ln w="12700">
              <a:solidFill>
                <a:srgbClr val="000000"/>
              </a:solidFill>
              <a:prstDash val="solid"/>
            </a:ln>
          </c:spPr>
          <c:invertIfNegative val="0"/>
          <c:cat>
            <c:numRef>
              <c:f>'T13.1'!$I$4:$S$4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'T13.1'!$I$10:$S$10</c:f>
              <c:numCache>
                <c:formatCode>General</c:formatCode>
                <c:ptCount val="11"/>
                <c:pt idx="0">
                  <c:v>2.1</c:v>
                </c:pt>
                <c:pt idx="1">
                  <c:v>0</c:v>
                </c:pt>
                <c:pt idx="2">
                  <c:v>0</c:v>
                </c:pt>
                <c:pt idx="3">
                  <c:v>0</c:v>
                </c:pt>
                <c:pt idx="4">
                  <c:v>0</c:v>
                </c:pt>
                <c:pt idx="5">
                  <c:v>0</c:v>
                </c:pt>
                <c:pt idx="6">
                  <c:v>0</c:v>
                </c:pt>
                <c:pt idx="7">
                  <c:v>0</c:v>
                </c:pt>
                <c:pt idx="8">
                  <c:v>0</c:v>
                </c:pt>
                <c:pt idx="9">
                  <c:v>0</c:v>
                </c:pt>
                <c:pt idx="10">
                  <c:v>0</c:v>
                </c:pt>
              </c:numCache>
            </c:numRef>
          </c:val>
        </c:ser>
        <c:ser>
          <c:idx val="2"/>
          <c:order val="1"/>
          <c:tx>
            <c:strRef>
              <c:f>'T13.1'!$A$11</c:f>
              <c:strCache>
                <c:ptCount val="1"/>
                <c:pt idx="0">
                  <c:v>Edinburgh St Leonards</c:v>
                </c:pt>
              </c:strCache>
            </c:strRef>
          </c:tx>
          <c:invertIfNegative val="0"/>
          <c:val>
            <c:numRef>
              <c:f>'T13.1'!$I$11:$S$11</c:f>
              <c:numCache>
                <c:formatCode>0.0</c:formatCode>
                <c:ptCount val="11"/>
                <c:pt idx="0">
                  <c:v>0</c:v>
                </c:pt>
                <c:pt idx="1">
                  <c:v>0</c:v>
                </c:pt>
                <c:pt idx="2" formatCode="General">
                  <c:v>1.3</c:v>
                </c:pt>
                <c:pt idx="3" formatCode="General">
                  <c:v>1.7</c:v>
                </c:pt>
                <c:pt idx="4" formatCode="General">
                  <c:v>1.3</c:v>
                </c:pt>
                <c:pt idx="5" formatCode="General">
                  <c:v>1.2</c:v>
                </c:pt>
                <c:pt idx="6" formatCode="General">
                  <c:v>1.5</c:v>
                </c:pt>
                <c:pt idx="7" formatCode="General">
                  <c:v>3.2</c:v>
                </c:pt>
                <c:pt idx="8" formatCode="General">
                  <c:v>0.8</c:v>
                </c:pt>
                <c:pt idx="9" formatCode="General">
                  <c:v>0.8</c:v>
                </c:pt>
                <c:pt idx="10" formatCode="General">
                  <c:v>0.9</c:v>
                </c:pt>
              </c:numCache>
            </c:numRef>
          </c:val>
        </c:ser>
        <c:ser>
          <c:idx val="1"/>
          <c:order val="2"/>
          <c:tx>
            <c:v>Glasgow</c:v>
          </c:tx>
          <c:spPr>
            <a:solidFill>
              <a:srgbClr val="424242"/>
            </a:solidFill>
            <a:ln w="12700">
              <a:solidFill>
                <a:srgbClr val="000000"/>
              </a:solidFill>
              <a:prstDash val="solid"/>
            </a:ln>
          </c:spPr>
          <c:invertIfNegative val="0"/>
          <c:cat>
            <c:numRef>
              <c:f>'T13.1'!$I$4:$S$4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'T13.1'!$I$12:$S$12</c:f>
              <c:numCache>
                <c:formatCode>General</c:formatCode>
                <c:ptCount val="11"/>
                <c:pt idx="0">
                  <c:v>4.8</c:v>
                </c:pt>
                <c:pt idx="1">
                  <c:v>2.4</c:v>
                </c:pt>
                <c:pt idx="2" formatCode="0.0">
                  <c:v>3</c:v>
                </c:pt>
                <c:pt idx="3" formatCode="0.0">
                  <c:v>2.2999999999999998</c:v>
                </c:pt>
                <c:pt idx="4" formatCode="0.0">
                  <c:v>2</c:v>
                </c:pt>
                <c:pt idx="5" formatCode="0.0">
                  <c:v>1.2</c:v>
                </c:pt>
                <c:pt idx="6" formatCode="0.0">
                  <c:v>2.8</c:v>
                </c:pt>
                <c:pt idx="7" formatCode="0.0">
                  <c:v>1.9</c:v>
                </c:pt>
                <c:pt idx="8" formatCode="0.0">
                  <c:v>2.4</c:v>
                </c:pt>
                <c:pt idx="9">
                  <c:v>1.1000000000000001</c:v>
                </c:pt>
                <c:pt idx="10">
                  <c:v>0.9</c:v>
                </c:pt>
              </c:numCache>
            </c:numRef>
          </c:val>
        </c:ser>
        <c:dLbls>
          <c:showLegendKey val="0"/>
          <c:showVal val="0"/>
          <c:showCatName val="0"/>
          <c:showSerName val="0"/>
          <c:showPercent val="0"/>
          <c:showBubbleSize val="0"/>
        </c:dLbls>
        <c:gapWidth val="150"/>
        <c:axId val="290285824"/>
        <c:axId val="290295808"/>
      </c:barChart>
      <c:catAx>
        <c:axId val="290285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90295808"/>
        <c:crosses val="autoZero"/>
        <c:auto val="1"/>
        <c:lblAlgn val="ctr"/>
        <c:lblOffset val="100"/>
        <c:tickLblSkip val="1"/>
        <c:tickMarkSkip val="1"/>
        <c:noMultiLvlLbl val="0"/>
      </c:catAx>
      <c:valAx>
        <c:axId val="290295808"/>
        <c:scaling>
          <c:orientation val="minMax"/>
          <c:max val="15"/>
          <c:min val="0"/>
        </c:scaling>
        <c:delete val="0"/>
        <c:axPos val="l"/>
        <c:title>
          <c:tx>
            <c:rich>
              <a:bodyPr/>
              <a:lstStyle/>
              <a:p>
                <a:pPr>
                  <a:defRPr sz="1000" b="0" i="0" u="none" strike="noStrike" baseline="0">
                    <a:solidFill>
                      <a:srgbClr val="000000"/>
                    </a:solidFill>
                    <a:latin typeface="Arial"/>
                    <a:ea typeface="Arial"/>
                    <a:cs typeface="Arial"/>
                  </a:defRPr>
                </a:pPr>
                <a:r>
                  <a:rPr lang="en-GB" sz="1075" b="1" i="0" u="none" strike="noStrike" baseline="0">
                    <a:solidFill>
                      <a:srgbClr val="000000"/>
                    </a:solidFill>
                    <a:latin typeface="Arial"/>
                    <a:cs typeface="Arial"/>
                  </a:rPr>
                  <a:t>milligrams/m</a:t>
                </a:r>
                <a:r>
                  <a:rPr lang="en-GB" sz="1075" b="1" i="0" u="none" strike="noStrike" baseline="30000">
                    <a:solidFill>
                      <a:srgbClr val="000000"/>
                    </a:solidFill>
                    <a:latin typeface="Arial"/>
                    <a:cs typeface="Arial"/>
                  </a:rPr>
                  <a:t>3</a:t>
                </a:r>
                <a:endParaRPr lang="en-GB"/>
              </a:p>
            </c:rich>
          </c:tx>
          <c:layout>
            <c:manualLayout>
              <c:xMode val="edge"/>
              <c:yMode val="edge"/>
              <c:x val="4.2953020134228186E-2"/>
              <c:y val="0.32544378698224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90285824"/>
        <c:crosses val="autoZero"/>
        <c:crossBetween val="between"/>
        <c:majorUnit val="5"/>
        <c:minorUnit val="1"/>
      </c:valAx>
      <c:spPr>
        <a:noFill/>
        <a:ln w="25400">
          <a:noFill/>
        </a:ln>
      </c:spPr>
    </c:plotArea>
    <c:legend>
      <c:legendPos val="r"/>
      <c:layout>
        <c:manualLayout>
          <c:xMode val="edge"/>
          <c:yMode val="edge"/>
          <c:x val="0.75570526167450547"/>
          <c:y val="0.26923076923076922"/>
          <c:w val="0.24429473832549456"/>
          <c:h val="0.22542142291385175"/>
        </c:manualLayout>
      </c:layout>
      <c:overlay val="0"/>
      <c:spPr>
        <a:solidFill>
          <a:srgbClr val="FFFFFF"/>
        </a:solidFill>
        <a:ln w="25400">
          <a:noFill/>
        </a:ln>
      </c:spPr>
      <c:txPr>
        <a:bodyPr/>
        <a:lstStyle/>
        <a:p>
          <a:pPr>
            <a:defRPr sz="11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GB" sz="1400"/>
              <a:t>Figure 13.5 Ultra Low Emission Vehicles licensed in Scotland - growth from 2010</a:t>
            </a:r>
            <a:r>
              <a:rPr lang="en-GB" sz="1400" baseline="0"/>
              <a:t> Q1 to 2013 Q3</a:t>
            </a:r>
            <a:endParaRPr lang="en-GB" sz="1400"/>
          </a:p>
        </c:rich>
      </c:tx>
      <c:layout>
        <c:manualLayout>
          <c:xMode val="edge"/>
          <c:yMode val="edge"/>
          <c:x val="1.5216679808941548E-2"/>
          <c:y val="2.135076106216794E-2"/>
        </c:manualLayout>
      </c:layout>
      <c:overlay val="0"/>
    </c:title>
    <c:autoTitleDeleted val="0"/>
    <c:plotArea>
      <c:layout>
        <c:manualLayout>
          <c:layoutTarget val="inner"/>
          <c:xMode val="edge"/>
          <c:yMode val="edge"/>
          <c:x val="4.7018226382140274E-2"/>
          <c:y val="0.1253671538354757"/>
          <c:w val="0.94116100908836309"/>
          <c:h val="0.81042301405499695"/>
        </c:manualLayout>
      </c:layout>
      <c:lineChart>
        <c:grouping val="standard"/>
        <c:varyColors val="0"/>
        <c:ser>
          <c:idx val="0"/>
          <c:order val="0"/>
          <c:marker>
            <c:symbol val="none"/>
          </c:marker>
          <c:cat>
            <c:strRef>
              <c:f>('T13.7-13.8'!$A$38:$A$41,'T13.7-13.8'!$A$43:$A$46,'T13.7-13.8'!$A$48:$A$51,'T13.7-13.8'!$A$53:$A$55)</c:f>
              <c:strCache>
                <c:ptCount val="15"/>
                <c:pt idx="0">
                  <c:v>2010 Q1</c:v>
                </c:pt>
                <c:pt idx="1">
                  <c:v>2010 Q2</c:v>
                </c:pt>
                <c:pt idx="2">
                  <c:v>2010 Q3</c:v>
                </c:pt>
                <c:pt idx="3">
                  <c:v>2010 Q4</c:v>
                </c:pt>
                <c:pt idx="4">
                  <c:v>2011 Q1</c:v>
                </c:pt>
                <c:pt idx="5">
                  <c:v>2011 Q2</c:v>
                </c:pt>
                <c:pt idx="6">
                  <c:v>2011 Q3</c:v>
                </c:pt>
                <c:pt idx="7">
                  <c:v>2011 Q4</c:v>
                </c:pt>
                <c:pt idx="8">
                  <c:v>2012 Q1</c:v>
                </c:pt>
                <c:pt idx="9">
                  <c:v>2012 Q2</c:v>
                </c:pt>
                <c:pt idx="10">
                  <c:v>2012 Q3</c:v>
                </c:pt>
                <c:pt idx="11">
                  <c:v>2012 Q4</c:v>
                </c:pt>
                <c:pt idx="12">
                  <c:v>2013 Q1</c:v>
                </c:pt>
                <c:pt idx="13">
                  <c:v>2013 Q2</c:v>
                </c:pt>
                <c:pt idx="14">
                  <c:v>2013 Q3</c:v>
                </c:pt>
              </c:strCache>
            </c:strRef>
          </c:cat>
          <c:val>
            <c:numRef>
              <c:f>('T13.7-13.8'!$K$38:$K$41,'T13.7-13.8'!$K$43:$K$46,'T13.7-13.8'!$K$48:$K$51,'T13.7-13.8'!$K$53:$K$55)</c:f>
              <c:numCache>
                <c:formatCode>#,##0</c:formatCode>
                <c:ptCount val="15"/>
                <c:pt idx="0">
                  <c:v>351</c:v>
                </c:pt>
                <c:pt idx="1">
                  <c:v>355</c:v>
                </c:pt>
                <c:pt idx="2">
                  <c:v>378</c:v>
                </c:pt>
                <c:pt idx="3">
                  <c:v>390</c:v>
                </c:pt>
                <c:pt idx="4">
                  <c:v>443</c:v>
                </c:pt>
                <c:pt idx="5">
                  <c:v>478</c:v>
                </c:pt>
                <c:pt idx="6">
                  <c:v>494</c:v>
                </c:pt>
                <c:pt idx="7">
                  <c:v>511</c:v>
                </c:pt>
                <c:pt idx="8">
                  <c:v>552</c:v>
                </c:pt>
                <c:pt idx="9">
                  <c:v>617</c:v>
                </c:pt>
                <c:pt idx="10">
                  <c:v>674</c:v>
                </c:pt>
                <c:pt idx="11">
                  <c:v>717</c:v>
                </c:pt>
                <c:pt idx="12">
                  <c:v>750</c:v>
                </c:pt>
                <c:pt idx="13">
                  <c:v>822</c:v>
                </c:pt>
                <c:pt idx="14">
                  <c:v>878</c:v>
                </c:pt>
              </c:numCache>
            </c:numRef>
          </c:val>
          <c:smooth val="0"/>
        </c:ser>
        <c:dLbls>
          <c:showLegendKey val="0"/>
          <c:showVal val="0"/>
          <c:showCatName val="0"/>
          <c:showSerName val="0"/>
          <c:showPercent val="0"/>
          <c:showBubbleSize val="0"/>
        </c:dLbls>
        <c:marker val="1"/>
        <c:smooth val="0"/>
        <c:axId val="290788480"/>
        <c:axId val="290790016"/>
      </c:lineChart>
      <c:catAx>
        <c:axId val="290788480"/>
        <c:scaling>
          <c:orientation val="minMax"/>
        </c:scaling>
        <c:delete val="0"/>
        <c:axPos val="b"/>
        <c:majorTickMark val="out"/>
        <c:minorTickMark val="none"/>
        <c:tickLblPos val="nextTo"/>
        <c:crossAx val="290790016"/>
        <c:crosses val="autoZero"/>
        <c:auto val="1"/>
        <c:lblAlgn val="ctr"/>
        <c:lblOffset val="100"/>
        <c:noMultiLvlLbl val="0"/>
      </c:catAx>
      <c:valAx>
        <c:axId val="290790016"/>
        <c:scaling>
          <c:orientation val="minMax"/>
        </c:scaling>
        <c:delete val="0"/>
        <c:axPos val="l"/>
        <c:majorGridlines/>
        <c:numFmt formatCode="#,##0" sourceLinked="1"/>
        <c:majorTickMark val="out"/>
        <c:minorTickMark val="none"/>
        <c:tickLblPos val="nextTo"/>
        <c:crossAx val="29078848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GB"/>
              <a:t>Annual mean lead concentrations</a:t>
            </a:r>
          </a:p>
        </c:rich>
      </c:tx>
      <c:layout>
        <c:manualLayout>
          <c:xMode val="edge"/>
          <c:yMode val="edge"/>
          <c:x val="0.27613941018766758"/>
          <c:y val="1.5873015873015872E-2"/>
        </c:manualLayout>
      </c:layout>
      <c:overlay val="0"/>
      <c:spPr>
        <a:noFill/>
        <a:ln w="25400">
          <a:noFill/>
        </a:ln>
      </c:spPr>
    </c:title>
    <c:autoTitleDeleted val="0"/>
    <c:plotArea>
      <c:layout>
        <c:manualLayout>
          <c:layoutTarget val="inner"/>
          <c:xMode val="edge"/>
          <c:yMode val="edge"/>
          <c:x val="0.13270777479892762"/>
          <c:y val="0.10476222954560251"/>
          <c:w val="0.48525469168900803"/>
          <c:h val="0.78730402810028555"/>
        </c:manualLayout>
      </c:layout>
      <c:barChart>
        <c:barDir val="col"/>
        <c:grouping val="clustered"/>
        <c:varyColors val="0"/>
        <c:ser>
          <c:idx val="0"/>
          <c:order val="0"/>
          <c:tx>
            <c:v>Eskdalemuir</c:v>
          </c:tx>
          <c:spPr>
            <a:solidFill>
              <a:srgbClr val="C0C0C0"/>
            </a:solidFill>
            <a:ln w="12700">
              <a:solidFill>
                <a:srgbClr val="000000"/>
              </a:solidFill>
              <a:prstDash val="solid"/>
            </a:ln>
          </c:spPr>
          <c:invertIfNegative val="0"/>
          <c:cat>
            <c:numRef>
              <c:f>'T13.1'!$H$4:$N$4</c:f>
              <c:numCache>
                <c:formatCode>General</c:formatCode>
                <c:ptCount val="6"/>
                <c:pt idx="0">
                  <c:v>2002</c:v>
                </c:pt>
                <c:pt idx="1">
                  <c:v>2003</c:v>
                </c:pt>
                <c:pt idx="2">
                  <c:v>2004</c:v>
                </c:pt>
                <c:pt idx="3">
                  <c:v>2005</c:v>
                </c:pt>
                <c:pt idx="4">
                  <c:v>2006</c:v>
                </c:pt>
                <c:pt idx="5">
                  <c:v>2007</c:v>
                </c:pt>
              </c:numCache>
            </c:numRef>
          </c:cat>
          <c:val>
            <c:numRef>
              <c:f>'T13.1'!$H$15:$N$15</c:f>
              <c:numCache>
                <c:formatCode>General</c:formatCode>
                <c:ptCount val="6"/>
                <c:pt idx="0">
                  <c:v>3</c:v>
                </c:pt>
                <c:pt idx="1">
                  <c:v>3</c:v>
                </c:pt>
                <c:pt idx="2">
                  <c:v>2</c:v>
                </c:pt>
                <c:pt idx="3">
                  <c:v>3</c:v>
                </c:pt>
                <c:pt idx="4">
                  <c:v>0</c:v>
                </c:pt>
                <c:pt idx="5">
                  <c:v>0</c:v>
                </c:pt>
              </c:numCache>
            </c:numRef>
          </c:val>
        </c:ser>
        <c:ser>
          <c:idx val="1"/>
          <c:order val="1"/>
          <c:tx>
            <c:v>Glasgow</c:v>
          </c:tx>
          <c:spPr>
            <a:solidFill>
              <a:srgbClr val="424242"/>
            </a:solidFill>
            <a:ln w="12700">
              <a:solidFill>
                <a:srgbClr val="000000"/>
              </a:solidFill>
              <a:prstDash val="solid"/>
            </a:ln>
          </c:spPr>
          <c:invertIfNegative val="0"/>
          <c:cat>
            <c:numRef>
              <c:f>'T13.1'!$H$4:$N$4</c:f>
              <c:numCache>
                <c:formatCode>General</c:formatCode>
                <c:ptCount val="6"/>
                <c:pt idx="0">
                  <c:v>2002</c:v>
                </c:pt>
                <c:pt idx="1">
                  <c:v>2003</c:v>
                </c:pt>
                <c:pt idx="2">
                  <c:v>2004</c:v>
                </c:pt>
                <c:pt idx="3">
                  <c:v>2005</c:v>
                </c:pt>
                <c:pt idx="4">
                  <c:v>2006</c:v>
                </c:pt>
                <c:pt idx="5">
                  <c:v>2007</c:v>
                </c:pt>
              </c:numCache>
            </c:numRef>
          </c:cat>
          <c:val>
            <c:numRef>
              <c:f>'T13.1'!$H$16:$N$16</c:f>
              <c:numCache>
                <c:formatCode>General</c:formatCode>
                <c:ptCount val="6"/>
                <c:pt idx="0">
                  <c:v>15</c:v>
                </c:pt>
                <c:pt idx="1">
                  <c:v>14</c:v>
                </c:pt>
                <c:pt idx="2">
                  <c:v>14</c:v>
                </c:pt>
                <c:pt idx="3">
                  <c:v>13</c:v>
                </c:pt>
                <c:pt idx="4">
                  <c:v>0</c:v>
                </c:pt>
                <c:pt idx="5">
                  <c:v>0</c:v>
                </c:pt>
              </c:numCache>
            </c:numRef>
          </c:val>
        </c:ser>
        <c:ser>
          <c:idx val="2"/>
          <c:order val="2"/>
          <c:tx>
            <c:v>Motherwell</c:v>
          </c:tx>
          <c:spPr>
            <a:solidFill>
              <a:srgbClr val="FFFFFF"/>
            </a:solidFill>
            <a:ln w="12700">
              <a:solidFill>
                <a:srgbClr val="000000"/>
              </a:solidFill>
              <a:prstDash val="solid"/>
            </a:ln>
          </c:spPr>
          <c:invertIfNegative val="0"/>
          <c:cat>
            <c:numRef>
              <c:f>'T13.1'!$H$4:$N$4</c:f>
              <c:numCache>
                <c:formatCode>General</c:formatCode>
                <c:ptCount val="6"/>
                <c:pt idx="0">
                  <c:v>2002</c:v>
                </c:pt>
                <c:pt idx="1">
                  <c:v>2003</c:v>
                </c:pt>
                <c:pt idx="2">
                  <c:v>2004</c:v>
                </c:pt>
                <c:pt idx="3">
                  <c:v>2005</c:v>
                </c:pt>
                <c:pt idx="4">
                  <c:v>2006</c:v>
                </c:pt>
                <c:pt idx="5">
                  <c:v>2007</c:v>
                </c:pt>
              </c:numCache>
            </c:numRef>
          </c:cat>
          <c:val>
            <c:numRef>
              <c:f>'T13.1'!$H$17:$N$17</c:f>
              <c:numCache>
                <c:formatCode>General</c:formatCode>
                <c:ptCount val="6"/>
                <c:pt idx="0">
                  <c:v>12</c:v>
                </c:pt>
                <c:pt idx="1">
                  <c:v>10</c:v>
                </c:pt>
                <c:pt idx="2">
                  <c:v>8</c:v>
                </c:pt>
                <c:pt idx="3">
                  <c:v>7</c:v>
                </c:pt>
                <c:pt idx="4">
                  <c:v>0</c:v>
                </c:pt>
                <c:pt idx="5">
                  <c:v>0</c:v>
                </c:pt>
              </c:numCache>
            </c:numRef>
          </c:val>
        </c:ser>
        <c:dLbls>
          <c:showLegendKey val="0"/>
          <c:showVal val="0"/>
          <c:showCatName val="0"/>
          <c:showSerName val="0"/>
          <c:showPercent val="0"/>
          <c:showBubbleSize val="0"/>
        </c:dLbls>
        <c:gapWidth val="150"/>
        <c:axId val="290598272"/>
        <c:axId val="290604160"/>
      </c:barChart>
      <c:catAx>
        <c:axId val="290598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290604160"/>
        <c:crosses val="autoZero"/>
        <c:auto val="1"/>
        <c:lblAlgn val="ctr"/>
        <c:lblOffset val="100"/>
        <c:tickLblSkip val="1"/>
        <c:tickMarkSkip val="1"/>
        <c:noMultiLvlLbl val="0"/>
      </c:catAx>
      <c:valAx>
        <c:axId val="290604160"/>
        <c:scaling>
          <c:orientation val="minMax"/>
          <c:max val="300"/>
          <c:min val="0"/>
        </c:scaling>
        <c:delete val="0"/>
        <c:axPos val="l"/>
        <c:title>
          <c:tx>
            <c:rich>
              <a:bodyPr/>
              <a:lstStyle/>
              <a:p>
                <a:pPr>
                  <a:defRPr sz="1000" b="0" i="0" u="none" strike="noStrike" baseline="0">
                    <a:solidFill>
                      <a:srgbClr val="000000"/>
                    </a:solidFill>
                    <a:latin typeface="Arial"/>
                    <a:ea typeface="Arial"/>
                    <a:cs typeface="Arial"/>
                  </a:defRPr>
                </a:pPr>
                <a:r>
                  <a:rPr lang="en-GB" sz="1150" b="1" i="0" u="none" strike="noStrike" baseline="0">
                    <a:solidFill>
                      <a:srgbClr val="000000"/>
                    </a:solidFill>
                    <a:latin typeface="Arial"/>
                    <a:cs typeface="Arial"/>
                  </a:rPr>
                  <a:t>nanograms/m</a:t>
                </a:r>
                <a:r>
                  <a:rPr lang="en-GB" sz="1150" b="1" i="0" u="none" strike="noStrike" baseline="30000">
                    <a:solidFill>
                      <a:srgbClr val="000000"/>
                    </a:solidFill>
                    <a:latin typeface="Arial"/>
                    <a:cs typeface="Arial"/>
                  </a:rPr>
                  <a:t>3</a:t>
                </a:r>
                <a:endParaRPr lang="en-GB"/>
              </a:p>
            </c:rich>
          </c:tx>
          <c:layout>
            <c:manualLayout>
              <c:xMode val="edge"/>
              <c:yMode val="edge"/>
              <c:x val="4.0214477211796246E-2"/>
              <c:y val="0.333334333208348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290598272"/>
        <c:crosses val="autoZero"/>
        <c:crossBetween val="between"/>
        <c:majorUnit val="50"/>
        <c:minorUnit val="1"/>
      </c:valAx>
      <c:spPr>
        <a:noFill/>
        <a:ln w="25400">
          <a:noFill/>
        </a:ln>
      </c:spPr>
    </c:plotArea>
    <c:legend>
      <c:legendPos val="r"/>
      <c:layout>
        <c:manualLayout>
          <c:xMode val="edge"/>
          <c:yMode val="edge"/>
          <c:x val="0.76943699731903481"/>
          <c:y val="0.28254068241469815"/>
          <c:w val="0.17828418230563003"/>
          <c:h val="0.26031812690080408"/>
        </c:manualLayout>
      </c:layout>
      <c:overlay val="0"/>
      <c:spPr>
        <a:solidFill>
          <a:srgbClr val="FFFFFF"/>
        </a:solidFill>
        <a:ln w="25400">
          <a:noFill/>
        </a:ln>
      </c:spPr>
      <c:txPr>
        <a:bodyPr/>
        <a:lstStyle/>
        <a:p>
          <a:pPr>
            <a:defRPr sz="11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Retail Derv</c:v>
          </c:tx>
          <c:spPr>
            <a:solidFill>
              <a:srgbClr val="8080FF"/>
            </a:solidFill>
            <a:ln w="12700">
              <a:solidFill>
                <a:srgbClr val="000000"/>
              </a:solidFill>
              <a:prstDash val="solid"/>
            </a:ln>
          </c:spPr>
          <c:invertIfNegative val="0"/>
          <c:cat>
            <c:numRef>
              <c:f>'Fig5.2&amp;3old'!#REF!</c:f>
              <c:numCache>
                <c:formatCode>General</c:formatCode>
                <c:ptCount val="1"/>
                <c:pt idx="0">
                  <c:v>1</c:v>
                </c:pt>
              </c:numCache>
            </c:numRef>
          </c:cat>
          <c:val>
            <c:numRef>
              <c:f>'Fig5.2&amp;3old'!#REF!</c:f>
              <c:numCache>
                <c:formatCode>General</c:formatCode>
                <c:ptCount val="1"/>
                <c:pt idx="0">
                  <c:v>1</c:v>
                </c:pt>
              </c:numCache>
            </c:numRef>
          </c:val>
        </c:ser>
        <c:ser>
          <c:idx val="1"/>
          <c:order val="1"/>
          <c:tx>
            <c:v>Comm Derv</c:v>
          </c:tx>
          <c:spPr>
            <a:solidFill>
              <a:srgbClr val="802060"/>
            </a:solidFill>
            <a:ln w="12700">
              <a:solidFill>
                <a:srgbClr val="000000"/>
              </a:solidFill>
              <a:prstDash val="solid"/>
            </a:ln>
          </c:spPr>
          <c:invertIfNegative val="0"/>
          <c:cat>
            <c:numRef>
              <c:f>'Fig5.2&amp;3old'!#REF!</c:f>
              <c:numCache>
                <c:formatCode>General</c:formatCode>
                <c:ptCount val="1"/>
                <c:pt idx="0">
                  <c:v>1</c:v>
                </c:pt>
              </c:numCache>
            </c:numRef>
          </c:cat>
          <c:val>
            <c:numRef>
              <c:f>'Fig5.2&amp;3old'!#REF!</c:f>
              <c:numCache>
                <c:formatCode>General</c:formatCode>
                <c:ptCount val="1"/>
                <c:pt idx="0">
                  <c:v>1</c:v>
                </c:pt>
              </c:numCache>
            </c:numRef>
          </c:val>
        </c:ser>
        <c:ser>
          <c:idx val="2"/>
          <c:order val="2"/>
          <c:tx>
            <c:v>Retail Petrol</c:v>
          </c:tx>
          <c:spPr>
            <a:solidFill>
              <a:srgbClr val="FFFFC0"/>
            </a:solidFill>
            <a:ln w="12700">
              <a:solidFill>
                <a:srgbClr val="000000"/>
              </a:solidFill>
              <a:prstDash val="solid"/>
            </a:ln>
          </c:spPr>
          <c:invertIfNegative val="0"/>
          <c:cat>
            <c:numRef>
              <c:f>'Fig5.2&amp;3old'!#REF!</c:f>
              <c:numCache>
                <c:formatCode>General</c:formatCode>
                <c:ptCount val="1"/>
                <c:pt idx="0">
                  <c:v>1</c:v>
                </c:pt>
              </c:numCache>
            </c:numRef>
          </c:cat>
          <c:val>
            <c:numRef>
              <c:f>'Fig5.2&amp;3old'!#REF!</c:f>
              <c:numCache>
                <c:formatCode>General</c:formatCode>
                <c:ptCount val="1"/>
                <c:pt idx="0">
                  <c:v>1</c:v>
                </c:pt>
              </c:numCache>
            </c:numRef>
          </c:val>
        </c:ser>
        <c:ser>
          <c:idx val="3"/>
          <c:order val="3"/>
          <c:tx>
            <c:v>Comm Petrol</c:v>
          </c:tx>
          <c:spPr>
            <a:solidFill>
              <a:srgbClr val="A0E0E0"/>
            </a:solidFill>
            <a:ln w="12700">
              <a:solidFill>
                <a:srgbClr val="000000"/>
              </a:solidFill>
              <a:prstDash val="solid"/>
            </a:ln>
          </c:spPr>
          <c:invertIfNegative val="0"/>
          <c:cat>
            <c:numRef>
              <c:f>'Fig5.2&amp;3old'!#REF!</c:f>
              <c:numCache>
                <c:formatCode>General</c:formatCode>
                <c:ptCount val="1"/>
                <c:pt idx="0">
                  <c:v>1</c:v>
                </c:pt>
              </c:numCache>
            </c:numRef>
          </c:cat>
          <c:val>
            <c:numRef>
              <c:f>'Fig5.2&amp;3old'!#REF!</c:f>
              <c:numCache>
                <c:formatCode>General</c:formatCode>
                <c:ptCount val="1"/>
                <c:pt idx="0">
                  <c:v>1</c:v>
                </c:pt>
              </c:numCache>
            </c:numRef>
          </c:val>
        </c:ser>
        <c:dLbls>
          <c:showLegendKey val="0"/>
          <c:showVal val="0"/>
          <c:showCatName val="0"/>
          <c:showSerName val="0"/>
          <c:showPercent val="0"/>
          <c:showBubbleSize val="0"/>
        </c:dLbls>
        <c:gapWidth val="150"/>
        <c:overlap val="100"/>
        <c:axId val="290329344"/>
        <c:axId val="290330880"/>
      </c:barChart>
      <c:catAx>
        <c:axId val="290329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Times New Roman"/>
                <a:ea typeface="Times New Roman"/>
                <a:cs typeface="Times New Roman"/>
              </a:defRPr>
            </a:pPr>
            <a:endParaRPr lang="en-US"/>
          </a:p>
        </c:txPr>
        <c:crossAx val="290330880"/>
        <c:crosses val="autoZero"/>
        <c:auto val="1"/>
        <c:lblAlgn val="ctr"/>
        <c:lblOffset val="100"/>
        <c:tickLblSkip val="1"/>
        <c:tickMarkSkip val="1"/>
        <c:noMultiLvlLbl val="0"/>
      </c:catAx>
      <c:valAx>
        <c:axId val="290330880"/>
        <c:scaling>
          <c:orientation val="minMax"/>
        </c:scaling>
        <c:delete val="0"/>
        <c:axPos val="l"/>
        <c:majorGridlines>
          <c:spPr>
            <a:ln w="3175">
              <a:solidFill>
                <a:srgbClr val="000000"/>
              </a:solidFill>
              <a:prstDash val="sysDash"/>
            </a:ln>
          </c:spPr>
        </c:majorGridlines>
        <c:title>
          <c:tx>
            <c:rich>
              <a:bodyPr/>
              <a:lstStyle/>
              <a:p>
                <a:pPr>
                  <a:defRPr sz="175" b="1" i="0" u="none" strike="noStrike" baseline="0">
                    <a:solidFill>
                      <a:srgbClr val="000000"/>
                    </a:solidFill>
                    <a:latin typeface="Times New Roman"/>
                    <a:ea typeface="Times New Roman"/>
                    <a:cs typeface="Times New Roman"/>
                  </a:defRPr>
                </a:pPr>
                <a:r>
                  <a:rPr lang="en-GB"/>
                  <a:t>Tonnage</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Times New Roman"/>
                <a:ea typeface="Times New Roman"/>
                <a:cs typeface="Times New Roman"/>
              </a:defRPr>
            </a:pPr>
            <a:endParaRPr lang="en-US"/>
          </a:p>
        </c:txPr>
        <c:crossAx val="290329344"/>
        <c:crosses val="autoZero"/>
        <c:crossBetween val="between"/>
      </c:valAx>
      <c:spPr>
        <a:solidFill>
          <a:srgbClr val="FFFFFF"/>
        </a:solidFill>
        <a:ln w="12700">
          <a:solidFill>
            <a:srgbClr val="FFFFFF"/>
          </a:solidFill>
          <a:prstDash val="solid"/>
        </a:ln>
      </c:spPr>
    </c:plotArea>
    <c:legend>
      <c:legendPos val="r"/>
      <c:overlay val="0"/>
      <c:spPr>
        <a:solidFill>
          <a:srgbClr val="FFFFFF"/>
        </a:solidFill>
        <a:ln w="25400">
          <a:noFill/>
        </a:ln>
      </c:spPr>
      <c:txPr>
        <a:bodyPr/>
        <a:lstStyle/>
        <a:p>
          <a:pPr>
            <a:defRPr sz="101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Unleaded</c:v>
          </c:tx>
          <c:spPr>
            <a:solidFill>
              <a:srgbClr val="8080FF"/>
            </a:solidFill>
            <a:ln w="12700">
              <a:solidFill>
                <a:srgbClr val="000000"/>
              </a:solidFill>
              <a:prstDash val="solid"/>
            </a:ln>
          </c:spPr>
          <c:invertIfNegative val="0"/>
          <c:cat>
            <c:numRef>
              <c:f>'Fig5.2&amp;3old'!#REF!</c:f>
              <c:numCache>
                <c:formatCode>General</c:formatCode>
                <c:ptCount val="1"/>
                <c:pt idx="0">
                  <c:v>1</c:v>
                </c:pt>
              </c:numCache>
            </c:numRef>
          </c:cat>
          <c:val>
            <c:numRef>
              <c:f>'Fig5.2&amp;3old'!#REF!</c:f>
              <c:numCache>
                <c:formatCode>General</c:formatCode>
                <c:ptCount val="1"/>
                <c:pt idx="0">
                  <c:v>1</c:v>
                </c:pt>
              </c:numCache>
            </c:numRef>
          </c:val>
        </c:ser>
        <c:ser>
          <c:idx val="1"/>
          <c:order val="1"/>
          <c:tx>
            <c:v>Leaded</c:v>
          </c:tx>
          <c:spPr>
            <a:solidFill>
              <a:srgbClr val="802060"/>
            </a:solidFill>
            <a:ln w="12700">
              <a:solidFill>
                <a:srgbClr val="000000"/>
              </a:solidFill>
              <a:prstDash val="solid"/>
            </a:ln>
          </c:spPr>
          <c:invertIfNegative val="0"/>
          <c:cat>
            <c:numRef>
              <c:f>'Fig5.2&amp;3old'!#REF!</c:f>
              <c:numCache>
                <c:formatCode>General</c:formatCode>
                <c:ptCount val="1"/>
                <c:pt idx="0">
                  <c:v>1</c:v>
                </c:pt>
              </c:numCache>
            </c:numRef>
          </c:cat>
          <c:val>
            <c:numRef>
              <c:f>'Fig5.2&amp;3old'!#REF!</c:f>
              <c:numCache>
                <c:formatCode>General</c:formatCode>
                <c:ptCount val="1"/>
                <c:pt idx="0">
                  <c:v>1</c:v>
                </c:pt>
              </c:numCache>
            </c:numRef>
          </c:val>
        </c:ser>
        <c:dLbls>
          <c:showLegendKey val="0"/>
          <c:showVal val="0"/>
          <c:showCatName val="0"/>
          <c:showSerName val="0"/>
          <c:showPercent val="0"/>
          <c:showBubbleSize val="0"/>
        </c:dLbls>
        <c:gapWidth val="150"/>
        <c:overlap val="100"/>
        <c:axId val="290348032"/>
        <c:axId val="290366208"/>
      </c:barChart>
      <c:catAx>
        <c:axId val="290348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n-US"/>
          </a:p>
        </c:txPr>
        <c:crossAx val="290366208"/>
        <c:crosses val="autoZero"/>
        <c:auto val="1"/>
        <c:lblAlgn val="ctr"/>
        <c:lblOffset val="100"/>
        <c:tickLblSkip val="1"/>
        <c:tickMarkSkip val="1"/>
        <c:noMultiLvlLbl val="0"/>
      </c:catAx>
      <c:valAx>
        <c:axId val="290366208"/>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Times New Roman"/>
                <a:ea typeface="Times New Roman"/>
                <a:cs typeface="Times New Roman"/>
              </a:defRPr>
            </a:pPr>
            <a:endParaRPr lang="en-US"/>
          </a:p>
        </c:txPr>
        <c:crossAx val="290348032"/>
        <c:crosses val="autoZero"/>
        <c:crossBetween val="between"/>
        <c:majorUnit val="0.2"/>
      </c:valAx>
      <c:spPr>
        <a:solidFill>
          <a:srgbClr val="FFFFFF"/>
        </a:solidFill>
        <a:ln w="12700">
          <a:solidFill>
            <a:srgbClr val="FFFFFF"/>
          </a:solidFill>
          <a:prstDash val="solid"/>
        </a:ln>
      </c:spPr>
    </c:plotArea>
    <c:legend>
      <c:legendPos val="t"/>
      <c:overlay val="0"/>
      <c:spPr>
        <a:solidFill>
          <a:srgbClr val="FFFFFF"/>
        </a:solidFill>
        <a:ln w="25400">
          <a:noFill/>
        </a:ln>
      </c:spPr>
      <c:txPr>
        <a:bodyPr/>
        <a:lstStyle/>
        <a:p>
          <a:pPr>
            <a:defRPr sz="84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3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GB"/>
              <a:t>Annual mean concentrations of
 nitrogen dioxide</a:t>
            </a:r>
          </a:p>
        </c:rich>
      </c:tx>
      <c:layout>
        <c:manualLayout>
          <c:xMode val="edge"/>
          <c:yMode val="edge"/>
          <c:x val="0.23481809713057122"/>
          <c:y val="3.7974683544303799E-2"/>
        </c:manualLayout>
      </c:layout>
      <c:overlay val="0"/>
      <c:spPr>
        <a:noFill/>
        <a:ln w="25400">
          <a:noFill/>
        </a:ln>
      </c:spPr>
    </c:title>
    <c:autoTitleDeleted val="0"/>
    <c:plotArea>
      <c:layout>
        <c:manualLayout>
          <c:layoutTarget val="inner"/>
          <c:xMode val="edge"/>
          <c:yMode val="edge"/>
          <c:x val="0.11875859105963102"/>
          <c:y val="0.13607615963113076"/>
          <c:w val="0.51012212977886962"/>
          <c:h val="0.75316572074904931"/>
        </c:manualLayout>
      </c:layout>
      <c:barChart>
        <c:barDir val="col"/>
        <c:grouping val="clustered"/>
        <c:varyColors val="0"/>
        <c:ser>
          <c:idx val="0"/>
          <c:order val="0"/>
          <c:tx>
            <c:v>Glasgow</c:v>
          </c:tx>
          <c:spPr>
            <a:solidFill>
              <a:srgbClr val="424242"/>
            </a:solidFill>
            <a:ln w="12700">
              <a:solidFill>
                <a:srgbClr val="000000"/>
              </a:solidFill>
              <a:prstDash val="solid"/>
            </a:ln>
          </c:spPr>
          <c:invertIfNegative val="0"/>
          <c:cat>
            <c:numRef>
              <c:f>'T13.1'!$I$4:$S$4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'T13.1'!$I$22:$S$22</c:f>
              <c:numCache>
                <c:formatCode>General</c:formatCode>
                <c:ptCount val="11"/>
                <c:pt idx="0">
                  <c:v>47</c:v>
                </c:pt>
                <c:pt idx="1">
                  <c:v>50</c:v>
                </c:pt>
                <c:pt idx="2">
                  <c:v>49</c:v>
                </c:pt>
                <c:pt idx="3">
                  <c:v>46</c:v>
                </c:pt>
                <c:pt idx="4">
                  <c:v>47</c:v>
                </c:pt>
                <c:pt idx="5">
                  <c:v>47</c:v>
                </c:pt>
                <c:pt idx="6">
                  <c:v>48</c:v>
                </c:pt>
                <c:pt idx="7">
                  <c:v>46</c:v>
                </c:pt>
                <c:pt idx="8">
                  <c:v>49</c:v>
                </c:pt>
                <c:pt idx="9">
                  <c:v>50</c:v>
                </c:pt>
                <c:pt idx="10">
                  <c:v>0</c:v>
                </c:pt>
              </c:numCache>
            </c:numRef>
          </c:val>
        </c:ser>
        <c:ser>
          <c:idx val="1"/>
          <c:order val="1"/>
          <c:tx>
            <c:v>Edinburgh</c:v>
          </c:tx>
          <c:spPr>
            <a:solidFill>
              <a:srgbClr val="FFFFFF"/>
            </a:solidFill>
            <a:ln w="12700">
              <a:solidFill>
                <a:srgbClr val="000000"/>
              </a:solidFill>
              <a:prstDash val="solid"/>
            </a:ln>
          </c:spPr>
          <c:invertIfNegative val="0"/>
          <c:cat>
            <c:numRef>
              <c:f>'T13.1'!$I$4:$S$4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'T13.1'!$I$20:$S$20</c:f>
              <c:numCache>
                <c:formatCode>General</c:formatCode>
                <c:ptCount val="11"/>
                <c:pt idx="0">
                  <c:v>48</c:v>
                </c:pt>
                <c:pt idx="1">
                  <c:v>0</c:v>
                </c:pt>
                <c:pt idx="2">
                  <c:v>0</c:v>
                </c:pt>
                <c:pt idx="3">
                  <c:v>0</c:v>
                </c:pt>
                <c:pt idx="4">
                  <c:v>0</c:v>
                </c:pt>
                <c:pt idx="5">
                  <c:v>0</c:v>
                </c:pt>
                <c:pt idx="6">
                  <c:v>0</c:v>
                </c:pt>
                <c:pt idx="7">
                  <c:v>0</c:v>
                </c:pt>
                <c:pt idx="8">
                  <c:v>0</c:v>
                </c:pt>
                <c:pt idx="9">
                  <c:v>0</c:v>
                </c:pt>
              </c:numCache>
            </c:numRef>
          </c:val>
        </c:ser>
        <c:ser>
          <c:idx val="3"/>
          <c:order val="2"/>
          <c:tx>
            <c:strRef>
              <c:f>'T13.1'!$A$21</c:f>
              <c:strCache>
                <c:ptCount val="1"/>
                <c:pt idx="0">
                  <c:v>Edinburgh St Leonards</c:v>
                </c:pt>
              </c:strCache>
            </c:strRef>
          </c:tx>
          <c:invertIfNegative val="0"/>
          <c:val>
            <c:numRef>
              <c:f>'T13.1'!$I$21:$S$21</c:f>
              <c:numCache>
                <c:formatCode>0.0</c:formatCode>
                <c:ptCount val="11"/>
                <c:pt idx="0">
                  <c:v>0</c:v>
                </c:pt>
                <c:pt idx="1">
                  <c:v>0</c:v>
                </c:pt>
                <c:pt idx="2" formatCode="General">
                  <c:v>25</c:v>
                </c:pt>
                <c:pt idx="3" formatCode="General">
                  <c:v>25</c:v>
                </c:pt>
                <c:pt idx="4" formatCode="General">
                  <c:v>27</c:v>
                </c:pt>
                <c:pt idx="5" formatCode="General">
                  <c:v>27</c:v>
                </c:pt>
                <c:pt idx="6" formatCode="General">
                  <c:v>31</c:v>
                </c:pt>
                <c:pt idx="7" formatCode="General">
                  <c:v>24</c:v>
                </c:pt>
                <c:pt idx="8" formatCode="General">
                  <c:v>31</c:v>
                </c:pt>
                <c:pt idx="9" formatCode="General">
                  <c:v>25</c:v>
                </c:pt>
                <c:pt idx="10" formatCode="General">
                  <c:v>24</c:v>
                </c:pt>
              </c:numCache>
            </c:numRef>
          </c:val>
        </c:ser>
        <c:ser>
          <c:idx val="2"/>
          <c:order val="3"/>
          <c:tx>
            <c:v>Strath Vaich</c:v>
          </c:tx>
          <c:spPr>
            <a:solidFill>
              <a:srgbClr val="C0C0C0"/>
            </a:solidFill>
            <a:ln w="12700">
              <a:solidFill>
                <a:srgbClr val="000000"/>
              </a:solidFill>
              <a:prstDash val="solid"/>
            </a:ln>
          </c:spPr>
          <c:invertIfNegative val="0"/>
          <c:cat>
            <c:numRef>
              <c:f>'T13.1'!$I$4:$S$4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'T13.1'!$I$23:$S$23</c:f>
            </c:numRef>
          </c:val>
        </c:ser>
        <c:dLbls>
          <c:showLegendKey val="0"/>
          <c:showVal val="0"/>
          <c:showCatName val="0"/>
          <c:showSerName val="0"/>
          <c:showPercent val="0"/>
          <c:showBubbleSize val="0"/>
        </c:dLbls>
        <c:gapWidth val="150"/>
        <c:axId val="290400896"/>
        <c:axId val="290410880"/>
      </c:barChart>
      <c:catAx>
        <c:axId val="290400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290410880"/>
        <c:crosses val="autoZero"/>
        <c:auto val="1"/>
        <c:lblAlgn val="ctr"/>
        <c:lblOffset val="100"/>
        <c:tickLblSkip val="1"/>
        <c:tickMarkSkip val="1"/>
        <c:noMultiLvlLbl val="0"/>
      </c:catAx>
      <c:valAx>
        <c:axId val="290410880"/>
        <c:scaling>
          <c:orientation val="minMax"/>
          <c:max val="60"/>
          <c:min val="0"/>
        </c:scaling>
        <c:delete val="0"/>
        <c:axPos val="l"/>
        <c:title>
          <c:tx>
            <c:rich>
              <a:bodyPr/>
              <a:lstStyle/>
              <a:p>
                <a:pPr>
                  <a:defRPr sz="1000" b="0" i="0" u="none" strike="noStrike" baseline="0">
                    <a:solidFill>
                      <a:srgbClr val="000000"/>
                    </a:solidFill>
                    <a:latin typeface="Arial"/>
                    <a:ea typeface="Arial"/>
                    <a:cs typeface="Arial"/>
                  </a:defRPr>
                </a:pPr>
                <a:r>
                  <a:rPr lang="en-GB" sz="1150" b="1" i="0" u="none" strike="noStrike" baseline="0">
                    <a:solidFill>
                      <a:srgbClr val="000000"/>
                    </a:solidFill>
                    <a:latin typeface="Arial"/>
                    <a:cs typeface="Arial"/>
                  </a:rPr>
                  <a:t>micrograms/m</a:t>
                </a:r>
                <a:r>
                  <a:rPr lang="en-GB" sz="1150" b="1" i="0" u="none" strike="noStrike" baseline="30000">
                    <a:solidFill>
                      <a:srgbClr val="000000"/>
                    </a:solidFill>
                    <a:latin typeface="Arial"/>
                    <a:cs typeface="Arial"/>
                  </a:rPr>
                  <a:t>3</a:t>
                </a:r>
                <a:endParaRPr lang="en-GB"/>
              </a:p>
            </c:rich>
          </c:tx>
          <c:layout>
            <c:manualLayout>
              <c:xMode val="edge"/>
              <c:yMode val="edge"/>
              <c:x val="3.1039136302294199E-2"/>
              <c:y val="0.3449373733346622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290400896"/>
        <c:crosses val="autoZero"/>
        <c:crossBetween val="between"/>
        <c:majorUnit val="10"/>
        <c:minorUnit val="1"/>
      </c:valAx>
      <c:spPr>
        <a:noFill/>
        <a:ln w="25400">
          <a:noFill/>
        </a:ln>
      </c:spPr>
    </c:plotArea>
    <c:legend>
      <c:legendPos val="r"/>
      <c:layout>
        <c:manualLayout>
          <c:xMode val="edge"/>
          <c:yMode val="edge"/>
          <c:x val="0.76923176100963087"/>
          <c:y val="0.25000033223695139"/>
          <c:w val="0.23076823899036911"/>
          <c:h val="0.37212000398684342"/>
        </c:manualLayout>
      </c:layout>
      <c:overlay val="0"/>
      <c:spPr>
        <a:solidFill>
          <a:srgbClr val="FFFFFF"/>
        </a:solidFill>
        <a:ln w="25400">
          <a:noFill/>
        </a:ln>
      </c:spPr>
      <c:txPr>
        <a:bodyPr/>
        <a:lstStyle/>
        <a:p>
          <a:pPr>
            <a:defRPr sz="11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50" b="0" i="0" u="none" strike="noStrike" baseline="0">
                <a:solidFill>
                  <a:srgbClr val="000000"/>
                </a:solidFill>
                <a:latin typeface="Arial"/>
                <a:ea typeface="Arial"/>
                <a:cs typeface="Arial"/>
              </a:defRPr>
            </a:pPr>
            <a:r>
              <a:rPr lang="en-GB" sz="1000" b="1" i="0" u="none" strike="noStrike" baseline="0">
                <a:solidFill>
                  <a:srgbClr val="000000"/>
                </a:solidFill>
                <a:latin typeface="Arial"/>
                <a:cs typeface="Arial"/>
              </a:rPr>
              <a:t>Number of days ground level ozone exceeded 100ug/m</a:t>
            </a:r>
            <a:r>
              <a:rPr lang="en-GB" sz="1000" b="1" i="0" u="none" strike="noStrike" baseline="30000">
                <a:solidFill>
                  <a:srgbClr val="000000"/>
                </a:solidFill>
                <a:latin typeface="Arial"/>
                <a:cs typeface="Arial"/>
              </a:rPr>
              <a:t>3</a:t>
            </a:r>
            <a:r>
              <a:rPr lang="en-GB" sz="1000" b="1" i="0" u="none" strike="noStrike" baseline="0">
                <a:solidFill>
                  <a:srgbClr val="000000"/>
                </a:solidFill>
                <a:latin typeface="Arial"/>
                <a:cs typeface="Arial"/>
              </a:rPr>
              <a:t> </a:t>
            </a:r>
          </a:p>
          <a:p>
            <a:pPr algn="l">
              <a:defRPr sz="1150" b="0" i="0" u="none" strike="noStrike" baseline="0">
                <a:solidFill>
                  <a:srgbClr val="000000"/>
                </a:solidFill>
                <a:latin typeface="Arial"/>
                <a:ea typeface="Arial"/>
                <a:cs typeface="Arial"/>
              </a:defRPr>
            </a:pPr>
            <a:r>
              <a:rPr lang="en-GB" sz="1000" b="1" i="0" u="none" strike="noStrike" baseline="0">
                <a:solidFill>
                  <a:srgbClr val="000000"/>
                </a:solidFill>
                <a:latin typeface="Arial"/>
                <a:cs typeface="Arial"/>
              </a:rPr>
              <a:t>(maximum 8 hour mean)</a:t>
            </a:r>
            <a:endParaRPr lang="en-GB"/>
          </a:p>
        </c:rich>
      </c:tx>
      <c:layout>
        <c:manualLayout>
          <c:xMode val="edge"/>
          <c:yMode val="edge"/>
          <c:x val="0.10916456197692269"/>
          <c:y val="1.5923566878980892E-2"/>
        </c:manualLayout>
      </c:layout>
      <c:overlay val="0"/>
      <c:spPr>
        <a:noFill/>
        <a:ln w="25400">
          <a:noFill/>
        </a:ln>
      </c:spPr>
    </c:title>
    <c:autoTitleDeleted val="0"/>
    <c:plotArea>
      <c:layout>
        <c:manualLayout>
          <c:layoutTarget val="inner"/>
          <c:xMode val="edge"/>
          <c:yMode val="edge"/>
          <c:x val="0.10512136297680663"/>
          <c:y val="7.32484076433121E-2"/>
          <c:w val="0.52695452466578707"/>
          <c:h val="0.81847133757961787"/>
        </c:manualLayout>
      </c:layout>
      <c:barChart>
        <c:barDir val="col"/>
        <c:grouping val="clustered"/>
        <c:varyColors val="0"/>
        <c:ser>
          <c:idx val="0"/>
          <c:order val="0"/>
          <c:tx>
            <c:v>Edinburgh centre</c:v>
          </c:tx>
          <c:spPr>
            <a:solidFill>
              <a:srgbClr val="FFFFFF"/>
            </a:solidFill>
            <a:ln w="12700">
              <a:solidFill>
                <a:srgbClr val="000000"/>
              </a:solidFill>
              <a:prstDash val="solid"/>
            </a:ln>
          </c:spPr>
          <c:invertIfNegative val="0"/>
          <c:cat>
            <c:numRef>
              <c:f>'T13.1'!$I$4:$S$4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'T13.1'!$I$37:$S$37</c:f>
              <c:numCache>
                <c:formatCode>0.0</c:formatCode>
                <c:ptCount val="11"/>
                <c:pt idx="0" formatCode="0">
                  <c:v>0</c:v>
                </c:pt>
                <c:pt idx="1">
                  <c:v>0</c:v>
                </c:pt>
                <c:pt idx="2" formatCode="General">
                  <c:v>0</c:v>
                </c:pt>
                <c:pt idx="3" formatCode="General">
                  <c:v>0</c:v>
                </c:pt>
                <c:pt idx="4" formatCode="General">
                  <c:v>0</c:v>
                </c:pt>
                <c:pt idx="5" formatCode="General">
                  <c:v>0</c:v>
                </c:pt>
                <c:pt idx="6" formatCode="General">
                  <c:v>0</c:v>
                </c:pt>
                <c:pt idx="7" formatCode="General">
                  <c:v>0</c:v>
                </c:pt>
                <c:pt idx="8" formatCode="General">
                  <c:v>0</c:v>
                </c:pt>
                <c:pt idx="9" formatCode="General">
                  <c:v>0</c:v>
                </c:pt>
                <c:pt idx="10" formatCode="General">
                  <c:v>0</c:v>
                </c:pt>
              </c:numCache>
            </c:numRef>
          </c:val>
        </c:ser>
        <c:ser>
          <c:idx val="3"/>
          <c:order val="1"/>
          <c:tx>
            <c:strRef>
              <c:f>'T13.1'!$A$38</c:f>
              <c:strCache>
                <c:ptCount val="1"/>
                <c:pt idx="0">
                  <c:v>Edinburgh St Leonards</c:v>
                </c:pt>
              </c:strCache>
            </c:strRef>
          </c:tx>
          <c:invertIfNegative val="0"/>
          <c:val>
            <c:numRef>
              <c:f>'T13.1'!$I$38:$S$38</c:f>
              <c:numCache>
                <c:formatCode>General</c:formatCode>
                <c:ptCount val="11"/>
                <c:pt idx="0">
                  <c:v>0</c:v>
                </c:pt>
                <c:pt idx="1">
                  <c:v>0</c:v>
                </c:pt>
                <c:pt idx="2">
                  <c:v>12</c:v>
                </c:pt>
                <c:pt idx="3">
                  <c:v>13</c:v>
                </c:pt>
                <c:pt idx="4">
                  <c:v>16</c:v>
                </c:pt>
                <c:pt idx="5">
                  <c:v>9</c:v>
                </c:pt>
                <c:pt idx="6">
                  <c:v>14</c:v>
                </c:pt>
                <c:pt idx="7">
                  <c:v>3</c:v>
                </c:pt>
                <c:pt idx="8">
                  <c:v>0</c:v>
                </c:pt>
                <c:pt idx="9">
                  <c:v>0</c:v>
                </c:pt>
                <c:pt idx="10">
                  <c:v>4</c:v>
                </c:pt>
              </c:numCache>
            </c:numRef>
          </c:val>
        </c:ser>
        <c:ser>
          <c:idx val="1"/>
          <c:order val="2"/>
          <c:tx>
            <c:v>Eskdalemuir</c:v>
          </c:tx>
          <c:spPr>
            <a:solidFill>
              <a:srgbClr val="C0C0C0"/>
            </a:solidFill>
            <a:ln w="12700">
              <a:solidFill>
                <a:srgbClr val="000000"/>
              </a:solidFill>
              <a:prstDash val="solid"/>
            </a:ln>
          </c:spPr>
          <c:invertIfNegative val="0"/>
          <c:cat>
            <c:numRef>
              <c:f>'T13.1'!$I$4:$S$4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'T13.1'!$I$39:$S$39</c:f>
              <c:numCache>
                <c:formatCode>General</c:formatCode>
                <c:ptCount val="11"/>
                <c:pt idx="0">
                  <c:v>1</c:v>
                </c:pt>
                <c:pt idx="1">
                  <c:v>18</c:v>
                </c:pt>
                <c:pt idx="2">
                  <c:v>5</c:v>
                </c:pt>
                <c:pt idx="3">
                  <c:v>1</c:v>
                </c:pt>
                <c:pt idx="4">
                  <c:v>23</c:v>
                </c:pt>
                <c:pt idx="5">
                  <c:v>11</c:v>
                </c:pt>
                <c:pt idx="6">
                  <c:v>16</c:v>
                </c:pt>
                <c:pt idx="7">
                  <c:v>20</c:v>
                </c:pt>
                <c:pt idx="8">
                  <c:v>2</c:v>
                </c:pt>
                <c:pt idx="9">
                  <c:v>10</c:v>
                </c:pt>
                <c:pt idx="10">
                  <c:v>7</c:v>
                </c:pt>
              </c:numCache>
            </c:numRef>
          </c:val>
        </c:ser>
        <c:ser>
          <c:idx val="2"/>
          <c:order val="3"/>
          <c:tx>
            <c:v>Strath Vaich</c:v>
          </c:tx>
          <c:spPr>
            <a:solidFill>
              <a:srgbClr val="000000"/>
            </a:solidFill>
            <a:ln w="12700">
              <a:solidFill>
                <a:srgbClr val="000000"/>
              </a:solidFill>
              <a:prstDash val="solid"/>
            </a:ln>
          </c:spPr>
          <c:invertIfNegative val="0"/>
          <c:cat>
            <c:numRef>
              <c:f>'T13.1'!$I$4:$S$4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'T13.1'!$I$40:$S$40</c:f>
              <c:numCache>
                <c:formatCode>General</c:formatCode>
                <c:ptCount val="11"/>
                <c:pt idx="0">
                  <c:v>19</c:v>
                </c:pt>
                <c:pt idx="1">
                  <c:v>48</c:v>
                </c:pt>
                <c:pt idx="2">
                  <c:v>29</c:v>
                </c:pt>
                <c:pt idx="3">
                  <c:v>18</c:v>
                </c:pt>
                <c:pt idx="4">
                  <c:v>47</c:v>
                </c:pt>
                <c:pt idx="5">
                  <c:v>17</c:v>
                </c:pt>
                <c:pt idx="6">
                  <c:v>65</c:v>
                </c:pt>
                <c:pt idx="7">
                  <c:v>4</c:v>
                </c:pt>
                <c:pt idx="8">
                  <c:v>4</c:v>
                </c:pt>
                <c:pt idx="9">
                  <c:v>14</c:v>
                </c:pt>
                <c:pt idx="10">
                  <c:v>12</c:v>
                </c:pt>
              </c:numCache>
            </c:numRef>
          </c:val>
        </c:ser>
        <c:dLbls>
          <c:showLegendKey val="0"/>
          <c:showVal val="0"/>
          <c:showCatName val="0"/>
          <c:showSerName val="0"/>
          <c:showPercent val="0"/>
          <c:showBubbleSize val="0"/>
        </c:dLbls>
        <c:gapWidth val="150"/>
        <c:axId val="290525184"/>
        <c:axId val="290526720"/>
      </c:barChart>
      <c:catAx>
        <c:axId val="290525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290526720"/>
        <c:crosses val="autoZero"/>
        <c:auto val="1"/>
        <c:lblAlgn val="ctr"/>
        <c:lblOffset val="100"/>
        <c:tickLblSkip val="1"/>
        <c:tickMarkSkip val="1"/>
        <c:noMultiLvlLbl val="0"/>
      </c:catAx>
      <c:valAx>
        <c:axId val="290526720"/>
        <c:scaling>
          <c:orientation val="minMax"/>
          <c:max val="70"/>
          <c:min val="0"/>
        </c:scaling>
        <c:delete val="0"/>
        <c:axPos val="l"/>
        <c:numFmt formatCode="0"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290525184"/>
        <c:crosses val="autoZero"/>
        <c:crossBetween val="between"/>
        <c:majorUnit val="10"/>
        <c:minorUnit val="1"/>
      </c:valAx>
      <c:spPr>
        <a:noFill/>
        <a:ln w="25400">
          <a:noFill/>
        </a:ln>
      </c:spPr>
    </c:plotArea>
    <c:legend>
      <c:legendPos val="r"/>
      <c:layout>
        <c:manualLayout>
          <c:xMode val="edge"/>
          <c:yMode val="edge"/>
          <c:x val="0.76145609157345895"/>
          <c:y val="0.29617834394904458"/>
          <c:w val="0.23854390842654102"/>
          <c:h val="0.51037129912901014"/>
        </c:manualLayout>
      </c:layout>
      <c:overlay val="0"/>
      <c:spPr>
        <a:solidFill>
          <a:srgbClr val="FFFFFF"/>
        </a:solidFill>
        <a:ln w="25400">
          <a:noFill/>
        </a:ln>
      </c:spPr>
      <c:txPr>
        <a:bodyPr/>
        <a:lstStyle/>
        <a:p>
          <a:pPr>
            <a:defRPr sz="11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a:t>Figure 13.2: Greenhouse gas emissions attributed to Scotland by mode of transport</a:t>
            </a:r>
          </a:p>
        </c:rich>
      </c:tx>
      <c:layout>
        <c:manualLayout>
          <c:xMode val="edge"/>
          <c:yMode val="edge"/>
          <c:x val="1.52828330096601E-2"/>
          <c:y val="1.7517386350783593E-2"/>
        </c:manualLayout>
      </c:layout>
      <c:overlay val="0"/>
    </c:title>
    <c:autoTitleDeleted val="0"/>
    <c:plotArea>
      <c:layout>
        <c:manualLayout>
          <c:layoutTarget val="inner"/>
          <c:xMode val="edge"/>
          <c:yMode val="edge"/>
          <c:x val="0.10003726952739146"/>
          <c:y val="0.15496750560402353"/>
          <c:w val="0.55061819100584874"/>
          <c:h val="0.77006374525954069"/>
        </c:manualLayout>
      </c:layout>
      <c:lineChart>
        <c:grouping val="standard"/>
        <c:varyColors val="0"/>
        <c:ser>
          <c:idx val="1"/>
          <c:order val="0"/>
          <c:tx>
            <c:strRef>
              <c:f>'T13.5'!$L$8</c:f>
              <c:strCache>
                <c:ptCount val="1"/>
                <c:pt idx="0">
                  <c:v>Passenger cars</c:v>
                </c:pt>
              </c:strCache>
            </c:strRef>
          </c:tx>
          <c:dPt>
            <c:idx val="1"/>
            <c:bubble3D val="0"/>
            <c:spPr>
              <a:ln>
                <a:prstDash val="solid"/>
              </a:ln>
            </c:spPr>
          </c:dPt>
          <c:dPt>
            <c:idx val="2"/>
            <c:bubble3D val="0"/>
            <c:spPr>
              <a:ln>
                <a:prstDash val="solid"/>
              </a:ln>
            </c:spPr>
          </c:dPt>
          <c:cat>
            <c:numRef>
              <c:f>'T13.2-13.4'!$F$3:$P$3</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'T13.5'!$O$8:$Y$8</c:f>
              <c:numCache>
                <c:formatCode>#,##0</c:formatCode>
                <c:ptCount val="11"/>
                <c:pt idx="0">
                  <c:v>5970.3908828811709</c:v>
                </c:pt>
                <c:pt idx="1">
                  <c:v>6042.2560651725644</c:v>
                </c:pt>
                <c:pt idx="2">
                  <c:v>5969.7690698378519</c:v>
                </c:pt>
                <c:pt idx="3">
                  <c:v>6002.0405671212493</c:v>
                </c:pt>
                <c:pt idx="4">
                  <c:v>5926.9383535062361</c:v>
                </c:pt>
                <c:pt idx="5">
                  <c:v>5986.2389807966138</c:v>
                </c:pt>
                <c:pt idx="6">
                  <c:v>5940.7006550110254</c:v>
                </c:pt>
                <c:pt idx="7">
                  <c:v>5796.540086908446</c:v>
                </c:pt>
                <c:pt idx="8">
                  <c:v>5567.7268603597558</c:v>
                </c:pt>
                <c:pt idx="9">
                  <c:v>5302.9536938262345</c:v>
                </c:pt>
                <c:pt idx="10">
                  <c:v>5188.2017367530752</c:v>
                </c:pt>
              </c:numCache>
            </c:numRef>
          </c:val>
          <c:smooth val="0"/>
        </c:ser>
        <c:ser>
          <c:idx val="0"/>
          <c:order val="1"/>
          <c:tx>
            <c:strRef>
              <c:f>'T13.5'!$L$7</c:f>
              <c:strCache>
                <c:ptCount val="1"/>
                <c:pt idx="0">
                  <c:v>Buses &amp; coaches</c:v>
                </c:pt>
              </c:strCache>
            </c:strRef>
          </c:tx>
          <c:marker>
            <c:symbol val="triangle"/>
            <c:size val="5"/>
            <c:spPr>
              <a:noFill/>
            </c:spPr>
          </c:marker>
          <c:dPt>
            <c:idx val="1"/>
            <c:bubble3D val="0"/>
            <c:spPr>
              <a:ln>
                <a:prstDash val="solid"/>
              </a:ln>
            </c:spPr>
          </c:dPt>
          <c:dPt>
            <c:idx val="2"/>
            <c:bubble3D val="0"/>
            <c:spPr>
              <a:ln>
                <a:prstDash val="solid"/>
              </a:ln>
            </c:spPr>
          </c:dPt>
          <c:cat>
            <c:numRef>
              <c:f>'T13.2-13.4'!$F$3:$P$3</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'T13.5'!$O$7:$Y$7</c:f>
              <c:numCache>
                <c:formatCode>#,##0</c:formatCode>
                <c:ptCount val="11"/>
                <c:pt idx="0">
                  <c:v>505.71305162536208</c:v>
                </c:pt>
                <c:pt idx="1">
                  <c:v>479.79755223272019</c:v>
                </c:pt>
                <c:pt idx="2">
                  <c:v>517.95735319869971</c:v>
                </c:pt>
                <c:pt idx="3">
                  <c:v>488.67822722789458</c:v>
                </c:pt>
                <c:pt idx="4">
                  <c:v>508.88739554662311</c:v>
                </c:pt>
                <c:pt idx="5">
                  <c:v>513.5927533817428</c:v>
                </c:pt>
                <c:pt idx="6">
                  <c:v>557.28641671626156</c:v>
                </c:pt>
                <c:pt idx="7">
                  <c:v>546.64820162978458</c:v>
                </c:pt>
                <c:pt idx="8">
                  <c:v>546.24270141042621</c:v>
                </c:pt>
                <c:pt idx="9">
                  <c:v>555.14153558773376</c:v>
                </c:pt>
                <c:pt idx="10">
                  <c:v>520.3123138532535</c:v>
                </c:pt>
              </c:numCache>
            </c:numRef>
          </c:val>
          <c:smooth val="0"/>
        </c:ser>
        <c:ser>
          <c:idx val="2"/>
          <c:order val="2"/>
          <c:tx>
            <c:strRef>
              <c:f>'T13.5'!$L$9</c:f>
              <c:strCache>
                <c:ptCount val="1"/>
                <c:pt idx="0">
                  <c:v>HGVs</c:v>
                </c:pt>
              </c:strCache>
            </c:strRef>
          </c:tx>
          <c:marker>
            <c:symbol val="circle"/>
            <c:size val="5"/>
          </c:marker>
          <c:dPt>
            <c:idx val="1"/>
            <c:bubble3D val="0"/>
            <c:spPr>
              <a:ln>
                <a:prstDash val="solid"/>
              </a:ln>
            </c:spPr>
          </c:dPt>
          <c:dPt>
            <c:idx val="2"/>
            <c:bubble3D val="0"/>
            <c:spPr>
              <a:ln>
                <a:prstDash val="solid"/>
              </a:ln>
            </c:spPr>
          </c:dPt>
          <c:cat>
            <c:numRef>
              <c:f>'T13.2-13.4'!$F$3:$P$3</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'T13.5'!$O$9:$Y$9</c:f>
              <c:numCache>
                <c:formatCode>#,##0</c:formatCode>
                <c:ptCount val="11"/>
                <c:pt idx="0">
                  <c:v>1768.6786041832133</c:v>
                </c:pt>
                <c:pt idx="1">
                  <c:v>1823.9134901355712</c:v>
                </c:pt>
                <c:pt idx="2">
                  <c:v>1904.145019248466</c:v>
                </c:pt>
                <c:pt idx="3">
                  <c:v>1942.8096310858127</c:v>
                </c:pt>
                <c:pt idx="4">
                  <c:v>2052.6098363380447</c:v>
                </c:pt>
                <c:pt idx="5">
                  <c:v>2134.7483934062593</c:v>
                </c:pt>
                <c:pt idx="6">
                  <c:v>2234.8189687053919</c:v>
                </c:pt>
                <c:pt idx="7">
                  <c:v>2039.7404882858173</c:v>
                </c:pt>
                <c:pt idx="8">
                  <c:v>1998.5753743060147</c:v>
                </c:pt>
                <c:pt idx="9">
                  <c:v>2147.7734124915</c:v>
                </c:pt>
                <c:pt idx="10">
                  <c:v>2125.1768692104911</c:v>
                </c:pt>
              </c:numCache>
            </c:numRef>
          </c:val>
          <c:smooth val="0"/>
        </c:ser>
        <c:ser>
          <c:idx val="3"/>
          <c:order val="3"/>
          <c:tx>
            <c:strRef>
              <c:f>'T13.5'!$L$10</c:f>
              <c:strCache>
                <c:ptCount val="1"/>
                <c:pt idx="0">
                  <c:v>Light duty vehicles</c:v>
                </c:pt>
              </c:strCache>
            </c:strRef>
          </c:tx>
          <c:spPr>
            <a:ln>
              <a:prstDash val="solid"/>
            </a:ln>
          </c:spPr>
          <c:marker>
            <c:symbol val="square"/>
            <c:size val="5"/>
            <c:spPr>
              <a:noFill/>
            </c:spPr>
          </c:marker>
          <c:dPt>
            <c:idx val="1"/>
            <c:bubble3D val="0"/>
          </c:dPt>
          <c:dPt>
            <c:idx val="2"/>
            <c:bubble3D val="0"/>
          </c:dPt>
          <c:cat>
            <c:numRef>
              <c:f>'T13.2-13.4'!$F$3:$P$3</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'T13.5'!$O$10:$Y$10</c:f>
              <c:numCache>
                <c:formatCode>#,##0</c:formatCode>
                <c:ptCount val="11"/>
                <c:pt idx="0">
                  <c:v>1124.3593080354458</c:v>
                </c:pt>
                <c:pt idx="1">
                  <c:v>1148.4244104306979</c:v>
                </c:pt>
                <c:pt idx="2">
                  <c:v>1195.977215176707</c:v>
                </c:pt>
                <c:pt idx="3">
                  <c:v>1237.9584451810372</c:v>
                </c:pt>
                <c:pt idx="4">
                  <c:v>1269.2638991271556</c:v>
                </c:pt>
                <c:pt idx="5">
                  <c:v>1325.7728067700177</c:v>
                </c:pt>
                <c:pt idx="6">
                  <c:v>1394.5850442135688</c:v>
                </c:pt>
                <c:pt idx="7">
                  <c:v>1368.8494554377387</c:v>
                </c:pt>
                <c:pt idx="8">
                  <c:v>1332.6280813316935</c:v>
                </c:pt>
                <c:pt idx="9">
                  <c:v>1345.2845798920603</c:v>
                </c:pt>
                <c:pt idx="10">
                  <c:v>1358.1615146881054</c:v>
                </c:pt>
              </c:numCache>
            </c:numRef>
          </c:val>
          <c:smooth val="0"/>
        </c:ser>
        <c:ser>
          <c:idx val="5"/>
          <c:order val="4"/>
          <c:tx>
            <c:strRef>
              <c:f>'T13.5'!$L$13</c:f>
              <c:strCache>
                <c:ptCount val="1"/>
                <c:pt idx="0">
                  <c:v>Railways</c:v>
                </c:pt>
              </c:strCache>
            </c:strRef>
          </c:tx>
          <c:marker>
            <c:spPr>
              <a:noFill/>
            </c:spPr>
          </c:marker>
          <c:dPt>
            <c:idx val="1"/>
            <c:bubble3D val="0"/>
            <c:spPr>
              <a:ln>
                <a:prstDash val="solid"/>
              </a:ln>
            </c:spPr>
          </c:dPt>
          <c:dPt>
            <c:idx val="2"/>
            <c:bubble3D val="0"/>
            <c:spPr>
              <a:ln>
                <a:prstDash val="solid"/>
              </a:ln>
            </c:spPr>
          </c:dPt>
          <c:cat>
            <c:numRef>
              <c:f>'T13.2-13.4'!$F$3:$P$3</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'T13.5'!$O$13:$Y$13</c:f>
              <c:numCache>
                <c:formatCode>#,##0</c:formatCode>
                <c:ptCount val="11"/>
                <c:pt idx="0">
                  <c:v>184.52472267152334</c:v>
                </c:pt>
                <c:pt idx="1">
                  <c:v>192.96568346390012</c:v>
                </c:pt>
                <c:pt idx="2">
                  <c:v>148.84151711326177</c:v>
                </c:pt>
                <c:pt idx="3">
                  <c:v>154.29612677345935</c:v>
                </c:pt>
                <c:pt idx="4">
                  <c:v>153.6588433338801</c:v>
                </c:pt>
                <c:pt idx="5">
                  <c:v>158.04458663183539</c:v>
                </c:pt>
                <c:pt idx="6">
                  <c:v>169.19452428770433</c:v>
                </c:pt>
                <c:pt idx="7">
                  <c:v>169.74111825048197</c:v>
                </c:pt>
                <c:pt idx="8">
                  <c:v>169.67117019915958</c:v>
                </c:pt>
                <c:pt idx="9">
                  <c:v>170.29880387937322</c:v>
                </c:pt>
                <c:pt idx="10">
                  <c:v>176.13059377249971</c:v>
                </c:pt>
              </c:numCache>
            </c:numRef>
          </c:val>
          <c:smooth val="0"/>
        </c:ser>
        <c:ser>
          <c:idx val="6"/>
          <c:order val="5"/>
          <c:tx>
            <c:strRef>
              <c:f>'T13.5'!$L$14</c:f>
              <c:strCache>
                <c:ptCount val="1"/>
                <c:pt idx="0">
                  <c:v>International Aviation &amp; international shipping </c:v>
                </c:pt>
              </c:strCache>
            </c:strRef>
          </c:tx>
          <c:marker>
            <c:symbol val="triangle"/>
            <c:size val="5"/>
          </c:marker>
          <c:dPt>
            <c:idx val="1"/>
            <c:bubble3D val="0"/>
            <c:spPr>
              <a:ln>
                <a:prstDash val="solid"/>
              </a:ln>
            </c:spPr>
          </c:dPt>
          <c:dPt>
            <c:idx val="2"/>
            <c:bubble3D val="0"/>
            <c:spPr>
              <a:ln>
                <a:prstDash val="solid"/>
              </a:ln>
            </c:spPr>
          </c:dPt>
          <c:cat>
            <c:numRef>
              <c:f>'T13.2-13.4'!$F$3:$P$3</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'T13.5'!$O$14:$Y$14</c:f>
              <c:numCache>
                <c:formatCode>#,##0</c:formatCode>
                <c:ptCount val="11"/>
                <c:pt idx="0">
                  <c:v>1985.6100061208269</c:v>
                </c:pt>
                <c:pt idx="1">
                  <c:v>2006.1063587647502</c:v>
                </c:pt>
                <c:pt idx="2">
                  <c:v>2104.0644298907046</c:v>
                </c:pt>
                <c:pt idx="3">
                  <c:v>2371.3356089290578</c:v>
                </c:pt>
                <c:pt idx="4">
                  <c:v>2568.0495372639175</c:v>
                </c:pt>
                <c:pt idx="5">
                  <c:v>2960.2749003336999</c:v>
                </c:pt>
                <c:pt idx="6">
                  <c:v>2924.8438336964582</c:v>
                </c:pt>
                <c:pt idx="7">
                  <c:v>2951.0619080192537</c:v>
                </c:pt>
                <c:pt idx="8">
                  <c:v>2773.5362511257326</c:v>
                </c:pt>
                <c:pt idx="9">
                  <c:v>2399.2895332311059</c:v>
                </c:pt>
                <c:pt idx="10">
                  <c:v>2491.0742764476181</c:v>
                </c:pt>
              </c:numCache>
            </c:numRef>
          </c:val>
          <c:smooth val="0"/>
        </c:ser>
        <c:ser>
          <c:idx val="7"/>
          <c:order val="6"/>
          <c:tx>
            <c:strRef>
              <c:f>'T13.5'!$L$15</c:f>
              <c:strCache>
                <c:ptCount val="1"/>
                <c:pt idx="0">
                  <c:v>Domestic aviation and shipping</c:v>
                </c:pt>
              </c:strCache>
            </c:strRef>
          </c:tx>
          <c:marker>
            <c:symbol val="diamond"/>
            <c:size val="5"/>
          </c:marker>
          <c:dPt>
            <c:idx val="1"/>
            <c:bubble3D val="0"/>
            <c:spPr>
              <a:ln>
                <a:prstDash val="solid"/>
              </a:ln>
            </c:spPr>
          </c:dPt>
          <c:dPt>
            <c:idx val="2"/>
            <c:bubble3D val="0"/>
            <c:spPr>
              <a:ln>
                <a:prstDash val="solid"/>
              </a:ln>
            </c:spPr>
          </c:dPt>
          <c:cat>
            <c:numRef>
              <c:f>'T13.2-13.4'!$F$3:$P$3</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'T13.5'!$O$15:$Y$15</c:f>
              <c:numCache>
                <c:formatCode>#,##0</c:formatCode>
                <c:ptCount val="11"/>
                <c:pt idx="0">
                  <c:v>1318.5368631381941</c:v>
                </c:pt>
                <c:pt idx="1">
                  <c:v>1228.1851467150718</c:v>
                </c:pt>
                <c:pt idx="2">
                  <c:v>1218.3114192574812</c:v>
                </c:pt>
                <c:pt idx="3">
                  <c:v>1221.5523928562561</c:v>
                </c:pt>
                <c:pt idx="4">
                  <c:v>1262.7616167839519</c:v>
                </c:pt>
                <c:pt idx="5">
                  <c:v>1261.0458571532076</c:v>
                </c:pt>
                <c:pt idx="6">
                  <c:v>1258.5347071802539</c:v>
                </c:pt>
                <c:pt idx="7">
                  <c:v>1171.7497475379917</c:v>
                </c:pt>
                <c:pt idx="8">
                  <c:v>1054.2846159197195</c:v>
                </c:pt>
                <c:pt idx="9">
                  <c:v>976.83924072911009</c:v>
                </c:pt>
                <c:pt idx="10">
                  <c:v>924.99511549209831</c:v>
                </c:pt>
              </c:numCache>
            </c:numRef>
          </c:val>
          <c:smooth val="0"/>
        </c:ser>
        <c:dLbls>
          <c:showLegendKey val="0"/>
          <c:showVal val="0"/>
          <c:showCatName val="0"/>
          <c:showSerName val="0"/>
          <c:showPercent val="0"/>
          <c:showBubbleSize val="0"/>
        </c:dLbls>
        <c:marker val="1"/>
        <c:smooth val="0"/>
        <c:axId val="274644992"/>
        <c:axId val="274646528"/>
      </c:lineChart>
      <c:catAx>
        <c:axId val="274644992"/>
        <c:scaling>
          <c:orientation val="minMax"/>
        </c:scaling>
        <c:delete val="0"/>
        <c:axPos val="b"/>
        <c:numFmt formatCode="General" sourceLinked="1"/>
        <c:majorTickMark val="out"/>
        <c:minorTickMark val="none"/>
        <c:tickLblPos val="nextTo"/>
        <c:crossAx val="274646528"/>
        <c:crosses val="autoZero"/>
        <c:auto val="1"/>
        <c:lblAlgn val="ctr"/>
        <c:lblOffset val="100"/>
        <c:noMultiLvlLbl val="0"/>
      </c:catAx>
      <c:valAx>
        <c:axId val="274646528"/>
        <c:scaling>
          <c:orientation val="minMax"/>
          <c:max val="6500"/>
          <c:min val="0"/>
        </c:scaling>
        <c:delete val="0"/>
        <c:axPos val="l"/>
        <c:majorGridlines/>
        <c:title>
          <c:tx>
            <c:rich>
              <a:bodyPr rot="-5400000" vert="horz"/>
              <a:lstStyle/>
              <a:p>
                <a:pPr>
                  <a:defRPr sz="1200"/>
                </a:pPr>
                <a:r>
                  <a:rPr lang="en-US" sz="1200"/>
                  <a:t>thousand tonnes of carbon dioxide equivalent</a:t>
                </a:r>
              </a:p>
            </c:rich>
          </c:tx>
          <c:layout/>
          <c:overlay val="0"/>
        </c:title>
        <c:numFmt formatCode="#,##0" sourceLinked="1"/>
        <c:majorTickMark val="out"/>
        <c:minorTickMark val="none"/>
        <c:tickLblPos val="nextTo"/>
        <c:crossAx val="27464499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400"/>
              <a:t>Figure</a:t>
            </a:r>
            <a:r>
              <a:rPr lang="en-GB" sz="1400" baseline="0"/>
              <a:t> 13.3 New car average CO2 emissions, Scotland 2001-2012</a:t>
            </a:r>
            <a:endParaRPr lang="en-GB" sz="1400"/>
          </a:p>
        </c:rich>
      </c:tx>
      <c:layout>
        <c:manualLayout>
          <c:xMode val="edge"/>
          <c:yMode val="edge"/>
          <c:x val="1.5534713641130061E-2"/>
          <c:y val="2.6059095325333442E-2"/>
        </c:manualLayout>
      </c:layout>
      <c:overlay val="0"/>
    </c:title>
    <c:autoTitleDeleted val="0"/>
    <c:plotArea>
      <c:layout>
        <c:manualLayout>
          <c:layoutTarget val="inner"/>
          <c:xMode val="edge"/>
          <c:yMode val="edge"/>
          <c:x val="9.3280183727034116E-2"/>
          <c:y val="0.14838295105917226"/>
          <c:w val="0.7936695231606915"/>
          <c:h val="0.75878545464742764"/>
        </c:manualLayout>
      </c:layout>
      <c:lineChart>
        <c:grouping val="standard"/>
        <c:varyColors val="0"/>
        <c:ser>
          <c:idx val="0"/>
          <c:order val="0"/>
          <c:tx>
            <c:strRef>
              <c:f>'T13.6'!$A$21</c:f>
              <c:strCache>
                <c:ptCount val="1"/>
                <c:pt idx="0">
                  <c:v>Avg CO2</c:v>
                </c:pt>
              </c:strCache>
            </c:strRef>
          </c:tx>
          <c:cat>
            <c:numRef>
              <c:f>'T13.6'!$B$2:$M$2</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'T13.6'!$B$21:$M$21</c:f>
              <c:numCache>
                <c:formatCode>[&gt;=0.5]#,##0.0;[=0]0.0,;"-"</c:formatCode>
                <c:ptCount val="12"/>
                <c:pt idx="0">
                  <c:v>174.688612273953</c:v>
                </c:pt>
                <c:pt idx="1">
                  <c:v>171.83912112100299</c:v>
                </c:pt>
                <c:pt idx="2">
                  <c:v>168.743517700144</c:v>
                </c:pt>
                <c:pt idx="3">
                  <c:v>166.86097372055701</c:v>
                </c:pt>
                <c:pt idx="4">
                  <c:v>165.62526358717301</c:v>
                </c:pt>
                <c:pt idx="5">
                  <c:v>164.401593768417</c:v>
                </c:pt>
                <c:pt idx="6">
                  <c:v>162.18797429955299</c:v>
                </c:pt>
                <c:pt idx="7">
                  <c:v>156.25750840416899</c:v>
                </c:pt>
                <c:pt idx="8">
                  <c:v>148.64406843634899</c:v>
                </c:pt>
                <c:pt idx="9">
                  <c:v>143.400315971868</c:v>
                </c:pt>
                <c:pt idx="10">
                  <c:v>138.24391746043099</c:v>
                </c:pt>
                <c:pt idx="11">
                  <c:v>133.15860016939601</c:v>
                </c:pt>
              </c:numCache>
            </c:numRef>
          </c:val>
          <c:smooth val="0"/>
        </c:ser>
        <c:dLbls>
          <c:showLegendKey val="0"/>
          <c:showVal val="0"/>
          <c:showCatName val="0"/>
          <c:showSerName val="0"/>
          <c:showPercent val="0"/>
          <c:showBubbleSize val="0"/>
        </c:dLbls>
        <c:marker val="1"/>
        <c:smooth val="0"/>
        <c:axId val="2697472"/>
        <c:axId val="2703360"/>
      </c:lineChart>
      <c:catAx>
        <c:axId val="2697472"/>
        <c:scaling>
          <c:orientation val="minMax"/>
        </c:scaling>
        <c:delete val="0"/>
        <c:axPos val="b"/>
        <c:numFmt formatCode="General" sourceLinked="1"/>
        <c:majorTickMark val="out"/>
        <c:minorTickMark val="none"/>
        <c:tickLblPos val="nextTo"/>
        <c:crossAx val="2703360"/>
        <c:crosses val="autoZero"/>
        <c:auto val="1"/>
        <c:lblAlgn val="ctr"/>
        <c:lblOffset val="100"/>
        <c:noMultiLvlLbl val="0"/>
      </c:catAx>
      <c:valAx>
        <c:axId val="2703360"/>
        <c:scaling>
          <c:orientation val="minMax"/>
        </c:scaling>
        <c:delete val="0"/>
        <c:axPos val="l"/>
        <c:majorGridlines/>
        <c:numFmt formatCode="0" sourceLinked="0"/>
        <c:majorTickMark val="out"/>
        <c:minorTickMark val="none"/>
        <c:tickLblPos val="nextTo"/>
        <c:crossAx val="2697472"/>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Figure 13.4 First time car registrations, Scotland, by Emissions band, 2001-2012</a:t>
            </a:r>
          </a:p>
        </c:rich>
      </c:tx>
      <c:layout>
        <c:manualLayout>
          <c:xMode val="edge"/>
          <c:yMode val="edge"/>
          <c:x val="2.5122951777658296E-2"/>
          <c:y val="2.0997080248526073E-2"/>
        </c:manualLayout>
      </c:layout>
      <c:overlay val="0"/>
    </c:title>
    <c:autoTitleDeleted val="0"/>
    <c:plotArea>
      <c:layout/>
      <c:barChart>
        <c:barDir val="bar"/>
        <c:grouping val="percentStacked"/>
        <c:varyColors val="0"/>
        <c:ser>
          <c:idx val="0"/>
          <c:order val="0"/>
          <c:tx>
            <c:strRef>
              <c:f>'T13.6'!$O$185</c:f>
              <c:strCache>
                <c:ptCount val="1"/>
                <c:pt idx="0">
                  <c:v>Up to 120 g/km</c:v>
                </c:pt>
              </c:strCache>
            </c:strRef>
          </c:tx>
          <c:spPr>
            <a:solidFill>
              <a:schemeClr val="tx2">
                <a:lumMod val="75000"/>
              </a:schemeClr>
            </a:solidFill>
            <a:ln>
              <a:solidFill>
                <a:schemeClr val="tx1"/>
              </a:solidFill>
            </a:ln>
          </c:spPr>
          <c:invertIfNegative val="0"/>
          <c:cat>
            <c:numRef>
              <c:f>'T13.6'!$P$184:$AA$184</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'T13.6'!$P$185:$AA$185</c:f>
              <c:numCache>
                <c:formatCode>[&gt;=0.5]#,##0.0;[=0]0.0,;"-"</c:formatCode>
                <c:ptCount val="12"/>
                <c:pt idx="0">
                  <c:v>0.67726451211691308</c:v>
                </c:pt>
                <c:pt idx="1">
                  <c:v>2.0225656653606152</c:v>
                </c:pt>
                <c:pt idx="2">
                  <c:v>3.419017744788722</c:v>
                </c:pt>
                <c:pt idx="3">
                  <c:v>3.8409811760709811</c:v>
                </c:pt>
                <c:pt idx="4">
                  <c:v>3.3976974607096628</c:v>
                </c:pt>
                <c:pt idx="5">
                  <c:v>4.5023865498325852</c:v>
                </c:pt>
                <c:pt idx="6">
                  <c:v>5.1139505490165096</c:v>
                </c:pt>
                <c:pt idx="7">
                  <c:v>9.9694210855514616</c:v>
                </c:pt>
                <c:pt idx="8">
                  <c:v>18.321590445298909</c:v>
                </c:pt>
                <c:pt idx="9">
                  <c:v>23.197571750156559</c:v>
                </c:pt>
                <c:pt idx="10">
                  <c:v>28.624138670990199</c:v>
                </c:pt>
                <c:pt idx="11">
                  <c:v>33.913162580468423</c:v>
                </c:pt>
              </c:numCache>
            </c:numRef>
          </c:val>
        </c:ser>
        <c:ser>
          <c:idx val="1"/>
          <c:order val="1"/>
          <c:tx>
            <c:strRef>
              <c:f>'T13.6'!$O$186</c:f>
              <c:strCache>
                <c:ptCount val="1"/>
                <c:pt idx="0">
                  <c:v>121 - 150 g/km</c:v>
                </c:pt>
              </c:strCache>
            </c:strRef>
          </c:tx>
          <c:spPr>
            <a:solidFill>
              <a:schemeClr val="tx2">
                <a:lumMod val="60000"/>
                <a:lumOff val="40000"/>
              </a:schemeClr>
            </a:solidFill>
            <a:ln>
              <a:solidFill>
                <a:schemeClr val="tx1"/>
              </a:solidFill>
            </a:ln>
          </c:spPr>
          <c:invertIfNegative val="0"/>
          <c:cat>
            <c:numRef>
              <c:f>'T13.6'!$P$184:$AA$184</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'T13.6'!$P$186:$AA$186</c:f>
              <c:numCache>
                <c:formatCode>[&gt;=0.5]#,##0.0;[=0]0.0,;"-"</c:formatCode>
                <c:ptCount val="12"/>
                <c:pt idx="0">
                  <c:v>20.784344209728509</c:v>
                </c:pt>
                <c:pt idx="1">
                  <c:v>26.08656218255696</c:v>
                </c:pt>
                <c:pt idx="2">
                  <c:v>32.358707347765034</c:v>
                </c:pt>
                <c:pt idx="3">
                  <c:v>34.390276368877409</c:v>
                </c:pt>
                <c:pt idx="4">
                  <c:v>33.644735611590463</c:v>
                </c:pt>
                <c:pt idx="5">
                  <c:v>33.937349250450339</c:v>
                </c:pt>
                <c:pt idx="6">
                  <c:v>37.090706216920765</c:v>
                </c:pt>
                <c:pt idx="7">
                  <c:v>41.703732017513374</c:v>
                </c:pt>
                <c:pt idx="8">
                  <c:v>43.817799067729261</c:v>
                </c:pt>
                <c:pt idx="9">
                  <c:v>46.257482496177651</c:v>
                </c:pt>
                <c:pt idx="10">
                  <c:v>47.846379437781643</c:v>
                </c:pt>
                <c:pt idx="11">
                  <c:v>48.67004519928777</c:v>
                </c:pt>
              </c:numCache>
            </c:numRef>
          </c:val>
        </c:ser>
        <c:ser>
          <c:idx val="2"/>
          <c:order val="2"/>
          <c:tx>
            <c:strRef>
              <c:f>'T13.6'!$O$187</c:f>
              <c:strCache>
                <c:ptCount val="1"/>
                <c:pt idx="0">
                  <c:v>151 - 185 g/km</c:v>
                </c:pt>
              </c:strCache>
            </c:strRef>
          </c:tx>
          <c:spPr>
            <a:solidFill>
              <a:schemeClr val="tx2">
                <a:lumMod val="40000"/>
                <a:lumOff val="60000"/>
              </a:schemeClr>
            </a:solidFill>
            <a:ln>
              <a:solidFill>
                <a:schemeClr val="tx1"/>
              </a:solidFill>
            </a:ln>
          </c:spPr>
          <c:invertIfNegative val="0"/>
          <c:cat>
            <c:numRef>
              <c:f>'T13.6'!$P$184:$AA$184</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'T13.6'!$P$187:$AA$187</c:f>
              <c:numCache>
                <c:formatCode>[&gt;=0.5]#,##0.0;[=0]0.0,;"-"</c:formatCode>
                <c:ptCount val="12"/>
                <c:pt idx="0">
                  <c:v>31.911596089939177</c:v>
                </c:pt>
                <c:pt idx="1">
                  <c:v>40.08171890872152</c:v>
                </c:pt>
                <c:pt idx="2">
                  <c:v>39.885196870497694</c:v>
                </c:pt>
                <c:pt idx="3">
                  <c:v>39.683100692643478</c:v>
                </c:pt>
                <c:pt idx="4">
                  <c:v>42.13577992488937</c:v>
                </c:pt>
                <c:pt idx="5">
                  <c:v>41.914226686613951</c:v>
                </c:pt>
                <c:pt idx="6">
                  <c:v>39.562267951654945</c:v>
                </c:pt>
                <c:pt idx="7">
                  <c:v>34.302244770310658</c:v>
                </c:pt>
                <c:pt idx="8">
                  <c:v>28.374111228062642</c:v>
                </c:pt>
                <c:pt idx="9">
                  <c:v>22.035351797209543</c:v>
                </c:pt>
                <c:pt idx="10">
                  <c:v>17.655158436851767</c:v>
                </c:pt>
                <c:pt idx="11">
                  <c:v>12.820161621695657</c:v>
                </c:pt>
              </c:numCache>
            </c:numRef>
          </c:val>
        </c:ser>
        <c:ser>
          <c:idx val="3"/>
          <c:order val="3"/>
          <c:tx>
            <c:strRef>
              <c:f>'T13.6'!$O$188</c:f>
              <c:strCache>
                <c:ptCount val="1"/>
                <c:pt idx="0">
                  <c:v>Over 186 g/km</c:v>
                </c:pt>
              </c:strCache>
            </c:strRef>
          </c:tx>
          <c:spPr>
            <a:solidFill>
              <a:schemeClr val="tx2">
                <a:lumMod val="20000"/>
                <a:lumOff val="80000"/>
              </a:schemeClr>
            </a:solidFill>
            <a:ln>
              <a:solidFill>
                <a:schemeClr val="tx1"/>
              </a:solidFill>
            </a:ln>
          </c:spPr>
          <c:invertIfNegative val="0"/>
          <c:cat>
            <c:numRef>
              <c:f>'T13.6'!$P$184:$AA$184</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'T13.6'!$P$188:$AA$188</c:f>
              <c:numCache>
                <c:formatCode>[&gt;=0.5]#,##0.0;[=0]0.0,;"-"</c:formatCode>
                <c:ptCount val="12"/>
                <c:pt idx="0">
                  <c:v>21.019492003031658</c:v>
                </c:pt>
                <c:pt idx="1">
                  <c:v>24.108892033086633</c:v>
                </c:pt>
                <c:pt idx="2">
                  <c:v>22.348312147794214</c:v>
                </c:pt>
                <c:pt idx="3">
                  <c:v>20.456621423751841</c:v>
                </c:pt>
                <c:pt idx="4">
                  <c:v>19.79061560194323</c:v>
                </c:pt>
                <c:pt idx="5">
                  <c:v>18.942285185072105</c:v>
                </c:pt>
                <c:pt idx="6">
                  <c:v>17.513231692866736</c:v>
                </c:pt>
                <c:pt idx="7">
                  <c:v>13.429819074756178</c:v>
                </c:pt>
                <c:pt idx="8">
                  <c:v>9.0810474083302903</c:v>
                </c:pt>
                <c:pt idx="9">
                  <c:v>8.1434382528336151</c:v>
                </c:pt>
                <c:pt idx="10">
                  <c:v>5.5625759996185113</c:v>
                </c:pt>
                <c:pt idx="11">
                  <c:v>4.2114778797425014</c:v>
                </c:pt>
              </c:numCache>
            </c:numRef>
          </c:val>
        </c:ser>
        <c:ser>
          <c:idx val="4"/>
          <c:order val="4"/>
          <c:tx>
            <c:strRef>
              <c:f>'T13.6'!$O$189</c:f>
              <c:strCache>
                <c:ptCount val="1"/>
                <c:pt idx="0">
                  <c:v>Not known</c:v>
                </c:pt>
              </c:strCache>
            </c:strRef>
          </c:tx>
          <c:spPr>
            <a:solidFill>
              <a:schemeClr val="bg1"/>
            </a:solidFill>
            <a:ln>
              <a:solidFill>
                <a:schemeClr val="tx1"/>
              </a:solidFill>
            </a:ln>
          </c:spPr>
          <c:invertIfNegative val="0"/>
          <c:cat>
            <c:numRef>
              <c:f>'T13.6'!$P$184:$AA$184</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'T13.6'!$P$189:$AA$189</c:f>
              <c:numCache>
                <c:formatCode>[&gt;=0.5]#,##0.0;[=0]0.0,;"-"</c:formatCode>
                <c:ptCount val="12"/>
                <c:pt idx="0">
                  <c:v>25.607303185183746</c:v>
                </c:pt>
                <c:pt idx="1">
                  <c:v>7.7002612102742711</c:v>
                </c:pt>
                <c:pt idx="2">
                  <c:v>1.9887658891543414</c:v>
                </c:pt>
                <c:pt idx="3">
                  <c:v>1.6290203386562991</c:v>
                </c:pt>
                <c:pt idx="4">
                  <c:v>1.031171400867267</c:v>
                </c:pt>
                <c:pt idx="5">
                  <c:v>0.70375232803102017</c:v>
                </c:pt>
                <c:pt idx="6">
                  <c:v>0.71984358954103789</c:v>
                </c:pt>
                <c:pt idx="7">
                  <c:v>0.59478305186832525</c:v>
                </c:pt>
                <c:pt idx="8">
                  <c:v>0.40545185057891009</c:v>
                </c:pt>
                <c:pt idx="9">
                  <c:v>0.36615570362262834</c:v>
                </c:pt>
                <c:pt idx="10">
                  <c:v>0.31174745475787419</c:v>
                </c:pt>
                <c:pt idx="11">
                  <c:v>0.38515271880564306</c:v>
                </c:pt>
              </c:numCache>
            </c:numRef>
          </c:val>
        </c:ser>
        <c:dLbls>
          <c:showLegendKey val="0"/>
          <c:showVal val="0"/>
          <c:showCatName val="0"/>
          <c:showSerName val="0"/>
          <c:showPercent val="0"/>
          <c:showBubbleSize val="0"/>
        </c:dLbls>
        <c:gapWidth val="70"/>
        <c:overlap val="100"/>
        <c:axId val="2738816"/>
        <c:axId val="290001280"/>
      </c:barChart>
      <c:catAx>
        <c:axId val="2738816"/>
        <c:scaling>
          <c:orientation val="minMax"/>
        </c:scaling>
        <c:delete val="0"/>
        <c:axPos val="l"/>
        <c:numFmt formatCode="General" sourceLinked="1"/>
        <c:majorTickMark val="out"/>
        <c:minorTickMark val="none"/>
        <c:tickLblPos val="nextTo"/>
        <c:crossAx val="290001280"/>
        <c:crosses val="autoZero"/>
        <c:auto val="1"/>
        <c:lblAlgn val="ctr"/>
        <c:lblOffset val="100"/>
        <c:noMultiLvlLbl val="0"/>
      </c:catAx>
      <c:valAx>
        <c:axId val="290001280"/>
        <c:scaling>
          <c:orientation val="minMax"/>
        </c:scaling>
        <c:delete val="0"/>
        <c:axPos val="b"/>
        <c:majorGridlines/>
        <c:numFmt formatCode="0%" sourceLinked="1"/>
        <c:majorTickMark val="out"/>
        <c:minorTickMark val="none"/>
        <c:tickLblPos val="nextTo"/>
        <c:crossAx val="2738816"/>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495300</xdr:colOff>
      <xdr:row>2</xdr:row>
      <xdr:rowOff>104775</xdr:rowOff>
    </xdr:from>
    <xdr:to>
      <xdr:col>13</xdr:col>
      <xdr:colOff>19050</xdr:colOff>
      <xdr:row>22</xdr:row>
      <xdr:rowOff>85725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457200</xdr:colOff>
      <xdr:row>23</xdr:row>
      <xdr:rowOff>9525</xdr:rowOff>
    </xdr:from>
    <xdr:to>
      <xdr:col>12</xdr:col>
      <xdr:colOff>247650</xdr:colOff>
      <xdr:row>41</xdr:row>
      <xdr:rowOff>95250</xdr:rowOff>
    </xdr:to>
    <xdr:graphicFrame macro="">
      <xdr:nvGraphicFramePr>
        <xdr:cNvPr id="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40</xdr:row>
      <xdr:rowOff>0</xdr:rowOff>
    </xdr:from>
    <xdr:to>
      <xdr:col>13</xdr:col>
      <xdr:colOff>76200</xdr:colOff>
      <xdr:row>40</xdr:row>
      <xdr:rowOff>0</xdr:rowOff>
    </xdr:to>
    <xdr:graphicFrame macro="">
      <xdr:nvGraphicFramePr>
        <xdr:cNvPr id="4"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266700</xdr:colOff>
      <xdr:row>40</xdr:row>
      <xdr:rowOff>0</xdr:rowOff>
    </xdr:from>
    <xdr:to>
      <xdr:col>11</xdr:col>
      <xdr:colOff>390525</xdr:colOff>
      <xdr:row>40</xdr:row>
      <xdr:rowOff>0</xdr:rowOff>
    </xdr:to>
    <xdr:graphicFrame macro="">
      <xdr:nvGraphicFramePr>
        <xdr:cNvPr id="5"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0</xdr:colOff>
      <xdr:row>40</xdr:row>
      <xdr:rowOff>0</xdr:rowOff>
    </xdr:from>
    <xdr:ext cx="76200" cy="200025"/>
    <xdr:sp macro="" textlink="">
      <xdr:nvSpPr>
        <xdr:cNvPr id="6" name="Text Box 12"/>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0</xdr:col>
      <xdr:colOff>523875</xdr:colOff>
      <xdr:row>42</xdr:row>
      <xdr:rowOff>9525</xdr:rowOff>
    </xdr:from>
    <xdr:to>
      <xdr:col>13</xdr:col>
      <xdr:colOff>9525</xdr:colOff>
      <xdr:row>60</xdr:row>
      <xdr:rowOff>104775</xdr:rowOff>
    </xdr:to>
    <xdr:graphicFrame macro="">
      <xdr:nvGraphicFramePr>
        <xdr:cNvPr id="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514350</xdr:colOff>
      <xdr:row>60</xdr:row>
      <xdr:rowOff>133350</xdr:rowOff>
    </xdr:from>
    <xdr:to>
      <xdr:col>13</xdr:col>
      <xdr:colOff>9525</xdr:colOff>
      <xdr:row>79</xdr:row>
      <xdr:rowOff>47625</xdr:rowOff>
    </xdr:to>
    <xdr:graphicFrame macro="">
      <xdr:nvGraphicFramePr>
        <xdr:cNvPr id="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0.1283</cdr:x>
      <cdr:y>0.37165</cdr:y>
    </cdr:from>
    <cdr:to>
      <cdr:x>0.64922</cdr:x>
      <cdr:y>0.37165</cdr:y>
    </cdr:to>
    <cdr:sp macro="" textlink="">
      <cdr:nvSpPr>
        <cdr:cNvPr id="4097" name="Line 1"/>
        <cdr:cNvSpPr>
          <a:spLocks xmlns:a="http://schemas.openxmlformats.org/drawingml/2006/main" noChangeShapeType="1"/>
        </cdr:cNvSpPr>
      </cdr:nvSpPr>
      <cdr:spPr bwMode="auto">
        <a:xfrm xmlns:a="http://schemas.openxmlformats.org/drawingml/2006/main" flipV="1">
          <a:off x="914832" y="1203227"/>
          <a:ext cx="3701491"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0.76303</cdr:x>
      <cdr:y>0.48558</cdr:y>
    </cdr:from>
    <cdr:to>
      <cdr:x>0.94531</cdr:x>
      <cdr:y>0.55351</cdr:y>
    </cdr:to>
    <cdr:sp macro="" textlink="">
      <cdr:nvSpPr>
        <cdr:cNvPr id="4098" name="Text Box 2"/>
        <cdr:cNvSpPr txBox="1">
          <a:spLocks xmlns:a="http://schemas.openxmlformats.org/drawingml/2006/main" noChangeArrowheads="1"/>
        </cdr:cNvSpPr>
      </cdr:nvSpPr>
      <cdr:spPr bwMode="auto">
        <a:xfrm xmlns:a="http://schemas.openxmlformats.org/drawingml/2006/main">
          <a:off x="5414572" y="1563296"/>
          <a:ext cx="1293482" cy="2186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2860" rIns="0" bIns="0" anchor="t" upright="1">
          <a:spAutoFit/>
        </a:bodyPr>
        <a:lstStyle xmlns:a="http://schemas.openxmlformats.org/drawingml/2006/main"/>
        <a:p xmlns:a="http://schemas.openxmlformats.org/drawingml/2006/main">
          <a:pPr algn="l" rtl="0">
            <a:defRPr sz="1000"/>
          </a:pPr>
          <a:r>
            <a:rPr lang="en-GB" sz="1200" b="0" i="0" u="none" strike="noStrike" baseline="0">
              <a:solidFill>
                <a:srgbClr val="000000"/>
              </a:solidFill>
              <a:latin typeface="Arial"/>
              <a:cs typeface="Arial"/>
            </a:rPr>
            <a:t>---  AQS Objective</a:t>
          </a:r>
          <a:endParaRPr lang="en-GB"/>
        </a:p>
      </cdr:txBody>
    </cdr:sp>
  </cdr:relSizeAnchor>
</c:userShapes>
</file>

<file path=xl/drawings/drawing3.xml><?xml version="1.0" encoding="utf-8"?>
<c:userShapes xmlns:c="http://schemas.openxmlformats.org/drawingml/2006/chart">
  <cdr:relSizeAnchor xmlns:cdr="http://schemas.openxmlformats.org/drawingml/2006/chartDrawing">
    <cdr:from>
      <cdr:x>0.13545</cdr:x>
      <cdr:y>0.24024</cdr:y>
    </cdr:from>
    <cdr:to>
      <cdr:x>0.62703</cdr:x>
      <cdr:y>0.24097</cdr:y>
    </cdr:to>
    <cdr:sp macro="" textlink="">
      <cdr:nvSpPr>
        <cdr:cNvPr id="28673" name="Line 1"/>
        <cdr:cNvSpPr>
          <a:spLocks xmlns:a="http://schemas.openxmlformats.org/drawingml/2006/main" noChangeShapeType="1"/>
        </cdr:cNvSpPr>
      </cdr:nvSpPr>
      <cdr:spPr bwMode="auto">
        <a:xfrm xmlns:a="http://schemas.openxmlformats.org/drawingml/2006/main">
          <a:off x="966900" y="726270"/>
          <a:ext cx="3497678" cy="2186"/>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0.77896</cdr:x>
      <cdr:y>0.569</cdr:y>
    </cdr:from>
    <cdr:to>
      <cdr:x>0.96099</cdr:x>
      <cdr:y>0.64186</cdr:y>
    </cdr:to>
    <cdr:sp macro="" textlink="">
      <cdr:nvSpPr>
        <cdr:cNvPr id="28675" name="Text Box 3"/>
        <cdr:cNvSpPr txBox="1">
          <a:spLocks xmlns:a="http://schemas.openxmlformats.org/drawingml/2006/main" noChangeArrowheads="1"/>
        </cdr:cNvSpPr>
      </cdr:nvSpPr>
      <cdr:spPr bwMode="auto">
        <a:xfrm xmlns:a="http://schemas.openxmlformats.org/drawingml/2006/main">
          <a:off x="5545646" y="1715794"/>
          <a:ext cx="1295176" cy="2193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2860" rIns="0" bIns="0" anchor="t" upright="1">
          <a:spAutoFit/>
        </a:bodyPr>
        <a:lstStyle xmlns:a="http://schemas.openxmlformats.org/drawingml/2006/main"/>
        <a:p xmlns:a="http://schemas.openxmlformats.org/drawingml/2006/main">
          <a:pPr algn="l" rtl="0">
            <a:defRPr sz="1000"/>
          </a:pPr>
          <a:r>
            <a:rPr lang="en-GB" sz="1200" b="0" i="0" u="none" strike="noStrike" baseline="0">
              <a:solidFill>
                <a:srgbClr val="000000"/>
              </a:solidFill>
              <a:latin typeface="Arial"/>
              <a:cs typeface="Arial"/>
            </a:rPr>
            <a:t>---  AQS Objective</a:t>
          </a:r>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0.11674</cdr:x>
      <cdr:y>0.3925</cdr:y>
    </cdr:from>
    <cdr:to>
      <cdr:x>0.63417</cdr:x>
      <cdr:y>0.3925</cdr:y>
    </cdr:to>
    <cdr:sp macro="" textlink="">
      <cdr:nvSpPr>
        <cdr:cNvPr id="46081" name="Line 1"/>
        <cdr:cNvSpPr>
          <a:spLocks xmlns:a="http://schemas.openxmlformats.org/drawingml/2006/main" noChangeShapeType="1"/>
        </cdr:cNvSpPr>
      </cdr:nvSpPr>
      <cdr:spPr bwMode="auto">
        <a:xfrm xmlns:a="http://schemas.openxmlformats.org/drawingml/2006/main" flipV="1">
          <a:off x="828211" y="1188304"/>
          <a:ext cx="3656972"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0.76054</cdr:x>
      <cdr:y>0.70852</cdr:y>
    </cdr:from>
    <cdr:to>
      <cdr:x>0.94379</cdr:x>
      <cdr:y>0.78115</cdr:y>
    </cdr:to>
    <cdr:sp macro="" textlink="">
      <cdr:nvSpPr>
        <cdr:cNvPr id="46082" name="Text Box 2"/>
        <cdr:cNvSpPr txBox="1">
          <a:spLocks xmlns:a="http://schemas.openxmlformats.org/drawingml/2006/main" noChangeArrowheads="1"/>
        </cdr:cNvSpPr>
      </cdr:nvSpPr>
      <cdr:spPr bwMode="auto">
        <a:xfrm xmlns:a="http://schemas.openxmlformats.org/drawingml/2006/main">
          <a:off x="5367904" y="2132567"/>
          <a:ext cx="1293383" cy="218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2860" rIns="0" bIns="0" anchor="t" upright="1">
          <a:spAutoFit/>
        </a:bodyPr>
        <a:lstStyle xmlns:a="http://schemas.openxmlformats.org/drawingml/2006/main"/>
        <a:p xmlns:a="http://schemas.openxmlformats.org/drawingml/2006/main">
          <a:pPr algn="l" rtl="0">
            <a:defRPr sz="1000"/>
          </a:pPr>
          <a:r>
            <a:rPr lang="en-GB" sz="1200" b="0" i="0" u="none" strike="noStrike" baseline="0">
              <a:solidFill>
                <a:srgbClr val="000000"/>
              </a:solidFill>
              <a:latin typeface="Arial"/>
              <a:cs typeface="Arial"/>
            </a:rPr>
            <a:t>---  AQS Objective</a:t>
          </a:r>
          <a:endParaRPr lang="en-GB"/>
        </a:p>
      </cdr:txBody>
    </cdr:sp>
  </cdr:relSizeAnchor>
</c:userShapes>
</file>

<file path=xl/drawings/drawing5.xml><?xml version="1.0" encoding="utf-8"?>
<c:userShapes xmlns:c="http://schemas.openxmlformats.org/drawingml/2006/chart">
  <cdr:relSizeAnchor xmlns:cdr="http://schemas.openxmlformats.org/drawingml/2006/chartDrawing">
    <cdr:from>
      <cdr:x>0.10908</cdr:x>
      <cdr:y>0.72899</cdr:y>
    </cdr:from>
    <cdr:to>
      <cdr:x>0.6285</cdr:x>
      <cdr:y>0.73069</cdr:y>
    </cdr:to>
    <cdr:sp macro="" textlink="">
      <cdr:nvSpPr>
        <cdr:cNvPr id="59393" name="Line 1"/>
        <cdr:cNvSpPr>
          <a:spLocks xmlns:a="http://schemas.openxmlformats.org/drawingml/2006/main" noChangeShapeType="1"/>
        </cdr:cNvSpPr>
      </cdr:nvSpPr>
      <cdr:spPr bwMode="auto">
        <a:xfrm xmlns:a="http://schemas.openxmlformats.org/drawingml/2006/main">
          <a:off x="775164" y="2190425"/>
          <a:ext cx="3675931" cy="5084"/>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0.76088</cdr:x>
      <cdr:y>0.81237</cdr:y>
    </cdr:from>
    <cdr:to>
      <cdr:x>0.94389</cdr:x>
      <cdr:y>0.88547</cdr:y>
    </cdr:to>
    <cdr:sp macro="" textlink="">
      <cdr:nvSpPr>
        <cdr:cNvPr id="59395" name="Text Box 3"/>
        <cdr:cNvSpPr txBox="1">
          <a:spLocks xmlns:a="http://schemas.openxmlformats.org/drawingml/2006/main" noChangeArrowheads="1"/>
        </cdr:cNvSpPr>
      </cdr:nvSpPr>
      <cdr:spPr bwMode="auto">
        <a:xfrm xmlns:a="http://schemas.openxmlformats.org/drawingml/2006/main">
          <a:off x="5377541" y="2429671"/>
          <a:ext cx="1293433" cy="21863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2860" rIns="0" bIns="0" anchor="t" upright="1">
          <a:spAutoFit/>
        </a:bodyPr>
        <a:lstStyle xmlns:a="http://schemas.openxmlformats.org/drawingml/2006/main"/>
        <a:p xmlns:a="http://schemas.openxmlformats.org/drawingml/2006/main">
          <a:pPr algn="l" rtl="0">
            <a:defRPr sz="1000"/>
          </a:pPr>
          <a:r>
            <a:rPr lang="en-GB" sz="1200" b="0" i="0" u="none" strike="noStrike" baseline="0">
              <a:solidFill>
                <a:srgbClr val="000000"/>
              </a:solidFill>
              <a:latin typeface="Arial"/>
              <a:cs typeface="Arial"/>
            </a:rPr>
            <a:t>---  AQS Objective</a:t>
          </a:r>
          <a:endParaRPr lang="en-GB"/>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156881</xdr:colOff>
      <xdr:row>0</xdr:row>
      <xdr:rowOff>98771</xdr:rowOff>
    </xdr:from>
    <xdr:to>
      <xdr:col>9</xdr:col>
      <xdr:colOff>112059</xdr:colOff>
      <xdr:row>28</xdr:row>
      <xdr:rowOff>56029</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1229590</xdr:colOff>
      <xdr:row>39</xdr:row>
      <xdr:rowOff>56030</xdr:rowOff>
    </xdr:from>
    <xdr:to>
      <xdr:col>11</xdr:col>
      <xdr:colOff>155863</xdr:colOff>
      <xdr:row>181</xdr:row>
      <xdr:rowOff>111447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173182</xdr:colOff>
      <xdr:row>182</xdr:row>
      <xdr:rowOff>121227</xdr:rowOff>
    </xdr:from>
    <xdr:to>
      <xdr:col>12</xdr:col>
      <xdr:colOff>571500</xdr:colOff>
      <xdr:row>205</xdr:row>
      <xdr:rowOff>142009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54428</xdr:colOff>
      <xdr:row>63</xdr:row>
      <xdr:rowOff>54429</xdr:rowOff>
    </xdr:from>
    <xdr:to>
      <xdr:col>10</xdr:col>
      <xdr:colOff>721179</xdr:colOff>
      <xdr:row>88</xdr:row>
      <xdr:rowOff>95251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gov.uk/transport-statistics-notes-and-guidance-vehicle-licensing" TargetMode="External"/><Relationship Id="rId2" Type="http://schemas.openxmlformats.org/officeDocument/2006/relationships/hyperlink" Target="https://www.gov.uk/transport-statistics-notes-and-guidance-vehicle-licensing" TargetMode="External"/><Relationship Id="rId1" Type="http://schemas.openxmlformats.org/officeDocument/2006/relationships/hyperlink" Target="https://www.gov.uk/government/organisations/department-for-transport/series/vehicle-licensing-statistics" TargetMode="External"/><Relationship Id="rId5" Type="http://schemas.openxmlformats.org/officeDocument/2006/relationships/drawing" Target="../drawings/drawing8.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0"/>
  <sheetViews>
    <sheetView zoomScaleNormal="100" workbookViewId="0"/>
  </sheetViews>
  <sheetFormatPr defaultRowHeight="12.75" x14ac:dyDescent="0.2"/>
  <cols>
    <col min="13" max="13" width="3.85546875" customWidth="1"/>
  </cols>
  <sheetData>
    <row r="1" spans="1:21" s="1" customFormat="1" ht="15.75" x14ac:dyDescent="0.25">
      <c r="A1" s="4" t="s">
        <v>241</v>
      </c>
      <c r="B1" s="2"/>
    </row>
    <row r="2" spans="1:21" s="1" customFormat="1" ht="14.25" customHeight="1" x14ac:dyDescent="0.25">
      <c r="A2" s="3" t="s">
        <v>0</v>
      </c>
      <c r="B2" s="2"/>
    </row>
    <row r="11" spans="1:21" x14ac:dyDescent="0.2">
      <c r="P11" s="227"/>
      <c r="Q11" s="227"/>
      <c r="R11" s="227"/>
      <c r="S11" s="227"/>
      <c r="T11" s="227"/>
      <c r="U11" s="227"/>
    </row>
    <row r="12" spans="1:21" x14ac:dyDescent="0.2">
      <c r="P12" s="227"/>
      <c r="Q12" s="227"/>
      <c r="R12" s="227"/>
      <c r="S12" s="227"/>
      <c r="T12" s="227"/>
    </row>
    <row r="30" spans="16:20" x14ac:dyDescent="0.2">
      <c r="P30" s="5"/>
      <c r="Q30" s="5"/>
      <c r="R30" s="5"/>
      <c r="S30" s="5"/>
      <c r="T30" s="5"/>
    </row>
    <row r="31" spans="16:20" x14ac:dyDescent="0.2">
      <c r="P31" s="5"/>
      <c r="Q31" s="5"/>
      <c r="R31" s="5"/>
      <c r="S31" s="5"/>
      <c r="T31" s="5"/>
    </row>
    <row r="70" spans="15:20" x14ac:dyDescent="0.2">
      <c r="O70" s="5"/>
      <c r="P70" s="5"/>
      <c r="Q70" s="5"/>
      <c r="R70" s="5"/>
      <c r="S70" s="5"/>
      <c r="T70" s="5"/>
    </row>
  </sheetData>
  <pageMargins left="0.74803149606299213" right="0.74803149606299213" top="0.98425196850393704" bottom="0.9055118110236221" header="0.51181102362204722" footer="0.51181102362204722"/>
  <pageSetup paperSize="9" scale="71" orientation="portrait" r:id="rId1"/>
  <headerFooter alignWithMargins="0">
    <oddHeader>&amp;R&amp;"Arial,Bold"&amp;16ENVIRONMENT AND EMISSIONS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
  <sheetViews>
    <sheetView tabSelected="1" zoomScale="75" zoomScaleNormal="75" workbookViewId="0"/>
  </sheetViews>
  <sheetFormatPr defaultRowHeight="12.75" x14ac:dyDescent="0.2"/>
  <cols>
    <col min="1" max="1" width="31.140625" style="5" customWidth="1"/>
    <col min="2" max="6" width="7.28515625" style="5" hidden="1" customWidth="1"/>
    <col min="7" max="8" width="7.7109375" style="5" hidden="1" customWidth="1"/>
    <col min="9" max="16" width="7.7109375" style="5" customWidth="1"/>
    <col min="17" max="17" width="7.7109375" style="6" customWidth="1"/>
    <col min="18" max="18" width="7.7109375" style="5" customWidth="1"/>
    <col min="19" max="16384" width="9.140625" style="5"/>
  </cols>
  <sheetData>
    <row r="1" spans="1:19" s="24" customFormat="1" ht="18.75" x14ac:dyDescent="0.25">
      <c r="A1" s="65" t="s">
        <v>90</v>
      </c>
      <c r="B1" s="65"/>
      <c r="C1" s="65"/>
      <c r="D1" s="65"/>
      <c r="E1" s="65"/>
      <c r="F1" s="65"/>
      <c r="Q1" s="23"/>
    </row>
    <row r="2" spans="1:19" ht="12" customHeight="1" x14ac:dyDescent="0.25">
      <c r="A2" s="64"/>
      <c r="B2" s="64"/>
      <c r="C2" s="64"/>
      <c r="D2" s="64"/>
      <c r="E2" s="64"/>
      <c r="F2" s="64"/>
      <c r="G2" s="15"/>
      <c r="H2" s="15"/>
      <c r="I2" s="15"/>
      <c r="J2" s="15"/>
      <c r="K2" s="15"/>
      <c r="L2" s="15"/>
      <c r="M2" s="15"/>
      <c r="N2" s="15"/>
      <c r="O2" s="15"/>
      <c r="P2" s="63"/>
      <c r="Q2" s="5"/>
      <c r="R2" s="62"/>
    </row>
    <row r="3" spans="1:19" ht="15.75" x14ac:dyDescent="0.25">
      <c r="A3" s="61" t="s">
        <v>29</v>
      </c>
      <c r="B3" s="61"/>
      <c r="C3" s="61"/>
      <c r="D3" s="61"/>
      <c r="E3" s="61"/>
      <c r="F3" s="61"/>
      <c r="G3" s="61"/>
      <c r="H3" s="61"/>
      <c r="I3" s="61"/>
      <c r="J3" s="61"/>
      <c r="K3" s="61"/>
      <c r="L3" s="61"/>
      <c r="M3" s="61"/>
      <c r="N3" s="61"/>
      <c r="O3" s="61"/>
      <c r="P3" s="60"/>
      <c r="Q3" s="60"/>
      <c r="S3" s="60"/>
    </row>
    <row r="4" spans="1:19" s="49" customFormat="1" ht="18.75" x14ac:dyDescent="0.25">
      <c r="A4" s="59" t="s">
        <v>28</v>
      </c>
      <c r="B4" s="59">
        <v>1995</v>
      </c>
      <c r="C4" s="59">
        <v>1996</v>
      </c>
      <c r="D4" s="59">
        <v>1997</v>
      </c>
      <c r="E4" s="59">
        <v>1998</v>
      </c>
      <c r="F4" s="59">
        <v>1999</v>
      </c>
      <c r="G4" s="59">
        <v>2000</v>
      </c>
      <c r="H4" s="59">
        <v>2001</v>
      </c>
      <c r="I4" s="59">
        <v>2002</v>
      </c>
      <c r="J4" s="58">
        <v>2003</v>
      </c>
      <c r="K4" s="57">
        <v>2004</v>
      </c>
      <c r="L4" s="57">
        <v>2005</v>
      </c>
      <c r="M4" s="57">
        <v>2006</v>
      </c>
      <c r="N4" s="57">
        <v>2007</v>
      </c>
      <c r="O4" s="57">
        <v>2008</v>
      </c>
      <c r="P4" s="57">
        <v>2009</v>
      </c>
      <c r="Q4" s="57">
        <v>2010</v>
      </c>
      <c r="R4" s="57">
        <v>2011</v>
      </c>
      <c r="S4" s="57">
        <v>2012</v>
      </c>
    </row>
    <row r="5" spans="1:19" s="49" customFormat="1" ht="8.25" customHeight="1" x14ac:dyDescent="0.25">
      <c r="A5" s="56"/>
      <c r="B5" s="56"/>
      <c r="C5" s="56"/>
      <c r="D5" s="56"/>
      <c r="E5" s="56"/>
      <c r="F5" s="56"/>
      <c r="M5" s="55"/>
    </row>
    <row r="6" spans="1:19" s="49" customFormat="1" ht="18" hidden="1" customHeight="1" x14ac:dyDescent="0.25">
      <c r="A6" s="31" t="s">
        <v>297</v>
      </c>
      <c r="B6" s="31"/>
      <c r="C6" s="31"/>
      <c r="D6" s="31"/>
      <c r="E6" s="31"/>
      <c r="F6" s="31"/>
      <c r="J6" s="30"/>
      <c r="K6" s="30"/>
      <c r="L6" s="30"/>
      <c r="N6" s="30"/>
      <c r="O6" s="30"/>
      <c r="P6" s="30"/>
      <c r="Q6" s="30"/>
      <c r="R6" s="30"/>
      <c r="S6" s="30" t="s">
        <v>11</v>
      </c>
    </row>
    <row r="7" spans="1:19" s="49" customFormat="1" ht="18" hidden="1" customHeight="1" x14ac:dyDescent="0.25">
      <c r="A7" s="26" t="s">
        <v>27</v>
      </c>
      <c r="B7" s="54">
        <v>2.2999999999999998</v>
      </c>
      <c r="C7" s="54">
        <v>2.6</v>
      </c>
      <c r="D7" s="24">
        <v>2.2999999999999998</v>
      </c>
      <c r="E7" s="54">
        <v>2</v>
      </c>
      <c r="F7" s="47">
        <v>2</v>
      </c>
      <c r="G7" s="24">
        <v>1.7</v>
      </c>
      <c r="H7" s="29">
        <v>0.4</v>
      </c>
      <c r="I7" s="29" t="s">
        <v>4</v>
      </c>
      <c r="J7" s="29" t="s">
        <v>4</v>
      </c>
      <c r="K7" s="29" t="s">
        <v>4</v>
      </c>
      <c r="L7" s="29" t="s">
        <v>4</v>
      </c>
      <c r="M7" s="29" t="s">
        <v>4</v>
      </c>
      <c r="N7" s="29" t="s">
        <v>4</v>
      </c>
      <c r="O7" s="29" t="s">
        <v>4</v>
      </c>
      <c r="P7" s="29" t="s">
        <v>4</v>
      </c>
      <c r="Q7" s="29" t="s">
        <v>4</v>
      </c>
      <c r="R7" s="29" t="s">
        <v>4</v>
      </c>
      <c r="S7" s="29" t="s">
        <v>4</v>
      </c>
    </row>
    <row r="8" spans="1:19" s="13" customFormat="1" ht="7.5" hidden="1" customHeight="1" x14ac:dyDescent="0.2">
      <c r="A8" s="26"/>
      <c r="B8" s="11"/>
      <c r="C8" s="11"/>
      <c r="D8" s="11"/>
      <c r="M8" s="53"/>
      <c r="N8" s="13" t="s">
        <v>26</v>
      </c>
      <c r="O8" s="13" t="s">
        <v>26</v>
      </c>
      <c r="P8" s="13" t="s">
        <v>26</v>
      </c>
      <c r="Q8" s="13" t="s">
        <v>26</v>
      </c>
    </row>
    <row r="9" spans="1:19" s="49" customFormat="1" ht="18" customHeight="1" x14ac:dyDescent="0.25">
      <c r="A9" s="52" t="s">
        <v>292</v>
      </c>
      <c r="C9" s="51"/>
      <c r="D9" s="51"/>
      <c r="E9" s="51"/>
      <c r="G9" s="51"/>
      <c r="I9" s="51"/>
      <c r="J9" s="50"/>
      <c r="K9" s="50"/>
      <c r="L9" s="50"/>
      <c r="N9" s="50"/>
      <c r="O9" s="50"/>
      <c r="P9" s="50"/>
      <c r="Q9" s="50"/>
      <c r="R9" s="50"/>
      <c r="S9" s="50" t="s">
        <v>25</v>
      </c>
    </row>
    <row r="10" spans="1:19" ht="18" customHeight="1" x14ac:dyDescent="0.2">
      <c r="A10" s="26" t="s">
        <v>15</v>
      </c>
      <c r="B10" s="48">
        <v>3.7</v>
      </c>
      <c r="C10" s="48">
        <v>4.3</v>
      </c>
      <c r="D10" s="48">
        <v>2.9</v>
      </c>
      <c r="E10" s="48">
        <v>3.5</v>
      </c>
      <c r="F10" s="48">
        <v>1.8</v>
      </c>
      <c r="G10" s="24">
        <v>2.5</v>
      </c>
      <c r="H10" s="24">
        <v>5.5</v>
      </c>
      <c r="I10" s="24">
        <v>2.1</v>
      </c>
      <c r="J10" s="24" t="s">
        <v>7</v>
      </c>
      <c r="K10" s="23" t="s">
        <v>4</v>
      </c>
      <c r="L10" s="23" t="s">
        <v>4</v>
      </c>
      <c r="M10" s="23" t="s">
        <v>4</v>
      </c>
      <c r="N10" s="23" t="s">
        <v>4</v>
      </c>
      <c r="O10" s="23" t="s">
        <v>4</v>
      </c>
      <c r="P10" s="23" t="s">
        <v>4</v>
      </c>
      <c r="Q10" s="23" t="s">
        <v>4</v>
      </c>
      <c r="R10" s="23" t="s">
        <v>4</v>
      </c>
      <c r="S10" s="23" t="s">
        <v>4</v>
      </c>
    </row>
    <row r="11" spans="1:19" ht="18" customHeight="1" x14ac:dyDescent="0.2">
      <c r="A11" s="26" t="s">
        <v>9</v>
      </c>
      <c r="B11" s="25" t="s">
        <v>4</v>
      </c>
      <c r="C11" s="25" t="s">
        <v>4</v>
      </c>
      <c r="D11" s="25" t="s">
        <v>4</v>
      </c>
      <c r="E11" s="25" t="s">
        <v>4</v>
      </c>
      <c r="F11" s="25" t="s">
        <v>4</v>
      </c>
      <c r="G11" s="25" t="s">
        <v>4</v>
      </c>
      <c r="H11" s="25" t="s">
        <v>4</v>
      </c>
      <c r="I11" s="25" t="s">
        <v>4</v>
      </c>
      <c r="J11" s="25" t="s">
        <v>7</v>
      </c>
      <c r="K11" s="23">
        <v>1.3</v>
      </c>
      <c r="L11" s="23">
        <v>1.7</v>
      </c>
      <c r="M11" s="23">
        <v>1.3</v>
      </c>
      <c r="N11" s="23">
        <v>1.2</v>
      </c>
      <c r="O11" s="23">
        <v>1.5</v>
      </c>
      <c r="P11" s="23">
        <v>3.2</v>
      </c>
      <c r="Q11" s="23">
        <v>0.8</v>
      </c>
      <c r="R11" s="23">
        <v>0.8</v>
      </c>
      <c r="S11" s="23">
        <v>0.9</v>
      </c>
    </row>
    <row r="12" spans="1:19" ht="18" customHeight="1" x14ac:dyDescent="0.2">
      <c r="A12" s="26" t="s">
        <v>8</v>
      </c>
      <c r="B12" s="48">
        <v>5.5</v>
      </c>
      <c r="C12" s="48">
        <v>4.4000000000000004</v>
      </c>
      <c r="D12" s="48">
        <v>7.9</v>
      </c>
      <c r="E12" s="48">
        <v>3.5</v>
      </c>
      <c r="F12" s="48">
        <v>4.0999999999999996</v>
      </c>
      <c r="G12" s="47">
        <v>4.2</v>
      </c>
      <c r="H12" s="24">
        <v>8.6</v>
      </c>
      <c r="I12" s="24">
        <v>4.8</v>
      </c>
      <c r="J12" s="24">
        <v>2.4</v>
      </c>
      <c r="K12" s="48">
        <v>3</v>
      </c>
      <c r="L12" s="47">
        <v>2.2999999999999998</v>
      </c>
      <c r="M12" s="47">
        <v>2</v>
      </c>
      <c r="N12" s="47">
        <v>1.2</v>
      </c>
      <c r="O12" s="47">
        <v>2.8</v>
      </c>
      <c r="P12" s="47">
        <v>1.9</v>
      </c>
      <c r="Q12" s="47">
        <v>2.4</v>
      </c>
      <c r="R12" s="23">
        <v>1.1000000000000001</v>
      </c>
      <c r="S12" s="23">
        <v>0.9</v>
      </c>
    </row>
    <row r="13" spans="1:19" ht="8.25" customHeight="1" x14ac:dyDescent="0.2">
      <c r="A13" s="46"/>
      <c r="I13" s="24"/>
      <c r="J13" s="24"/>
      <c r="K13" s="24"/>
      <c r="L13" s="24"/>
      <c r="M13" s="23"/>
      <c r="Q13" s="5"/>
    </row>
    <row r="14" spans="1:19" ht="18" customHeight="1" x14ac:dyDescent="0.2">
      <c r="A14" s="45" t="s">
        <v>293</v>
      </c>
      <c r="I14" s="24"/>
      <c r="J14" s="30"/>
      <c r="K14" s="30"/>
      <c r="L14" s="30"/>
      <c r="N14" s="30"/>
      <c r="O14" s="30"/>
      <c r="P14" s="30"/>
      <c r="Q14" s="30"/>
      <c r="R14" s="30"/>
      <c r="S14" s="30" t="s">
        <v>24</v>
      </c>
    </row>
    <row r="15" spans="1:19" ht="18" customHeight="1" x14ac:dyDescent="0.2">
      <c r="A15" s="26" t="s">
        <v>13</v>
      </c>
      <c r="B15" s="24">
        <v>5</v>
      </c>
      <c r="C15" s="24">
        <v>10</v>
      </c>
      <c r="D15" s="24">
        <v>10</v>
      </c>
      <c r="E15" s="24">
        <v>8</v>
      </c>
      <c r="F15" s="24">
        <v>7</v>
      </c>
      <c r="G15" s="24">
        <v>3</v>
      </c>
      <c r="H15" s="29">
        <v>2</v>
      </c>
      <c r="I15" s="29">
        <v>3</v>
      </c>
      <c r="J15" s="29">
        <v>3</v>
      </c>
      <c r="K15" s="29">
        <v>2</v>
      </c>
      <c r="L15" s="24">
        <v>3</v>
      </c>
      <c r="M15" s="23" t="s">
        <v>4</v>
      </c>
      <c r="N15" s="23" t="s">
        <v>4</v>
      </c>
      <c r="O15" s="23" t="s">
        <v>4</v>
      </c>
      <c r="P15" s="23" t="s">
        <v>4</v>
      </c>
      <c r="Q15" s="23" t="s">
        <v>4</v>
      </c>
      <c r="R15" s="23" t="s">
        <v>4</v>
      </c>
      <c r="S15" s="23" t="s">
        <v>4</v>
      </c>
    </row>
    <row r="16" spans="1:19" ht="18" customHeight="1" x14ac:dyDescent="0.2">
      <c r="A16" s="26" t="s">
        <v>23</v>
      </c>
      <c r="B16" s="24">
        <v>51</v>
      </c>
      <c r="C16" s="24">
        <v>52</v>
      </c>
      <c r="D16" s="24">
        <v>44</v>
      </c>
      <c r="E16" s="24">
        <v>29</v>
      </c>
      <c r="F16" s="24">
        <v>20</v>
      </c>
      <c r="G16" s="24">
        <v>17</v>
      </c>
      <c r="H16" s="29">
        <v>25</v>
      </c>
      <c r="I16" s="29">
        <v>15</v>
      </c>
      <c r="J16" s="44">
        <v>14</v>
      </c>
      <c r="K16" s="29">
        <v>14</v>
      </c>
      <c r="L16" s="24">
        <v>13</v>
      </c>
      <c r="M16" s="23" t="s">
        <v>4</v>
      </c>
      <c r="N16" s="23" t="s">
        <v>4</v>
      </c>
      <c r="O16" s="23" t="s">
        <v>4</v>
      </c>
      <c r="P16" s="23" t="s">
        <v>4</v>
      </c>
      <c r="Q16" s="23" t="s">
        <v>4</v>
      </c>
      <c r="R16" s="23" t="s">
        <v>4</v>
      </c>
      <c r="S16" s="23" t="s">
        <v>4</v>
      </c>
    </row>
    <row r="17" spans="1:19" ht="18" customHeight="1" x14ac:dyDescent="0.2">
      <c r="A17" s="26" t="s">
        <v>22</v>
      </c>
      <c r="B17" s="24">
        <v>50</v>
      </c>
      <c r="C17" s="24">
        <v>30</v>
      </c>
      <c r="D17" s="24">
        <v>45</v>
      </c>
      <c r="E17" s="24">
        <v>18</v>
      </c>
      <c r="F17" s="24">
        <v>16</v>
      </c>
      <c r="G17" s="24">
        <v>9</v>
      </c>
      <c r="H17" s="29">
        <v>16</v>
      </c>
      <c r="I17" s="29">
        <v>12</v>
      </c>
      <c r="J17" s="29">
        <v>10</v>
      </c>
      <c r="K17" s="29">
        <v>8</v>
      </c>
      <c r="L17" s="24">
        <v>7</v>
      </c>
      <c r="M17" s="23" t="s">
        <v>4</v>
      </c>
      <c r="N17" s="23" t="s">
        <v>4</v>
      </c>
      <c r="O17" s="23" t="s">
        <v>4</v>
      </c>
      <c r="P17" s="23" t="s">
        <v>4</v>
      </c>
      <c r="Q17" s="23" t="s">
        <v>4</v>
      </c>
      <c r="R17" s="23" t="s">
        <v>4</v>
      </c>
      <c r="S17" s="23" t="s">
        <v>4</v>
      </c>
    </row>
    <row r="18" spans="1:19" ht="8.25" customHeight="1" x14ac:dyDescent="0.2">
      <c r="A18" s="43"/>
      <c r="I18" s="24"/>
      <c r="J18" s="24"/>
      <c r="K18" s="24"/>
      <c r="L18" s="24"/>
      <c r="M18" s="23"/>
      <c r="Q18" s="5"/>
    </row>
    <row r="19" spans="1:19" ht="18" customHeight="1" x14ac:dyDescent="0.2">
      <c r="A19" s="42" t="s">
        <v>294</v>
      </c>
      <c r="D19" s="10"/>
      <c r="E19" s="11"/>
      <c r="G19" s="11"/>
      <c r="I19" s="24"/>
      <c r="J19" s="30"/>
      <c r="K19" s="30"/>
      <c r="L19" s="30"/>
      <c r="N19" s="30"/>
      <c r="O19" s="30"/>
      <c r="P19" s="30"/>
      <c r="Q19" s="30"/>
      <c r="R19" s="30"/>
      <c r="S19" s="30" t="s">
        <v>11</v>
      </c>
    </row>
    <row r="20" spans="1:19" ht="18" customHeight="1" x14ac:dyDescent="0.2">
      <c r="A20" s="26" t="s">
        <v>15</v>
      </c>
      <c r="B20" s="34">
        <v>50</v>
      </c>
      <c r="C20" s="34">
        <v>47</v>
      </c>
      <c r="D20" s="34">
        <v>49</v>
      </c>
      <c r="E20" s="41">
        <v>47</v>
      </c>
      <c r="F20" s="40">
        <v>42</v>
      </c>
      <c r="G20" s="24">
        <v>45</v>
      </c>
      <c r="H20" s="24">
        <v>43</v>
      </c>
      <c r="I20" s="24">
        <v>48</v>
      </c>
      <c r="J20" s="23" t="s">
        <v>7</v>
      </c>
      <c r="K20" s="23" t="s">
        <v>4</v>
      </c>
      <c r="L20" s="23" t="s">
        <v>4</v>
      </c>
      <c r="M20" s="23" t="s">
        <v>4</v>
      </c>
      <c r="N20" s="23" t="s">
        <v>4</v>
      </c>
      <c r="O20" s="23" t="s">
        <v>4</v>
      </c>
      <c r="P20" s="23" t="s">
        <v>4</v>
      </c>
      <c r="Q20" s="23" t="s">
        <v>4</v>
      </c>
      <c r="R20" s="23" t="s">
        <v>4</v>
      </c>
    </row>
    <row r="21" spans="1:19" ht="18" customHeight="1" x14ac:dyDescent="0.2">
      <c r="A21" s="26" t="s">
        <v>9</v>
      </c>
      <c r="B21" s="25" t="s">
        <v>4</v>
      </c>
      <c r="C21" s="25" t="s">
        <v>4</v>
      </c>
      <c r="D21" s="25" t="s">
        <v>4</v>
      </c>
      <c r="E21" s="25" t="s">
        <v>4</v>
      </c>
      <c r="F21" s="25" t="s">
        <v>4</v>
      </c>
      <c r="G21" s="25" t="s">
        <v>4</v>
      </c>
      <c r="H21" s="25" t="s">
        <v>4</v>
      </c>
      <c r="I21" s="25" t="s">
        <v>4</v>
      </c>
      <c r="J21" s="25" t="s">
        <v>4</v>
      </c>
      <c r="K21" s="23">
        <v>25</v>
      </c>
      <c r="L21" s="23">
        <v>25</v>
      </c>
      <c r="M21" s="23">
        <v>27</v>
      </c>
      <c r="N21" s="23">
        <v>27</v>
      </c>
      <c r="O21" s="23">
        <v>31</v>
      </c>
      <c r="P21" s="23">
        <v>24</v>
      </c>
      <c r="Q21" s="23">
        <v>31</v>
      </c>
      <c r="R21" s="23">
        <v>25</v>
      </c>
      <c r="S21" s="23">
        <v>24</v>
      </c>
    </row>
    <row r="22" spans="1:19" ht="18" customHeight="1" x14ac:dyDescent="0.2">
      <c r="A22" s="26" t="s">
        <v>21</v>
      </c>
      <c r="B22" s="34">
        <v>50</v>
      </c>
      <c r="C22" s="34">
        <v>52</v>
      </c>
      <c r="D22" s="34">
        <v>50</v>
      </c>
      <c r="E22" s="41">
        <v>52</v>
      </c>
      <c r="F22" s="40">
        <v>51</v>
      </c>
      <c r="G22" s="24">
        <v>49</v>
      </c>
      <c r="H22" s="24">
        <v>46</v>
      </c>
      <c r="I22" s="24">
        <v>47</v>
      </c>
      <c r="J22" s="27">
        <v>50</v>
      </c>
      <c r="K22" s="23">
        <v>49</v>
      </c>
      <c r="L22" s="24">
        <v>46</v>
      </c>
      <c r="M22" s="24">
        <v>47</v>
      </c>
      <c r="N22" s="24">
        <v>47</v>
      </c>
      <c r="O22" s="24">
        <v>48</v>
      </c>
      <c r="P22" s="24">
        <v>46</v>
      </c>
      <c r="Q22" s="24">
        <v>49</v>
      </c>
      <c r="R22" s="23">
        <v>50</v>
      </c>
      <c r="S22" s="23" t="s">
        <v>4</v>
      </c>
    </row>
    <row r="23" spans="1:19" ht="18" hidden="1" customHeight="1" x14ac:dyDescent="0.2">
      <c r="A23" s="26" t="s">
        <v>12</v>
      </c>
      <c r="B23" s="38">
        <v>0.9</v>
      </c>
      <c r="C23" s="38">
        <v>1.4</v>
      </c>
      <c r="D23" s="38">
        <v>1</v>
      </c>
      <c r="E23" s="25" t="s">
        <v>4</v>
      </c>
      <c r="F23" s="25" t="s">
        <v>4</v>
      </c>
      <c r="G23" s="25" t="s">
        <v>4</v>
      </c>
      <c r="H23" s="25" t="s">
        <v>4</v>
      </c>
      <c r="I23" s="25" t="s">
        <v>4</v>
      </c>
      <c r="J23" s="25" t="s">
        <v>4</v>
      </c>
      <c r="K23" s="25" t="s">
        <v>4</v>
      </c>
      <c r="L23" s="25" t="s">
        <v>4</v>
      </c>
      <c r="M23" s="25" t="s">
        <v>4</v>
      </c>
      <c r="N23" s="25" t="s">
        <v>4</v>
      </c>
      <c r="O23" s="25" t="s">
        <v>4</v>
      </c>
      <c r="P23" s="25" t="s">
        <v>4</v>
      </c>
      <c r="Q23" s="25" t="s">
        <v>4</v>
      </c>
      <c r="R23" s="23" t="s">
        <v>4</v>
      </c>
      <c r="S23" s="23" t="s">
        <v>4</v>
      </c>
    </row>
    <row r="24" spans="1:19" ht="18" customHeight="1" x14ac:dyDescent="0.2">
      <c r="A24" s="26" t="s">
        <v>6</v>
      </c>
      <c r="B24" s="25" t="s">
        <v>4</v>
      </c>
      <c r="C24" s="25" t="s">
        <v>4</v>
      </c>
      <c r="D24" s="25" t="s">
        <v>4</v>
      </c>
      <c r="E24" s="25" t="s">
        <v>4</v>
      </c>
      <c r="F24" s="25" t="s">
        <v>4</v>
      </c>
      <c r="G24" s="24">
        <v>24</v>
      </c>
      <c r="H24" s="24">
        <v>25</v>
      </c>
      <c r="I24" s="24">
        <v>27</v>
      </c>
      <c r="J24" s="24">
        <v>31</v>
      </c>
      <c r="K24" s="24">
        <v>26</v>
      </c>
      <c r="L24" s="24">
        <v>24</v>
      </c>
      <c r="M24" s="24">
        <v>27</v>
      </c>
      <c r="N24" s="24">
        <v>24</v>
      </c>
      <c r="O24" s="24">
        <v>25</v>
      </c>
      <c r="P24" s="24">
        <v>26</v>
      </c>
      <c r="Q24" s="24">
        <v>22</v>
      </c>
      <c r="R24" s="23">
        <v>23</v>
      </c>
      <c r="S24" s="23">
        <v>21</v>
      </c>
    </row>
    <row r="25" spans="1:19" ht="18" customHeight="1" x14ac:dyDescent="0.2">
      <c r="A25" s="26" t="s">
        <v>20</v>
      </c>
      <c r="B25" s="25" t="s">
        <v>4</v>
      </c>
      <c r="C25" s="25" t="s">
        <v>4</v>
      </c>
      <c r="D25" s="25" t="s">
        <v>4</v>
      </c>
      <c r="E25" s="25" t="s">
        <v>4</v>
      </c>
      <c r="F25" s="25" t="s">
        <v>4</v>
      </c>
      <c r="G25" s="25" t="s">
        <v>4</v>
      </c>
      <c r="H25" s="25">
        <v>38</v>
      </c>
      <c r="I25" s="24">
        <v>38</v>
      </c>
      <c r="J25" s="24">
        <v>38</v>
      </c>
      <c r="K25" s="24">
        <v>37</v>
      </c>
      <c r="L25" s="24">
        <v>36</v>
      </c>
      <c r="M25" s="24">
        <v>37</v>
      </c>
      <c r="N25" s="24">
        <v>38</v>
      </c>
      <c r="O25" s="24">
        <v>37</v>
      </c>
      <c r="P25" s="24">
        <v>35</v>
      </c>
      <c r="Q25" s="24">
        <v>40</v>
      </c>
      <c r="R25" s="23">
        <v>32</v>
      </c>
      <c r="S25" s="23">
        <v>33</v>
      </c>
    </row>
    <row r="26" spans="1:19" ht="18" customHeight="1" x14ac:dyDescent="0.2">
      <c r="A26" s="26" t="s">
        <v>19</v>
      </c>
      <c r="B26" s="25" t="s">
        <v>4</v>
      </c>
      <c r="C26" s="25" t="s">
        <v>4</v>
      </c>
      <c r="D26" s="39">
        <v>44</v>
      </c>
      <c r="E26" s="35">
        <v>44</v>
      </c>
      <c r="F26" s="35">
        <v>38</v>
      </c>
      <c r="G26" s="24">
        <v>36</v>
      </c>
      <c r="H26" s="24">
        <v>34</v>
      </c>
      <c r="I26" s="24">
        <v>32</v>
      </c>
      <c r="J26" s="24" t="s">
        <v>7</v>
      </c>
      <c r="K26" s="24">
        <v>36</v>
      </c>
      <c r="L26" s="24">
        <v>33</v>
      </c>
      <c r="M26" s="24">
        <v>31</v>
      </c>
      <c r="N26" s="24">
        <v>31</v>
      </c>
      <c r="O26" s="24">
        <v>35</v>
      </c>
      <c r="P26" s="24">
        <v>42</v>
      </c>
      <c r="Q26" s="24">
        <v>44</v>
      </c>
      <c r="R26" s="23">
        <v>34</v>
      </c>
      <c r="S26" s="23" t="s">
        <v>7</v>
      </c>
    </row>
    <row r="27" spans="1:19" ht="18" customHeight="1" x14ac:dyDescent="0.2">
      <c r="A27" s="26" t="s">
        <v>18</v>
      </c>
      <c r="B27" s="25" t="s">
        <v>4</v>
      </c>
      <c r="C27" s="25" t="s">
        <v>4</v>
      </c>
      <c r="D27" s="25" t="s">
        <v>4</v>
      </c>
      <c r="E27" s="35">
        <v>71</v>
      </c>
      <c r="F27" s="35">
        <v>69</v>
      </c>
      <c r="G27" s="24">
        <v>72</v>
      </c>
      <c r="H27" s="24">
        <v>71</v>
      </c>
      <c r="I27" s="24">
        <v>74</v>
      </c>
      <c r="J27" s="24">
        <v>75</v>
      </c>
      <c r="K27" s="24">
        <v>68</v>
      </c>
      <c r="L27" s="24">
        <v>62</v>
      </c>
      <c r="M27" s="24">
        <v>68</v>
      </c>
      <c r="N27" s="24">
        <v>70</v>
      </c>
      <c r="O27" s="24">
        <v>82</v>
      </c>
      <c r="P27" s="24">
        <v>78</v>
      </c>
      <c r="Q27" s="24">
        <v>84</v>
      </c>
      <c r="R27" s="23">
        <v>72</v>
      </c>
      <c r="S27" s="23">
        <v>72</v>
      </c>
    </row>
    <row r="28" spans="1:19" ht="18" customHeight="1" x14ac:dyDescent="0.2">
      <c r="A28" s="26" t="s">
        <v>17</v>
      </c>
      <c r="B28" s="25" t="s">
        <v>4</v>
      </c>
      <c r="C28" s="25" t="s">
        <v>4</v>
      </c>
      <c r="D28" s="25" t="s">
        <v>4</v>
      </c>
      <c r="E28" s="25" t="s">
        <v>4</v>
      </c>
      <c r="F28" s="25" t="s">
        <v>4</v>
      </c>
      <c r="G28" s="25" t="s">
        <v>4</v>
      </c>
      <c r="H28" s="24">
        <v>19</v>
      </c>
      <c r="I28" s="24">
        <v>16</v>
      </c>
      <c r="J28" s="24">
        <v>22</v>
      </c>
      <c r="K28" s="24">
        <v>17</v>
      </c>
      <c r="L28" s="24">
        <v>16</v>
      </c>
      <c r="M28" s="24">
        <v>18</v>
      </c>
      <c r="N28" s="24">
        <v>16</v>
      </c>
      <c r="O28" s="24">
        <v>17</v>
      </c>
      <c r="P28" s="24">
        <v>18</v>
      </c>
      <c r="Q28" s="24">
        <v>19</v>
      </c>
      <c r="R28" s="23">
        <v>15</v>
      </c>
      <c r="S28" s="23">
        <v>16</v>
      </c>
    </row>
    <row r="29" spans="1:19" ht="18" customHeight="1" x14ac:dyDescent="0.2">
      <c r="A29" s="26" t="s">
        <v>16</v>
      </c>
      <c r="B29" s="25" t="s">
        <v>4</v>
      </c>
      <c r="C29" s="25" t="s">
        <v>4</v>
      </c>
      <c r="D29" s="25" t="s">
        <v>4</v>
      </c>
      <c r="E29" s="25" t="s">
        <v>4</v>
      </c>
      <c r="F29" s="25" t="s">
        <v>4</v>
      </c>
      <c r="G29" s="25" t="s">
        <v>4</v>
      </c>
      <c r="H29" s="25" t="s">
        <v>4</v>
      </c>
      <c r="I29" s="24">
        <v>22</v>
      </c>
      <c r="J29" s="24">
        <v>23</v>
      </c>
      <c r="K29" s="24">
        <v>23</v>
      </c>
      <c r="L29" s="24">
        <v>21</v>
      </c>
      <c r="M29" s="24">
        <v>21</v>
      </c>
      <c r="N29" s="24">
        <v>22</v>
      </c>
      <c r="O29" s="24">
        <v>21</v>
      </c>
      <c r="P29" s="24">
        <v>21</v>
      </c>
      <c r="Q29" s="24">
        <v>24</v>
      </c>
      <c r="R29" s="23">
        <v>27</v>
      </c>
      <c r="S29" s="23">
        <v>30</v>
      </c>
    </row>
    <row r="30" spans="1:19" ht="6.75" customHeight="1" x14ac:dyDescent="0.2">
      <c r="A30" s="26"/>
      <c r="B30" s="34"/>
      <c r="C30" s="34"/>
      <c r="D30" s="38"/>
      <c r="E30" s="25"/>
      <c r="G30" s="25"/>
      <c r="I30" s="24"/>
      <c r="J30" s="24"/>
      <c r="K30" s="24"/>
      <c r="L30" s="24"/>
      <c r="M30" s="23"/>
      <c r="Q30" s="5"/>
    </row>
    <row r="31" spans="1:19" ht="18" customHeight="1" x14ac:dyDescent="0.2">
      <c r="A31" s="37" t="s">
        <v>295</v>
      </c>
      <c r="B31" s="15"/>
      <c r="C31" s="11"/>
      <c r="D31" s="10"/>
      <c r="E31" s="11"/>
      <c r="G31" s="11"/>
      <c r="I31" s="24"/>
      <c r="J31" s="30"/>
      <c r="K31" s="30"/>
      <c r="L31" s="30"/>
      <c r="N31" s="30"/>
      <c r="O31" s="30"/>
      <c r="P31" s="30"/>
      <c r="Q31" s="30"/>
      <c r="R31" s="30"/>
      <c r="S31" s="30" t="s">
        <v>11</v>
      </c>
    </row>
    <row r="32" spans="1:19" ht="18" customHeight="1" x14ac:dyDescent="0.2">
      <c r="A32" s="26" t="s">
        <v>15</v>
      </c>
      <c r="B32" s="34">
        <v>31</v>
      </c>
      <c r="C32" s="34">
        <v>32</v>
      </c>
      <c r="D32" s="34">
        <v>29</v>
      </c>
      <c r="E32" s="33">
        <v>32</v>
      </c>
      <c r="F32" s="33">
        <v>35</v>
      </c>
      <c r="G32" s="24">
        <v>30</v>
      </c>
      <c r="H32" s="24">
        <v>30</v>
      </c>
      <c r="I32" s="24">
        <v>35</v>
      </c>
      <c r="J32" s="24" t="s">
        <v>7</v>
      </c>
      <c r="K32" s="23" t="s">
        <v>4</v>
      </c>
      <c r="L32" s="23" t="s">
        <v>4</v>
      </c>
      <c r="M32" s="23" t="s">
        <v>4</v>
      </c>
      <c r="N32" s="23" t="s">
        <v>4</v>
      </c>
      <c r="O32" s="23" t="s">
        <v>4</v>
      </c>
      <c r="P32" s="23" t="s">
        <v>4</v>
      </c>
      <c r="Q32" s="23" t="s">
        <v>4</v>
      </c>
      <c r="R32" s="23" t="s">
        <v>4</v>
      </c>
      <c r="S32" s="6" t="s">
        <v>4</v>
      </c>
    </row>
    <row r="33" spans="1:19" ht="18" customHeight="1" x14ac:dyDescent="0.2">
      <c r="A33" s="26" t="s">
        <v>9</v>
      </c>
      <c r="B33" s="25" t="s">
        <v>4</v>
      </c>
      <c r="C33" s="25" t="s">
        <v>4</v>
      </c>
      <c r="D33" s="25" t="s">
        <v>4</v>
      </c>
      <c r="E33" s="25" t="s">
        <v>4</v>
      </c>
      <c r="F33" s="25" t="s">
        <v>4</v>
      </c>
      <c r="G33" s="25" t="s">
        <v>4</v>
      </c>
      <c r="H33" s="25" t="s">
        <v>4</v>
      </c>
      <c r="I33" s="25" t="s">
        <v>4</v>
      </c>
      <c r="J33" s="25" t="s">
        <v>4</v>
      </c>
      <c r="K33" s="23">
        <v>53</v>
      </c>
      <c r="L33" s="23">
        <v>53</v>
      </c>
      <c r="M33" s="23">
        <v>52</v>
      </c>
      <c r="N33" s="23">
        <v>48</v>
      </c>
      <c r="O33" s="23">
        <v>49</v>
      </c>
      <c r="P33" s="23">
        <v>52</v>
      </c>
      <c r="Q33" s="23">
        <v>33</v>
      </c>
      <c r="R33" s="23">
        <v>40</v>
      </c>
      <c r="S33" s="23">
        <v>49</v>
      </c>
    </row>
    <row r="34" spans="1:19" ht="18" customHeight="1" x14ac:dyDescent="0.2">
      <c r="A34" s="26" t="s">
        <v>13</v>
      </c>
      <c r="B34" s="34">
        <v>55</v>
      </c>
      <c r="C34" s="34">
        <v>52</v>
      </c>
      <c r="D34" s="34">
        <v>51</v>
      </c>
      <c r="E34" s="33">
        <v>55</v>
      </c>
      <c r="F34" s="33">
        <v>56</v>
      </c>
      <c r="G34" s="24">
        <v>47</v>
      </c>
      <c r="H34" s="24">
        <v>46</v>
      </c>
      <c r="I34" s="24">
        <v>48</v>
      </c>
      <c r="J34" s="24">
        <v>51</v>
      </c>
      <c r="K34" s="23">
        <v>53</v>
      </c>
      <c r="L34" s="24">
        <v>51</v>
      </c>
      <c r="M34" s="24">
        <v>58</v>
      </c>
      <c r="N34" s="24">
        <v>54</v>
      </c>
      <c r="O34" s="24">
        <v>57</v>
      </c>
      <c r="P34" s="24">
        <v>56</v>
      </c>
      <c r="Q34" s="24">
        <v>55</v>
      </c>
      <c r="R34" s="23">
        <v>53</v>
      </c>
      <c r="S34" s="23">
        <v>51</v>
      </c>
    </row>
    <row r="35" spans="1:19" ht="18" customHeight="1" x14ac:dyDescent="0.2">
      <c r="A35" s="26" t="s">
        <v>12</v>
      </c>
      <c r="B35" s="34">
        <v>67</v>
      </c>
      <c r="C35" s="34">
        <v>68</v>
      </c>
      <c r="D35" s="34">
        <v>64</v>
      </c>
      <c r="E35" s="33">
        <v>71</v>
      </c>
      <c r="F35" s="33">
        <v>74</v>
      </c>
      <c r="G35" s="24">
        <v>66</v>
      </c>
      <c r="H35" s="24">
        <v>68</v>
      </c>
      <c r="I35" s="24">
        <v>69</v>
      </c>
      <c r="J35" s="24">
        <v>73</v>
      </c>
      <c r="K35" s="23">
        <v>76</v>
      </c>
      <c r="L35" s="24">
        <v>67</v>
      </c>
      <c r="M35" s="24">
        <v>72</v>
      </c>
      <c r="N35" s="24">
        <v>68</v>
      </c>
      <c r="O35" s="24">
        <v>73</v>
      </c>
      <c r="P35" s="24">
        <v>67</v>
      </c>
      <c r="Q35" s="24">
        <v>61</v>
      </c>
      <c r="R35" s="23">
        <v>64</v>
      </c>
      <c r="S35" s="23">
        <v>67</v>
      </c>
    </row>
    <row r="36" spans="1:19" ht="18" customHeight="1" x14ac:dyDescent="0.2">
      <c r="A36" s="26"/>
      <c r="B36" s="34"/>
      <c r="C36" s="34"/>
      <c r="D36" s="34"/>
      <c r="E36" s="33"/>
      <c r="G36" s="33"/>
      <c r="I36" s="24"/>
      <c r="J36" s="36"/>
      <c r="K36" s="36"/>
      <c r="L36" s="36"/>
      <c r="N36" s="36"/>
      <c r="O36" s="36"/>
      <c r="P36" s="36"/>
      <c r="Q36" s="36"/>
      <c r="R36" s="36"/>
      <c r="S36" s="36" t="s">
        <v>14</v>
      </c>
    </row>
    <row r="37" spans="1:19" ht="18" customHeight="1" x14ac:dyDescent="0.2">
      <c r="A37" s="26" t="s">
        <v>10</v>
      </c>
      <c r="B37" s="34">
        <v>2</v>
      </c>
      <c r="C37" s="34">
        <v>3</v>
      </c>
      <c r="D37" s="34">
        <v>1</v>
      </c>
      <c r="E37" s="33">
        <v>0</v>
      </c>
      <c r="F37" s="33">
        <v>2</v>
      </c>
      <c r="G37" s="35">
        <v>0</v>
      </c>
      <c r="H37" s="35">
        <v>1</v>
      </c>
      <c r="I37" s="35">
        <v>0</v>
      </c>
      <c r="J37" s="25" t="s">
        <v>7</v>
      </c>
      <c r="K37" s="23" t="s">
        <v>4</v>
      </c>
      <c r="L37" s="23" t="s">
        <v>4</v>
      </c>
      <c r="M37" s="23" t="s">
        <v>4</v>
      </c>
      <c r="N37" s="23" t="s">
        <v>4</v>
      </c>
      <c r="O37" s="23" t="s">
        <v>4</v>
      </c>
      <c r="P37" s="23" t="s">
        <v>4</v>
      </c>
      <c r="Q37" s="23" t="s">
        <v>4</v>
      </c>
      <c r="R37" s="23" t="s">
        <v>4</v>
      </c>
      <c r="S37" s="23" t="s">
        <v>4</v>
      </c>
    </row>
    <row r="38" spans="1:19" ht="18" customHeight="1" x14ac:dyDescent="0.2">
      <c r="A38" s="26" t="s">
        <v>9</v>
      </c>
      <c r="B38" s="25" t="s">
        <v>4</v>
      </c>
      <c r="C38" s="25" t="s">
        <v>4</v>
      </c>
      <c r="D38" s="25" t="s">
        <v>4</v>
      </c>
      <c r="E38" s="25" t="s">
        <v>4</v>
      </c>
      <c r="F38" s="23" t="s">
        <v>4</v>
      </c>
      <c r="G38" s="23" t="s">
        <v>4</v>
      </c>
      <c r="H38" s="25" t="s">
        <v>4</v>
      </c>
      <c r="I38" s="23" t="s">
        <v>4</v>
      </c>
      <c r="J38" s="23" t="s">
        <v>4</v>
      </c>
      <c r="K38" s="23">
        <v>12</v>
      </c>
      <c r="L38" s="23">
        <v>13</v>
      </c>
      <c r="M38" s="23">
        <v>16</v>
      </c>
      <c r="N38" s="23">
        <v>9</v>
      </c>
      <c r="O38" s="23">
        <v>14</v>
      </c>
      <c r="P38" s="23">
        <v>3</v>
      </c>
      <c r="Q38" s="23">
        <v>0</v>
      </c>
      <c r="R38" s="23">
        <v>0</v>
      </c>
      <c r="S38" s="23">
        <v>4</v>
      </c>
    </row>
    <row r="39" spans="1:19" ht="18" customHeight="1" x14ac:dyDescent="0.2">
      <c r="A39" s="26" t="s">
        <v>13</v>
      </c>
      <c r="B39" s="34">
        <v>24</v>
      </c>
      <c r="C39" s="34">
        <v>11</v>
      </c>
      <c r="D39" s="34">
        <v>17</v>
      </c>
      <c r="E39" s="33">
        <v>6</v>
      </c>
      <c r="F39" s="33">
        <v>17</v>
      </c>
      <c r="G39" s="24">
        <v>6</v>
      </c>
      <c r="H39" s="24">
        <v>7</v>
      </c>
      <c r="I39" s="24">
        <v>1</v>
      </c>
      <c r="J39" s="24">
        <v>18</v>
      </c>
      <c r="K39" s="23">
        <v>5</v>
      </c>
      <c r="L39" s="24">
        <v>1</v>
      </c>
      <c r="M39" s="24">
        <v>23</v>
      </c>
      <c r="N39" s="24">
        <v>11</v>
      </c>
      <c r="O39" s="24">
        <v>16</v>
      </c>
      <c r="P39" s="24">
        <v>20</v>
      </c>
      <c r="Q39" s="24">
        <v>2</v>
      </c>
      <c r="R39" s="23">
        <v>10</v>
      </c>
      <c r="S39" s="23">
        <v>7</v>
      </c>
    </row>
    <row r="40" spans="1:19" ht="18" customHeight="1" x14ac:dyDescent="0.2">
      <c r="A40" s="26" t="s">
        <v>12</v>
      </c>
      <c r="B40" s="34">
        <v>21</v>
      </c>
      <c r="C40" s="34">
        <v>11</v>
      </c>
      <c r="D40" s="34">
        <v>12</v>
      </c>
      <c r="E40" s="33">
        <v>10</v>
      </c>
      <c r="F40" s="33">
        <v>27</v>
      </c>
      <c r="G40" s="24">
        <v>10</v>
      </c>
      <c r="H40" s="24">
        <v>11</v>
      </c>
      <c r="I40" s="24">
        <v>19</v>
      </c>
      <c r="J40" s="24">
        <v>48</v>
      </c>
      <c r="K40" s="23">
        <v>29</v>
      </c>
      <c r="L40" s="24">
        <v>18</v>
      </c>
      <c r="M40" s="24">
        <v>47</v>
      </c>
      <c r="N40" s="24">
        <v>17</v>
      </c>
      <c r="O40" s="24">
        <v>65</v>
      </c>
      <c r="P40" s="24">
        <v>4</v>
      </c>
      <c r="Q40" s="24">
        <v>4</v>
      </c>
      <c r="R40" s="23">
        <v>14</v>
      </c>
      <c r="S40" s="23">
        <v>12</v>
      </c>
    </row>
    <row r="41" spans="1:19" ht="9" customHeight="1" x14ac:dyDescent="0.2">
      <c r="A41" s="32"/>
      <c r="I41" s="24"/>
      <c r="J41" s="24"/>
      <c r="K41" s="24"/>
      <c r="L41" s="24"/>
      <c r="M41" s="23"/>
      <c r="Q41" s="5"/>
    </row>
    <row r="42" spans="1:19" ht="18" customHeight="1" x14ac:dyDescent="0.2">
      <c r="A42" s="31" t="s">
        <v>296</v>
      </c>
      <c r="D42" s="10"/>
      <c r="E42" s="7"/>
      <c r="G42" s="7"/>
      <c r="I42" s="24"/>
      <c r="J42" s="30"/>
      <c r="K42" s="30"/>
      <c r="L42" s="30"/>
      <c r="N42" s="30"/>
      <c r="O42" s="30"/>
      <c r="P42" s="30"/>
      <c r="Q42" s="30"/>
      <c r="R42" s="30"/>
      <c r="S42" s="30" t="s">
        <v>11</v>
      </c>
    </row>
    <row r="43" spans="1:19" ht="18" customHeight="1" x14ac:dyDescent="0.2">
      <c r="A43" s="26" t="s">
        <v>10</v>
      </c>
      <c r="B43" s="29">
        <v>27</v>
      </c>
      <c r="C43" s="29">
        <v>25</v>
      </c>
      <c r="D43" s="29">
        <v>24</v>
      </c>
      <c r="E43" s="29">
        <v>20</v>
      </c>
      <c r="F43" s="29">
        <v>19</v>
      </c>
      <c r="G43" s="24">
        <v>23</v>
      </c>
      <c r="H43" s="24">
        <v>25</v>
      </c>
      <c r="I43" s="24">
        <v>27</v>
      </c>
      <c r="J43" s="24" t="s">
        <v>7</v>
      </c>
      <c r="K43" s="23" t="s">
        <v>4</v>
      </c>
      <c r="L43" s="23" t="s">
        <v>4</v>
      </c>
      <c r="M43" s="23" t="s">
        <v>4</v>
      </c>
      <c r="N43" s="23" t="s">
        <v>4</v>
      </c>
      <c r="O43" s="23" t="s">
        <v>4</v>
      </c>
      <c r="P43" s="23" t="s">
        <v>4</v>
      </c>
      <c r="Q43" s="23" t="s">
        <v>4</v>
      </c>
      <c r="R43" s="23" t="s">
        <v>4</v>
      </c>
      <c r="S43" s="23" t="s">
        <v>4</v>
      </c>
    </row>
    <row r="44" spans="1:19" ht="18" customHeight="1" x14ac:dyDescent="0.2">
      <c r="A44" s="26" t="s">
        <v>9</v>
      </c>
      <c r="B44" s="25" t="s">
        <v>4</v>
      </c>
      <c r="C44" s="25" t="s">
        <v>4</v>
      </c>
      <c r="D44" s="25" t="s">
        <v>4</v>
      </c>
      <c r="E44" s="25" t="s">
        <v>4</v>
      </c>
      <c r="F44" s="25" t="s">
        <v>4</v>
      </c>
      <c r="G44" s="25" t="s">
        <v>4</v>
      </c>
      <c r="H44" s="25" t="s">
        <v>4</v>
      </c>
      <c r="I44" s="25" t="s">
        <v>4</v>
      </c>
      <c r="J44" s="25" t="s">
        <v>4</v>
      </c>
      <c r="K44" s="23">
        <v>19</v>
      </c>
      <c r="L44" s="23">
        <v>18</v>
      </c>
      <c r="M44" s="23">
        <v>20</v>
      </c>
      <c r="N44" s="23">
        <v>19</v>
      </c>
      <c r="O44" s="23">
        <v>15</v>
      </c>
      <c r="P44" s="23" t="s">
        <v>7</v>
      </c>
      <c r="Q44" s="23">
        <v>14</v>
      </c>
      <c r="R44" s="23">
        <v>15</v>
      </c>
      <c r="S44" s="23" t="s">
        <v>7</v>
      </c>
    </row>
    <row r="45" spans="1:19" ht="18" customHeight="1" x14ac:dyDescent="0.2">
      <c r="A45" s="26" t="s">
        <v>8</v>
      </c>
      <c r="B45" s="29" t="s">
        <v>4</v>
      </c>
      <c r="C45" s="29">
        <v>28</v>
      </c>
      <c r="D45" s="29">
        <v>27</v>
      </c>
      <c r="E45" s="29">
        <v>26</v>
      </c>
      <c r="F45" s="29">
        <v>23</v>
      </c>
      <c r="G45" s="28">
        <v>28</v>
      </c>
      <c r="H45" s="28">
        <v>22</v>
      </c>
      <c r="I45" s="28">
        <v>20</v>
      </c>
      <c r="J45" s="24">
        <v>21</v>
      </c>
      <c r="K45" s="27" t="s">
        <v>7</v>
      </c>
      <c r="L45" s="24">
        <v>20</v>
      </c>
      <c r="M45" s="24">
        <v>21</v>
      </c>
      <c r="N45" s="24">
        <v>20</v>
      </c>
      <c r="O45" s="24">
        <v>19</v>
      </c>
      <c r="P45" s="24">
        <v>25</v>
      </c>
      <c r="Q45" s="24">
        <v>23</v>
      </c>
      <c r="R45" s="23">
        <v>17</v>
      </c>
      <c r="S45" s="23" t="s">
        <v>7</v>
      </c>
    </row>
    <row r="46" spans="1:19" ht="18" customHeight="1" x14ac:dyDescent="0.2">
      <c r="A46" s="26" t="s">
        <v>6</v>
      </c>
      <c r="B46" s="25" t="s">
        <v>4</v>
      </c>
      <c r="C46" s="25" t="s">
        <v>4</v>
      </c>
      <c r="D46" s="25" t="s">
        <v>4</v>
      </c>
      <c r="E46" s="25" t="s">
        <v>4</v>
      </c>
      <c r="F46" s="25" t="s">
        <v>4</v>
      </c>
      <c r="G46" s="24">
        <v>19</v>
      </c>
      <c r="H46" s="24">
        <v>15</v>
      </c>
      <c r="I46" s="24">
        <v>18</v>
      </c>
      <c r="J46" s="24">
        <v>22</v>
      </c>
      <c r="K46" s="23">
        <v>19</v>
      </c>
      <c r="L46" s="24">
        <v>19</v>
      </c>
      <c r="M46" s="24">
        <v>20</v>
      </c>
      <c r="N46" s="24">
        <v>17</v>
      </c>
      <c r="O46" s="24">
        <v>16</v>
      </c>
      <c r="P46" s="24">
        <v>15</v>
      </c>
      <c r="Q46" s="24">
        <v>13</v>
      </c>
      <c r="R46" s="23">
        <v>14</v>
      </c>
      <c r="S46" s="23">
        <v>12</v>
      </c>
    </row>
    <row r="47" spans="1:19" ht="18" customHeight="1" thickBot="1" x14ac:dyDescent="0.25">
      <c r="A47" s="22" t="s">
        <v>5</v>
      </c>
      <c r="B47" s="21" t="s">
        <v>4</v>
      </c>
      <c r="C47" s="21" t="s">
        <v>4</v>
      </c>
      <c r="D47" s="21" t="s">
        <v>4</v>
      </c>
      <c r="E47" s="21" t="s">
        <v>4</v>
      </c>
      <c r="F47" s="21" t="s">
        <v>4</v>
      </c>
      <c r="G47" s="21" t="s">
        <v>4</v>
      </c>
      <c r="H47" s="20">
        <v>20</v>
      </c>
      <c r="I47" s="20">
        <v>17</v>
      </c>
      <c r="J47" s="20">
        <v>19</v>
      </c>
      <c r="K47" s="19">
        <v>16</v>
      </c>
      <c r="L47" s="19">
        <v>15</v>
      </c>
      <c r="M47" s="19">
        <v>18</v>
      </c>
      <c r="N47" s="19">
        <v>16</v>
      </c>
      <c r="O47" s="19">
        <v>15</v>
      </c>
      <c r="P47" s="19">
        <v>13</v>
      </c>
      <c r="Q47" s="19">
        <v>14</v>
      </c>
      <c r="R47" s="19">
        <v>14</v>
      </c>
      <c r="S47" s="19">
        <v>14</v>
      </c>
    </row>
    <row r="48" spans="1:19" ht="20.25" customHeight="1" x14ac:dyDescent="0.2">
      <c r="A48" s="18" t="s">
        <v>3</v>
      </c>
      <c r="B48" s="18"/>
      <c r="C48" s="18"/>
      <c r="D48" s="18"/>
      <c r="E48" s="18"/>
      <c r="F48" s="18"/>
      <c r="J48" s="17"/>
      <c r="K48" s="7"/>
    </row>
    <row r="49" spans="1:11" x14ac:dyDescent="0.2">
      <c r="A49" s="5" t="s">
        <v>298</v>
      </c>
    </row>
    <row r="50" spans="1:11" x14ac:dyDescent="0.2">
      <c r="A50" s="300" t="s">
        <v>305</v>
      </c>
      <c r="B50" s="12"/>
      <c r="C50" s="12"/>
      <c r="D50" s="12"/>
      <c r="E50" s="12"/>
      <c r="F50" s="12"/>
      <c r="G50" s="10"/>
      <c r="H50" s="11"/>
      <c r="J50" s="17"/>
      <c r="K50" s="7"/>
    </row>
    <row r="51" spans="1:11" x14ac:dyDescent="0.2">
      <c r="A51" s="297" t="s">
        <v>299</v>
      </c>
      <c r="B51" s="16"/>
      <c r="C51" s="16"/>
      <c r="D51" s="16"/>
      <c r="E51" s="16"/>
      <c r="F51" s="16"/>
      <c r="G51" s="10"/>
      <c r="H51" s="11"/>
      <c r="I51" s="10"/>
      <c r="J51" s="9"/>
      <c r="K51" s="7"/>
    </row>
    <row r="52" spans="1:11" x14ac:dyDescent="0.2">
      <c r="A52" s="15" t="s">
        <v>300</v>
      </c>
      <c r="B52" s="15"/>
      <c r="C52" s="15"/>
      <c r="D52" s="15"/>
      <c r="E52" s="15"/>
      <c r="F52" s="15"/>
      <c r="G52" s="10"/>
      <c r="H52" s="11"/>
      <c r="J52" s="9"/>
      <c r="K52" s="7"/>
    </row>
    <row r="53" spans="1:11" x14ac:dyDescent="0.2">
      <c r="A53" s="298" t="s">
        <v>301</v>
      </c>
      <c r="B53" s="14"/>
      <c r="C53" s="14"/>
      <c r="D53" s="14"/>
      <c r="E53" s="14"/>
      <c r="F53" s="14"/>
      <c r="G53" s="10"/>
      <c r="H53" s="11"/>
      <c r="J53" s="9"/>
      <c r="K53" s="7"/>
    </row>
    <row r="54" spans="1:11" x14ac:dyDescent="0.2">
      <c r="A54" s="299" t="s">
        <v>302</v>
      </c>
      <c r="B54" s="13"/>
      <c r="C54" s="13"/>
      <c r="D54" s="13"/>
      <c r="E54" s="13"/>
      <c r="F54" s="13"/>
      <c r="G54" s="10"/>
      <c r="H54" s="11"/>
      <c r="J54" s="9"/>
      <c r="K54" s="7"/>
    </row>
    <row r="55" spans="1:11" ht="15.75" x14ac:dyDescent="0.2">
      <c r="A55" s="300" t="s">
        <v>303</v>
      </c>
      <c r="B55" s="12"/>
      <c r="C55" s="12"/>
      <c r="D55" s="12"/>
      <c r="E55" s="12"/>
      <c r="F55" s="12"/>
      <c r="G55" s="10"/>
      <c r="H55" s="11"/>
      <c r="I55" s="10"/>
      <c r="J55" s="9"/>
      <c r="K55" s="7"/>
    </row>
    <row r="56" spans="1:11" hidden="1" x14ac:dyDescent="0.2">
      <c r="A56" s="299" t="s">
        <v>304</v>
      </c>
      <c r="B56" s="13"/>
      <c r="C56" s="13"/>
      <c r="D56" s="13"/>
      <c r="E56" s="13"/>
      <c r="F56" s="13"/>
      <c r="G56" s="10"/>
      <c r="H56" s="11"/>
      <c r="J56" s="9"/>
      <c r="K56" s="7"/>
    </row>
    <row r="57" spans="1:11" x14ac:dyDescent="0.2">
      <c r="J57" s="7"/>
    </row>
    <row r="58" spans="1:11" x14ac:dyDescent="0.2">
      <c r="A58" s="8" t="s">
        <v>2</v>
      </c>
      <c r="B58" s="8"/>
      <c r="C58" s="8"/>
      <c r="D58" s="8"/>
      <c r="E58" s="8"/>
      <c r="F58" s="8"/>
      <c r="J58" s="7"/>
    </row>
    <row r="59" spans="1:11" x14ac:dyDescent="0.2">
      <c r="A59" s="8" t="s">
        <v>1</v>
      </c>
      <c r="B59" s="8"/>
      <c r="C59" s="8"/>
      <c r="D59" s="8"/>
      <c r="E59" s="8"/>
      <c r="F59" s="8"/>
      <c r="J59" s="7"/>
    </row>
  </sheetData>
  <pageMargins left="0.74803149606299213" right="0.74803149606299213" top="0.98425196850393704" bottom="0.9055118110236221" header="0.51181102362204722" footer="0.51181102362204722"/>
  <pageSetup paperSize="9" scale="75" orientation="portrait" r:id="rId1"/>
  <headerFooter alignWithMargins="0">
    <oddHeader>&amp;R&amp;"Arial,Bold"&amp;16ENVIRONMENT AND EMISSIONS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7"/>
  <sheetViews>
    <sheetView zoomScale="70" zoomScaleNormal="70" workbookViewId="0"/>
  </sheetViews>
  <sheetFormatPr defaultRowHeight="12.75" x14ac:dyDescent="0.2"/>
  <cols>
    <col min="1" max="1" width="49" style="5" customWidth="1"/>
    <col min="2" max="2" width="9.85546875" style="5" customWidth="1"/>
    <col min="3" max="3" width="2.140625" style="5" customWidth="1"/>
    <col min="4" max="4" width="9.85546875" style="5" customWidth="1"/>
    <col min="5" max="5" width="1.85546875" style="5" customWidth="1"/>
    <col min="6" max="16" width="9.85546875" style="5" customWidth="1"/>
    <col min="17" max="16384" width="9.140625" style="5"/>
  </cols>
  <sheetData>
    <row r="1" spans="1:18" s="24" customFormat="1" ht="18.75" x14ac:dyDescent="0.25">
      <c r="A1" s="65" t="s">
        <v>105</v>
      </c>
    </row>
    <row r="2" spans="1:18" s="24" customFormat="1" ht="8.25" customHeight="1" thickBot="1" x14ac:dyDescent="0.3">
      <c r="A2" s="216"/>
      <c r="B2" s="20"/>
      <c r="C2" s="20"/>
      <c r="D2" s="20"/>
      <c r="E2" s="20"/>
      <c r="F2" s="20"/>
      <c r="G2" s="20"/>
      <c r="H2" s="20"/>
      <c r="I2" s="20"/>
      <c r="J2" s="20"/>
      <c r="K2" s="20"/>
      <c r="L2" s="20"/>
      <c r="M2" s="20"/>
      <c r="N2" s="20"/>
      <c r="O2" s="20"/>
      <c r="P2" s="20"/>
      <c r="Q2" s="28"/>
      <c r="R2" s="28"/>
    </row>
    <row r="3" spans="1:18" s="49" customFormat="1" ht="16.5" thickBot="1" x14ac:dyDescent="0.3">
      <c r="A3" s="217"/>
      <c r="B3" s="217">
        <v>1990</v>
      </c>
      <c r="C3" s="217"/>
      <c r="D3" s="217">
        <v>1995</v>
      </c>
      <c r="E3" s="217"/>
      <c r="F3" s="217">
        <v>2001</v>
      </c>
      <c r="G3" s="217">
        <v>2002</v>
      </c>
      <c r="H3" s="217">
        <v>2003</v>
      </c>
      <c r="I3" s="217">
        <v>2004</v>
      </c>
      <c r="J3" s="217">
        <v>2005</v>
      </c>
      <c r="K3" s="217">
        <v>2006</v>
      </c>
      <c r="L3" s="217">
        <v>2007</v>
      </c>
      <c r="M3" s="217">
        <v>2008</v>
      </c>
      <c r="N3" s="217">
        <v>2009</v>
      </c>
      <c r="O3" s="217">
        <v>2010</v>
      </c>
      <c r="P3" s="217">
        <v>2011</v>
      </c>
    </row>
    <row r="4" spans="1:18" s="49" customFormat="1" ht="15" customHeight="1" x14ac:dyDescent="0.25">
      <c r="A4" s="90"/>
      <c r="B4" s="51"/>
      <c r="C4" s="51"/>
      <c r="D4" s="51"/>
      <c r="E4" s="51"/>
      <c r="G4" s="30"/>
      <c r="H4" s="30"/>
      <c r="I4" s="30"/>
      <c r="K4" s="30"/>
      <c r="M4" s="30"/>
      <c r="N4" s="30"/>
      <c r="O4" s="30"/>
      <c r="P4" s="30" t="s">
        <v>242</v>
      </c>
    </row>
    <row r="5" spans="1:18" s="49" customFormat="1" ht="15.75" x14ac:dyDescent="0.25">
      <c r="A5" s="89" t="s">
        <v>69</v>
      </c>
      <c r="B5" s="88"/>
      <c r="C5" s="88"/>
      <c r="D5" s="88"/>
      <c r="E5" s="88"/>
      <c r="F5" s="88"/>
      <c r="G5" s="88"/>
      <c r="H5" s="88"/>
      <c r="I5" s="88"/>
      <c r="J5" s="88"/>
      <c r="K5" s="88"/>
      <c r="L5" s="88"/>
      <c r="M5" s="88"/>
      <c r="N5" s="88"/>
      <c r="O5" s="88"/>
    </row>
    <row r="6" spans="1:18" ht="18.75" x14ac:dyDescent="0.25">
      <c r="A6" s="87" t="s">
        <v>68</v>
      </c>
      <c r="B6" s="72">
        <v>9082.8181994647694</v>
      </c>
      <c r="C6" s="72"/>
      <c r="D6" s="72">
        <v>9152.79063859913</v>
      </c>
      <c r="E6" s="72"/>
      <c r="F6" s="72">
        <v>9433.6339591994019</v>
      </c>
      <c r="G6" s="72">
        <v>9572.2320682463251</v>
      </c>
      <c r="H6" s="72">
        <v>9676.2810323178564</v>
      </c>
      <c r="I6" s="72">
        <v>9760.5340988639564</v>
      </c>
      <c r="J6" s="72">
        <v>9846.5819208775865</v>
      </c>
      <c r="K6" s="72">
        <v>10049.083943448888</v>
      </c>
      <c r="L6" s="72">
        <v>10216.033761042721</v>
      </c>
      <c r="M6" s="72">
        <v>9837.5210836155838</v>
      </c>
      <c r="N6" s="72">
        <v>9525.0213733513974</v>
      </c>
      <c r="O6" s="72">
        <v>9427.9724652949244</v>
      </c>
      <c r="P6" s="72">
        <v>9264.6057453567755</v>
      </c>
    </row>
    <row r="7" spans="1:18" ht="15" customHeight="1" x14ac:dyDescent="0.2">
      <c r="A7" s="87" t="s">
        <v>67</v>
      </c>
      <c r="B7" s="86">
        <v>382.15074223277668</v>
      </c>
      <c r="C7" s="86"/>
      <c r="D7" s="86">
        <v>392.40057052517125</v>
      </c>
      <c r="E7" s="86"/>
      <c r="F7" s="86">
        <v>505.71305162536208</v>
      </c>
      <c r="G7" s="86">
        <v>479.79755223272019</v>
      </c>
      <c r="H7" s="86">
        <v>517.95735319869971</v>
      </c>
      <c r="I7" s="86">
        <v>488.67822722789458</v>
      </c>
      <c r="J7" s="86">
        <v>508.88739554662311</v>
      </c>
      <c r="K7" s="86">
        <v>513.5927533817428</v>
      </c>
      <c r="L7" s="86">
        <v>557.28641671626156</v>
      </c>
      <c r="M7" s="86">
        <v>546.64820162978458</v>
      </c>
      <c r="N7" s="86">
        <v>546.24270141042621</v>
      </c>
      <c r="O7" s="86">
        <v>555.14153558773376</v>
      </c>
      <c r="P7" s="86">
        <v>520.3123138532535</v>
      </c>
    </row>
    <row r="8" spans="1:18" ht="15" customHeight="1" x14ac:dyDescent="0.2">
      <c r="A8" s="87" t="s">
        <v>66</v>
      </c>
      <c r="B8" s="86">
        <v>5771.8000600468058</v>
      </c>
      <c r="C8" s="86"/>
      <c r="D8" s="86">
        <v>5746.6431922815282</v>
      </c>
      <c r="E8" s="86"/>
      <c r="F8" s="86">
        <v>5970.3908828811709</v>
      </c>
      <c r="G8" s="86">
        <v>6042.2560651725644</v>
      </c>
      <c r="H8" s="86">
        <v>5969.7690698378519</v>
      </c>
      <c r="I8" s="86">
        <v>6002.0405671212493</v>
      </c>
      <c r="J8" s="86">
        <v>5926.9383535062361</v>
      </c>
      <c r="K8" s="86">
        <v>5986.2389807966138</v>
      </c>
      <c r="L8" s="86">
        <v>5940.7006550110254</v>
      </c>
      <c r="M8" s="86">
        <v>5796.540086908446</v>
      </c>
      <c r="N8" s="86">
        <v>5567.7268603597558</v>
      </c>
      <c r="O8" s="86">
        <v>5302.9536938262345</v>
      </c>
      <c r="P8" s="86">
        <v>5188.2017367530752</v>
      </c>
      <c r="Q8" s="220"/>
    </row>
    <row r="9" spans="1:18" ht="15" customHeight="1" x14ac:dyDescent="0.2">
      <c r="A9" s="87" t="s">
        <v>65</v>
      </c>
      <c r="B9" s="86">
        <v>2082.5365604124481</v>
      </c>
      <c r="C9" s="86"/>
      <c r="D9" s="86">
        <v>2081.1804549493449</v>
      </c>
      <c r="E9" s="86"/>
      <c r="F9" s="86">
        <v>1768.6786041832133</v>
      </c>
      <c r="G9" s="86">
        <v>1823.9134901355712</v>
      </c>
      <c r="H9" s="86">
        <v>1904.145019248466</v>
      </c>
      <c r="I9" s="86">
        <v>1942.8096310858127</v>
      </c>
      <c r="J9" s="86">
        <v>2052.6098363380447</v>
      </c>
      <c r="K9" s="86">
        <v>2134.7483934062593</v>
      </c>
      <c r="L9" s="86">
        <v>2234.8189687053919</v>
      </c>
      <c r="M9" s="86">
        <v>2039.7404882858173</v>
      </c>
      <c r="N9" s="86">
        <v>1998.5753743060147</v>
      </c>
      <c r="O9" s="86">
        <v>2147.7734124915</v>
      </c>
      <c r="P9" s="86">
        <v>2125.1768692104911</v>
      </c>
    </row>
    <row r="10" spans="1:18" ht="15" customHeight="1" x14ac:dyDescent="0.2">
      <c r="A10" s="87" t="s">
        <v>64</v>
      </c>
      <c r="B10" s="86">
        <v>794.73898668042216</v>
      </c>
      <c r="C10" s="86"/>
      <c r="D10" s="86">
        <v>890.12373161455389</v>
      </c>
      <c r="E10" s="86"/>
      <c r="F10" s="86">
        <v>1124.3593080354458</v>
      </c>
      <c r="G10" s="86">
        <v>1148.4244104306979</v>
      </c>
      <c r="H10" s="86">
        <v>1195.977215176707</v>
      </c>
      <c r="I10" s="86">
        <v>1237.9584451810372</v>
      </c>
      <c r="J10" s="86">
        <v>1269.2638991271556</v>
      </c>
      <c r="K10" s="86">
        <v>1325.7728067700177</v>
      </c>
      <c r="L10" s="86">
        <v>1394.5850442135688</v>
      </c>
      <c r="M10" s="86">
        <v>1368.8494554377387</v>
      </c>
      <c r="N10" s="86">
        <v>1332.6280813316935</v>
      </c>
      <c r="O10" s="86">
        <v>1345.2845798920603</v>
      </c>
      <c r="P10" s="86">
        <v>1358.1615146881054</v>
      </c>
    </row>
    <row r="11" spans="1:18" ht="15" customHeight="1" x14ac:dyDescent="0.2">
      <c r="A11" s="87" t="s">
        <v>63</v>
      </c>
      <c r="B11" s="86">
        <v>30.672005721472971</v>
      </c>
      <c r="C11" s="86"/>
      <c r="D11" s="86">
        <v>22.091486944975056</v>
      </c>
      <c r="E11" s="86"/>
      <c r="F11" s="86">
        <v>31.012083201508709</v>
      </c>
      <c r="G11" s="86">
        <v>34.330652019860707</v>
      </c>
      <c r="H11" s="86">
        <v>38.706743892323253</v>
      </c>
      <c r="I11" s="86">
        <v>36.751855481475644</v>
      </c>
      <c r="J11" s="86">
        <v>37.032919275545225</v>
      </c>
      <c r="K11" s="86">
        <v>35.668744624324162</v>
      </c>
      <c r="L11" s="86">
        <v>38.859538199463195</v>
      </c>
      <c r="M11" s="86">
        <v>37.620980437783501</v>
      </c>
      <c r="N11" s="86">
        <v>37.46974939504036</v>
      </c>
      <c r="O11" s="86">
        <v>33.594663494669852</v>
      </c>
      <c r="P11" s="86">
        <v>33.917004371452769</v>
      </c>
    </row>
    <row r="12" spans="1:18" ht="18" customHeight="1" x14ac:dyDescent="0.35">
      <c r="A12" s="87" t="s">
        <v>62</v>
      </c>
      <c r="B12" s="86">
        <v>20.919844370842572</v>
      </c>
      <c r="C12" s="86"/>
      <c r="D12" s="86">
        <v>20.351202283556105</v>
      </c>
      <c r="E12" s="86"/>
      <c r="F12" s="86">
        <v>33.48002927270079</v>
      </c>
      <c r="G12" s="86">
        <v>43.509898254909722</v>
      </c>
      <c r="H12" s="86">
        <v>49.725630963808086</v>
      </c>
      <c r="I12" s="86">
        <v>52.295372766485556</v>
      </c>
      <c r="J12" s="86">
        <v>51.849517083981141</v>
      </c>
      <c r="K12" s="86">
        <v>53.062264469928806</v>
      </c>
      <c r="L12" s="86">
        <v>49.783138197010857</v>
      </c>
      <c r="M12" s="86">
        <v>48.121870916012789</v>
      </c>
      <c r="N12" s="86">
        <v>42.378606548464965</v>
      </c>
      <c r="O12" s="86">
        <v>43.224580002724487</v>
      </c>
      <c r="P12" s="86">
        <v>38.836306480397951</v>
      </c>
    </row>
    <row r="13" spans="1:18" ht="15" customHeight="1" x14ac:dyDescent="0.2">
      <c r="A13" s="87" t="s">
        <v>61</v>
      </c>
      <c r="B13" s="86">
        <v>123.48656197732612</v>
      </c>
      <c r="C13" s="86"/>
      <c r="D13" s="86">
        <v>125.29208007613364</v>
      </c>
      <c r="E13" s="86"/>
      <c r="F13" s="86">
        <v>184.52472267152334</v>
      </c>
      <c r="G13" s="86">
        <v>192.96568346390012</v>
      </c>
      <c r="H13" s="86">
        <v>148.84151711326177</v>
      </c>
      <c r="I13" s="86">
        <v>154.29612677345935</v>
      </c>
      <c r="J13" s="86">
        <v>153.6588433338801</v>
      </c>
      <c r="K13" s="86">
        <v>158.04458663183539</v>
      </c>
      <c r="L13" s="86">
        <v>169.19452428770433</v>
      </c>
      <c r="M13" s="86">
        <v>169.74111825048197</v>
      </c>
      <c r="N13" s="86">
        <v>169.67117019915958</v>
      </c>
      <c r="O13" s="86">
        <v>170.29880387937322</v>
      </c>
      <c r="P13" s="86">
        <v>176.13059377249971</v>
      </c>
    </row>
    <row r="14" spans="1:18" ht="15" customHeight="1" x14ac:dyDescent="0.2">
      <c r="A14" s="87" t="s">
        <v>307</v>
      </c>
      <c r="B14" s="86">
        <v>2449.8755999356508</v>
      </c>
      <c r="C14" s="86"/>
      <c r="D14" s="86">
        <v>2416.3831039110746</v>
      </c>
      <c r="E14" s="86"/>
      <c r="F14" s="86">
        <v>1985.6100061208269</v>
      </c>
      <c r="G14" s="86">
        <v>2006.1063587647502</v>
      </c>
      <c r="H14" s="86">
        <v>2104.0644298907046</v>
      </c>
      <c r="I14" s="86">
        <v>2371.3356089290578</v>
      </c>
      <c r="J14" s="86">
        <v>2568.0495372639175</v>
      </c>
      <c r="K14" s="86">
        <v>2960.2749003336999</v>
      </c>
      <c r="L14" s="86">
        <v>2924.8438336964582</v>
      </c>
      <c r="M14" s="86">
        <v>2951.0619080192537</v>
      </c>
      <c r="N14" s="86">
        <v>2773.5362511257326</v>
      </c>
      <c r="O14" s="86">
        <v>2399.2895332311059</v>
      </c>
      <c r="P14" s="86">
        <v>2491.0742764476181</v>
      </c>
    </row>
    <row r="15" spans="1:18" ht="15" customHeight="1" x14ac:dyDescent="0.2">
      <c r="A15" s="87" t="s">
        <v>59</v>
      </c>
      <c r="B15" s="86">
        <v>698.17600069347395</v>
      </c>
      <c r="C15" s="86"/>
      <c r="D15" s="86">
        <v>630.01226797508355</v>
      </c>
      <c r="E15" s="86"/>
      <c r="F15" s="86">
        <v>1318.5368631381941</v>
      </c>
      <c r="G15" s="86">
        <v>795.74683938973146</v>
      </c>
      <c r="H15" s="86">
        <v>820.38464713833832</v>
      </c>
      <c r="I15" s="86">
        <v>824.16298947787436</v>
      </c>
      <c r="J15" s="86">
        <v>873.27529223309853</v>
      </c>
      <c r="K15" s="86">
        <v>909.81449110880772</v>
      </c>
      <c r="L15" s="86">
        <v>908.66775037638968</v>
      </c>
      <c r="M15" s="86">
        <v>835.55151208885491</v>
      </c>
      <c r="N15" s="86">
        <v>732.7442367210939</v>
      </c>
      <c r="O15" s="86">
        <v>674.56571172266968</v>
      </c>
      <c r="P15" s="86">
        <v>651.89979318740484</v>
      </c>
    </row>
    <row r="16" spans="1:18" ht="15" customHeight="1" x14ac:dyDescent="0.2">
      <c r="A16" s="87" t="s">
        <v>248</v>
      </c>
      <c r="B16" s="86">
        <v>506.26971247949348</v>
      </c>
      <c r="C16" s="86"/>
      <c r="D16" s="86">
        <v>507.20570052211195</v>
      </c>
      <c r="E16" s="86"/>
      <c r="F16" s="86"/>
      <c r="G16" s="86">
        <v>432.43830732534036</v>
      </c>
      <c r="H16" s="86">
        <v>397.92677211914298</v>
      </c>
      <c r="I16" s="86">
        <v>397.38940337838176</v>
      </c>
      <c r="J16" s="86">
        <v>389.48632455085345</v>
      </c>
      <c r="K16" s="86">
        <v>351.23136604440003</v>
      </c>
      <c r="L16" s="86">
        <v>349.8669568038643</v>
      </c>
      <c r="M16" s="86">
        <v>336.19823544913675</v>
      </c>
      <c r="N16" s="86">
        <v>321.5403791986256</v>
      </c>
      <c r="O16" s="86">
        <v>302.27352900644036</v>
      </c>
      <c r="P16" s="86">
        <v>273.09532230469347</v>
      </c>
    </row>
    <row r="17" spans="1:16" ht="15" customHeight="1" x14ac:dyDescent="0.2">
      <c r="A17" s="87" t="s">
        <v>306</v>
      </c>
      <c r="B17" s="86">
        <v>86.260144639309658</v>
      </c>
      <c r="C17" s="86"/>
      <c r="D17" s="86">
        <v>99.006103066346739</v>
      </c>
      <c r="E17" s="86"/>
      <c r="F17" s="86">
        <v>299.71873920914743</v>
      </c>
      <c r="G17" s="86">
        <v>88.886818138012927</v>
      </c>
      <c r="H17" s="86">
        <v>105.35981387072091</v>
      </c>
      <c r="I17" s="86">
        <v>107.10214995015295</v>
      </c>
      <c r="J17" s="86">
        <v>104.0540001743236</v>
      </c>
      <c r="K17" s="86">
        <v>108.18928143027378</v>
      </c>
      <c r="L17" s="86">
        <v>112.17083158147457</v>
      </c>
      <c r="M17" s="86">
        <v>126.7694757398623</v>
      </c>
      <c r="N17" s="86">
        <v>113.60230647171852</v>
      </c>
      <c r="O17" s="86">
        <v>123.3097528056105</v>
      </c>
      <c r="P17" s="86">
        <v>105.75296792038954</v>
      </c>
    </row>
    <row r="18" spans="1:16" ht="18.75" customHeight="1" x14ac:dyDescent="0.25">
      <c r="A18" s="85" t="s">
        <v>58</v>
      </c>
      <c r="B18" s="72">
        <v>12946.886219190024</v>
      </c>
      <c r="C18" s="72"/>
      <c r="D18" s="72">
        <v>12930.68989414988</v>
      </c>
      <c r="E18" s="72"/>
      <c r="F18" s="72">
        <v>13222.024290339094</v>
      </c>
      <c r="G18" s="72">
        <v>13088.37607532806</v>
      </c>
      <c r="H18" s="72">
        <v>13252.858212450024</v>
      </c>
      <c r="I18" s="72">
        <v>13614.820377372886</v>
      </c>
      <c r="J18" s="72">
        <v>13935.105918433659</v>
      </c>
      <c r="K18" s="72">
        <v>14536.638568997905</v>
      </c>
      <c r="L18" s="72">
        <v>14680.777657788616</v>
      </c>
      <c r="M18" s="72">
        <v>14256.843333163175</v>
      </c>
      <c r="N18" s="72">
        <v>13636.115717067727</v>
      </c>
      <c r="O18" s="72">
        <v>13097.709795940125</v>
      </c>
      <c r="P18" s="72">
        <v>12962.558698989378</v>
      </c>
    </row>
    <row r="19" spans="1:16" ht="19.5" customHeight="1" x14ac:dyDescent="0.25">
      <c r="A19" s="84" t="s">
        <v>57</v>
      </c>
      <c r="B19" s="72">
        <v>59931.647317874158</v>
      </c>
      <c r="C19" s="72"/>
      <c r="D19" s="72">
        <v>58015.554095875552</v>
      </c>
      <c r="E19" s="72"/>
      <c r="F19" s="72">
        <v>52151.794910835604</v>
      </c>
      <c r="G19" s="72">
        <v>49485.841110989946</v>
      </c>
      <c r="H19" s="72">
        <v>50068.659284117603</v>
      </c>
      <c r="I19" s="72">
        <v>47529.344201520944</v>
      </c>
      <c r="J19" s="72">
        <v>46402.568270972173</v>
      </c>
      <c r="K19" s="72">
        <v>49345.777161243743</v>
      </c>
      <c r="L19" s="72">
        <v>44737.186417447592</v>
      </c>
      <c r="M19" s="72">
        <v>43848.617298165125</v>
      </c>
      <c r="N19" s="72">
        <v>40569.417100185092</v>
      </c>
      <c r="O19" s="72">
        <v>43812.74548318766</v>
      </c>
      <c r="P19" s="72">
        <v>38322.648672715812</v>
      </c>
    </row>
    <row r="20" spans="1:16" ht="18" customHeight="1" x14ac:dyDescent="0.25">
      <c r="A20" s="81" t="s">
        <v>56</v>
      </c>
      <c r="B20" s="72">
        <v>72878.533537064213</v>
      </c>
      <c r="C20" s="72"/>
      <c r="D20" s="72">
        <v>70946.243990025439</v>
      </c>
      <c r="E20" s="72"/>
      <c r="F20" s="72">
        <v>65373.819201174752</v>
      </c>
      <c r="G20" s="72">
        <v>62574.217186318005</v>
      </c>
      <c r="H20" s="72">
        <v>63321.51749656762</v>
      </c>
      <c r="I20" s="72">
        <v>61144.164578893819</v>
      </c>
      <c r="J20" s="72">
        <v>60337.67418940585</v>
      </c>
      <c r="K20" s="72">
        <v>63882.41573024165</v>
      </c>
      <c r="L20" s="72">
        <v>59417.964075236196</v>
      </c>
      <c r="M20" s="72">
        <v>58105.460631328307</v>
      </c>
      <c r="N20" s="72">
        <v>54205.532817252817</v>
      </c>
      <c r="O20" s="72">
        <v>56910.455279127782</v>
      </c>
      <c r="P20" s="72">
        <v>51285.207371705212</v>
      </c>
    </row>
    <row r="21" spans="1:16" ht="15.75" customHeight="1" x14ac:dyDescent="0.2">
      <c r="A21" s="83"/>
      <c r="B21" s="82"/>
      <c r="C21" s="82"/>
      <c r="D21" s="82"/>
      <c r="E21" s="82"/>
      <c r="F21" s="82"/>
      <c r="G21" s="82"/>
      <c r="H21" s="82"/>
      <c r="I21" s="82"/>
      <c r="J21" s="82"/>
      <c r="K21" s="82"/>
      <c r="N21" s="30"/>
      <c r="O21" s="30"/>
      <c r="P21" s="30"/>
    </row>
    <row r="22" spans="1:16" ht="16.5" customHeight="1" x14ac:dyDescent="0.2">
      <c r="A22" s="81" t="s">
        <v>55</v>
      </c>
      <c r="B22" s="15"/>
      <c r="C22" s="15"/>
      <c r="D22" s="15"/>
      <c r="E22" s="15"/>
      <c r="F22" s="15"/>
      <c r="G22" s="15"/>
      <c r="H22" s="15"/>
      <c r="I22" s="15"/>
      <c r="J22" s="15"/>
      <c r="K22" s="15"/>
      <c r="L22" s="15"/>
      <c r="M22" s="15"/>
      <c r="N22" s="15"/>
    </row>
    <row r="23" spans="1:16" ht="19.5" thickBot="1" x14ac:dyDescent="0.25">
      <c r="A23" s="218" t="s">
        <v>54</v>
      </c>
      <c r="B23" s="219">
        <f>100*B18/B20</f>
        <v>17.765020220399411</v>
      </c>
      <c r="C23" s="219"/>
      <c r="D23" s="219">
        <f>100*D18/D20</f>
        <v>18.226038711743286</v>
      </c>
      <c r="E23" s="219"/>
      <c r="F23" s="219">
        <f t="shared" ref="F23:O23" si="0">100*F18/F20</f>
        <v>20.225259059212956</v>
      </c>
      <c r="G23" s="219">
        <f t="shared" si="0"/>
        <v>20.916563824293217</v>
      </c>
      <c r="H23" s="219">
        <f t="shared" si="0"/>
        <v>20.929470322893643</v>
      </c>
      <c r="I23" s="219">
        <f t="shared" si="0"/>
        <v>22.266753452499614</v>
      </c>
      <c r="J23" s="219">
        <f t="shared" si="0"/>
        <v>23.095198987435282</v>
      </c>
      <c r="K23" s="219">
        <f t="shared" si="0"/>
        <v>22.755305044164643</v>
      </c>
      <c r="L23" s="219">
        <f t="shared" si="0"/>
        <v>24.707641680888841</v>
      </c>
      <c r="M23" s="219">
        <f t="shared" si="0"/>
        <v>24.536150610045098</v>
      </c>
      <c r="N23" s="219">
        <f t="shared" si="0"/>
        <v>25.156317092279469</v>
      </c>
      <c r="O23" s="219">
        <f t="shared" si="0"/>
        <v>23.014593244246601</v>
      </c>
      <c r="P23" s="219">
        <f>100*P18/P20</f>
        <v>25.275433918087284</v>
      </c>
    </row>
    <row r="24" spans="1:16" ht="15" customHeight="1" x14ac:dyDescent="0.2">
      <c r="A24" s="238" t="s">
        <v>270</v>
      </c>
      <c r="B24" s="25"/>
      <c r="C24" s="25"/>
      <c r="D24" s="25"/>
      <c r="E24" s="25"/>
      <c r="F24" s="25"/>
      <c r="G24" s="25"/>
      <c r="H24" s="25"/>
      <c r="I24" s="25"/>
      <c r="J24" s="25"/>
      <c r="K24" s="25"/>
      <c r="L24" s="25"/>
      <c r="M24" s="25"/>
      <c r="N24" s="35"/>
      <c r="O24" s="35"/>
    </row>
    <row r="25" spans="1:16" ht="15" customHeight="1" x14ac:dyDescent="0.2">
      <c r="A25" s="80" t="s">
        <v>53</v>
      </c>
      <c r="B25" s="25"/>
      <c r="C25" s="25"/>
      <c r="D25" s="25"/>
      <c r="E25" s="39"/>
      <c r="F25" s="35"/>
      <c r="G25" s="35"/>
      <c r="H25" s="35"/>
      <c r="I25" s="35"/>
      <c r="J25" s="35"/>
      <c r="K25" s="35"/>
      <c r="L25" s="35"/>
      <c r="M25" s="35"/>
    </row>
    <row r="26" spans="1:16" ht="15" customHeight="1" x14ac:dyDescent="0.2">
      <c r="A26" s="7" t="s">
        <v>52</v>
      </c>
      <c r="B26" s="25"/>
      <c r="C26" s="25"/>
      <c r="D26" s="25"/>
      <c r="E26" s="39"/>
      <c r="F26" s="35"/>
      <c r="G26" s="35"/>
      <c r="H26" s="35"/>
      <c r="I26" s="35"/>
      <c r="J26" s="35"/>
      <c r="K26" s="35"/>
      <c r="L26" s="35"/>
      <c r="M26" s="35"/>
    </row>
    <row r="27" spans="1:16" ht="12" customHeight="1" x14ac:dyDescent="0.2">
      <c r="A27" s="7" t="s">
        <v>51</v>
      </c>
      <c r="B27" s="25"/>
      <c r="C27" s="25"/>
      <c r="D27" s="25"/>
      <c r="E27" s="39"/>
      <c r="F27" s="35"/>
      <c r="G27" s="35"/>
      <c r="H27" s="35"/>
      <c r="I27" s="35"/>
      <c r="J27" s="35"/>
      <c r="K27" s="35"/>
      <c r="L27" s="35"/>
      <c r="M27" s="35"/>
    </row>
    <row r="28" spans="1:16" ht="4.5" customHeight="1" x14ac:dyDescent="0.2">
      <c r="A28" s="7"/>
      <c r="B28" s="25"/>
      <c r="C28" s="25"/>
      <c r="D28" s="25"/>
      <c r="E28" s="39"/>
      <c r="F28" s="35"/>
      <c r="G28" s="35"/>
      <c r="H28" s="35"/>
      <c r="I28" s="35"/>
      <c r="J28" s="35"/>
      <c r="K28" s="35"/>
      <c r="L28" s="35"/>
      <c r="M28" s="35"/>
    </row>
    <row r="29" spans="1:16" ht="12.75" customHeight="1" x14ac:dyDescent="0.2">
      <c r="A29" s="304" t="s">
        <v>50</v>
      </c>
      <c r="B29" s="304"/>
      <c r="C29" s="304"/>
      <c r="D29" s="304"/>
      <c r="E29" s="304"/>
      <c r="F29" s="304"/>
      <c r="G29" s="304"/>
      <c r="H29" s="304"/>
      <c r="I29" s="304"/>
      <c r="J29" s="304"/>
      <c r="K29" s="304"/>
      <c r="L29" s="304"/>
      <c r="M29" s="304"/>
      <c r="N29" s="304"/>
    </row>
    <row r="30" spans="1:16" ht="12.75" customHeight="1" x14ac:dyDescent="0.2">
      <c r="A30" s="303" t="s">
        <v>49</v>
      </c>
      <c r="B30" s="303"/>
      <c r="C30" s="303"/>
      <c r="D30" s="303"/>
      <c r="E30" s="303"/>
      <c r="F30" s="303"/>
      <c r="G30" s="303"/>
      <c r="H30" s="303"/>
      <c r="I30" s="303"/>
      <c r="J30" s="303"/>
      <c r="K30" s="303"/>
      <c r="L30" s="303"/>
      <c r="M30" s="303"/>
      <c r="N30" s="303"/>
    </row>
    <row r="31" spans="1:16" ht="12" customHeight="1" x14ac:dyDescent="0.2">
      <c r="A31" s="305" t="s">
        <v>48</v>
      </c>
      <c r="B31" s="306"/>
      <c r="C31" s="306"/>
      <c r="D31" s="306"/>
      <c r="E31" s="306"/>
      <c r="F31" s="306"/>
      <c r="G31" s="306"/>
      <c r="H31" s="306"/>
      <c r="I31" s="306"/>
      <c r="J31" s="306"/>
      <c r="K31" s="306"/>
      <c r="L31" s="306"/>
      <c r="M31" s="306"/>
      <c r="N31" s="306"/>
    </row>
    <row r="32" spans="1:16" ht="5.25" customHeight="1" x14ac:dyDescent="0.2">
      <c r="A32" s="79"/>
      <c r="B32" s="79"/>
      <c r="C32" s="79"/>
      <c r="D32" s="79"/>
      <c r="E32" s="79"/>
      <c r="F32" s="79"/>
      <c r="G32" s="79"/>
      <c r="H32" s="79"/>
      <c r="I32" s="79"/>
      <c r="J32" s="79"/>
      <c r="K32" s="79"/>
      <c r="L32" s="79"/>
      <c r="M32" s="79"/>
      <c r="N32" s="79"/>
    </row>
    <row r="33" spans="1:16" ht="14.25" customHeight="1" x14ac:dyDescent="0.2">
      <c r="A33" s="78" t="s">
        <v>47</v>
      </c>
      <c r="B33" s="25"/>
      <c r="C33" s="25"/>
      <c r="D33" s="25"/>
      <c r="E33" s="25"/>
      <c r="F33" s="25"/>
      <c r="G33" s="25"/>
      <c r="H33" s="25"/>
      <c r="I33" s="35"/>
      <c r="J33" s="35"/>
      <c r="K33" s="35"/>
      <c r="L33" s="35"/>
      <c r="M33" s="35"/>
    </row>
    <row r="34" spans="1:16" ht="14.25" customHeight="1" x14ac:dyDescent="0.2">
      <c r="A34" s="7" t="s">
        <v>46</v>
      </c>
      <c r="B34" s="25"/>
      <c r="C34" s="25"/>
      <c r="D34" s="25"/>
      <c r="E34" s="25"/>
      <c r="F34" s="25"/>
      <c r="G34" s="25"/>
      <c r="H34" s="25"/>
      <c r="I34" s="25"/>
      <c r="J34" s="25"/>
      <c r="K34" s="25"/>
      <c r="L34" s="35"/>
      <c r="M34" s="35"/>
    </row>
    <row r="35" spans="1:16" ht="15" customHeight="1" x14ac:dyDescent="0.2">
      <c r="A35" s="7" t="s">
        <v>45</v>
      </c>
      <c r="B35" s="25"/>
      <c r="C35" s="25"/>
      <c r="D35" s="25"/>
      <c r="E35" s="25"/>
      <c r="F35" s="25"/>
      <c r="G35" s="25"/>
      <c r="H35" s="25"/>
      <c r="I35" s="25"/>
      <c r="J35" s="25"/>
      <c r="K35" s="25"/>
      <c r="L35" s="35"/>
      <c r="M35" s="35"/>
    </row>
    <row r="36" spans="1:16" ht="15" customHeight="1" x14ac:dyDescent="0.2">
      <c r="A36" s="80" t="s">
        <v>269</v>
      </c>
      <c r="B36" s="25"/>
      <c r="C36" s="25"/>
      <c r="D36" s="25"/>
      <c r="E36" s="25"/>
      <c r="F36" s="25"/>
      <c r="G36" s="25"/>
      <c r="H36" s="25"/>
      <c r="I36" s="25"/>
      <c r="J36" s="25"/>
      <c r="K36" s="25"/>
      <c r="L36" s="35"/>
      <c r="M36" s="35"/>
    </row>
    <row r="37" spans="1:16" ht="15" customHeight="1" x14ac:dyDescent="0.2">
      <c r="A37" s="7"/>
      <c r="B37" s="25"/>
      <c r="C37" s="25"/>
      <c r="D37" s="25"/>
      <c r="E37" s="25"/>
      <c r="F37" s="25"/>
      <c r="G37" s="25"/>
      <c r="H37" s="25"/>
      <c r="I37" s="25"/>
      <c r="J37" s="25"/>
      <c r="K37" s="25"/>
      <c r="L37" s="35"/>
      <c r="M37" s="35"/>
    </row>
    <row r="38" spans="1:16" ht="18.75" customHeight="1" x14ac:dyDescent="0.25">
      <c r="A38" s="65" t="s">
        <v>246</v>
      </c>
      <c r="H38" s="24"/>
      <c r="I38" s="24"/>
      <c r="J38" s="24"/>
      <c r="K38" s="24"/>
      <c r="L38" s="24"/>
      <c r="M38" s="24"/>
    </row>
    <row r="39" spans="1:16" ht="9" customHeight="1" thickBot="1" x14ac:dyDescent="0.25">
      <c r="A39" s="107"/>
      <c r="B39" s="76"/>
      <c r="C39" s="76"/>
      <c r="D39" s="76"/>
      <c r="E39" s="75"/>
      <c r="F39" s="21"/>
      <c r="G39" s="74"/>
      <c r="H39" s="20"/>
      <c r="I39" s="20"/>
      <c r="J39" s="20"/>
      <c r="K39" s="20"/>
      <c r="L39" s="20"/>
      <c r="M39" s="20"/>
      <c r="N39" s="74"/>
      <c r="O39" s="74"/>
      <c r="P39" s="74"/>
    </row>
    <row r="40" spans="1:16" ht="16.5" thickBot="1" x14ac:dyDescent="0.3">
      <c r="A40" s="73"/>
      <c r="B40" s="73">
        <v>1990</v>
      </c>
      <c r="C40" s="73"/>
      <c r="D40" s="73">
        <v>1995</v>
      </c>
      <c r="E40" s="73"/>
      <c r="F40" s="73">
        <v>2001</v>
      </c>
      <c r="G40" s="73">
        <v>2002</v>
      </c>
      <c r="H40" s="73">
        <v>2003</v>
      </c>
      <c r="I40" s="73">
        <v>2004</v>
      </c>
      <c r="J40" s="73">
        <v>2005</v>
      </c>
      <c r="K40" s="73">
        <v>2006</v>
      </c>
      <c r="L40" s="73">
        <v>2007</v>
      </c>
      <c r="M40" s="73">
        <v>2008</v>
      </c>
      <c r="N40" s="73">
        <v>2009</v>
      </c>
      <c r="O40" s="73">
        <v>2010</v>
      </c>
      <c r="P40" s="73">
        <v>2011</v>
      </c>
    </row>
    <row r="41" spans="1:16" ht="15" x14ac:dyDescent="0.2">
      <c r="B41" s="7" t="s">
        <v>26</v>
      </c>
      <c r="C41" s="34"/>
      <c r="D41" s="34"/>
      <c r="E41" s="34"/>
      <c r="G41" s="24"/>
      <c r="H41" s="24"/>
      <c r="I41" s="30"/>
      <c r="J41" s="30"/>
      <c r="L41" s="30"/>
      <c r="M41" s="30"/>
      <c r="N41" s="30"/>
      <c r="O41" s="30"/>
      <c r="P41" s="30" t="s">
        <v>242</v>
      </c>
    </row>
    <row r="42" spans="1:16" ht="15.75" x14ac:dyDescent="0.2">
      <c r="A42" s="37" t="s">
        <v>44</v>
      </c>
      <c r="B42" s="34"/>
      <c r="C42" s="34"/>
      <c r="D42" s="34"/>
      <c r="E42" s="38"/>
      <c r="F42" s="24"/>
      <c r="G42" s="24"/>
      <c r="H42" s="24"/>
      <c r="I42" s="24" t="s">
        <v>41</v>
      </c>
      <c r="J42" s="24"/>
      <c r="K42" s="24"/>
      <c r="L42" s="24"/>
      <c r="M42" s="24"/>
      <c r="N42" s="24"/>
    </row>
    <row r="43" spans="1:16" ht="15" x14ac:dyDescent="0.2">
      <c r="A43" s="46" t="s">
        <v>40</v>
      </c>
      <c r="B43" s="71">
        <v>10332.624835865661</v>
      </c>
      <c r="C43" s="71"/>
      <c r="D43" s="71">
        <v>10319.658429983963</v>
      </c>
      <c r="E43" s="71"/>
      <c r="F43" s="71">
        <v>10664.7214484781</v>
      </c>
      <c r="G43" s="71">
        <v>10922.410887391383</v>
      </c>
      <c r="H43" s="71">
        <v>11017.422557106103</v>
      </c>
      <c r="I43" s="71">
        <v>11118.608500320848</v>
      </c>
      <c r="J43" s="71">
        <v>11248.24964090112</v>
      </c>
      <c r="K43" s="71">
        <v>11460.457220699176</v>
      </c>
      <c r="L43" s="71">
        <v>11643.54890970638</v>
      </c>
      <c r="M43" s="71">
        <v>11206.38636051295</v>
      </c>
      <c r="N43" s="71">
        <v>10771.117673955196</v>
      </c>
      <c r="O43" s="71">
        <v>10607.404902699338</v>
      </c>
      <c r="P43" s="71">
        <v>10378.389537353516</v>
      </c>
    </row>
    <row r="44" spans="1:16" ht="15" x14ac:dyDescent="0.2">
      <c r="A44" s="46" t="s">
        <v>39</v>
      </c>
      <c r="B44" s="71">
        <v>49.24125740702916</v>
      </c>
      <c r="C44" s="71"/>
      <c r="D44" s="71">
        <v>36.672066497558028</v>
      </c>
      <c r="E44" s="71"/>
      <c r="F44" s="71">
        <v>20254.478860650859</v>
      </c>
      <c r="G44" s="71">
        <v>17.756350966951256</v>
      </c>
      <c r="H44" s="71">
        <v>15.803145162492683</v>
      </c>
      <c r="I44" s="71">
        <v>14.294778393300657</v>
      </c>
      <c r="J44" s="71">
        <v>13.026629436306104</v>
      </c>
      <c r="K44" s="71">
        <v>12.12664970917073</v>
      </c>
      <c r="L44" s="71">
        <v>10.874786066445649</v>
      </c>
      <c r="M44" s="71">
        <v>9.5366846552130582</v>
      </c>
      <c r="N44" s="71">
        <v>6.8350426385849099</v>
      </c>
      <c r="O44" s="71">
        <v>5.9226455634723107</v>
      </c>
      <c r="P44" s="71">
        <v>5.2236771556766444</v>
      </c>
    </row>
    <row r="45" spans="1:16" ht="15" x14ac:dyDescent="0.2">
      <c r="A45" s="46" t="s">
        <v>38</v>
      </c>
      <c r="B45" s="71">
        <v>115.14452598168143</v>
      </c>
      <c r="C45" s="71"/>
      <c r="D45" s="71">
        <v>157.97629375728405</v>
      </c>
      <c r="E45" s="71"/>
      <c r="F45" s="71">
        <v>153364.92954337838</v>
      </c>
      <c r="G45" s="71">
        <v>142.10247820497628</v>
      </c>
      <c r="H45" s="71">
        <v>115.56808029072636</v>
      </c>
      <c r="I45" s="71">
        <v>110.58148972967508</v>
      </c>
      <c r="J45" s="71">
        <v>105.78011083231898</v>
      </c>
      <c r="K45" s="71">
        <v>103.77979825585707</v>
      </c>
      <c r="L45" s="71">
        <v>101.51012831932722</v>
      </c>
      <c r="M45" s="71">
        <v>89.858379975756975</v>
      </c>
      <c r="N45" s="71">
        <v>84.626749348213337</v>
      </c>
      <c r="O45" s="71">
        <v>85.092714446204909</v>
      </c>
      <c r="P45" s="71">
        <v>87.871208032570379</v>
      </c>
    </row>
    <row r="46" spans="1:16" ht="31.5" x14ac:dyDescent="0.2">
      <c r="A46" s="70" t="s">
        <v>43</v>
      </c>
      <c r="B46" s="69">
        <v>10497.010619254374</v>
      </c>
      <c r="C46" s="69"/>
      <c r="D46" s="69">
        <v>10514.306790238807</v>
      </c>
      <c r="E46" s="69"/>
      <c r="F46" s="69">
        <v>10838.340856882158</v>
      </c>
      <c r="G46" s="69">
        <f>SUM(G43:G45)</f>
        <v>11082.269716563311</v>
      </c>
      <c r="H46" s="69">
        <v>11148.793782559322</v>
      </c>
      <c r="I46" s="69">
        <v>11243.484768443825</v>
      </c>
      <c r="J46" s="69">
        <v>11367.056381169745</v>
      </c>
      <c r="K46" s="69">
        <v>11576.363668664204</v>
      </c>
      <c r="L46" s="69">
        <v>11755.933824092153</v>
      </c>
      <c r="M46" s="69">
        <v>11305.781425143919</v>
      </c>
      <c r="N46" s="69">
        <v>10862.579465941995</v>
      </c>
      <c r="O46" s="68">
        <v>10698.420262709016</v>
      </c>
      <c r="P46" s="68">
        <v>10471.484422541764</v>
      </c>
    </row>
    <row r="47" spans="1:16" ht="15.75" x14ac:dyDescent="0.25">
      <c r="A47" s="70"/>
      <c r="B47" s="72"/>
      <c r="C47" s="72"/>
      <c r="D47" s="72"/>
      <c r="E47" s="72"/>
      <c r="F47" s="72"/>
      <c r="G47" s="72"/>
      <c r="H47" s="72"/>
      <c r="I47" s="72"/>
      <c r="J47" s="72"/>
      <c r="K47" s="72"/>
      <c r="L47" s="72"/>
      <c r="M47" s="72"/>
      <c r="N47" s="72"/>
      <c r="O47" s="71"/>
      <c r="P47" s="71"/>
    </row>
    <row r="48" spans="1:16" ht="15.75" x14ac:dyDescent="0.2">
      <c r="A48" s="37" t="s">
        <v>42</v>
      </c>
      <c r="B48" s="34"/>
      <c r="C48" s="34"/>
      <c r="D48" s="34"/>
      <c r="E48" s="38"/>
      <c r="F48" s="24"/>
      <c r="G48" s="24"/>
      <c r="H48" s="24"/>
      <c r="I48" s="24" t="s">
        <v>41</v>
      </c>
      <c r="J48" s="24"/>
      <c r="K48" s="24"/>
      <c r="L48" s="24"/>
      <c r="M48" s="24"/>
      <c r="N48" s="24"/>
      <c r="O48" s="71"/>
      <c r="P48" s="71"/>
    </row>
    <row r="49" spans="1:16" ht="15" x14ac:dyDescent="0.2">
      <c r="A49" s="46" t="s">
        <v>40</v>
      </c>
      <c r="B49" s="71">
        <v>2429.2498488311348</v>
      </c>
      <c r="C49" s="71"/>
      <c r="D49" s="71">
        <v>2395.9024783064524</v>
      </c>
      <c r="E49" s="71"/>
      <c r="F49" s="71">
        <v>2363.0148268390099</v>
      </c>
      <c r="G49" s="71">
        <v>1988.5329050876405</v>
      </c>
      <c r="H49" s="71">
        <v>2085.7062684794746</v>
      </c>
      <c r="I49" s="71">
        <v>2350.6036452955418</v>
      </c>
      <c r="J49" s="71">
        <v>2545.4720841122084</v>
      </c>
      <c r="K49" s="71">
        <v>2934.4263554684144</v>
      </c>
      <c r="L49" s="71">
        <v>2899.2326399819108</v>
      </c>
      <c r="M49" s="71">
        <v>2925.4922376859804</v>
      </c>
      <c r="N49" s="71">
        <v>2749.5211040055879</v>
      </c>
      <c r="O49" s="71">
        <v>2378.3662359043942</v>
      </c>
      <c r="P49" s="71">
        <v>2469.2781437691415</v>
      </c>
    </row>
    <row r="50" spans="1:16" ht="15" x14ac:dyDescent="0.2">
      <c r="A50" s="46" t="s">
        <v>39</v>
      </c>
      <c r="B50" s="71">
        <v>0.8378891671321218</v>
      </c>
      <c r="C50" s="71"/>
      <c r="D50" s="71">
        <v>0.73622571586081242</v>
      </c>
      <c r="E50" s="71"/>
      <c r="F50" s="71">
        <v>723.59257847705214</v>
      </c>
      <c r="G50" s="71">
        <v>0.47268496150392353</v>
      </c>
      <c r="H50" s="71">
        <v>0.48236178580601896</v>
      </c>
      <c r="I50" s="71">
        <v>0.52239774225228131</v>
      </c>
      <c r="J50" s="71">
        <v>0.54245123057678735</v>
      </c>
      <c r="K50" s="71">
        <v>0.64959692900156973</v>
      </c>
      <c r="L50" s="71">
        <v>0.62350919788198755</v>
      </c>
      <c r="M50" s="71">
        <v>0.66433608080811524</v>
      </c>
      <c r="N50" s="71">
        <v>0.62730941838379284</v>
      </c>
      <c r="O50" s="71">
        <v>0.52019862158897467</v>
      </c>
      <c r="P50" s="71">
        <v>0.527865795964784</v>
      </c>
    </row>
    <row r="51" spans="1:16" ht="15" x14ac:dyDescent="0.2">
      <c r="A51" s="46" t="s">
        <v>38</v>
      </c>
      <c r="B51" s="71">
        <v>19.787861937384058</v>
      </c>
      <c r="C51" s="71"/>
      <c r="D51" s="71">
        <v>19.744399888762086</v>
      </c>
      <c r="E51" s="71"/>
      <c r="F51" s="71">
        <v>19945.014039447244</v>
      </c>
      <c r="G51" s="71">
        <v>17.100768715605685</v>
      </c>
      <c r="H51" s="71">
        <v>17.875799625424005</v>
      </c>
      <c r="I51" s="71">
        <v>20.209565891263178</v>
      </c>
      <c r="J51" s="71">
        <v>22.035001921131968</v>
      </c>
      <c r="K51" s="71">
        <v>25.198947936283627</v>
      </c>
      <c r="L51" s="71">
        <v>24.987684516665819</v>
      </c>
      <c r="M51" s="71">
        <v>24.905334252465092</v>
      </c>
      <c r="N51" s="71">
        <v>23.387837701761324</v>
      </c>
      <c r="O51" s="71">
        <v>20.403098705123508</v>
      </c>
      <c r="P51" s="71">
        <v>21.268266882511586</v>
      </c>
    </row>
    <row r="52" spans="1:16" ht="31.5" x14ac:dyDescent="0.2">
      <c r="A52" s="70" t="s">
        <v>37</v>
      </c>
      <c r="B52" s="69">
        <v>2449.8755999356508</v>
      </c>
      <c r="C52" s="69"/>
      <c r="D52" s="69">
        <v>2416.3831039110751</v>
      </c>
      <c r="E52" s="69"/>
      <c r="F52" s="69">
        <v>2383.6834334569303</v>
      </c>
      <c r="G52" s="69">
        <f>SUM(G49:G51)</f>
        <v>2006.1063587647502</v>
      </c>
      <c r="H52" s="69">
        <v>2104.064429890705</v>
      </c>
      <c r="I52" s="69">
        <v>2371.3356089290573</v>
      </c>
      <c r="J52" s="69">
        <v>2568.049537263917</v>
      </c>
      <c r="K52" s="69">
        <v>2960.2749003336999</v>
      </c>
      <c r="L52" s="69">
        <v>2924.8438336964587</v>
      </c>
      <c r="M52" s="69">
        <v>2951.0619080192537</v>
      </c>
      <c r="N52" s="69">
        <v>2773.5362511257331</v>
      </c>
      <c r="O52" s="68">
        <v>2399.2895332311064</v>
      </c>
      <c r="P52" s="68">
        <v>2491.0742764476181</v>
      </c>
    </row>
    <row r="53" spans="1:16" ht="16.5" thickBot="1" x14ac:dyDescent="0.25">
      <c r="A53" s="67" t="s">
        <v>36</v>
      </c>
      <c r="B53" s="66">
        <v>12946.886219190026</v>
      </c>
      <c r="C53" s="66"/>
      <c r="D53" s="66">
        <v>12930.689894149882</v>
      </c>
      <c r="E53" s="66"/>
      <c r="F53" s="66">
        <v>13222.024290339088</v>
      </c>
      <c r="G53" s="66">
        <f>G46+G52</f>
        <v>13088.37607532806</v>
      </c>
      <c r="H53" s="66">
        <v>13252.858212450026</v>
      </c>
      <c r="I53" s="66">
        <v>13614.820377372882</v>
      </c>
      <c r="J53" s="66">
        <v>13935.105918433661</v>
      </c>
      <c r="K53" s="66">
        <v>14536.638568997903</v>
      </c>
      <c r="L53" s="66">
        <v>14680.777657788612</v>
      </c>
      <c r="M53" s="66">
        <v>14256.843333163173</v>
      </c>
      <c r="N53" s="66">
        <v>13636.115717067729</v>
      </c>
      <c r="O53" s="66">
        <v>13097.709795940124</v>
      </c>
      <c r="P53" s="66">
        <v>12962.558698989382</v>
      </c>
    </row>
    <row r="54" spans="1:16" ht="15" x14ac:dyDescent="0.2">
      <c r="A54" s="18" t="s">
        <v>3</v>
      </c>
      <c r="B54" s="34"/>
      <c r="C54" s="34"/>
      <c r="D54" s="34"/>
      <c r="E54" s="38"/>
      <c r="F54" s="25"/>
      <c r="H54" s="24"/>
      <c r="I54" s="24"/>
      <c r="J54" s="24"/>
      <c r="K54" s="24"/>
      <c r="L54" s="24"/>
      <c r="M54" s="24"/>
    </row>
    <row r="55" spans="1:16" ht="3" customHeight="1" x14ac:dyDescent="0.2">
      <c r="A55" s="18"/>
      <c r="B55" s="34"/>
      <c r="C55" s="34"/>
      <c r="D55" s="34"/>
      <c r="E55" s="38"/>
      <c r="F55" s="25"/>
      <c r="H55" s="24"/>
      <c r="I55" s="24"/>
      <c r="J55" s="24"/>
      <c r="K55" s="24"/>
      <c r="L55" s="24"/>
      <c r="M55" s="24"/>
    </row>
    <row r="56" spans="1:16" ht="15" x14ac:dyDescent="0.2">
      <c r="A56" s="7" t="s">
        <v>35</v>
      </c>
      <c r="B56" s="34"/>
      <c r="C56" s="34"/>
      <c r="D56" s="34"/>
      <c r="E56" s="38"/>
      <c r="F56" s="25"/>
      <c r="H56" s="24"/>
      <c r="I56" s="24"/>
      <c r="J56" s="24"/>
      <c r="K56" s="24"/>
      <c r="L56" s="24"/>
      <c r="M56" s="24"/>
    </row>
    <row r="57" spans="1:16" ht="15" x14ac:dyDescent="0.2">
      <c r="A57" s="7" t="s">
        <v>34</v>
      </c>
      <c r="B57" s="34"/>
      <c r="C57" s="34"/>
      <c r="D57" s="34"/>
      <c r="E57" s="38"/>
      <c r="F57" s="25"/>
      <c r="H57" s="24"/>
      <c r="I57" s="24"/>
      <c r="J57" s="24"/>
      <c r="K57" s="24"/>
      <c r="L57" s="24"/>
      <c r="M57" s="24"/>
    </row>
    <row r="58" spans="1:16" ht="15" x14ac:dyDescent="0.2">
      <c r="A58" s="7" t="s">
        <v>33</v>
      </c>
      <c r="B58" s="34"/>
      <c r="C58" s="34"/>
      <c r="D58" s="34"/>
      <c r="E58" s="38"/>
      <c r="F58" s="25"/>
      <c r="H58" s="24"/>
      <c r="I58" s="24"/>
      <c r="J58" s="24"/>
      <c r="K58" s="24"/>
      <c r="L58" s="24"/>
      <c r="M58" s="24"/>
    </row>
    <row r="59" spans="1:16" ht="1.5" customHeight="1" x14ac:dyDescent="0.2">
      <c r="A59" s="7"/>
      <c r="B59" s="34"/>
      <c r="C59" s="34"/>
      <c r="D59" s="34"/>
      <c r="E59" s="38"/>
      <c r="F59" s="25"/>
      <c r="H59" s="24"/>
      <c r="I59" s="24"/>
      <c r="J59" s="24"/>
      <c r="K59" s="24"/>
      <c r="L59" s="24"/>
      <c r="M59" s="24"/>
    </row>
    <row r="60" spans="1:16" ht="15" x14ac:dyDescent="0.2">
      <c r="A60" s="7" t="s">
        <v>32</v>
      </c>
      <c r="B60" s="34"/>
      <c r="C60" s="34"/>
      <c r="D60" s="34"/>
      <c r="E60" s="38"/>
      <c r="F60" s="25"/>
      <c r="H60" s="24"/>
      <c r="I60" s="24"/>
      <c r="J60" s="24"/>
      <c r="K60" s="24"/>
      <c r="L60" s="24"/>
      <c r="M60" s="24"/>
    </row>
    <row r="61" spans="1:16" ht="15" x14ac:dyDescent="0.2">
      <c r="A61" s="7" t="s">
        <v>31</v>
      </c>
      <c r="B61" s="34"/>
      <c r="C61" s="34"/>
      <c r="D61" s="34"/>
      <c r="E61" s="38"/>
      <c r="F61" s="25"/>
      <c r="H61" s="24"/>
      <c r="I61" s="24"/>
      <c r="J61" s="24"/>
      <c r="K61" s="24"/>
      <c r="L61" s="24"/>
      <c r="M61" s="24"/>
    </row>
    <row r="62" spans="1:16" ht="15" x14ac:dyDescent="0.2">
      <c r="A62" s="7" t="s">
        <v>30</v>
      </c>
      <c r="B62" s="34"/>
      <c r="C62" s="34"/>
      <c r="D62" s="34"/>
      <c r="E62" s="38"/>
      <c r="F62" s="25"/>
      <c r="H62" s="24"/>
      <c r="I62" s="24"/>
      <c r="J62" s="24"/>
      <c r="K62" s="24"/>
      <c r="L62" s="24"/>
      <c r="M62" s="24"/>
    </row>
    <row r="63" spans="1:16" ht="15" customHeight="1" x14ac:dyDescent="0.2">
      <c r="A63" s="7"/>
      <c r="B63" s="25"/>
      <c r="C63" s="25"/>
      <c r="D63" s="25"/>
      <c r="E63" s="25"/>
      <c r="F63" s="25"/>
      <c r="G63" s="25"/>
      <c r="H63" s="25"/>
      <c r="I63" s="25"/>
      <c r="J63" s="25"/>
      <c r="K63" s="25"/>
      <c r="L63" s="35"/>
      <c r="M63" s="35"/>
    </row>
    <row r="64" spans="1:16" ht="15.75" x14ac:dyDescent="0.2">
      <c r="A64" s="37" t="s">
        <v>247</v>
      </c>
    </row>
    <row r="65" spans="1:15" ht="8.25" customHeight="1" thickBot="1" x14ac:dyDescent="0.25">
      <c r="A65" s="106"/>
      <c r="B65" s="74"/>
      <c r="C65" s="74"/>
      <c r="D65" s="74"/>
      <c r="E65" s="74"/>
      <c r="F65" s="74"/>
      <c r="G65" s="74"/>
      <c r="H65" s="74"/>
      <c r="I65" s="74"/>
      <c r="J65" s="74"/>
      <c r="K65" s="74"/>
      <c r="L65" s="74"/>
      <c r="M65" s="74"/>
      <c r="N65" s="74"/>
      <c r="O65" s="74"/>
    </row>
    <row r="66" spans="1:15" ht="66" customHeight="1" thickBot="1" x14ac:dyDescent="0.3">
      <c r="A66" s="20"/>
      <c r="B66" s="273"/>
      <c r="C66" s="308" t="s">
        <v>263</v>
      </c>
      <c r="D66" s="308"/>
      <c r="E66" s="308"/>
      <c r="F66" s="307" t="s">
        <v>264</v>
      </c>
      <c r="G66" s="307"/>
      <c r="H66" s="307" t="s">
        <v>267</v>
      </c>
      <c r="I66" s="307"/>
      <c r="J66" s="307" t="s">
        <v>268</v>
      </c>
      <c r="K66" s="307"/>
      <c r="L66" s="307" t="s">
        <v>265</v>
      </c>
      <c r="M66" s="307"/>
      <c r="N66" s="307" t="s">
        <v>266</v>
      </c>
      <c r="O66" s="307"/>
    </row>
    <row r="67" spans="1:15" ht="15" x14ac:dyDescent="0.2">
      <c r="A67" s="28"/>
      <c r="B67" s="29"/>
      <c r="C67" s="29"/>
      <c r="D67" s="29"/>
      <c r="E67" s="29"/>
      <c r="F67" s="29"/>
      <c r="G67" s="29"/>
      <c r="H67" s="29"/>
      <c r="I67" s="29"/>
      <c r="J67" s="29"/>
      <c r="K67" s="29"/>
      <c r="L67" s="29"/>
      <c r="M67" s="29"/>
      <c r="N67" s="29"/>
      <c r="O67" s="28"/>
    </row>
    <row r="68" spans="1:15" ht="15" x14ac:dyDescent="0.2">
      <c r="A68" s="274" t="s">
        <v>91</v>
      </c>
      <c r="B68" s="275"/>
      <c r="C68" s="276"/>
      <c r="D68" s="276">
        <v>12962.558698989382</v>
      </c>
      <c r="F68" s="277">
        <v>8.1000000000000003E-2</v>
      </c>
      <c r="H68" s="277">
        <v>-0.01</v>
      </c>
      <c r="J68" s="277">
        <v>4.0000000000000001E-3</v>
      </c>
      <c r="L68" s="277">
        <v>1E-3</v>
      </c>
      <c r="N68" s="277">
        <v>0.105</v>
      </c>
      <c r="O68" s="28"/>
    </row>
    <row r="69" spans="1:15" ht="30" x14ac:dyDescent="0.2">
      <c r="A69" s="274" t="s">
        <v>240</v>
      </c>
      <c r="B69" s="275"/>
      <c r="C69" s="276"/>
      <c r="D69" s="276">
        <v>10471.484422541762</v>
      </c>
      <c r="F69" s="277">
        <v>8.8999999999999996E-2</v>
      </c>
      <c r="H69" s="277">
        <v>-2.1000000000000001E-2</v>
      </c>
      <c r="J69" s="277">
        <v>-1.4E-2</v>
      </c>
      <c r="L69" s="277">
        <v>-2E-3</v>
      </c>
      <c r="N69" s="277">
        <v>-2.5000000000000001E-2</v>
      </c>
      <c r="O69" s="28"/>
    </row>
    <row r="70" spans="1:15" ht="15" x14ac:dyDescent="0.2">
      <c r="A70" s="274"/>
      <c r="B70" s="275"/>
      <c r="C70" s="276"/>
      <c r="D70" s="276"/>
      <c r="F70" s="277"/>
      <c r="H70" s="277"/>
      <c r="J70" s="277"/>
      <c r="L70" s="277"/>
      <c r="N70" s="277"/>
      <c r="O70" s="28"/>
    </row>
    <row r="71" spans="1:15" ht="15" x14ac:dyDescent="0.2">
      <c r="A71" s="274" t="s">
        <v>92</v>
      </c>
      <c r="B71" s="275"/>
      <c r="C71" s="276"/>
      <c r="D71" s="276">
        <v>9264.6057453567755</v>
      </c>
      <c r="F71" s="277">
        <v>8.5000000000000006E-2</v>
      </c>
      <c r="H71" s="277">
        <v>-1.7000000000000001E-2</v>
      </c>
      <c r="J71" s="277">
        <v>-1.4E-2</v>
      </c>
      <c r="L71" s="277">
        <v>0.02</v>
      </c>
      <c r="N71" s="277">
        <v>-1.2999999999999999E-2</v>
      </c>
      <c r="O71" s="28"/>
    </row>
    <row r="72" spans="1:15" ht="15" x14ac:dyDescent="0.2">
      <c r="A72" s="278" t="s">
        <v>104</v>
      </c>
      <c r="B72" s="275"/>
      <c r="C72" s="276"/>
      <c r="D72" s="276"/>
      <c r="F72" s="277"/>
      <c r="H72" s="277"/>
      <c r="J72" s="277"/>
      <c r="L72" s="277"/>
      <c r="N72" s="277"/>
      <c r="O72" s="28"/>
    </row>
    <row r="73" spans="1:15" ht="18" x14ac:dyDescent="0.2">
      <c r="A73" s="279" t="s">
        <v>308</v>
      </c>
      <c r="B73" s="275"/>
      <c r="C73" s="276"/>
      <c r="D73" s="276">
        <v>5217.8276679997489</v>
      </c>
      <c r="F73" s="277">
        <v>0.08</v>
      </c>
      <c r="H73" s="277">
        <v>-2.1999999999999999E-2</v>
      </c>
      <c r="J73" s="277">
        <v>-1.9E-2</v>
      </c>
      <c r="L73" s="277">
        <v>-9.6000000000000002E-2</v>
      </c>
      <c r="N73" s="277">
        <v>-0.10100000000000001</v>
      </c>
      <c r="O73" s="28"/>
    </row>
    <row r="74" spans="1:15" ht="15" x14ac:dyDescent="0.2">
      <c r="A74" s="279" t="s">
        <v>94</v>
      </c>
      <c r="B74" s="275"/>
      <c r="C74" s="276"/>
      <c r="D74" s="276">
        <v>2125.1768692104915</v>
      </c>
      <c r="F74" s="277">
        <v>9.0999999999999998E-2</v>
      </c>
      <c r="H74" s="277">
        <v>-1.0999999999999999E-2</v>
      </c>
      <c r="J74" s="277">
        <v>-7.0000000000000001E-3</v>
      </c>
      <c r="L74" s="277">
        <v>0.02</v>
      </c>
      <c r="N74" s="277">
        <v>-2.7E-2</v>
      </c>
      <c r="O74" s="28"/>
    </row>
    <row r="75" spans="1:15" ht="15" x14ac:dyDescent="0.2">
      <c r="A75" s="279" t="s">
        <v>95</v>
      </c>
      <c r="B75" s="275"/>
      <c r="C75" s="276"/>
      <c r="D75" s="276">
        <v>1358.1615146881054</v>
      </c>
      <c r="F75" s="277">
        <v>8.8999999999999996E-2</v>
      </c>
      <c r="H75" s="277">
        <v>0.01</v>
      </c>
      <c r="J75" s="277">
        <v>1.6E-2</v>
      </c>
      <c r="L75" s="277">
        <v>0.70899999999999996</v>
      </c>
      <c r="N75" s="277">
        <v>0.61099999999999999</v>
      </c>
      <c r="O75" s="28"/>
    </row>
    <row r="76" spans="1:15" ht="15" x14ac:dyDescent="0.2">
      <c r="A76" s="279" t="s">
        <v>96</v>
      </c>
      <c r="B76" s="275"/>
      <c r="C76" s="276"/>
      <c r="D76" s="276">
        <v>520.3123138532535</v>
      </c>
      <c r="F76" s="277">
        <v>0.122</v>
      </c>
      <c r="H76" s="277">
        <v>-6.3E-2</v>
      </c>
      <c r="J76" s="277">
        <v>-7.0000000000000007E-2</v>
      </c>
      <c r="L76" s="277">
        <v>0.36199999999999999</v>
      </c>
      <c r="N76" s="277">
        <v>0.26400000000000001</v>
      </c>
      <c r="O76" s="28"/>
    </row>
    <row r="77" spans="1:15" ht="15" x14ac:dyDescent="0.2">
      <c r="A77" s="279" t="s">
        <v>97</v>
      </c>
      <c r="B77" s="275"/>
      <c r="C77" s="276"/>
      <c r="D77" s="276">
        <v>34</v>
      </c>
      <c r="F77" s="277">
        <v>6.2E-2</v>
      </c>
      <c r="H77" s="277">
        <v>0.01</v>
      </c>
      <c r="J77" s="277">
        <v>1E-3</v>
      </c>
      <c r="L77" s="277">
        <v>0.106</v>
      </c>
      <c r="N77" s="277">
        <v>-0.11799999999999999</v>
      </c>
      <c r="O77" s="28"/>
    </row>
    <row r="78" spans="1:15" ht="15" x14ac:dyDescent="0.2">
      <c r="A78" s="28"/>
      <c r="B78" s="28"/>
      <c r="C78" s="29"/>
      <c r="D78" s="29"/>
      <c r="F78" s="277"/>
      <c r="H78" s="277"/>
      <c r="J78" s="277"/>
      <c r="L78" s="277"/>
      <c r="N78" s="277"/>
      <c r="O78" s="28"/>
    </row>
    <row r="79" spans="1:15" ht="15" x14ac:dyDescent="0.2">
      <c r="A79" s="279" t="s">
        <v>98</v>
      </c>
      <c r="B79" s="275"/>
      <c r="C79" s="276"/>
      <c r="D79" s="276">
        <v>4688.5506998990704</v>
      </c>
      <c r="F79" s="277">
        <v>0.109</v>
      </c>
      <c r="H79" s="277">
        <v>-0.02</v>
      </c>
      <c r="J79" s="277">
        <v>-1.7000000000000001E-2</v>
      </c>
      <c r="L79" s="277">
        <v>-2.5000000000000001E-2</v>
      </c>
      <c r="N79" s="277">
        <v>-2.1999999999999999E-2</v>
      </c>
      <c r="O79" s="28"/>
    </row>
    <row r="80" spans="1:15" ht="15" x14ac:dyDescent="0.2">
      <c r="A80" s="279" t="s">
        <v>99</v>
      </c>
      <c r="B80" s="275"/>
      <c r="C80" s="276"/>
      <c r="D80" s="276">
        <v>2820.8303466412531</v>
      </c>
      <c r="F80" s="277">
        <v>7.2999999999999995E-2</v>
      </c>
      <c r="H80" s="277">
        <v>-2.3E-2</v>
      </c>
      <c r="J80" s="277">
        <v>-1.6E-2</v>
      </c>
      <c r="L80" s="277">
        <v>-6.9000000000000006E-2</v>
      </c>
      <c r="N80" s="277">
        <v>-0.123</v>
      </c>
      <c r="O80" s="28"/>
    </row>
    <row r="81" spans="1:15" ht="15" x14ac:dyDescent="0.2">
      <c r="A81" s="279" t="s">
        <v>100</v>
      </c>
      <c r="B81" s="275"/>
      <c r="C81" s="276"/>
      <c r="D81" s="276">
        <v>1701.9192667183061</v>
      </c>
      <c r="F81" s="277">
        <v>6.6000000000000003E-2</v>
      </c>
      <c r="H81" s="277">
        <v>1E-3</v>
      </c>
      <c r="J81" s="277">
        <v>-3.0000000000000001E-3</v>
      </c>
      <c r="L81" s="277">
        <v>0.40500000000000003</v>
      </c>
      <c r="N81" s="277">
        <v>0.23</v>
      </c>
      <c r="O81" s="28"/>
    </row>
    <row r="82" spans="1:15" ht="15" x14ac:dyDescent="0.2">
      <c r="A82" s="274"/>
      <c r="B82" s="275"/>
      <c r="C82" s="276"/>
      <c r="D82" s="276"/>
      <c r="F82" s="277"/>
      <c r="H82" s="277"/>
      <c r="J82" s="277"/>
      <c r="L82" s="277"/>
      <c r="N82" s="277"/>
      <c r="O82" s="28"/>
    </row>
    <row r="83" spans="1:15" ht="15" x14ac:dyDescent="0.2">
      <c r="A83" s="274" t="s">
        <v>101</v>
      </c>
      <c r="B83" s="275"/>
      <c r="C83" s="276"/>
      <c r="D83" s="276">
        <v>176.13059377249971</v>
      </c>
      <c r="F83" s="277">
        <v>8.4000000000000005E-2</v>
      </c>
      <c r="H83" s="277">
        <v>3.4000000000000002E-2</v>
      </c>
      <c r="J83" s="277">
        <v>4.5999999999999999E-2</v>
      </c>
      <c r="L83" s="277">
        <v>0.42599999999999999</v>
      </c>
      <c r="N83" s="277">
        <v>7.0000000000000007E-2</v>
      </c>
      <c r="O83" s="28"/>
    </row>
    <row r="84" spans="1:15" ht="15" x14ac:dyDescent="0.2">
      <c r="A84" s="274" t="s">
        <v>102</v>
      </c>
      <c r="B84" s="275"/>
      <c r="C84" s="276"/>
      <c r="D84" s="276">
        <v>1703.5795271722461</v>
      </c>
      <c r="F84" s="277">
        <v>4.5999999999999999E-2</v>
      </c>
      <c r="H84" s="277">
        <v>3.4000000000000002E-2</v>
      </c>
      <c r="J84" s="277">
        <v>3.4000000000000002E-2</v>
      </c>
      <c r="L84" s="277">
        <v>0.51700000000000002</v>
      </c>
      <c r="N84" s="277">
        <v>0.75700000000000001</v>
      </c>
      <c r="O84" s="28"/>
    </row>
    <row r="85" spans="1:15" ht="15.75" thickBot="1" x14ac:dyDescent="0.25">
      <c r="A85" s="280" t="s">
        <v>103</v>
      </c>
      <c r="B85" s="281"/>
      <c r="C85" s="282"/>
      <c r="D85" s="282">
        <v>1818.2428326878603</v>
      </c>
      <c r="F85" s="283">
        <v>0.14000000000000001</v>
      </c>
      <c r="H85" s="283">
        <v>-1.7999999999999999E-2</v>
      </c>
      <c r="J85" s="283">
        <v>7.3999999999999996E-2</v>
      </c>
      <c r="L85" s="283">
        <v>-0.30499999999999999</v>
      </c>
      <c r="N85" s="283">
        <v>3.9E-2</v>
      </c>
      <c r="O85" s="20"/>
    </row>
    <row r="86" spans="1:15" ht="15" x14ac:dyDescent="0.2">
      <c r="A86" s="302" t="s">
        <v>270</v>
      </c>
      <c r="B86" s="302"/>
      <c r="C86" s="302"/>
      <c r="D86" s="302"/>
      <c r="E86" s="302"/>
      <c r="F86" s="302"/>
      <c r="G86" s="302"/>
      <c r="H86" s="302"/>
      <c r="I86" s="302"/>
      <c r="J86" s="302"/>
      <c r="K86" s="302"/>
      <c r="L86" s="302"/>
      <c r="M86" s="302"/>
    </row>
    <row r="87" spans="1:15" ht="15" x14ac:dyDescent="0.2">
      <c r="A87" s="301" t="s">
        <v>309</v>
      </c>
      <c r="B87" s="108"/>
      <c r="C87" s="108"/>
      <c r="D87" s="108"/>
      <c r="E87" s="108"/>
      <c r="F87" s="108"/>
      <c r="G87" s="108"/>
      <c r="H87" s="108"/>
      <c r="I87" s="108"/>
      <c r="J87" s="108"/>
      <c r="K87" s="108"/>
      <c r="L87" s="108"/>
      <c r="M87" s="108"/>
    </row>
  </sheetData>
  <mergeCells count="10">
    <mergeCell ref="A86:M86"/>
    <mergeCell ref="A30:N30"/>
    <mergeCell ref="A29:N29"/>
    <mergeCell ref="A31:N31"/>
    <mergeCell ref="F66:G66"/>
    <mergeCell ref="H66:I66"/>
    <mergeCell ref="J66:K66"/>
    <mergeCell ref="L66:M66"/>
    <mergeCell ref="N66:O66"/>
    <mergeCell ref="C66:E66"/>
  </mergeCells>
  <pageMargins left="0.74803149606299213" right="0.74803149606299213" top="0.98425196850393704" bottom="0.9055118110236221" header="0.51181102362204722" footer="0.51181102362204722"/>
  <pageSetup paperSize="9" scale="48" orientation="portrait" r:id="rId1"/>
  <headerFooter alignWithMargins="0">
    <oddHeader>&amp;R&amp;"Arial,Bold"&amp;16ENVIRONMENT AND EMISSIONS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Y61"/>
  <sheetViews>
    <sheetView zoomScale="85" zoomScaleNormal="85" workbookViewId="0"/>
  </sheetViews>
  <sheetFormatPr defaultRowHeight="12.75" x14ac:dyDescent="0.2"/>
  <cols>
    <col min="1" max="1" width="36.28515625" customWidth="1"/>
    <col min="2" max="2" width="12.140625" customWidth="1"/>
    <col min="8" max="8" width="7.42578125" bestFit="1" customWidth="1"/>
  </cols>
  <sheetData>
    <row r="4" spans="12:25" x14ac:dyDescent="0.2">
      <c r="L4" t="s">
        <v>256</v>
      </c>
    </row>
    <row r="5" spans="12:25" ht="13.5" thickBot="1" x14ac:dyDescent="0.25"/>
    <row r="6" spans="12:25" ht="16.5" thickBot="1" x14ac:dyDescent="0.3">
      <c r="L6" s="239"/>
      <c r="M6" s="240">
        <v>1990</v>
      </c>
      <c r="N6" s="240">
        <v>1995</v>
      </c>
      <c r="O6" s="240">
        <v>2001</v>
      </c>
      <c r="P6" s="240">
        <v>2002</v>
      </c>
      <c r="Q6" s="240">
        <v>2003</v>
      </c>
      <c r="R6" s="240">
        <v>2004</v>
      </c>
      <c r="S6" s="240">
        <v>2005</v>
      </c>
      <c r="T6" s="240">
        <v>2006</v>
      </c>
      <c r="U6" s="240">
        <v>2007</v>
      </c>
      <c r="V6" s="240">
        <v>2008</v>
      </c>
      <c r="W6" s="240">
        <v>2009</v>
      </c>
      <c r="X6" s="240">
        <v>2010</v>
      </c>
      <c r="Y6" s="240">
        <v>2011</v>
      </c>
    </row>
    <row r="7" spans="12:25" ht="15" x14ac:dyDescent="0.2">
      <c r="L7" s="241" t="s">
        <v>249</v>
      </c>
      <c r="M7" s="242">
        <v>382.15074223277668</v>
      </c>
      <c r="N7" s="242">
        <v>392.40057052517125</v>
      </c>
      <c r="O7" s="242">
        <v>505.71305162536208</v>
      </c>
      <c r="P7" s="242">
        <v>479.79755223272019</v>
      </c>
      <c r="Q7" s="242">
        <v>517.95735319869971</v>
      </c>
      <c r="R7" s="242">
        <v>488.67822722789458</v>
      </c>
      <c r="S7" s="242">
        <v>508.88739554662311</v>
      </c>
      <c r="T7" s="242">
        <v>513.5927533817428</v>
      </c>
      <c r="U7" s="242">
        <v>557.28641671626156</v>
      </c>
      <c r="V7" s="242">
        <v>546.64820162978458</v>
      </c>
      <c r="W7" s="242">
        <v>546.24270141042621</v>
      </c>
      <c r="X7" s="242">
        <v>555.14153558773376</v>
      </c>
      <c r="Y7" s="242">
        <v>520.3123138532535</v>
      </c>
    </row>
    <row r="8" spans="12:25" ht="15" x14ac:dyDescent="0.2">
      <c r="L8" s="241" t="s">
        <v>250</v>
      </c>
      <c r="M8" s="242">
        <v>5771.8000600468058</v>
      </c>
      <c r="N8" s="242">
        <v>5746.6431922815282</v>
      </c>
      <c r="O8" s="242">
        <v>5970.3908828811709</v>
      </c>
      <c r="P8" s="242">
        <v>6042.2560651725644</v>
      </c>
      <c r="Q8" s="242">
        <v>5969.7690698378519</v>
      </c>
      <c r="R8" s="242">
        <v>6002.0405671212493</v>
      </c>
      <c r="S8" s="242">
        <v>5926.9383535062361</v>
      </c>
      <c r="T8" s="242">
        <v>5986.2389807966138</v>
      </c>
      <c r="U8" s="242">
        <v>5940.7006550110254</v>
      </c>
      <c r="V8" s="242">
        <v>5796.540086908446</v>
      </c>
      <c r="W8" s="242">
        <v>5567.7268603597558</v>
      </c>
      <c r="X8" s="242">
        <v>5302.9536938262345</v>
      </c>
      <c r="Y8" s="242">
        <v>5188.2017367530752</v>
      </c>
    </row>
    <row r="9" spans="12:25" ht="15" x14ac:dyDescent="0.2">
      <c r="L9" s="241" t="s">
        <v>94</v>
      </c>
      <c r="M9" s="242">
        <v>2082.5365604124481</v>
      </c>
      <c r="N9" s="242">
        <v>2081.1804549493449</v>
      </c>
      <c r="O9" s="242">
        <v>1768.6786041832133</v>
      </c>
      <c r="P9" s="242">
        <v>1823.9134901355712</v>
      </c>
      <c r="Q9" s="242">
        <v>1904.145019248466</v>
      </c>
      <c r="R9" s="242">
        <v>1942.8096310858127</v>
      </c>
      <c r="S9" s="242">
        <v>2052.6098363380447</v>
      </c>
      <c r="T9" s="242">
        <v>2134.7483934062593</v>
      </c>
      <c r="U9" s="242">
        <v>2234.8189687053919</v>
      </c>
      <c r="V9" s="242">
        <v>2039.7404882858173</v>
      </c>
      <c r="W9" s="242">
        <v>1998.5753743060147</v>
      </c>
      <c r="X9" s="242">
        <v>2147.7734124915</v>
      </c>
      <c r="Y9" s="242">
        <v>2125.1768692104911</v>
      </c>
    </row>
    <row r="10" spans="12:25" ht="15" x14ac:dyDescent="0.2">
      <c r="L10" s="241" t="s">
        <v>251</v>
      </c>
      <c r="M10" s="242">
        <v>794.73898668042216</v>
      </c>
      <c r="N10" s="242">
        <v>890.12373161455389</v>
      </c>
      <c r="O10" s="242">
        <v>1124.3593080354458</v>
      </c>
      <c r="P10" s="242">
        <v>1148.4244104306979</v>
      </c>
      <c r="Q10" s="242">
        <v>1195.977215176707</v>
      </c>
      <c r="R10" s="242">
        <v>1237.9584451810372</v>
      </c>
      <c r="S10" s="242">
        <v>1269.2638991271556</v>
      </c>
      <c r="T10" s="242">
        <v>1325.7728067700177</v>
      </c>
      <c r="U10" s="242">
        <v>1394.5850442135688</v>
      </c>
      <c r="V10" s="242">
        <v>1368.8494554377387</v>
      </c>
      <c r="W10" s="242">
        <v>1332.6280813316935</v>
      </c>
      <c r="X10" s="242">
        <v>1345.2845798920603</v>
      </c>
      <c r="Y10" s="242">
        <v>1358.1615146881054</v>
      </c>
    </row>
    <row r="11" spans="12:25" ht="15" x14ac:dyDescent="0.2">
      <c r="L11" s="241" t="s">
        <v>252</v>
      </c>
      <c r="M11" s="242">
        <v>30.672005721472971</v>
      </c>
      <c r="N11" s="242">
        <v>22.091486944975056</v>
      </c>
      <c r="O11" s="242">
        <v>31.012083201508709</v>
      </c>
      <c r="P11" s="242">
        <v>34.330652019860707</v>
      </c>
      <c r="Q11" s="242">
        <v>38.706743892323253</v>
      </c>
      <c r="R11" s="242">
        <v>36.751855481475644</v>
      </c>
      <c r="S11" s="242">
        <v>37.032919275545225</v>
      </c>
      <c r="T11" s="242">
        <v>35.668744624324162</v>
      </c>
      <c r="U11" s="242">
        <v>38.859538199463195</v>
      </c>
      <c r="V11" s="242">
        <v>37.620980437783501</v>
      </c>
      <c r="W11" s="242">
        <v>37.46974939504036</v>
      </c>
      <c r="X11" s="242">
        <v>33.594663494669852</v>
      </c>
      <c r="Y11" s="242">
        <v>33.917004371452769</v>
      </c>
    </row>
    <row r="12" spans="12:25" ht="20.25" x14ac:dyDescent="0.35">
      <c r="L12" s="241" t="s">
        <v>254</v>
      </c>
      <c r="M12" s="242">
        <v>20.919844370842572</v>
      </c>
      <c r="N12" s="242">
        <v>20.351202283556105</v>
      </c>
      <c r="O12" s="242">
        <v>33.48002927270079</v>
      </c>
      <c r="P12" s="242">
        <v>43.509898254909722</v>
      </c>
      <c r="Q12" s="242">
        <v>49.725630963808086</v>
      </c>
      <c r="R12" s="242">
        <v>52.295372766485556</v>
      </c>
      <c r="S12" s="242">
        <v>51.849517083981141</v>
      </c>
      <c r="T12" s="242">
        <v>53.062264469928806</v>
      </c>
      <c r="U12" s="242">
        <v>49.783138197010857</v>
      </c>
      <c r="V12" s="242">
        <v>48.121870916012789</v>
      </c>
      <c r="W12" s="242">
        <v>42.378606548464965</v>
      </c>
      <c r="X12" s="242">
        <v>43.224580002724487</v>
      </c>
      <c r="Y12" s="242">
        <v>38.836306480397951</v>
      </c>
    </row>
    <row r="13" spans="12:25" ht="15" x14ac:dyDescent="0.2">
      <c r="L13" s="241" t="s">
        <v>61</v>
      </c>
      <c r="M13" s="242">
        <v>123.48656197732612</v>
      </c>
      <c r="N13" s="242">
        <v>125.29208007613364</v>
      </c>
      <c r="O13" s="242">
        <v>184.52472267152334</v>
      </c>
      <c r="P13" s="242">
        <v>192.96568346390012</v>
      </c>
      <c r="Q13" s="242">
        <v>148.84151711326177</v>
      </c>
      <c r="R13" s="242">
        <v>154.29612677345935</v>
      </c>
      <c r="S13" s="242">
        <v>153.6588433338801</v>
      </c>
      <c r="T13" s="242">
        <v>158.04458663183539</v>
      </c>
      <c r="U13" s="242">
        <v>169.19452428770433</v>
      </c>
      <c r="V13" s="242">
        <v>169.74111825048197</v>
      </c>
      <c r="W13" s="242">
        <v>169.67117019915958</v>
      </c>
      <c r="X13" s="242">
        <v>170.29880387937322</v>
      </c>
      <c r="Y13" s="242">
        <v>176.13059377249971</v>
      </c>
    </row>
    <row r="14" spans="12:25" ht="15" x14ac:dyDescent="0.2">
      <c r="L14" s="243" t="s">
        <v>60</v>
      </c>
      <c r="M14" s="242">
        <v>2449.8755999356508</v>
      </c>
      <c r="N14" s="242">
        <v>2416.3831039110746</v>
      </c>
      <c r="O14" s="242">
        <v>1985.6100061208269</v>
      </c>
      <c r="P14" s="242">
        <v>2006.1063587647502</v>
      </c>
      <c r="Q14" s="242">
        <v>2104.0644298907046</v>
      </c>
      <c r="R14" s="242">
        <v>2371.3356089290578</v>
      </c>
      <c r="S14" s="242">
        <v>2568.0495372639175</v>
      </c>
      <c r="T14" s="242">
        <v>2960.2749003336999</v>
      </c>
      <c r="U14" s="242">
        <v>2924.8438336964582</v>
      </c>
      <c r="V14" s="242">
        <v>2951.0619080192537</v>
      </c>
      <c r="W14" s="242">
        <v>2773.5362511257326</v>
      </c>
      <c r="X14" s="242">
        <v>2399.2895332311059</v>
      </c>
      <c r="Y14" s="242">
        <v>2491.0742764476181</v>
      </c>
    </row>
    <row r="15" spans="12:25" ht="15" x14ac:dyDescent="0.2">
      <c r="L15" s="243" t="s">
        <v>253</v>
      </c>
      <c r="M15" s="242">
        <f>M16+M17</f>
        <v>1204.4457131729673</v>
      </c>
      <c r="N15" s="242">
        <f t="shared" ref="N15:Y15" si="0">N16+N17</f>
        <v>1137.2179684971954</v>
      </c>
      <c r="O15" s="242">
        <f t="shared" si="0"/>
        <v>1318.5368631381941</v>
      </c>
      <c r="P15" s="242">
        <f t="shared" si="0"/>
        <v>1228.1851467150718</v>
      </c>
      <c r="Q15" s="242">
        <f t="shared" si="0"/>
        <v>1218.3114192574812</v>
      </c>
      <c r="R15" s="242">
        <f t="shared" si="0"/>
        <v>1221.5523928562561</v>
      </c>
      <c r="S15" s="242">
        <f t="shared" si="0"/>
        <v>1262.7616167839519</v>
      </c>
      <c r="T15" s="242">
        <f t="shared" si="0"/>
        <v>1261.0458571532076</v>
      </c>
      <c r="U15" s="242">
        <f t="shared" si="0"/>
        <v>1258.5347071802539</v>
      </c>
      <c r="V15" s="242">
        <f t="shared" si="0"/>
        <v>1171.7497475379917</v>
      </c>
      <c r="W15" s="242">
        <f t="shared" si="0"/>
        <v>1054.2846159197195</v>
      </c>
      <c r="X15" s="242">
        <f t="shared" si="0"/>
        <v>976.83924072911009</v>
      </c>
      <c r="Y15" s="242">
        <f t="shared" si="0"/>
        <v>924.99511549209831</v>
      </c>
    </row>
    <row r="16" spans="12:25" ht="15" x14ac:dyDescent="0.2">
      <c r="L16" s="241" t="s">
        <v>59</v>
      </c>
      <c r="M16" s="242">
        <v>698.17600069347395</v>
      </c>
      <c r="N16" s="242">
        <v>630.01226797508355</v>
      </c>
      <c r="O16" s="242">
        <v>1318.5368631381941</v>
      </c>
      <c r="P16" s="242">
        <v>795.74683938973146</v>
      </c>
      <c r="Q16" s="242">
        <v>820.38464713833832</v>
      </c>
      <c r="R16" s="242">
        <v>824.16298947787436</v>
      </c>
      <c r="S16" s="242">
        <v>873.27529223309853</v>
      </c>
      <c r="T16" s="242">
        <v>909.81449110880772</v>
      </c>
      <c r="U16" s="242">
        <v>908.66775037638968</v>
      </c>
      <c r="V16" s="242">
        <v>835.55151208885491</v>
      </c>
      <c r="W16" s="242">
        <v>732.7442367210939</v>
      </c>
      <c r="X16" s="242">
        <v>674.56571172266968</v>
      </c>
      <c r="Y16" s="242">
        <v>651.89979318740484</v>
      </c>
    </row>
    <row r="17" spans="1:25" ht="15" x14ac:dyDescent="0.2">
      <c r="L17" s="241" t="s">
        <v>248</v>
      </c>
      <c r="M17" s="242">
        <v>506.26971247949348</v>
      </c>
      <c r="N17" s="242">
        <v>507.20570052211195</v>
      </c>
      <c r="O17" s="242"/>
      <c r="P17" s="242">
        <v>432.43830732534036</v>
      </c>
      <c r="Q17" s="242">
        <v>397.92677211914298</v>
      </c>
      <c r="R17" s="242">
        <v>397.38940337838176</v>
      </c>
      <c r="S17" s="242">
        <v>389.48632455085345</v>
      </c>
      <c r="T17" s="242">
        <v>351.23136604440003</v>
      </c>
      <c r="U17" s="242">
        <v>349.8669568038643</v>
      </c>
      <c r="V17" s="242">
        <v>336.19823544913675</v>
      </c>
      <c r="W17" s="242">
        <v>321.5403791986256</v>
      </c>
      <c r="X17" s="242">
        <v>302.27352900644036</v>
      </c>
      <c r="Y17" s="242">
        <v>273.09532230469347</v>
      </c>
    </row>
    <row r="18" spans="1:25" ht="18" x14ac:dyDescent="0.2">
      <c r="L18" s="241" t="s">
        <v>255</v>
      </c>
      <c r="M18" s="242">
        <v>86.260144639309658</v>
      </c>
      <c r="N18" s="242">
        <v>99.006103066346739</v>
      </c>
      <c r="O18" s="242">
        <v>299.71873920914743</v>
      </c>
      <c r="P18" s="242">
        <v>88.886818138012927</v>
      </c>
      <c r="Q18" s="242">
        <v>105.35981387072091</v>
      </c>
      <c r="R18" s="242">
        <v>107.10214995015295</v>
      </c>
      <c r="S18" s="242">
        <v>104.0540001743236</v>
      </c>
      <c r="T18" s="242">
        <v>108.18928143027378</v>
      </c>
      <c r="U18" s="242">
        <v>112.17083158147457</v>
      </c>
      <c r="V18" s="242">
        <v>126.7694757398623</v>
      </c>
      <c r="W18" s="242">
        <v>113.60230647171852</v>
      </c>
      <c r="X18" s="242">
        <v>123.3097528056105</v>
      </c>
      <c r="Y18" s="242">
        <v>105.75296792038954</v>
      </c>
    </row>
    <row r="23" spans="1:25" x14ac:dyDescent="0.2">
      <c r="M23" s="5"/>
      <c r="N23" s="5"/>
      <c r="O23" s="5"/>
    </row>
    <row r="31" spans="1:25" s="1" customFormat="1" ht="18.75" x14ac:dyDescent="0.25">
      <c r="A31" s="65" t="s">
        <v>106</v>
      </c>
      <c r="B31" s="34"/>
      <c r="C31" s="34"/>
      <c r="D31" s="33"/>
      <c r="E31" s="33"/>
      <c r="F31" s="24"/>
      <c r="G31" s="24"/>
      <c r="L31"/>
      <c r="M31"/>
      <c r="N31"/>
      <c r="O31"/>
      <c r="P31"/>
      <c r="Q31"/>
      <c r="R31"/>
      <c r="S31"/>
      <c r="T31"/>
      <c r="U31"/>
      <c r="V31"/>
      <c r="W31"/>
      <c r="X31"/>
      <c r="Y31"/>
    </row>
    <row r="32" spans="1:25" ht="5.25" customHeight="1" x14ac:dyDescent="0.2">
      <c r="A32" s="77"/>
      <c r="B32" s="34"/>
      <c r="C32" s="34"/>
      <c r="D32" s="33"/>
      <c r="E32" s="33"/>
      <c r="F32" s="24"/>
      <c r="G32" s="24"/>
      <c r="L32" s="1"/>
      <c r="M32" s="1"/>
      <c r="N32" s="1"/>
      <c r="O32" s="1"/>
      <c r="P32" s="1"/>
      <c r="Q32" s="1"/>
      <c r="R32" s="1"/>
      <c r="S32" s="1"/>
      <c r="T32" s="1"/>
      <c r="U32" s="1"/>
      <c r="V32" s="1"/>
      <c r="W32" s="1"/>
      <c r="X32" s="1"/>
      <c r="Y32" s="1"/>
    </row>
    <row r="33" spans="1:7" ht="6" customHeight="1" x14ac:dyDescent="0.2">
      <c r="A33" s="105"/>
      <c r="B33" s="104"/>
      <c r="C33" s="34"/>
      <c r="D33" s="33"/>
      <c r="E33" s="33"/>
      <c r="F33" s="24"/>
      <c r="G33" s="24"/>
    </row>
    <row r="34" spans="1:7" ht="51" customHeight="1" x14ac:dyDescent="0.2">
      <c r="A34" s="77"/>
      <c r="B34" s="103" t="s">
        <v>89</v>
      </c>
      <c r="C34" s="34"/>
      <c r="D34" s="33"/>
      <c r="E34" s="33"/>
      <c r="F34" s="24"/>
      <c r="G34" s="24" t="s">
        <v>26</v>
      </c>
    </row>
    <row r="35" spans="1:7" ht="6" customHeight="1" x14ac:dyDescent="0.2">
      <c r="A35" s="102"/>
      <c r="B35" s="101"/>
      <c r="C35" s="34"/>
      <c r="D35" s="33"/>
      <c r="E35" s="33"/>
      <c r="F35" s="24"/>
      <c r="G35" s="24"/>
    </row>
    <row r="36" spans="1:7" ht="15" x14ac:dyDescent="0.2">
      <c r="A36" s="77"/>
      <c r="B36" s="34"/>
      <c r="C36" s="34"/>
      <c r="D36" s="33"/>
      <c r="E36" s="33"/>
      <c r="F36" s="24"/>
      <c r="G36" s="24"/>
    </row>
    <row r="37" spans="1:7" ht="18" x14ac:dyDescent="0.2">
      <c r="A37" s="1" t="s">
        <v>88</v>
      </c>
      <c r="B37" s="95">
        <f>183/1.53</f>
        <v>119.6078431372549</v>
      </c>
      <c r="C37" s="94">
        <v>2</v>
      </c>
      <c r="D37" s="33"/>
      <c r="E37" s="5"/>
      <c r="F37" s="24"/>
      <c r="G37" s="36"/>
    </row>
    <row r="38" spans="1:7" ht="18" x14ac:dyDescent="0.2">
      <c r="A38" s="1" t="s">
        <v>87</v>
      </c>
      <c r="B38" s="95">
        <f>198.11/1.53</f>
        <v>129.48366013071896</v>
      </c>
      <c r="C38" s="94">
        <v>2</v>
      </c>
      <c r="D38" s="33"/>
      <c r="E38" s="33"/>
      <c r="F38" s="24"/>
      <c r="G38" s="24"/>
    </row>
    <row r="39" spans="1:7" ht="18" x14ac:dyDescent="0.2">
      <c r="A39" s="1" t="s">
        <v>86</v>
      </c>
      <c r="B39" s="95">
        <f>131.03/1.53</f>
        <v>85.640522875816998</v>
      </c>
      <c r="C39" s="94">
        <v>2</v>
      </c>
      <c r="D39" s="33"/>
      <c r="E39" s="33"/>
      <c r="F39" s="24"/>
      <c r="G39" s="24"/>
    </row>
    <row r="40" spans="1:7" ht="18" x14ac:dyDescent="0.2">
      <c r="A40" s="24" t="s">
        <v>85</v>
      </c>
      <c r="B40" s="95">
        <f>190.83/1.53</f>
        <v>124.72549019607844</v>
      </c>
      <c r="C40" s="94">
        <v>2</v>
      </c>
      <c r="D40" s="33"/>
      <c r="E40" s="33"/>
      <c r="F40" s="24"/>
      <c r="G40" s="24"/>
    </row>
    <row r="41" spans="1:7" ht="15" x14ac:dyDescent="0.2">
      <c r="A41" s="24"/>
      <c r="B41" s="95"/>
      <c r="C41" s="26"/>
      <c r="D41" s="33"/>
      <c r="E41" s="33"/>
      <c r="F41" s="24"/>
      <c r="G41" s="24"/>
    </row>
    <row r="42" spans="1:7" ht="15" x14ac:dyDescent="0.2">
      <c r="A42" s="24" t="s">
        <v>84</v>
      </c>
      <c r="B42" s="98">
        <f>118.91</f>
        <v>118.91</v>
      </c>
      <c r="C42" s="26"/>
      <c r="D42" s="33"/>
      <c r="E42" s="33"/>
      <c r="F42" s="24"/>
      <c r="G42" s="24"/>
    </row>
    <row r="43" spans="1:7" ht="15" x14ac:dyDescent="0.2">
      <c r="A43" s="24"/>
      <c r="B43" s="95"/>
      <c r="C43" s="26"/>
      <c r="D43" s="33"/>
      <c r="E43" s="33"/>
      <c r="F43" s="24"/>
      <c r="G43" s="24"/>
    </row>
    <row r="44" spans="1:7" ht="15" x14ac:dyDescent="0.2">
      <c r="A44" s="24" t="s">
        <v>83</v>
      </c>
      <c r="B44" s="95">
        <v>111.621</v>
      </c>
      <c r="C44" s="26"/>
      <c r="D44" s="33"/>
      <c r="E44" s="33"/>
      <c r="F44" s="24"/>
      <c r="G44" s="24"/>
    </row>
    <row r="45" spans="1:7" ht="15" x14ac:dyDescent="0.2">
      <c r="A45" s="24" t="s">
        <v>82</v>
      </c>
      <c r="B45" s="95">
        <v>29.32</v>
      </c>
      <c r="C45" s="96"/>
      <c r="D45" s="7"/>
      <c r="E45" s="5"/>
      <c r="F45" s="24"/>
      <c r="G45" s="30"/>
    </row>
    <row r="46" spans="1:7" ht="15" x14ac:dyDescent="0.2">
      <c r="A46" s="100"/>
      <c r="B46" s="29"/>
      <c r="C46" s="96"/>
      <c r="D46" s="7"/>
      <c r="E46" s="5"/>
      <c r="F46" s="24"/>
      <c r="G46" s="30"/>
    </row>
    <row r="47" spans="1:7" ht="15" x14ac:dyDescent="0.2">
      <c r="A47" s="99" t="s">
        <v>81</v>
      </c>
      <c r="B47" s="95">
        <v>49.04</v>
      </c>
      <c r="C47" s="96"/>
      <c r="D47" s="29"/>
      <c r="E47" s="29"/>
      <c r="F47" s="24"/>
      <c r="G47" s="24"/>
    </row>
    <row r="48" spans="1:7" ht="15" x14ac:dyDescent="0.2">
      <c r="A48" s="99" t="s">
        <v>80</v>
      </c>
      <c r="B48" s="95">
        <v>60.06</v>
      </c>
      <c r="C48" s="96"/>
      <c r="D48" s="29"/>
      <c r="E48" s="29"/>
      <c r="F48" s="24"/>
      <c r="G48" s="24"/>
    </row>
    <row r="49" spans="1:8" ht="15" x14ac:dyDescent="0.2">
      <c r="A49" s="99" t="s">
        <v>79</v>
      </c>
      <c r="B49" s="98">
        <v>116.08</v>
      </c>
      <c r="C49" s="96"/>
      <c r="D49" s="29"/>
      <c r="E49" s="29"/>
      <c r="F49" s="24"/>
      <c r="G49" s="24"/>
    </row>
    <row r="50" spans="1:8" ht="15" x14ac:dyDescent="0.2">
      <c r="A50" s="97"/>
      <c r="B50" s="95"/>
      <c r="C50" s="96"/>
      <c r="D50" s="29"/>
      <c r="E50" s="29"/>
      <c r="F50" s="24"/>
      <c r="G50" s="24"/>
    </row>
    <row r="51" spans="1:8" ht="18" x14ac:dyDescent="0.2">
      <c r="A51" s="24" t="s">
        <v>78</v>
      </c>
      <c r="B51" s="95">
        <v>172.76</v>
      </c>
      <c r="C51" s="94">
        <v>4</v>
      </c>
      <c r="D51" s="29"/>
      <c r="E51" s="29"/>
      <c r="F51" s="24"/>
      <c r="G51" s="24"/>
    </row>
    <row r="52" spans="1:8" ht="18" x14ac:dyDescent="0.2">
      <c r="A52" s="24" t="s">
        <v>77</v>
      </c>
      <c r="B52" s="95">
        <v>101.77</v>
      </c>
      <c r="C52" s="94">
        <v>4</v>
      </c>
      <c r="D52" s="7"/>
      <c r="E52" s="5"/>
      <c r="F52" s="5"/>
      <c r="G52" s="5"/>
    </row>
    <row r="53" spans="1:8" ht="18" x14ac:dyDescent="0.2">
      <c r="A53" s="24" t="s">
        <v>76</v>
      </c>
      <c r="B53" s="95">
        <v>119.783</v>
      </c>
      <c r="C53" s="94">
        <v>4</v>
      </c>
      <c r="D53" s="7"/>
      <c r="E53" s="5"/>
      <c r="F53" s="5"/>
      <c r="G53" s="5"/>
    </row>
    <row r="54" spans="1:8" x14ac:dyDescent="0.2">
      <c r="A54" s="62"/>
      <c r="B54" s="93"/>
      <c r="C54" s="9"/>
      <c r="D54" s="7"/>
      <c r="E54" s="5"/>
      <c r="F54" s="5"/>
      <c r="G54" s="5"/>
    </row>
    <row r="55" spans="1:8" x14ac:dyDescent="0.2">
      <c r="A55" s="18" t="s">
        <v>75</v>
      </c>
      <c r="B55" s="11"/>
      <c r="C55" s="9"/>
      <c r="D55" s="7"/>
      <c r="E55" s="5"/>
      <c r="F55" s="5"/>
      <c r="G55" s="5"/>
    </row>
    <row r="56" spans="1:8" ht="5.25" customHeight="1" x14ac:dyDescent="0.2">
      <c r="A56" s="18"/>
      <c r="B56" s="11"/>
      <c r="C56" s="9"/>
      <c r="D56" s="7"/>
      <c r="E56" s="5"/>
      <c r="F56" s="5"/>
      <c r="G56" s="5"/>
    </row>
    <row r="57" spans="1:8" x14ac:dyDescent="0.2">
      <c r="A57" s="309" t="s">
        <v>74</v>
      </c>
      <c r="B57" s="309"/>
      <c r="C57" s="309"/>
      <c r="D57" s="309"/>
      <c r="E57" s="309"/>
      <c r="F57" s="309"/>
      <c r="G57" s="309"/>
      <c r="H57" s="309"/>
    </row>
    <row r="58" spans="1:8" x14ac:dyDescent="0.2">
      <c r="A58" s="309" t="s">
        <v>73</v>
      </c>
      <c r="B58" s="309"/>
      <c r="C58" s="309"/>
      <c r="D58" s="309"/>
      <c r="E58" s="309"/>
      <c r="F58" s="309"/>
      <c r="G58" s="309"/>
      <c r="H58" s="92"/>
    </row>
    <row r="59" spans="1:8" ht="26.25" customHeight="1" x14ac:dyDescent="0.2">
      <c r="A59" s="311" t="s">
        <v>72</v>
      </c>
      <c r="B59" s="311"/>
      <c r="C59" s="311"/>
      <c r="D59" s="311"/>
      <c r="E59" s="311"/>
      <c r="F59" s="311"/>
      <c r="G59" s="311"/>
      <c r="H59" s="311"/>
    </row>
    <row r="60" spans="1:8" x14ac:dyDescent="0.2">
      <c r="A60" s="91" t="s">
        <v>71</v>
      </c>
      <c r="B60" s="91"/>
      <c r="C60" s="91"/>
      <c r="D60" s="91"/>
      <c r="E60" s="91"/>
      <c r="F60" s="91"/>
      <c r="G60" s="91"/>
      <c r="H60" s="91"/>
    </row>
    <row r="61" spans="1:8" ht="26.25" customHeight="1" x14ac:dyDescent="0.2">
      <c r="A61" s="310" t="s">
        <v>70</v>
      </c>
      <c r="B61" s="310"/>
      <c r="C61" s="310"/>
      <c r="D61" s="310"/>
      <c r="E61" s="310"/>
      <c r="F61" s="310"/>
      <c r="G61" s="310"/>
      <c r="H61" s="310"/>
    </row>
  </sheetData>
  <mergeCells count="4">
    <mergeCell ref="A57:H57"/>
    <mergeCell ref="A61:H61"/>
    <mergeCell ref="A58:G58"/>
    <mergeCell ref="A59:H59"/>
  </mergeCells>
  <pageMargins left="0.74803149606299213" right="0.74803149606299213" top="0.98425196850393704" bottom="0.9055118110236221" header="0.51181102362204722" footer="0.51181102362204722"/>
  <pageSetup paperSize="9" scale="73" orientation="portrait" r:id="rId1"/>
  <headerFooter alignWithMargins="0">
    <oddHeader>&amp;R&amp;"Arial,Bold"&amp;16ENVIRONMENT AND EMISSIONS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00"/>
  <sheetViews>
    <sheetView zoomScale="85" zoomScaleNormal="85" workbookViewId="0"/>
  </sheetViews>
  <sheetFormatPr defaultRowHeight="12.75" x14ac:dyDescent="0.2"/>
  <cols>
    <col min="1" max="1" width="22.5703125" customWidth="1"/>
    <col min="15" max="15" width="12.5703125" bestFit="1" customWidth="1"/>
  </cols>
  <sheetData>
    <row r="1" spans="1:16" ht="15.75" x14ac:dyDescent="0.2">
      <c r="A1" s="223" t="s">
        <v>244</v>
      </c>
      <c r="B1" s="169"/>
      <c r="C1" s="169"/>
      <c r="D1" s="169"/>
      <c r="E1" s="169"/>
      <c r="F1" s="169"/>
      <c r="G1" s="169"/>
      <c r="H1" s="169"/>
      <c r="I1" s="169"/>
      <c r="J1" s="169"/>
      <c r="K1" s="169"/>
      <c r="L1" s="169"/>
      <c r="M1" s="169"/>
    </row>
    <row r="2" spans="1:16" ht="15.75" x14ac:dyDescent="0.25">
      <c r="A2" s="167"/>
      <c r="B2" s="167">
        <v>2001</v>
      </c>
      <c r="C2" s="167">
        <v>2002</v>
      </c>
      <c r="D2" s="167">
        <v>2003</v>
      </c>
      <c r="E2" s="167">
        <v>2004</v>
      </c>
      <c r="F2" s="167">
        <v>2005</v>
      </c>
      <c r="G2" s="168">
        <v>2006</v>
      </c>
      <c r="H2" s="168">
        <v>2007</v>
      </c>
      <c r="I2" s="168">
        <v>2008</v>
      </c>
      <c r="J2" s="168">
        <v>2009</v>
      </c>
      <c r="K2" s="168">
        <v>2010</v>
      </c>
      <c r="L2" s="168">
        <v>2011</v>
      </c>
      <c r="M2" s="168">
        <v>2012</v>
      </c>
    </row>
    <row r="3" spans="1:16" ht="15.75" x14ac:dyDescent="0.25">
      <c r="A3" s="157"/>
      <c r="B3" s="157"/>
      <c r="C3" s="157"/>
      <c r="D3" s="157"/>
      <c r="E3" s="157"/>
      <c r="F3" s="157"/>
      <c r="G3" s="160"/>
      <c r="H3" s="160"/>
      <c r="I3" s="160"/>
      <c r="J3" s="160"/>
      <c r="K3" s="160"/>
      <c r="L3" s="160"/>
      <c r="M3" s="235" t="s">
        <v>235</v>
      </c>
    </row>
    <row r="4" spans="1:16" ht="15.75" x14ac:dyDescent="0.25">
      <c r="A4" s="158" t="s">
        <v>184</v>
      </c>
      <c r="B4" s="233">
        <v>4.0000000000000001E-3</v>
      </c>
      <c r="C4" s="233">
        <v>5.0000000000000001E-3</v>
      </c>
      <c r="D4" s="233">
        <v>1E-3</v>
      </c>
      <c r="E4" s="233">
        <v>0</v>
      </c>
      <c r="F4" s="233">
        <v>1E-3</v>
      </c>
      <c r="G4" s="233">
        <v>0</v>
      </c>
      <c r="H4" s="233">
        <v>5.0000000000000001E-3</v>
      </c>
      <c r="I4" s="233">
        <v>0.317</v>
      </c>
      <c r="J4" s="233">
        <v>1.302</v>
      </c>
      <c r="K4" s="233">
        <v>2.27</v>
      </c>
      <c r="L4" s="233">
        <v>4.6079999999999997</v>
      </c>
      <c r="M4" s="233">
        <v>12.999000000000001</v>
      </c>
    </row>
    <row r="5" spans="1:16" ht="15.75" x14ac:dyDescent="0.25">
      <c r="A5" s="158" t="s">
        <v>185</v>
      </c>
      <c r="B5" s="233">
        <v>0</v>
      </c>
      <c r="C5" s="233">
        <v>0.47</v>
      </c>
      <c r="D5" s="233">
        <v>0.66800000000000004</v>
      </c>
      <c r="E5" s="233">
        <v>0.74399999999999999</v>
      </c>
      <c r="F5" s="233">
        <v>1.2470000000000001</v>
      </c>
      <c r="G5" s="233">
        <v>3.4380000000000002</v>
      </c>
      <c r="H5" s="233">
        <v>3.9990000000000001</v>
      </c>
      <c r="I5" s="233">
        <v>4.8380000000000001</v>
      </c>
      <c r="J5" s="233">
        <v>8.077</v>
      </c>
      <c r="K5" s="233">
        <v>9.15</v>
      </c>
      <c r="L5" s="233">
        <v>15.311999999999999</v>
      </c>
      <c r="M5" s="233">
        <v>17.260000000000002</v>
      </c>
    </row>
    <row r="6" spans="1:16" ht="15.75" x14ac:dyDescent="0.25">
      <c r="A6" s="158" t="s">
        <v>186</v>
      </c>
      <c r="B6" s="233">
        <v>1.39</v>
      </c>
      <c r="C6" s="233">
        <v>3.9849999999999999</v>
      </c>
      <c r="D6" s="233">
        <v>6.83</v>
      </c>
      <c r="E6" s="233">
        <v>7.6239999999999997</v>
      </c>
      <c r="F6" s="233">
        <v>5.6550000000000002</v>
      </c>
      <c r="G6" s="233">
        <v>5.41</v>
      </c>
      <c r="H6" s="233">
        <v>6.3540000000000001</v>
      </c>
      <c r="I6" s="233">
        <v>12.058999999999999</v>
      </c>
      <c r="J6" s="233">
        <v>24.738</v>
      </c>
      <c r="K6" s="233">
        <v>29.696999999999999</v>
      </c>
      <c r="L6" s="233">
        <v>28.100999999999999</v>
      </c>
      <c r="M6" s="233">
        <v>31.640999999999998</v>
      </c>
    </row>
    <row r="7" spans="1:16" ht="15.75" x14ac:dyDescent="0.25">
      <c r="A7" s="158" t="s">
        <v>187</v>
      </c>
      <c r="B7" s="233">
        <v>1.8759999999999999</v>
      </c>
      <c r="C7" s="233">
        <v>2.5169999999999999</v>
      </c>
      <c r="D7" s="233">
        <v>3.9790000000000001</v>
      </c>
      <c r="E7" s="233">
        <v>7.32</v>
      </c>
      <c r="F7" s="233">
        <v>9.3010000000000002</v>
      </c>
      <c r="G7" s="233">
        <v>10.117000000000001</v>
      </c>
      <c r="H7" s="233">
        <v>9.4429999999999996</v>
      </c>
      <c r="I7" s="233">
        <v>10.989000000000001</v>
      </c>
      <c r="J7" s="233">
        <v>15.439</v>
      </c>
      <c r="K7" s="233">
        <v>27.564</v>
      </c>
      <c r="L7" s="233">
        <v>28.542000000000002</v>
      </c>
      <c r="M7" s="233">
        <v>39.399000000000001</v>
      </c>
    </row>
    <row r="8" spans="1:16" ht="15.75" x14ac:dyDescent="0.25">
      <c r="A8" s="158" t="s">
        <v>188</v>
      </c>
      <c r="B8" s="233">
        <v>17.797000000000001</v>
      </c>
      <c r="C8" s="233">
        <v>26.068000000000001</v>
      </c>
      <c r="D8" s="233">
        <v>27.198</v>
      </c>
      <c r="E8" s="233">
        <v>25.376999999999999</v>
      </c>
      <c r="F8" s="233">
        <v>23.585999999999999</v>
      </c>
      <c r="G8" s="233">
        <v>25.213999999999999</v>
      </c>
      <c r="H8" s="233">
        <v>38.207000000000001</v>
      </c>
      <c r="I8" s="233">
        <v>36.707999999999998</v>
      </c>
      <c r="J8" s="233">
        <v>41.466000000000001</v>
      </c>
      <c r="K8" s="233">
        <v>33.884</v>
      </c>
      <c r="L8" s="233">
        <v>31.38</v>
      </c>
      <c r="M8" s="233">
        <v>30.518000000000001</v>
      </c>
      <c r="O8" s="227"/>
    </row>
    <row r="9" spans="1:16" ht="15.75" x14ac:dyDescent="0.25">
      <c r="A9" s="158" t="s">
        <v>189</v>
      </c>
      <c r="B9" s="233">
        <v>23.106999999999999</v>
      </c>
      <c r="C9" s="233">
        <v>28.939</v>
      </c>
      <c r="D9" s="233">
        <v>39.795999999999999</v>
      </c>
      <c r="E9" s="233">
        <v>42.225999999999999</v>
      </c>
      <c r="F9" s="233">
        <v>35.468000000000004</v>
      </c>
      <c r="G9" s="233">
        <v>31.361999999999998</v>
      </c>
      <c r="H9" s="233">
        <v>27.475000000000001</v>
      </c>
      <c r="I9" s="233">
        <v>24.312000000000001</v>
      </c>
      <c r="J9" s="233">
        <v>24.689</v>
      </c>
      <c r="K9" s="233">
        <v>20.542000000000002</v>
      </c>
      <c r="L9" s="233">
        <v>20.347000000000001</v>
      </c>
      <c r="M9" s="233">
        <v>18.917999999999999</v>
      </c>
      <c r="O9" s="227"/>
      <c r="P9" s="227"/>
    </row>
    <row r="10" spans="1:16" ht="15.75" x14ac:dyDescent="0.25">
      <c r="A10" s="158" t="s">
        <v>190</v>
      </c>
      <c r="B10" s="233">
        <v>38.316000000000003</v>
      </c>
      <c r="C10" s="233">
        <v>51.018999999999998</v>
      </c>
      <c r="D10" s="233">
        <v>47.146999999999998</v>
      </c>
      <c r="E10" s="233">
        <v>48.823</v>
      </c>
      <c r="F10" s="233">
        <v>51.095999999999997</v>
      </c>
      <c r="G10" s="233">
        <v>47.716000000000001</v>
      </c>
      <c r="H10" s="233">
        <v>45.838999999999999</v>
      </c>
      <c r="I10" s="233">
        <v>32.981000000000002</v>
      </c>
      <c r="J10" s="233">
        <v>32.673000000000002</v>
      </c>
      <c r="K10" s="233">
        <v>25.308</v>
      </c>
      <c r="L10" s="233">
        <v>18.123999999999999</v>
      </c>
      <c r="M10" s="233">
        <v>14.148</v>
      </c>
    </row>
    <row r="11" spans="1:16" ht="15.75" x14ac:dyDescent="0.25">
      <c r="A11" s="158" t="s">
        <v>191</v>
      </c>
      <c r="B11" s="233">
        <v>14.725</v>
      </c>
      <c r="C11" s="233">
        <v>22.545000000000002</v>
      </c>
      <c r="D11" s="233">
        <v>22.27</v>
      </c>
      <c r="E11" s="233">
        <v>20.076000000000001</v>
      </c>
      <c r="F11" s="233">
        <v>17.821999999999999</v>
      </c>
      <c r="G11" s="233">
        <v>22.405999999999999</v>
      </c>
      <c r="H11" s="233">
        <v>21.541</v>
      </c>
      <c r="I11" s="233">
        <v>16.710999999999999</v>
      </c>
      <c r="J11" s="233">
        <v>10.727</v>
      </c>
      <c r="K11" s="233">
        <v>6.2220000000000004</v>
      </c>
      <c r="L11" s="233">
        <v>6.1230000000000002</v>
      </c>
      <c r="M11" s="233">
        <v>5.7160000000000002</v>
      </c>
    </row>
    <row r="12" spans="1:16" ht="15.75" x14ac:dyDescent="0.25">
      <c r="A12" s="158" t="s">
        <v>192</v>
      </c>
      <c r="B12" s="233">
        <v>12.641999999999999</v>
      </c>
      <c r="C12" s="233">
        <v>14.821</v>
      </c>
      <c r="D12" s="233">
        <v>18.064</v>
      </c>
      <c r="E12" s="233">
        <v>17.555</v>
      </c>
      <c r="F12" s="233">
        <v>16.687999999999999</v>
      </c>
      <c r="G12" s="233">
        <v>12.247</v>
      </c>
      <c r="H12" s="233">
        <v>12.750999999999999</v>
      </c>
      <c r="I12" s="233">
        <v>9.5370000000000008</v>
      </c>
      <c r="J12" s="233">
        <v>9.4359999999999999</v>
      </c>
      <c r="K12" s="233">
        <v>7.5270000000000001</v>
      </c>
      <c r="L12" s="233">
        <v>5.3719999999999999</v>
      </c>
      <c r="M12" s="233">
        <v>3.536</v>
      </c>
    </row>
    <row r="13" spans="1:16" ht="15.75" x14ac:dyDescent="0.25">
      <c r="A13" s="158" t="s">
        <v>193</v>
      </c>
      <c r="B13" s="233">
        <v>13.586</v>
      </c>
      <c r="C13" s="233">
        <v>17.274999999999999</v>
      </c>
      <c r="D13" s="233">
        <v>15.816000000000001</v>
      </c>
      <c r="E13" s="233">
        <v>13.664</v>
      </c>
      <c r="F13" s="233">
        <v>14.734</v>
      </c>
      <c r="G13" s="233">
        <v>13.188000000000001</v>
      </c>
      <c r="H13" s="233">
        <v>15.97</v>
      </c>
      <c r="I13" s="233">
        <v>11.324999999999999</v>
      </c>
      <c r="J13" s="233">
        <v>7.4210000000000003</v>
      </c>
      <c r="K13" s="233">
        <v>7.0019999999999998</v>
      </c>
      <c r="L13" s="233">
        <v>4.6429999999999998</v>
      </c>
      <c r="M13" s="233">
        <v>3.911</v>
      </c>
    </row>
    <row r="14" spans="1:16" ht="15.75" x14ac:dyDescent="0.25">
      <c r="A14" s="158" t="s">
        <v>194</v>
      </c>
      <c r="B14" s="233">
        <v>12.943</v>
      </c>
      <c r="C14" s="233">
        <v>17.254999999999999</v>
      </c>
      <c r="D14" s="233">
        <v>16.834</v>
      </c>
      <c r="E14" s="233">
        <v>15.124000000000001</v>
      </c>
      <c r="F14" s="233">
        <v>12.914</v>
      </c>
      <c r="G14" s="233">
        <v>12.558</v>
      </c>
      <c r="H14" s="233">
        <v>10.054</v>
      </c>
      <c r="I14" s="233">
        <v>6.0650000000000004</v>
      </c>
      <c r="J14" s="233">
        <v>5.0739999999999998</v>
      </c>
      <c r="K14" s="233">
        <v>3.6819999999999999</v>
      </c>
      <c r="L14" s="233">
        <v>1.7829999999999999</v>
      </c>
      <c r="M14" s="233">
        <v>1.5469999999999999</v>
      </c>
    </row>
    <row r="15" spans="1:16" ht="15.75" x14ac:dyDescent="0.25">
      <c r="A15" s="158" t="s">
        <v>195</v>
      </c>
      <c r="B15" s="233">
        <v>10.162000000000001</v>
      </c>
      <c r="C15" s="233">
        <v>12.025</v>
      </c>
      <c r="D15" s="233">
        <v>9.51</v>
      </c>
      <c r="E15" s="233">
        <v>8.2870000000000008</v>
      </c>
      <c r="F15" s="233">
        <v>6.92</v>
      </c>
      <c r="G15" s="233">
        <v>5.73</v>
      </c>
      <c r="H15" s="233">
        <v>4.1989999999999998</v>
      </c>
      <c r="I15" s="233">
        <v>2.3660000000000001</v>
      </c>
      <c r="J15" s="233">
        <v>2.2589999999999999</v>
      </c>
      <c r="K15" s="233">
        <v>2.5920000000000001</v>
      </c>
      <c r="L15" s="233">
        <v>2.323</v>
      </c>
      <c r="M15" s="233">
        <v>1.7749999999999999</v>
      </c>
    </row>
    <row r="16" spans="1:16" ht="15.75" x14ac:dyDescent="0.25">
      <c r="A16" s="158" t="s">
        <v>196</v>
      </c>
      <c r="B16" s="233">
        <v>6.5730000000000004</v>
      </c>
      <c r="C16" s="233">
        <v>6.6079999999999997</v>
      </c>
      <c r="D16" s="233">
        <v>6.8570000000000002</v>
      </c>
      <c r="E16" s="233">
        <v>7.492</v>
      </c>
      <c r="F16" s="233">
        <v>5.64</v>
      </c>
      <c r="G16" s="233">
        <v>5.7489999999999997</v>
      </c>
      <c r="H16" s="233">
        <v>5.2489999999999997</v>
      </c>
      <c r="I16" s="233">
        <v>3.4329999999999998</v>
      </c>
      <c r="J16" s="233">
        <v>2.1560000000000001</v>
      </c>
      <c r="K16" s="233">
        <v>1.1579999999999999</v>
      </c>
      <c r="L16" s="233">
        <v>0.58299999999999996</v>
      </c>
      <c r="M16" s="233">
        <v>0.45400000000000001</v>
      </c>
    </row>
    <row r="17" spans="1:26" ht="15.75" x14ac:dyDescent="0.25">
      <c r="A17" s="158" t="s">
        <v>197</v>
      </c>
      <c r="B17" s="233">
        <v>52.707000000000001</v>
      </c>
      <c r="C17" s="233">
        <v>16.98</v>
      </c>
      <c r="D17" s="233">
        <v>4.3620000000000001</v>
      </c>
      <c r="E17" s="233">
        <v>3.5489999999999999</v>
      </c>
      <c r="F17" s="233">
        <v>2.0950000000000002</v>
      </c>
      <c r="G17" s="233">
        <v>1.383</v>
      </c>
      <c r="H17" s="233">
        <v>1.458</v>
      </c>
      <c r="I17" s="233">
        <v>1.0269999999999999</v>
      </c>
      <c r="J17" s="233">
        <v>0.755</v>
      </c>
      <c r="K17" s="233">
        <v>0.64900000000000002</v>
      </c>
      <c r="L17" s="233">
        <v>0.52300000000000002</v>
      </c>
      <c r="M17" s="233">
        <v>0.70299999999999996</v>
      </c>
    </row>
    <row r="18" spans="1:26" s="227" customFormat="1" ht="6.75" customHeight="1" x14ac:dyDescent="0.25">
      <c r="A18" s="158"/>
      <c r="B18" s="233"/>
      <c r="C18" s="233"/>
      <c r="D18" s="233"/>
      <c r="E18" s="233"/>
      <c r="F18" s="233"/>
      <c r="G18" s="233"/>
      <c r="H18" s="233"/>
      <c r="I18" s="233"/>
      <c r="J18" s="233"/>
      <c r="K18" s="233"/>
      <c r="L18" s="233"/>
      <c r="M18" s="233"/>
    </row>
    <row r="19" spans="1:26" ht="15.75" x14ac:dyDescent="0.25">
      <c r="A19" s="158" t="s">
        <v>107</v>
      </c>
      <c r="B19" s="234">
        <v>205.828</v>
      </c>
      <c r="C19" s="234">
        <v>220.512</v>
      </c>
      <c r="D19" s="234">
        <v>219.33199999999999</v>
      </c>
      <c r="E19" s="234">
        <v>217.86099999999999</v>
      </c>
      <c r="F19" s="233">
        <v>203.167</v>
      </c>
      <c r="G19" s="233">
        <v>196.518</v>
      </c>
      <c r="H19" s="233">
        <v>202.54400000000001</v>
      </c>
      <c r="I19" s="233">
        <v>172.66800000000001</v>
      </c>
      <c r="J19" s="233">
        <v>186.21199999999999</v>
      </c>
      <c r="K19" s="233">
        <v>177.24700000000001</v>
      </c>
      <c r="L19" s="233">
        <v>167.76400000000001</v>
      </c>
      <c r="M19" s="233">
        <v>182.52500000000001</v>
      </c>
    </row>
    <row r="20" spans="1:26" ht="7.5" customHeight="1" x14ac:dyDescent="0.25">
      <c r="A20" s="158"/>
    </row>
    <row r="21" spans="1:26" ht="18.75" x14ac:dyDescent="0.35">
      <c r="A21" s="158" t="s">
        <v>198</v>
      </c>
      <c r="B21" s="161">
        <v>174.688612273953</v>
      </c>
      <c r="C21" s="161">
        <v>171.83912112100299</v>
      </c>
      <c r="D21" s="161">
        <v>168.743517700144</v>
      </c>
      <c r="E21" s="161">
        <v>166.86097372055701</v>
      </c>
      <c r="F21" s="159">
        <v>165.62526358717301</v>
      </c>
      <c r="G21" s="159">
        <v>164.401593768417</v>
      </c>
      <c r="H21" s="159">
        <v>162.18797429955299</v>
      </c>
      <c r="I21" s="159">
        <v>156.25750840416899</v>
      </c>
      <c r="J21" s="159">
        <v>148.64406843634899</v>
      </c>
      <c r="K21" s="159">
        <v>143.400315971868</v>
      </c>
      <c r="L21" s="159">
        <v>138.24391746043099</v>
      </c>
      <c r="M21" s="159">
        <v>133.15860016939601</v>
      </c>
      <c r="N21" s="221"/>
      <c r="O21" s="221"/>
      <c r="P21" s="221"/>
    </row>
    <row r="22" spans="1:26" ht="9" customHeight="1" x14ac:dyDescent="0.2">
      <c r="A22" s="166"/>
      <c r="B22" s="229"/>
      <c r="C22" s="229"/>
      <c r="D22" s="229"/>
      <c r="E22" s="229"/>
      <c r="F22" s="228"/>
      <c r="G22" s="228"/>
      <c r="H22" s="228"/>
      <c r="I22" s="228"/>
      <c r="J22" s="228"/>
      <c r="K22" s="228"/>
      <c r="L22" s="228"/>
      <c r="M22" s="228"/>
      <c r="O22" s="315"/>
      <c r="P22" s="315"/>
      <c r="Q22" s="315"/>
      <c r="R22" s="315"/>
      <c r="S22" s="315"/>
      <c r="T22" s="315"/>
      <c r="U22" s="315"/>
      <c r="V22" s="315"/>
      <c r="W22" s="315"/>
      <c r="X22" s="315"/>
      <c r="Y22" s="315"/>
    </row>
    <row r="23" spans="1:26" ht="15.75" x14ac:dyDescent="0.25">
      <c r="A23" s="166"/>
      <c r="B23" s="157"/>
      <c r="C23" s="157"/>
      <c r="D23" s="157"/>
      <c r="E23" s="157"/>
      <c r="F23" s="157"/>
      <c r="G23" s="160"/>
      <c r="H23" s="160"/>
      <c r="I23" s="160"/>
      <c r="J23" s="160"/>
      <c r="K23" s="160"/>
      <c r="L23" s="160"/>
      <c r="M23" s="235" t="s">
        <v>236</v>
      </c>
      <c r="O23" s="15"/>
      <c r="P23" s="15"/>
      <c r="Q23" s="15"/>
      <c r="R23" s="15"/>
      <c r="S23" s="15"/>
      <c r="T23" s="15"/>
      <c r="U23" s="15"/>
      <c r="V23" s="15"/>
      <c r="W23" s="15"/>
      <c r="X23" s="15"/>
      <c r="Y23" s="15"/>
    </row>
    <row r="24" spans="1:26" ht="15.75" x14ac:dyDescent="0.25">
      <c r="A24" s="158" t="s">
        <v>184</v>
      </c>
      <c r="B24" s="236">
        <f>100*B4/B$19</f>
        <v>1.9433701925879862E-3</v>
      </c>
      <c r="C24" s="236">
        <f t="shared" ref="C24:M24" si="0">100*C4/C$19</f>
        <v>2.2674502974894791E-3</v>
      </c>
      <c r="D24" s="236">
        <f t="shared" si="0"/>
        <v>4.5592982328160054E-4</v>
      </c>
      <c r="E24" s="236">
        <f t="shared" si="0"/>
        <v>0</v>
      </c>
      <c r="F24" s="236">
        <f t="shared" si="0"/>
        <v>4.9220591926838516E-4</v>
      </c>
      <c r="G24" s="236">
        <f t="shared" si="0"/>
        <v>0</v>
      </c>
      <c r="H24" s="236">
        <f t="shared" si="0"/>
        <v>2.4685994154356582E-3</v>
      </c>
      <c r="I24" s="236">
        <f t="shared" si="0"/>
        <v>0.18358931591261843</v>
      </c>
      <c r="J24" s="236">
        <f t="shared" si="0"/>
        <v>0.69920305887912715</v>
      </c>
      <c r="K24" s="236">
        <f t="shared" si="0"/>
        <v>1.2806986860144318</v>
      </c>
      <c r="L24" s="236">
        <f t="shared" si="0"/>
        <v>2.7467156243294149</v>
      </c>
      <c r="M24" s="236">
        <f t="shared" si="0"/>
        <v>7.1217641418983701</v>
      </c>
      <c r="O24" s="316"/>
      <c r="P24" s="316"/>
      <c r="Q24" s="316"/>
      <c r="R24" s="316"/>
      <c r="S24" s="316"/>
      <c r="T24" s="316"/>
      <c r="U24" s="316"/>
      <c r="V24" s="316"/>
      <c r="W24" s="316"/>
      <c r="X24" s="316"/>
      <c r="Y24" s="316"/>
      <c r="Z24" s="222"/>
    </row>
    <row r="25" spans="1:26" ht="15.75" x14ac:dyDescent="0.25">
      <c r="A25" s="158" t="s">
        <v>185</v>
      </c>
      <c r="B25" s="236">
        <f t="shared" ref="B25:M25" si="1">100*B5/B$19</f>
        <v>0</v>
      </c>
      <c r="C25" s="236">
        <f t="shared" si="1"/>
        <v>0.21314032796401103</v>
      </c>
      <c r="D25" s="236">
        <f t="shared" si="1"/>
        <v>0.3045611219521091</v>
      </c>
      <c r="E25" s="236">
        <f t="shared" si="1"/>
        <v>0.34150215045372972</v>
      </c>
      <c r="F25" s="236">
        <f t="shared" si="1"/>
        <v>0.61378078132767633</v>
      </c>
      <c r="G25" s="236">
        <f t="shared" si="1"/>
        <v>1.7494580649100846</v>
      </c>
      <c r="H25" s="236">
        <f t="shared" si="1"/>
        <v>1.9743858124654396</v>
      </c>
      <c r="I25" s="236">
        <f t="shared" si="1"/>
        <v>2.8019088655686057</v>
      </c>
      <c r="J25" s="236">
        <f t="shared" si="1"/>
        <v>4.3375292677163664</v>
      </c>
      <c r="K25" s="236">
        <f t="shared" si="1"/>
        <v>5.1622876550801982</v>
      </c>
      <c r="L25" s="236">
        <f t="shared" si="1"/>
        <v>9.1271071266779522</v>
      </c>
      <c r="M25" s="236">
        <f t="shared" si="1"/>
        <v>9.4562388713874821</v>
      </c>
      <c r="O25" s="316"/>
      <c r="P25" s="316"/>
      <c r="Q25" s="316"/>
      <c r="R25" s="316"/>
      <c r="S25" s="316"/>
      <c r="T25" s="316"/>
      <c r="U25" s="316"/>
      <c r="V25" s="316"/>
      <c r="W25" s="316"/>
      <c r="X25" s="316"/>
      <c r="Y25" s="316"/>
      <c r="Z25" s="222"/>
    </row>
    <row r="26" spans="1:26" ht="15.75" x14ac:dyDescent="0.25">
      <c r="A26" s="158" t="s">
        <v>186</v>
      </c>
      <c r="B26" s="236">
        <f t="shared" ref="B26:M26" si="2">100*B6/B$19</f>
        <v>0.67532114192432513</v>
      </c>
      <c r="C26" s="236">
        <f t="shared" si="2"/>
        <v>1.8071578870991147</v>
      </c>
      <c r="D26" s="236">
        <f t="shared" si="2"/>
        <v>3.1140006930133315</v>
      </c>
      <c r="E26" s="236">
        <f t="shared" si="2"/>
        <v>3.4994790256172514</v>
      </c>
      <c r="F26" s="236">
        <f t="shared" si="2"/>
        <v>2.783424473462718</v>
      </c>
      <c r="G26" s="236">
        <f t="shared" si="2"/>
        <v>2.7529284849225006</v>
      </c>
      <c r="H26" s="236">
        <f t="shared" si="2"/>
        <v>3.1370961371356345</v>
      </c>
      <c r="I26" s="236">
        <f t="shared" si="2"/>
        <v>6.983922904070238</v>
      </c>
      <c r="J26" s="236">
        <f t="shared" si="2"/>
        <v>13.284858118703415</v>
      </c>
      <c r="K26" s="236">
        <f t="shared" si="2"/>
        <v>16.754585409061928</v>
      </c>
      <c r="L26" s="236">
        <f t="shared" si="2"/>
        <v>16.750315919982832</v>
      </c>
      <c r="M26" s="236">
        <f t="shared" si="2"/>
        <v>17.335159567182576</v>
      </c>
      <c r="O26" s="316"/>
      <c r="P26" s="316"/>
      <c r="Q26" s="316"/>
      <c r="R26" s="316"/>
      <c r="S26" s="316"/>
      <c r="T26" s="316"/>
      <c r="U26" s="316"/>
      <c r="V26" s="316"/>
      <c r="W26" s="316"/>
      <c r="X26" s="316"/>
      <c r="Y26" s="316"/>
      <c r="Z26" s="222"/>
    </row>
    <row r="27" spans="1:26" ht="15.75" x14ac:dyDescent="0.25">
      <c r="A27" s="158" t="s">
        <v>187</v>
      </c>
      <c r="B27" s="236">
        <f t="shared" ref="B27:M27" si="3">100*B7/B$19</f>
        <v>0.91144062032376538</v>
      </c>
      <c r="C27" s="236">
        <f t="shared" si="3"/>
        <v>1.1414344797562037</v>
      </c>
      <c r="D27" s="236">
        <f t="shared" si="3"/>
        <v>1.8141447668374886</v>
      </c>
      <c r="E27" s="236">
        <f t="shared" si="3"/>
        <v>3.3599405125286306</v>
      </c>
      <c r="F27" s="236">
        <f t="shared" si="3"/>
        <v>4.5780072551152502</v>
      </c>
      <c r="G27" s="236">
        <f t="shared" si="3"/>
        <v>5.1481289245768833</v>
      </c>
      <c r="H27" s="236">
        <f t="shared" si="3"/>
        <v>4.6621968559917839</v>
      </c>
      <c r="I27" s="236">
        <f t="shared" si="3"/>
        <v>6.3642365696017791</v>
      </c>
      <c r="J27" s="236">
        <f t="shared" si="3"/>
        <v>8.2910875775997255</v>
      </c>
      <c r="K27" s="236">
        <f t="shared" si="3"/>
        <v>15.551179991762906</v>
      </c>
      <c r="L27" s="236">
        <f t="shared" si="3"/>
        <v>17.013185188717486</v>
      </c>
      <c r="M27" s="236">
        <f t="shared" si="3"/>
        <v>21.585536227913984</v>
      </c>
      <c r="O27" s="316"/>
      <c r="P27" s="316"/>
      <c r="Q27" s="316"/>
      <c r="R27" s="316"/>
      <c r="S27" s="316"/>
      <c r="T27" s="316"/>
      <c r="U27" s="316"/>
      <c r="V27" s="316"/>
      <c r="W27" s="316"/>
      <c r="X27" s="316"/>
      <c r="Y27" s="316"/>
      <c r="Z27" s="222"/>
    </row>
    <row r="28" spans="1:26" ht="15.75" x14ac:dyDescent="0.25">
      <c r="A28" s="158" t="s">
        <v>188</v>
      </c>
      <c r="B28" s="236">
        <f t="shared" ref="B28:M28" si="4">100*B8/B$19</f>
        <v>8.646539829372097</v>
      </c>
      <c r="C28" s="236">
        <f t="shared" si="4"/>
        <v>11.821578870991148</v>
      </c>
      <c r="D28" s="236">
        <f t="shared" si="4"/>
        <v>12.400379333612971</v>
      </c>
      <c r="E28" s="236">
        <f t="shared" si="4"/>
        <v>11.648252785032659</v>
      </c>
      <c r="F28" s="236">
        <f t="shared" si="4"/>
        <v>11.60916881186413</v>
      </c>
      <c r="G28" s="236">
        <f t="shared" si="4"/>
        <v>12.830376861152667</v>
      </c>
      <c r="H28" s="236">
        <f t="shared" si="4"/>
        <v>18.863555573110041</v>
      </c>
      <c r="I28" s="236">
        <f t="shared" si="4"/>
        <v>21.259295295017026</v>
      </c>
      <c r="J28" s="236">
        <f t="shared" si="4"/>
        <v>22.268167465039852</v>
      </c>
      <c r="K28" s="236">
        <f t="shared" si="4"/>
        <v>19.116825672648901</v>
      </c>
      <c r="L28" s="236">
        <f t="shared" si="4"/>
        <v>18.704847285472447</v>
      </c>
      <c r="M28" s="236">
        <f t="shared" si="4"/>
        <v>16.719901383372143</v>
      </c>
      <c r="O28" s="316"/>
      <c r="P28" s="316"/>
      <c r="Q28" s="316"/>
      <c r="R28" s="316"/>
      <c r="S28" s="316"/>
      <c r="T28" s="316"/>
      <c r="U28" s="316"/>
      <c r="V28" s="316"/>
      <c r="W28" s="316"/>
      <c r="X28" s="316"/>
      <c r="Y28" s="316"/>
      <c r="Z28" s="222"/>
    </row>
    <row r="29" spans="1:26" ht="15.75" x14ac:dyDescent="0.25">
      <c r="A29" s="158" t="s">
        <v>189</v>
      </c>
      <c r="B29" s="236">
        <f t="shared" ref="B29:M29" si="5">100*B9/B$19</f>
        <v>11.226363760032648</v>
      </c>
      <c r="C29" s="236">
        <f t="shared" si="5"/>
        <v>13.123548831809607</v>
      </c>
      <c r="D29" s="236">
        <f t="shared" si="5"/>
        <v>18.144183247314572</v>
      </c>
      <c r="E29" s="236">
        <f t="shared" si="5"/>
        <v>19.382083071316117</v>
      </c>
      <c r="F29" s="236">
        <f t="shared" si="5"/>
        <v>17.457559544611083</v>
      </c>
      <c r="G29" s="236">
        <f t="shared" si="5"/>
        <v>15.958843464720788</v>
      </c>
      <c r="H29" s="236">
        <f t="shared" si="5"/>
        <v>13.564953787818942</v>
      </c>
      <c r="I29" s="236">
        <f t="shared" si="5"/>
        <v>14.080200152894573</v>
      </c>
      <c r="J29" s="236">
        <f t="shared" si="5"/>
        <v>13.258544025089684</v>
      </c>
      <c r="K29" s="236">
        <f t="shared" si="5"/>
        <v>11.589476831765841</v>
      </c>
      <c r="L29" s="236">
        <f t="shared" si="5"/>
        <v>12.128346963591712</v>
      </c>
      <c r="M29" s="236">
        <f t="shared" si="5"/>
        <v>10.364607588001643</v>
      </c>
      <c r="O29" s="316"/>
      <c r="P29" s="316"/>
      <c r="Q29" s="316"/>
      <c r="R29" s="316"/>
      <c r="S29" s="316"/>
      <c r="T29" s="316"/>
      <c r="U29" s="316"/>
      <c r="V29" s="316"/>
      <c r="W29" s="316"/>
      <c r="X29" s="316"/>
      <c r="Y29" s="316"/>
      <c r="Z29" s="222"/>
    </row>
    <row r="30" spans="1:26" ht="15.75" x14ac:dyDescent="0.25">
      <c r="A30" s="158" t="s">
        <v>190</v>
      </c>
      <c r="B30" s="236">
        <f t="shared" ref="B30:M30" si="6">100*B10/B$19</f>
        <v>18.615543074800321</v>
      </c>
      <c r="C30" s="236">
        <f t="shared" si="6"/>
        <v>23.136609345523144</v>
      </c>
      <c r="D30" s="236">
        <f t="shared" si="6"/>
        <v>21.495723378257619</v>
      </c>
      <c r="E30" s="236">
        <f t="shared" si="6"/>
        <v>22.410160606992534</v>
      </c>
      <c r="F30" s="236">
        <f t="shared" si="6"/>
        <v>25.149753650937402</v>
      </c>
      <c r="G30" s="236">
        <f t="shared" si="6"/>
        <v>24.280727465168585</v>
      </c>
      <c r="H30" s="236">
        <f t="shared" si="6"/>
        <v>22.631625720831025</v>
      </c>
      <c r="I30" s="236">
        <f t="shared" si="6"/>
        <v>19.100817754303058</v>
      </c>
      <c r="J30" s="236">
        <f t="shared" si="6"/>
        <v>17.546130217171829</v>
      </c>
      <c r="K30" s="236">
        <f t="shared" si="6"/>
        <v>14.278379887952969</v>
      </c>
      <c r="L30" s="236">
        <f t="shared" si="6"/>
        <v>10.803271262010918</v>
      </c>
      <c r="M30" s="236">
        <f t="shared" si="6"/>
        <v>7.751266949732913</v>
      </c>
      <c r="O30" s="316"/>
      <c r="P30" s="316"/>
      <c r="Q30" s="316"/>
      <c r="R30" s="316"/>
      <c r="S30" s="316"/>
      <c r="T30" s="316"/>
      <c r="U30" s="316"/>
      <c r="V30" s="316"/>
      <c r="W30" s="316"/>
      <c r="X30" s="316"/>
      <c r="Y30" s="316"/>
      <c r="Z30" s="222"/>
    </row>
    <row r="31" spans="1:26" ht="15.75" x14ac:dyDescent="0.25">
      <c r="A31" s="158" t="s">
        <v>191</v>
      </c>
      <c r="B31" s="236">
        <f t="shared" ref="B31:M31" si="7">100*B11/B$19</f>
        <v>7.1540315214645238</v>
      </c>
      <c r="C31" s="236">
        <f t="shared" si="7"/>
        <v>10.223933391380061</v>
      </c>
      <c r="D31" s="236">
        <f t="shared" si="7"/>
        <v>10.153557164481244</v>
      </c>
      <c r="E31" s="236">
        <f t="shared" si="7"/>
        <v>9.2150499630498359</v>
      </c>
      <c r="F31" s="236">
        <f t="shared" si="7"/>
        <v>8.7720938932011592</v>
      </c>
      <c r="G31" s="236">
        <f t="shared" si="7"/>
        <v>11.401500117037624</v>
      </c>
      <c r="H31" s="236">
        <f t="shared" si="7"/>
        <v>10.635220001579903</v>
      </c>
      <c r="I31" s="236">
        <f t="shared" si="7"/>
        <v>9.6781105937405876</v>
      </c>
      <c r="J31" s="236">
        <f t="shared" si="7"/>
        <v>5.7606384121324092</v>
      </c>
      <c r="K31" s="236">
        <f t="shared" si="7"/>
        <v>3.5103556054545351</v>
      </c>
      <c r="L31" s="236">
        <f t="shared" si="7"/>
        <v>3.6497699148804275</v>
      </c>
      <c r="M31" s="236">
        <f t="shared" si="7"/>
        <v>3.13162580468429</v>
      </c>
      <c r="O31" s="316"/>
      <c r="P31" s="316"/>
      <c r="Q31" s="316"/>
      <c r="R31" s="316"/>
      <c r="S31" s="316"/>
      <c r="T31" s="316"/>
      <c r="U31" s="316"/>
      <c r="V31" s="316"/>
      <c r="W31" s="316"/>
      <c r="X31" s="316"/>
      <c r="Y31" s="316"/>
      <c r="Z31" s="222"/>
    </row>
    <row r="32" spans="1:26" ht="15.75" x14ac:dyDescent="0.25">
      <c r="A32" s="158" t="s">
        <v>192</v>
      </c>
      <c r="B32" s="236">
        <f t="shared" ref="B32:M32" si="8">100*B12/B$19</f>
        <v>6.1420214936743305</v>
      </c>
      <c r="C32" s="236">
        <f t="shared" si="8"/>
        <v>6.7211761718183132</v>
      </c>
      <c r="D32" s="236">
        <f t="shared" si="8"/>
        <v>8.2359163277588312</v>
      </c>
      <c r="E32" s="236">
        <f t="shared" si="8"/>
        <v>8.0578901226011084</v>
      </c>
      <c r="F32" s="236">
        <f t="shared" si="8"/>
        <v>8.2139323807508102</v>
      </c>
      <c r="G32" s="236">
        <f t="shared" si="8"/>
        <v>6.2319991044077385</v>
      </c>
      <c r="H32" s="236">
        <f t="shared" si="8"/>
        <v>6.2954222292440152</v>
      </c>
      <c r="I32" s="236">
        <f t="shared" si="8"/>
        <v>5.5233164222670093</v>
      </c>
      <c r="J32" s="236">
        <f t="shared" si="8"/>
        <v>5.0673425987584046</v>
      </c>
      <c r="K32" s="236">
        <f t="shared" si="8"/>
        <v>4.246616303802039</v>
      </c>
      <c r="L32" s="236">
        <f t="shared" si="8"/>
        <v>3.2021172599604206</v>
      </c>
      <c r="M32" s="236">
        <f t="shared" si="8"/>
        <v>1.937268867278455</v>
      </c>
      <c r="O32" s="316"/>
      <c r="P32" s="316"/>
      <c r="Q32" s="316"/>
      <c r="R32" s="316"/>
      <c r="S32" s="316"/>
      <c r="T32" s="316"/>
      <c r="U32" s="316"/>
      <c r="V32" s="316"/>
      <c r="W32" s="316"/>
      <c r="X32" s="316"/>
      <c r="Y32" s="316"/>
      <c r="Z32" s="222"/>
    </row>
    <row r="33" spans="1:26" ht="15.75" x14ac:dyDescent="0.25">
      <c r="A33" s="158" t="s">
        <v>193</v>
      </c>
      <c r="B33" s="236">
        <f t="shared" ref="B33:M33" si="9">100*B13/B$19</f>
        <v>6.6006568591250954</v>
      </c>
      <c r="C33" s="236">
        <f t="shared" si="9"/>
        <v>7.8340407778261492</v>
      </c>
      <c r="D33" s="236">
        <f t="shared" si="9"/>
        <v>7.2109860850217942</v>
      </c>
      <c r="E33" s="236">
        <f t="shared" si="9"/>
        <v>6.2718889567201099</v>
      </c>
      <c r="F33" s="236">
        <f t="shared" si="9"/>
        <v>7.2521620145003869</v>
      </c>
      <c r="G33" s="236">
        <f t="shared" si="9"/>
        <v>6.7108356486428722</v>
      </c>
      <c r="H33" s="236">
        <f t="shared" si="9"/>
        <v>7.8847065329014923</v>
      </c>
      <c r="I33" s="236">
        <f t="shared" si="9"/>
        <v>6.5588296615470147</v>
      </c>
      <c r="J33" s="236">
        <f t="shared" si="9"/>
        <v>3.9852426266835654</v>
      </c>
      <c r="K33" s="236">
        <f t="shared" si="9"/>
        <v>3.9504194711335021</v>
      </c>
      <c r="L33" s="236">
        <f t="shared" si="9"/>
        <v>2.7675782647051808</v>
      </c>
      <c r="M33" s="236">
        <f t="shared" si="9"/>
        <v>2.1427201753184497</v>
      </c>
      <c r="O33" s="316"/>
      <c r="P33" s="316"/>
      <c r="Q33" s="316"/>
      <c r="R33" s="316"/>
      <c r="S33" s="316"/>
      <c r="T33" s="316"/>
      <c r="U33" s="316"/>
      <c r="V33" s="316"/>
      <c r="W33" s="316"/>
      <c r="X33" s="316"/>
      <c r="Y33" s="316"/>
      <c r="Z33" s="222"/>
    </row>
    <row r="34" spans="1:26" ht="15.75" x14ac:dyDescent="0.25">
      <c r="A34" s="158" t="s">
        <v>194</v>
      </c>
      <c r="B34" s="236">
        <f t="shared" ref="B34:M34" si="10">100*B14/B$19</f>
        <v>6.2882601006665757</v>
      </c>
      <c r="C34" s="236">
        <f t="shared" si="10"/>
        <v>7.8249709766361919</v>
      </c>
      <c r="D34" s="236">
        <f t="shared" si="10"/>
        <v>7.6751226451224621</v>
      </c>
      <c r="E34" s="236">
        <f t="shared" si="10"/>
        <v>6.9420410261588819</v>
      </c>
      <c r="F34" s="236">
        <f t="shared" si="10"/>
        <v>6.3563472414319246</v>
      </c>
      <c r="G34" s="236">
        <f t="shared" si="10"/>
        <v>6.3902543278478303</v>
      </c>
      <c r="H34" s="236">
        <f t="shared" si="10"/>
        <v>4.9638597045580219</v>
      </c>
      <c r="I34" s="236">
        <f t="shared" si="10"/>
        <v>3.5125211388329047</v>
      </c>
      <c r="J34" s="236">
        <f t="shared" si="10"/>
        <v>2.7248512448177347</v>
      </c>
      <c r="K34" s="236">
        <f t="shared" si="10"/>
        <v>2.0773271197819989</v>
      </c>
      <c r="L34" s="236">
        <f t="shared" si="10"/>
        <v>1.0628025082854484</v>
      </c>
      <c r="M34" s="236">
        <f t="shared" si="10"/>
        <v>0.84755512943432398</v>
      </c>
      <c r="O34" s="316"/>
      <c r="P34" s="316"/>
      <c r="Q34" s="316"/>
      <c r="R34" s="316"/>
      <c r="S34" s="316"/>
      <c r="T34" s="316"/>
      <c r="U34" s="316"/>
      <c r="V34" s="316"/>
      <c r="W34" s="316"/>
      <c r="X34" s="316"/>
      <c r="Y34" s="316"/>
      <c r="Z34" s="222"/>
    </row>
    <row r="35" spans="1:26" ht="15.75" x14ac:dyDescent="0.25">
      <c r="A35" s="158" t="s">
        <v>195</v>
      </c>
      <c r="B35" s="236">
        <f t="shared" ref="B35:M35" si="11">100*B15/B$19</f>
        <v>4.9371319742697786</v>
      </c>
      <c r="C35" s="236">
        <f t="shared" si="11"/>
        <v>5.4532179654621968</v>
      </c>
      <c r="D35" s="236">
        <f t="shared" si="11"/>
        <v>4.3358926194080212</v>
      </c>
      <c r="E35" s="236">
        <f t="shared" si="11"/>
        <v>3.8038015064651316</v>
      </c>
      <c r="F35" s="236">
        <f t="shared" si="11"/>
        <v>3.4060649613372251</v>
      </c>
      <c r="G35" s="236">
        <f t="shared" si="11"/>
        <v>2.9157634415168077</v>
      </c>
      <c r="H35" s="236">
        <f t="shared" si="11"/>
        <v>2.0731297890828659</v>
      </c>
      <c r="I35" s="236">
        <f t="shared" si="11"/>
        <v>1.3702596891143699</v>
      </c>
      <c r="J35" s="236">
        <f t="shared" si="11"/>
        <v>1.2131334178248447</v>
      </c>
      <c r="K35" s="236">
        <f t="shared" si="11"/>
        <v>1.4623660767178004</v>
      </c>
      <c r="L35" s="236">
        <f t="shared" si="11"/>
        <v>1.3846832455115519</v>
      </c>
      <c r="M35" s="236">
        <f t="shared" si="11"/>
        <v>0.9724695247226407</v>
      </c>
      <c r="O35" s="316"/>
      <c r="P35" s="316"/>
      <c r="Q35" s="316"/>
      <c r="R35" s="316"/>
      <c r="S35" s="316"/>
      <c r="T35" s="316"/>
      <c r="U35" s="316"/>
      <c r="V35" s="316"/>
      <c r="W35" s="316"/>
      <c r="X35" s="316"/>
      <c r="Y35" s="316"/>
      <c r="Z35" s="222"/>
    </row>
    <row r="36" spans="1:26" ht="15.75" x14ac:dyDescent="0.25">
      <c r="A36" s="158" t="s">
        <v>196</v>
      </c>
      <c r="B36" s="236">
        <f t="shared" ref="B36:M36" si="12">100*B16/B$19</f>
        <v>3.1934430689702085</v>
      </c>
      <c r="C36" s="236">
        <f t="shared" si="12"/>
        <v>2.9966623131620951</v>
      </c>
      <c r="D36" s="236">
        <f t="shared" si="12"/>
        <v>3.1263107982419349</v>
      </c>
      <c r="E36" s="236">
        <f t="shared" si="12"/>
        <v>3.4388899344077188</v>
      </c>
      <c r="F36" s="236">
        <f t="shared" si="12"/>
        <v>2.7760413846736922</v>
      </c>
      <c r="G36" s="236">
        <f t="shared" si="12"/>
        <v>2.9254317670645946</v>
      </c>
      <c r="H36" s="236">
        <f t="shared" si="12"/>
        <v>2.5915356663243538</v>
      </c>
      <c r="I36" s="236">
        <f t="shared" si="12"/>
        <v>1.9882085852618896</v>
      </c>
      <c r="J36" s="236">
        <f t="shared" si="12"/>
        <v>1.1578201190041459</v>
      </c>
      <c r="K36" s="236">
        <f t="shared" si="12"/>
        <v>0.65332558520031359</v>
      </c>
      <c r="L36" s="236">
        <f t="shared" si="12"/>
        <v>0.34751198111633003</v>
      </c>
      <c r="M36" s="236">
        <f t="shared" si="12"/>
        <v>0.2487330502670867</v>
      </c>
      <c r="O36" s="316"/>
      <c r="P36" s="316"/>
      <c r="Q36" s="316"/>
      <c r="R36" s="316"/>
      <c r="S36" s="316"/>
      <c r="T36" s="316"/>
      <c r="U36" s="316"/>
      <c r="V36" s="316"/>
      <c r="W36" s="316"/>
      <c r="X36" s="316"/>
      <c r="Y36" s="316"/>
      <c r="Z36" s="222"/>
    </row>
    <row r="37" spans="1:26" ht="15.75" x14ac:dyDescent="0.25">
      <c r="A37" s="158" t="s">
        <v>197</v>
      </c>
      <c r="B37" s="236">
        <f t="shared" ref="B37:M37" si="13">100*B17/B$19</f>
        <v>25.607303185183746</v>
      </c>
      <c r="C37" s="236">
        <f t="shared" si="13"/>
        <v>7.7002612102742711</v>
      </c>
      <c r="D37" s="236">
        <f t="shared" si="13"/>
        <v>1.9887658891543414</v>
      </c>
      <c r="E37" s="236">
        <f t="shared" si="13"/>
        <v>1.6290203386562991</v>
      </c>
      <c r="F37" s="236">
        <f t="shared" si="13"/>
        <v>1.031171400867267</v>
      </c>
      <c r="G37" s="236">
        <f t="shared" si="13"/>
        <v>0.70375232803102017</v>
      </c>
      <c r="H37" s="236">
        <f t="shared" si="13"/>
        <v>0.71984358954103789</v>
      </c>
      <c r="I37" s="236">
        <f t="shared" si="13"/>
        <v>0.59478305186832525</v>
      </c>
      <c r="J37" s="236">
        <f t="shared" si="13"/>
        <v>0.40545185057891009</v>
      </c>
      <c r="K37" s="236">
        <f t="shared" si="13"/>
        <v>0.36615570362262834</v>
      </c>
      <c r="L37" s="236">
        <f t="shared" si="13"/>
        <v>0.31174745475787419</v>
      </c>
      <c r="M37" s="236">
        <f t="shared" si="13"/>
        <v>0.38515271880564306</v>
      </c>
    </row>
    <row r="38" spans="1:26" ht="15.75" x14ac:dyDescent="0.25">
      <c r="A38" s="170" t="s">
        <v>107</v>
      </c>
      <c r="B38" s="237">
        <f t="shared" ref="B38:M38" si="14">100*B19/B$19</f>
        <v>100</v>
      </c>
      <c r="C38" s="237">
        <f t="shared" si="14"/>
        <v>100</v>
      </c>
      <c r="D38" s="237">
        <f t="shared" si="14"/>
        <v>100</v>
      </c>
      <c r="E38" s="237">
        <f t="shared" si="14"/>
        <v>100</v>
      </c>
      <c r="F38" s="237">
        <f t="shared" si="14"/>
        <v>100</v>
      </c>
      <c r="G38" s="237">
        <f t="shared" si="14"/>
        <v>100</v>
      </c>
      <c r="H38" s="237">
        <f t="shared" si="14"/>
        <v>100</v>
      </c>
      <c r="I38" s="237">
        <f t="shared" si="14"/>
        <v>99.999999999999986</v>
      </c>
      <c r="J38" s="237">
        <f t="shared" si="14"/>
        <v>99.999999999999986</v>
      </c>
      <c r="K38" s="237">
        <f t="shared" si="14"/>
        <v>100</v>
      </c>
      <c r="L38" s="237">
        <f t="shared" si="14"/>
        <v>100</v>
      </c>
      <c r="M38" s="237">
        <f t="shared" si="14"/>
        <v>100</v>
      </c>
    </row>
    <row r="39" spans="1:26" ht="15" x14ac:dyDescent="0.2">
      <c r="A39" s="141" t="s">
        <v>245</v>
      </c>
    </row>
    <row r="40" spans="1:26" s="171" customFormat="1" x14ac:dyDescent="0.2"/>
    <row r="41" spans="1:26" s="171" customFormat="1" ht="15.75" x14ac:dyDescent="0.25">
      <c r="A41" s="172"/>
      <c r="B41" s="173"/>
      <c r="C41" s="173"/>
      <c r="D41" s="173"/>
      <c r="E41" s="173"/>
      <c r="F41" s="173"/>
      <c r="G41" s="173"/>
      <c r="H41" s="173"/>
      <c r="I41" s="173"/>
      <c r="J41" s="173"/>
      <c r="K41" s="173"/>
      <c r="L41" s="173"/>
      <c r="M41" s="173"/>
      <c r="N41" s="173"/>
      <c r="O41" s="173"/>
      <c r="P41" s="173"/>
      <c r="Q41" s="174"/>
    </row>
    <row r="42" spans="1:26" s="171" customFormat="1" ht="15.75" hidden="1" x14ac:dyDescent="0.25">
      <c r="A42" s="175"/>
      <c r="B42" s="176"/>
      <c r="C42" s="176"/>
      <c r="D42" s="176"/>
      <c r="E42" s="176"/>
      <c r="F42" s="176"/>
      <c r="G42" s="176"/>
      <c r="H42" s="174"/>
      <c r="I42" s="174"/>
      <c r="J42" s="174"/>
      <c r="K42" s="174"/>
      <c r="L42" s="174"/>
      <c r="M42" s="174"/>
      <c r="N42" s="174"/>
      <c r="O42" s="174"/>
      <c r="P42" s="174"/>
      <c r="Q42" s="177"/>
    </row>
    <row r="43" spans="1:26" s="171" customFormat="1" ht="73.5" hidden="1" customHeight="1" x14ac:dyDescent="0.2">
      <c r="A43" s="178"/>
      <c r="B43" s="179"/>
      <c r="C43" s="179"/>
      <c r="D43" s="179"/>
      <c r="E43" s="179"/>
      <c r="F43" s="179"/>
      <c r="G43" s="179"/>
      <c r="H43" s="179"/>
      <c r="I43" s="179"/>
      <c r="J43" s="179"/>
      <c r="K43" s="179"/>
      <c r="L43" s="179"/>
      <c r="M43" s="179"/>
      <c r="N43" s="179"/>
      <c r="O43" s="179"/>
      <c r="P43" s="179"/>
      <c r="Q43" s="179"/>
    </row>
    <row r="44" spans="1:26" s="171" customFormat="1" ht="15.75" hidden="1" x14ac:dyDescent="0.25">
      <c r="A44" s="180" t="s">
        <v>182</v>
      </c>
      <c r="B44" s="179"/>
      <c r="C44" s="179"/>
      <c r="D44" s="179"/>
      <c r="E44" s="179"/>
      <c r="F44" s="179"/>
      <c r="G44" s="179"/>
      <c r="H44" s="179"/>
      <c r="I44" s="179"/>
      <c r="J44" s="179"/>
      <c r="K44" s="179"/>
      <c r="L44" s="179"/>
      <c r="M44" s="179"/>
      <c r="N44" s="179"/>
      <c r="O44" s="179"/>
      <c r="P44" s="179"/>
      <c r="Q44" s="179"/>
    </row>
    <row r="45" spans="1:26" s="171" customFormat="1" ht="15.75" hidden="1" x14ac:dyDescent="0.2">
      <c r="A45" s="181" t="s">
        <v>183</v>
      </c>
      <c r="B45" s="179"/>
      <c r="C45" s="179"/>
      <c r="D45" s="179"/>
      <c r="E45" s="179"/>
      <c r="F45" s="179"/>
      <c r="G45" s="179"/>
      <c r="H45" s="179"/>
      <c r="I45" s="179"/>
      <c r="J45" s="179"/>
      <c r="K45" s="179"/>
      <c r="L45" s="179"/>
      <c r="M45" s="179"/>
      <c r="N45" s="179"/>
      <c r="O45" s="179"/>
      <c r="P45" s="179"/>
      <c r="Q45" s="179"/>
    </row>
    <row r="46" spans="1:26" s="171" customFormat="1" ht="16.5" hidden="1" thickBot="1" x14ac:dyDescent="0.3">
      <c r="A46" s="182"/>
      <c r="B46" s="182"/>
      <c r="C46" s="182"/>
      <c r="D46" s="182"/>
      <c r="E46" s="182"/>
      <c r="F46" s="182"/>
      <c r="G46" s="182"/>
      <c r="H46" s="182"/>
      <c r="I46" s="182"/>
      <c r="J46" s="182"/>
      <c r="K46" s="182"/>
      <c r="L46" s="182"/>
      <c r="M46" s="182"/>
      <c r="N46" s="182"/>
      <c r="O46" s="182"/>
      <c r="P46" s="183"/>
      <c r="Q46" s="183" t="s">
        <v>237</v>
      </c>
    </row>
    <row r="47" spans="1:26" s="171" customFormat="1" ht="48.75" hidden="1" x14ac:dyDescent="0.35">
      <c r="A47" s="184"/>
      <c r="B47" s="185" t="s">
        <v>184</v>
      </c>
      <c r="C47" s="185" t="s">
        <v>185</v>
      </c>
      <c r="D47" s="185" t="s">
        <v>186</v>
      </c>
      <c r="E47" s="185" t="s">
        <v>187</v>
      </c>
      <c r="F47" s="185" t="s">
        <v>188</v>
      </c>
      <c r="G47" s="185" t="s">
        <v>189</v>
      </c>
      <c r="H47" s="185" t="s">
        <v>190</v>
      </c>
      <c r="I47" s="185" t="s">
        <v>191</v>
      </c>
      <c r="J47" s="185" t="s">
        <v>192</v>
      </c>
      <c r="K47" s="185" t="s">
        <v>193</v>
      </c>
      <c r="L47" s="185" t="s">
        <v>194</v>
      </c>
      <c r="M47" s="185" t="s">
        <v>195</v>
      </c>
      <c r="N47" s="185" t="s">
        <v>196</v>
      </c>
      <c r="O47" s="185" t="s">
        <v>197</v>
      </c>
      <c r="P47" s="185" t="s">
        <v>107</v>
      </c>
      <c r="Q47" s="185" t="s">
        <v>238</v>
      </c>
    </row>
    <row r="48" spans="1:26" s="171" customFormat="1" ht="15.75" hidden="1" x14ac:dyDescent="0.25">
      <c r="A48" s="186" t="s">
        <v>199</v>
      </c>
      <c r="B48" s="187"/>
      <c r="C48" s="187"/>
      <c r="D48" s="187"/>
      <c r="E48" s="187"/>
      <c r="F48" s="187"/>
      <c r="G48" s="187"/>
      <c r="H48" s="187"/>
      <c r="I48" s="187"/>
      <c r="J48" s="187"/>
      <c r="K48" s="187"/>
      <c r="L48" s="187"/>
      <c r="M48" s="187"/>
      <c r="N48" s="187"/>
      <c r="O48" s="187"/>
      <c r="P48" s="188"/>
      <c r="Q48" s="188"/>
    </row>
    <row r="49" spans="1:17" s="171" customFormat="1" ht="15.75" hidden="1" x14ac:dyDescent="0.25">
      <c r="A49" s="189">
        <v>2001</v>
      </c>
      <c r="B49" s="190">
        <v>0.23699999999999999</v>
      </c>
      <c r="C49" s="190">
        <v>1.2E-2</v>
      </c>
      <c r="D49" s="190">
        <v>13.96</v>
      </c>
      <c r="E49" s="190">
        <v>21.405000000000001</v>
      </c>
      <c r="F49" s="190">
        <v>183.88800000000001</v>
      </c>
      <c r="G49" s="190">
        <v>297.36200000000002</v>
      </c>
      <c r="H49" s="190">
        <v>519.38499999999999</v>
      </c>
      <c r="I49" s="190">
        <v>236.00200000000001</v>
      </c>
      <c r="J49" s="190">
        <v>188.721</v>
      </c>
      <c r="K49" s="190">
        <v>242.53100000000001</v>
      </c>
      <c r="L49" s="190">
        <v>193.93</v>
      </c>
      <c r="M49" s="190">
        <v>147.726</v>
      </c>
      <c r="N49" s="190">
        <v>98.91</v>
      </c>
      <c r="O49" s="190">
        <v>441.91299999999956</v>
      </c>
      <c r="P49" s="191">
        <v>2585.982</v>
      </c>
      <c r="Q49" s="192">
        <v>177.834796592652</v>
      </c>
    </row>
    <row r="50" spans="1:17" s="171" customFormat="1" ht="15.75" hidden="1" x14ac:dyDescent="0.25">
      <c r="A50" s="189">
        <v>2002</v>
      </c>
      <c r="B50" s="190">
        <v>0.1</v>
      </c>
      <c r="C50" s="190">
        <v>4.3970000000000002</v>
      </c>
      <c r="D50" s="190">
        <v>35.064999999999998</v>
      </c>
      <c r="E50" s="190">
        <v>26.212</v>
      </c>
      <c r="F50" s="190">
        <v>217.98</v>
      </c>
      <c r="G50" s="190">
        <v>272.101</v>
      </c>
      <c r="H50" s="190">
        <v>473.80799999999999</v>
      </c>
      <c r="I50" s="190">
        <v>204.84800000000001</v>
      </c>
      <c r="J50" s="190">
        <v>155.726</v>
      </c>
      <c r="K50" s="190">
        <v>201.197</v>
      </c>
      <c r="L50" s="190">
        <v>182.36799999999999</v>
      </c>
      <c r="M50" s="190">
        <v>135.249</v>
      </c>
      <c r="N50" s="190">
        <v>81.777000000000001</v>
      </c>
      <c r="O50" s="190">
        <v>691.303</v>
      </c>
      <c r="P50" s="191">
        <v>2682.1309999999999</v>
      </c>
      <c r="Q50" s="192">
        <v>175.38722531529601</v>
      </c>
    </row>
    <row r="51" spans="1:17" s="171" customFormat="1" ht="15.75" hidden="1" x14ac:dyDescent="0.25">
      <c r="A51" s="189">
        <v>2003</v>
      </c>
      <c r="B51" s="190">
        <v>3.5999999999999997E-2</v>
      </c>
      <c r="C51" s="190">
        <v>6.3540000000000001</v>
      </c>
      <c r="D51" s="190">
        <v>67.692999999999998</v>
      </c>
      <c r="E51" s="190">
        <v>43.959000000000003</v>
      </c>
      <c r="F51" s="190">
        <v>260.35700000000003</v>
      </c>
      <c r="G51" s="190">
        <v>470.28199999999998</v>
      </c>
      <c r="H51" s="190">
        <v>553.28800000000001</v>
      </c>
      <c r="I51" s="190">
        <v>246.12899999999999</v>
      </c>
      <c r="J51" s="190">
        <v>216.37</v>
      </c>
      <c r="K51" s="190">
        <v>229.733</v>
      </c>
      <c r="L51" s="190">
        <v>220.108</v>
      </c>
      <c r="M51" s="190">
        <v>139.74</v>
      </c>
      <c r="N51" s="190">
        <v>105.096</v>
      </c>
      <c r="O51" s="190">
        <v>86.911000000000001</v>
      </c>
      <c r="P51" s="191">
        <v>2646.056</v>
      </c>
      <c r="Q51" s="192">
        <v>172.58271336716001</v>
      </c>
    </row>
    <row r="52" spans="1:17" s="171" customFormat="1" ht="15.75" hidden="1" x14ac:dyDescent="0.25">
      <c r="A52" s="189">
        <v>2004</v>
      </c>
      <c r="B52" s="190">
        <v>0.02</v>
      </c>
      <c r="C52" s="190">
        <v>8.2550000000000008</v>
      </c>
      <c r="D52" s="190">
        <v>71.100999999999999</v>
      </c>
      <c r="E52" s="190">
        <v>83.013000000000005</v>
      </c>
      <c r="F52" s="190">
        <v>243.292</v>
      </c>
      <c r="G52" s="190">
        <v>461.14499999999998</v>
      </c>
      <c r="H52" s="190">
        <v>567.84199999999998</v>
      </c>
      <c r="I52" s="190">
        <v>229.91900000000001</v>
      </c>
      <c r="J52" s="190">
        <v>219.67500000000001</v>
      </c>
      <c r="K52" s="190">
        <v>198.28800000000001</v>
      </c>
      <c r="L52" s="190">
        <v>201.80600000000001</v>
      </c>
      <c r="M52" s="190">
        <v>127.285</v>
      </c>
      <c r="N52" s="190">
        <v>110.65</v>
      </c>
      <c r="O52" s="190">
        <v>76.787999999999997</v>
      </c>
      <c r="P52" s="191">
        <v>2599.0790000000002</v>
      </c>
      <c r="Q52" s="192">
        <v>171.283244478928</v>
      </c>
    </row>
    <row r="53" spans="1:17" s="171" customFormat="1" ht="15.75" hidden="1" x14ac:dyDescent="0.25">
      <c r="A53" s="189">
        <v>2005</v>
      </c>
      <c r="B53" s="190">
        <v>1.6E-2</v>
      </c>
      <c r="C53" s="190">
        <v>16.073</v>
      </c>
      <c r="D53" s="190">
        <v>58.5</v>
      </c>
      <c r="E53" s="190">
        <v>103.131</v>
      </c>
      <c r="F53" s="190">
        <v>245.04499999999999</v>
      </c>
      <c r="G53" s="190">
        <v>381.28300000000002</v>
      </c>
      <c r="H53" s="190">
        <v>598.32100000000003</v>
      </c>
      <c r="I53" s="190">
        <v>201.95500000000001</v>
      </c>
      <c r="J53" s="190">
        <v>205.60900000000001</v>
      </c>
      <c r="K53" s="190">
        <v>205.49700000000001</v>
      </c>
      <c r="L53" s="190">
        <v>174.33</v>
      </c>
      <c r="M53" s="190">
        <v>105.703</v>
      </c>
      <c r="N53" s="190">
        <v>90.540999999999997</v>
      </c>
      <c r="O53" s="190">
        <v>57.451000000000001</v>
      </c>
      <c r="P53" s="190">
        <v>2443.4549999999999</v>
      </c>
      <c r="Q53" s="190">
        <v>169.7</v>
      </c>
    </row>
    <row r="54" spans="1:17" s="171" customFormat="1" ht="15.75" hidden="1" x14ac:dyDescent="0.25">
      <c r="A54" s="193">
        <v>2006</v>
      </c>
      <c r="B54" s="190">
        <v>8.9999999999999993E-3</v>
      </c>
      <c r="C54" s="190">
        <v>42.192</v>
      </c>
      <c r="D54" s="190">
        <v>63.325000000000003</v>
      </c>
      <c r="E54" s="190">
        <v>111.60899999999999</v>
      </c>
      <c r="F54" s="190">
        <v>260.89499999999998</v>
      </c>
      <c r="G54" s="190">
        <v>337.971</v>
      </c>
      <c r="H54" s="190">
        <v>568.202</v>
      </c>
      <c r="I54" s="190">
        <v>238.893</v>
      </c>
      <c r="J54" s="190">
        <v>154.001</v>
      </c>
      <c r="K54" s="190">
        <v>180.26300000000001</v>
      </c>
      <c r="L54" s="190">
        <v>163.47300000000001</v>
      </c>
      <c r="M54" s="190">
        <v>84.864999999999995</v>
      </c>
      <c r="N54" s="190">
        <v>89.715999999999994</v>
      </c>
      <c r="O54" s="190">
        <v>44.628999999999998</v>
      </c>
      <c r="P54" s="190">
        <v>2340.0429999999997</v>
      </c>
      <c r="Q54" s="190">
        <v>167.74</v>
      </c>
    </row>
    <row r="55" spans="1:17" s="171" customFormat="1" ht="15.75" hidden="1" x14ac:dyDescent="0.25">
      <c r="A55" s="194">
        <v>2007</v>
      </c>
      <c r="B55" s="190">
        <v>5.1999999999999998E-2</v>
      </c>
      <c r="C55" s="190">
        <v>54.898000000000003</v>
      </c>
      <c r="D55" s="190">
        <v>75.716999999999999</v>
      </c>
      <c r="E55" s="190">
        <v>116.389</v>
      </c>
      <c r="F55" s="190">
        <v>376.017</v>
      </c>
      <c r="G55" s="190">
        <v>294.31799999999998</v>
      </c>
      <c r="H55" s="190">
        <v>563.40499999999997</v>
      </c>
      <c r="I55" s="190">
        <v>243.07499999999999</v>
      </c>
      <c r="J55" s="190">
        <v>158.23099999999999</v>
      </c>
      <c r="K55" s="190">
        <v>197.798</v>
      </c>
      <c r="L55" s="190">
        <v>126.85899999999999</v>
      </c>
      <c r="M55" s="190">
        <v>61.823</v>
      </c>
      <c r="N55" s="190">
        <v>83.206999999999994</v>
      </c>
      <c r="O55" s="190">
        <v>38.290999999999997</v>
      </c>
      <c r="P55" s="190">
        <v>2390.08</v>
      </c>
      <c r="Q55" s="190">
        <v>164.74</v>
      </c>
    </row>
    <row r="56" spans="1:17" s="171" customFormat="1" ht="15.75" hidden="1" x14ac:dyDescent="0.25">
      <c r="A56" s="194">
        <v>2008</v>
      </c>
      <c r="B56" s="190">
        <v>3.4950000000000001</v>
      </c>
      <c r="C56" s="190">
        <v>71.021000000000001</v>
      </c>
      <c r="D56" s="190">
        <v>152.18</v>
      </c>
      <c r="E56" s="190">
        <v>112.64700000000001</v>
      </c>
      <c r="F56" s="190">
        <v>384.98500000000001</v>
      </c>
      <c r="G56" s="190">
        <v>286.99700000000001</v>
      </c>
      <c r="H56" s="190">
        <v>431.697</v>
      </c>
      <c r="I56" s="190">
        <v>190.97800000000001</v>
      </c>
      <c r="J56" s="190">
        <v>129.32</v>
      </c>
      <c r="K56" s="190">
        <v>153.38800000000001</v>
      </c>
      <c r="L56" s="190">
        <v>81.552999999999997</v>
      </c>
      <c r="M56" s="190">
        <v>32.182000000000002</v>
      </c>
      <c r="N56" s="190">
        <v>53.36</v>
      </c>
      <c r="O56" s="190">
        <v>28.195</v>
      </c>
      <c r="P56" s="190">
        <v>2111.998</v>
      </c>
      <c r="Q56" s="190">
        <v>158.23980193905001</v>
      </c>
    </row>
    <row r="57" spans="1:17" s="171" customFormat="1" ht="15.75" hidden="1" x14ac:dyDescent="0.25">
      <c r="A57" s="194">
        <v>2009</v>
      </c>
      <c r="B57" s="190">
        <v>17.806999999999999</v>
      </c>
      <c r="C57" s="190">
        <v>109.383</v>
      </c>
      <c r="D57" s="190">
        <v>269.21199999999999</v>
      </c>
      <c r="E57" s="190">
        <v>142.55099999999999</v>
      </c>
      <c r="F57" s="190">
        <v>377.39600000000002</v>
      </c>
      <c r="G57" s="190">
        <v>253.94399999999999</v>
      </c>
      <c r="H57" s="190">
        <v>355.35300000000001</v>
      </c>
      <c r="I57" s="190">
        <v>111.735</v>
      </c>
      <c r="J57" s="190">
        <v>107.273</v>
      </c>
      <c r="K57" s="190">
        <v>86.492000000000004</v>
      </c>
      <c r="L57" s="190">
        <v>59.868000000000002</v>
      </c>
      <c r="M57" s="190">
        <v>26.768000000000001</v>
      </c>
      <c r="N57" s="190">
        <v>31.376999999999999</v>
      </c>
      <c r="O57" s="190">
        <v>19.093</v>
      </c>
      <c r="P57" s="190">
        <v>1968.252</v>
      </c>
      <c r="Q57" s="190">
        <v>149.760982557093</v>
      </c>
    </row>
    <row r="58" spans="1:17" s="171" customFormat="1" ht="15.75" hidden="1" x14ac:dyDescent="0.25">
      <c r="A58" s="194">
        <v>2010</v>
      </c>
      <c r="B58" s="190">
        <v>36.328000000000003</v>
      </c>
      <c r="C58" s="190">
        <v>137.75299999999999</v>
      </c>
      <c r="D58" s="190">
        <v>324.84899999999999</v>
      </c>
      <c r="E58" s="190">
        <v>254.32900000000001</v>
      </c>
      <c r="F58" s="190">
        <v>361.17700000000002</v>
      </c>
      <c r="G58" s="190">
        <v>217.71799999999999</v>
      </c>
      <c r="H58" s="190">
        <v>300.20100000000002</v>
      </c>
      <c r="I58" s="190">
        <v>79.209000000000003</v>
      </c>
      <c r="J58" s="190">
        <v>96.546000000000006</v>
      </c>
      <c r="K58" s="190">
        <v>76.457999999999998</v>
      </c>
      <c r="L58" s="190">
        <v>43.793999999999997</v>
      </c>
      <c r="M58" s="190">
        <v>29.963999999999999</v>
      </c>
      <c r="N58" s="190">
        <v>20.855</v>
      </c>
      <c r="O58" s="190">
        <v>17.143999999999998</v>
      </c>
      <c r="P58" s="190">
        <v>1996.325</v>
      </c>
      <c r="Q58" s="190">
        <v>144.313697938693</v>
      </c>
    </row>
    <row r="59" spans="1:17" s="171" customFormat="1" ht="15.75" hidden="1" x14ac:dyDescent="0.25">
      <c r="A59" s="193">
        <v>2011</v>
      </c>
      <c r="B59" s="190">
        <v>72.897999999999996</v>
      </c>
      <c r="C59" s="190">
        <v>201.572</v>
      </c>
      <c r="D59" s="190">
        <v>316.05200000000002</v>
      </c>
      <c r="E59" s="190">
        <v>295.82</v>
      </c>
      <c r="F59" s="190">
        <v>343.24099999999999</v>
      </c>
      <c r="G59" s="190">
        <v>196.09700000000001</v>
      </c>
      <c r="H59" s="190">
        <v>218.505</v>
      </c>
      <c r="I59" s="190">
        <v>73.042000000000002</v>
      </c>
      <c r="J59" s="190">
        <v>63.695</v>
      </c>
      <c r="K59" s="190">
        <v>51.271000000000001</v>
      </c>
      <c r="L59" s="190">
        <v>21.329000000000001</v>
      </c>
      <c r="M59" s="190">
        <v>28.129000000000001</v>
      </c>
      <c r="N59" s="190">
        <v>11.436</v>
      </c>
      <c r="O59" s="190">
        <v>14.324</v>
      </c>
      <c r="P59" s="190">
        <v>1907.4110000000001</v>
      </c>
      <c r="Q59" s="190">
        <v>138.16368925464101</v>
      </c>
    </row>
    <row r="60" spans="1:17" s="171" customFormat="1" ht="15.75" hidden="1" x14ac:dyDescent="0.25">
      <c r="A60" s="193">
        <v>2012</v>
      </c>
      <c r="B60" s="190">
        <v>173.22200000000001</v>
      </c>
      <c r="C60" s="190">
        <v>220.09200000000001</v>
      </c>
      <c r="D60" s="190">
        <v>350.608</v>
      </c>
      <c r="E60" s="190">
        <v>382.69299999999998</v>
      </c>
      <c r="F60" s="190">
        <v>322.84300000000002</v>
      </c>
      <c r="G60" s="190">
        <v>194.09</v>
      </c>
      <c r="H60" s="190">
        <v>155.428</v>
      </c>
      <c r="I60" s="190">
        <v>59.13</v>
      </c>
      <c r="J60" s="190">
        <v>38.558999999999997</v>
      </c>
      <c r="K60" s="190">
        <v>47.076999999999998</v>
      </c>
      <c r="L60" s="190">
        <v>18.488</v>
      </c>
      <c r="M60" s="190">
        <v>25.076000000000001</v>
      </c>
      <c r="N60" s="190">
        <v>9.4920000000000009</v>
      </c>
      <c r="O60" s="190">
        <v>14.026999999999999</v>
      </c>
      <c r="P60" s="190">
        <v>2010.825</v>
      </c>
      <c r="Q60" s="190">
        <v>132.95120487901099</v>
      </c>
    </row>
    <row r="61" spans="1:17" s="171" customFormat="1" ht="15.75" hidden="1" x14ac:dyDescent="0.25">
      <c r="A61" s="189" t="s">
        <v>200</v>
      </c>
      <c r="B61" s="190">
        <v>3.5999999999999997E-2</v>
      </c>
      <c r="C61" s="190">
        <v>1.7130000000000001</v>
      </c>
      <c r="D61" s="190">
        <v>16.952000000000002</v>
      </c>
      <c r="E61" s="190">
        <v>8.9039999999999999</v>
      </c>
      <c r="F61" s="190">
        <v>75.998000000000005</v>
      </c>
      <c r="G61" s="190">
        <v>130.85300000000001</v>
      </c>
      <c r="H61" s="190">
        <v>156.43299999999999</v>
      </c>
      <c r="I61" s="190">
        <v>70.831000000000003</v>
      </c>
      <c r="J61" s="190">
        <v>58.451000000000001</v>
      </c>
      <c r="K61" s="190">
        <v>64.944999999999993</v>
      </c>
      <c r="L61" s="190">
        <v>65.010000000000005</v>
      </c>
      <c r="M61" s="190">
        <v>40.36</v>
      </c>
      <c r="N61" s="190">
        <v>28.361999999999998</v>
      </c>
      <c r="O61" s="190">
        <v>18.753</v>
      </c>
      <c r="P61" s="191">
        <v>737.601</v>
      </c>
      <c r="Q61" s="192">
        <v>172.84355941729001</v>
      </c>
    </row>
    <row r="62" spans="1:17" s="171" customFormat="1" ht="15.75" hidden="1" x14ac:dyDescent="0.25">
      <c r="A62" s="189" t="s">
        <v>201</v>
      </c>
      <c r="B62" s="190">
        <v>1.2999999999999999E-2</v>
      </c>
      <c r="C62" s="190">
        <v>1.619</v>
      </c>
      <c r="D62" s="190">
        <v>16.867999999999999</v>
      </c>
      <c r="E62" s="190">
        <v>9.27</v>
      </c>
      <c r="F62" s="190">
        <v>66.503</v>
      </c>
      <c r="G62" s="190">
        <v>107.94799999999999</v>
      </c>
      <c r="H62" s="190">
        <v>133.04900000000001</v>
      </c>
      <c r="I62" s="190">
        <v>62.384</v>
      </c>
      <c r="J62" s="190">
        <v>51.37</v>
      </c>
      <c r="K62" s="190">
        <v>60.588000000000001</v>
      </c>
      <c r="L62" s="190">
        <v>54.506999999999998</v>
      </c>
      <c r="M62" s="190">
        <v>33.356000000000002</v>
      </c>
      <c r="N62" s="190">
        <v>23.619</v>
      </c>
      <c r="O62" s="190">
        <v>21.56</v>
      </c>
      <c r="P62" s="191">
        <v>642.654</v>
      </c>
      <c r="Q62" s="192">
        <v>172.640790282952</v>
      </c>
    </row>
    <row r="63" spans="1:17" s="171" customFormat="1" ht="15.75" hidden="1" x14ac:dyDescent="0.25">
      <c r="A63" s="189" t="s">
        <v>202</v>
      </c>
      <c r="B63" s="190">
        <v>1.6E-2</v>
      </c>
      <c r="C63" s="190">
        <v>1.621</v>
      </c>
      <c r="D63" s="190">
        <v>19.449000000000002</v>
      </c>
      <c r="E63" s="190">
        <v>12.132999999999999</v>
      </c>
      <c r="F63" s="190">
        <v>71.594999999999999</v>
      </c>
      <c r="G63" s="190">
        <v>139.18299999999999</v>
      </c>
      <c r="H63" s="190">
        <v>152.19999999999999</v>
      </c>
      <c r="I63" s="190">
        <v>66.703000000000003</v>
      </c>
      <c r="J63" s="190">
        <v>63.398000000000003</v>
      </c>
      <c r="K63" s="190">
        <v>62.981999999999999</v>
      </c>
      <c r="L63" s="190">
        <v>60.029000000000003</v>
      </c>
      <c r="M63" s="190">
        <v>38.121000000000002</v>
      </c>
      <c r="N63" s="190">
        <v>30.36</v>
      </c>
      <c r="O63" s="190">
        <v>24.986000000000001</v>
      </c>
      <c r="P63" s="191">
        <v>742.77599999999995</v>
      </c>
      <c r="Q63" s="192">
        <v>172.39062399866299</v>
      </c>
    </row>
    <row r="64" spans="1:17" s="171" customFormat="1" ht="15.75" hidden="1" x14ac:dyDescent="0.25">
      <c r="A64" s="189" t="s">
        <v>203</v>
      </c>
      <c r="B64" s="190">
        <v>0.01</v>
      </c>
      <c r="C64" s="190">
        <v>1.401</v>
      </c>
      <c r="D64" s="190">
        <v>14.423999999999999</v>
      </c>
      <c r="E64" s="190">
        <v>13.651999999999999</v>
      </c>
      <c r="F64" s="190">
        <v>46.26</v>
      </c>
      <c r="G64" s="190">
        <v>92.296999999999997</v>
      </c>
      <c r="H64" s="190">
        <v>111.604</v>
      </c>
      <c r="I64" s="190">
        <v>46.210999999999999</v>
      </c>
      <c r="J64" s="190">
        <v>43.151000000000003</v>
      </c>
      <c r="K64" s="190">
        <v>41.218000000000004</v>
      </c>
      <c r="L64" s="190">
        <v>40.569000000000003</v>
      </c>
      <c r="M64" s="190">
        <v>27.902999999999999</v>
      </c>
      <c r="N64" s="190">
        <v>22.751999999999999</v>
      </c>
      <c r="O64" s="190">
        <v>21.573</v>
      </c>
      <c r="P64" s="191">
        <v>523.02499999999998</v>
      </c>
      <c r="Q64" s="192">
        <v>172.398293356094</v>
      </c>
    </row>
    <row r="65" spans="1:17" s="171" customFormat="1" ht="15.75" hidden="1" x14ac:dyDescent="0.25">
      <c r="A65" s="189" t="s">
        <v>204</v>
      </c>
      <c r="B65" s="190">
        <v>4.9000000000000002E-2</v>
      </c>
      <c r="C65" s="190">
        <v>2.4020000000000001</v>
      </c>
      <c r="D65" s="190">
        <v>21.896999999999998</v>
      </c>
      <c r="E65" s="190">
        <v>22.16</v>
      </c>
      <c r="F65" s="190">
        <v>67.641000000000005</v>
      </c>
      <c r="G65" s="190">
        <v>140.08600000000001</v>
      </c>
      <c r="H65" s="190">
        <v>164.369</v>
      </c>
      <c r="I65" s="190">
        <v>72.760999999999996</v>
      </c>
      <c r="J65" s="190">
        <v>59.965000000000003</v>
      </c>
      <c r="K65" s="190">
        <v>60.689</v>
      </c>
      <c r="L65" s="190">
        <v>58.451000000000001</v>
      </c>
      <c r="M65" s="190">
        <v>40.042999999999999</v>
      </c>
      <c r="N65" s="190">
        <v>32.228000000000002</v>
      </c>
      <c r="O65" s="190">
        <v>19.5</v>
      </c>
      <c r="P65" s="191">
        <v>762.24099999999999</v>
      </c>
      <c r="Q65" s="192">
        <v>171.65007048217299</v>
      </c>
    </row>
    <row r="66" spans="1:17" s="171" customFormat="1" ht="15.75" hidden="1" x14ac:dyDescent="0.25">
      <c r="A66" s="189" t="s">
        <v>205</v>
      </c>
      <c r="B66" s="190">
        <v>8.9999999999999993E-3</v>
      </c>
      <c r="C66" s="190">
        <v>1.911</v>
      </c>
      <c r="D66" s="190">
        <v>15.826000000000001</v>
      </c>
      <c r="E66" s="190">
        <v>16.88</v>
      </c>
      <c r="F66" s="190">
        <v>54.014000000000003</v>
      </c>
      <c r="G66" s="190">
        <v>110.398</v>
      </c>
      <c r="H66" s="190">
        <v>140.376</v>
      </c>
      <c r="I66" s="190">
        <v>54.878</v>
      </c>
      <c r="J66" s="190">
        <v>54.171999999999997</v>
      </c>
      <c r="K66" s="190">
        <v>49.506999999999998</v>
      </c>
      <c r="L66" s="190">
        <v>50.304000000000002</v>
      </c>
      <c r="M66" s="190">
        <v>32.219000000000001</v>
      </c>
      <c r="N66" s="190">
        <v>29.151</v>
      </c>
      <c r="O66" s="190">
        <v>20.204999999999998</v>
      </c>
      <c r="P66" s="191">
        <v>629.85</v>
      </c>
      <c r="Q66" s="192">
        <v>172.62610371609699</v>
      </c>
    </row>
    <row r="67" spans="1:17" s="171" customFormat="1" ht="15.75" hidden="1" x14ac:dyDescent="0.25">
      <c r="A67" s="189" t="s">
        <v>206</v>
      </c>
      <c r="B67" s="190">
        <v>1.0999999999999999E-2</v>
      </c>
      <c r="C67" s="190">
        <v>2.4710000000000001</v>
      </c>
      <c r="D67" s="190">
        <v>20.768999999999998</v>
      </c>
      <c r="E67" s="190">
        <v>24.702000000000002</v>
      </c>
      <c r="F67" s="190">
        <v>71.5</v>
      </c>
      <c r="G67" s="190">
        <v>127.958</v>
      </c>
      <c r="H67" s="190">
        <v>153.25700000000001</v>
      </c>
      <c r="I67" s="190">
        <v>62.3</v>
      </c>
      <c r="J67" s="190">
        <v>61.402000000000001</v>
      </c>
      <c r="K67" s="190">
        <v>48.984999999999999</v>
      </c>
      <c r="L67" s="190">
        <v>55.39</v>
      </c>
      <c r="M67" s="190">
        <v>32.152000000000001</v>
      </c>
      <c r="N67" s="190">
        <v>29.315000000000001</v>
      </c>
      <c r="O67" s="190">
        <v>19.925000000000001</v>
      </c>
      <c r="P67" s="191">
        <v>710.13699999999994</v>
      </c>
      <c r="Q67" s="192">
        <v>170.151020266237</v>
      </c>
    </row>
    <row r="68" spans="1:17" s="171" customFormat="1" ht="15.75" hidden="1" x14ac:dyDescent="0.25">
      <c r="A68" s="189" t="s">
        <v>207</v>
      </c>
      <c r="B68" s="190">
        <v>4.1000000000000002E-2</v>
      </c>
      <c r="C68" s="190">
        <v>1.4710000000000001</v>
      </c>
      <c r="D68" s="190">
        <v>12.609</v>
      </c>
      <c r="E68" s="190">
        <v>19.271000000000001</v>
      </c>
      <c r="F68" s="190">
        <v>50.137999999999998</v>
      </c>
      <c r="G68" s="190">
        <v>82.700999999999993</v>
      </c>
      <c r="H68" s="190">
        <v>109.83799999999999</v>
      </c>
      <c r="I68" s="190">
        <v>39.979999999999997</v>
      </c>
      <c r="J68" s="190">
        <v>44.136000000000003</v>
      </c>
      <c r="K68" s="190">
        <v>39.110999999999997</v>
      </c>
      <c r="L68" s="190">
        <v>37.662999999999997</v>
      </c>
      <c r="M68" s="190">
        <v>22.867999999999999</v>
      </c>
      <c r="N68" s="190">
        <v>19.956</v>
      </c>
      <c r="O68" s="190">
        <v>17.068000000000001</v>
      </c>
      <c r="P68" s="191">
        <v>496.851</v>
      </c>
      <c r="Q68" s="192">
        <v>170.60579470302201</v>
      </c>
    </row>
    <row r="69" spans="1:17" s="171" customFormat="1" ht="15.75" hidden="1" x14ac:dyDescent="0.25">
      <c r="A69" s="189" t="s">
        <v>208</v>
      </c>
      <c r="B69" s="190">
        <v>3.4000000000000002E-2</v>
      </c>
      <c r="C69" s="190">
        <v>2.7240000000000002</v>
      </c>
      <c r="D69" s="190">
        <v>17.850999999999999</v>
      </c>
      <c r="E69" s="190">
        <v>25.92</v>
      </c>
      <c r="F69" s="190">
        <v>71.16</v>
      </c>
      <c r="G69" s="190">
        <v>110.149</v>
      </c>
      <c r="H69" s="190">
        <v>175.68700000000001</v>
      </c>
      <c r="I69" s="190">
        <v>62.44</v>
      </c>
      <c r="J69" s="190">
        <v>60.454000000000001</v>
      </c>
      <c r="K69" s="190">
        <v>53.451999999999998</v>
      </c>
      <c r="L69" s="190">
        <v>48.371000000000002</v>
      </c>
      <c r="M69" s="190">
        <v>31.448</v>
      </c>
      <c r="N69" s="190">
        <v>24.608000000000001</v>
      </c>
      <c r="O69" s="190">
        <v>13.603999999999999</v>
      </c>
      <c r="P69" s="191">
        <v>697.90200000000004</v>
      </c>
      <c r="Q69" s="192">
        <v>169.47490859245499</v>
      </c>
    </row>
    <row r="70" spans="1:17" s="171" customFormat="1" ht="15.75" hidden="1" x14ac:dyDescent="0.25">
      <c r="A70" s="189" t="s">
        <v>209</v>
      </c>
      <c r="B70" s="190">
        <v>6.3E-2</v>
      </c>
      <c r="C70" s="190">
        <v>3.165</v>
      </c>
      <c r="D70" s="190">
        <v>13.294</v>
      </c>
      <c r="E70" s="190">
        <v>23.501999999999999</v>
      </c>
      <c r="F70" s="190">
        <v>60.890999999999998</v>
      </c>
      <c r="G70" s="190">
        <v>90.757999999999996</v>
      </c>
      <c r="H70" s="190">
        <v>143.72999999999999</v>
      </c>
      <c r="I70" s="190">
        <v>45.427</v>
      </c>
      <c r="J70" s="190">
        <v>51.832000000000001</v>
      </c>
      <c r="K70" s="190">
        <v>53.067</v>
      </c>
      <c r="L70" s="190">
        <v>43.71</v>
      </c>
      <c r="M70" s="190">
        <v>27.048999999999999</v>
      </c>
      <c r="N70" s="190">
        <v>22.268999999999998</v>
      </c>
      <c r="O70" s="190">
        <v>15.667</v>
      </c>
      <c r="P70" s="191">
        <v>594.42399999999998</v>
      </c>
      <c r="Q70" s="192">
        <v>170.44508835314301</v>
      </c>
    </row>
    <row r="71" spans="1:17" s="171" customFormat="1" ht="15.75" hidden="1" x14ac:dyDescent="0.25">
      <c r="A71" s="189" t="s">
        <v>210</v>
      </c>
      <c r="B71" s="190">
        <v>6.5000000000000002E-2</v>
      </c>
      <c r="C71" s="190">
        <v>5.5119999999999996</v>
      </c>
      <c r="D71" s="190">
        <v>16.971</v>
      </c>
      <c r="E71" s="190">
        <v>29.334</v>
      </c>
      <c r="F71" s="190">
        <v>70.105000000000004</v>
      </c>
      <c r="G71" s="190">
        <v>114.68</v>
      </c>
      <c r="H71" s="190">
        <v>159.37799999999999</v>
      </c>
      <c r="I71" s="190">
        <v>53.67</v>
      </c>
      <c r="J71" s="190">
        <v>54.850999999999999</v>
      </c>
      <c r="K71" s="190">
        <v>55.436999999999998</v>
      </c>
      <c r="L71" s="190">
        <v>48.091999999999999</v>
      </c>
      <c r="M71" s="190">
        <v>28.093</v>
      </c>
      <c r="N71" s="190">
        <v>25.163</v>
      </c>
      <c r="O71" s="190">
        <v>15.863</v>
      </c>
      <c r="P71" s="191">
        <v>677.21400000000006</v>
      </c>
      <c r="Q71" s="192">
        <v>168.92474495389001</v>
      </c>
    </row>
    <row r="72" spans="1:17" s="171" customFormat="1" ht="15.75" hidden="1" x14ac:dyDescent="0.25">
      <c r="A72" s="189" t="s">
        <v>211</v>
      </c>
      <c r="B72" s="190">
        <v>7.6999999999999999E-2</v>
      </c>
      <c r="C72" s="190">
        <v>4.6719999999999997</v>
      </c>
      <c r="D72" s="190">
        <v>10.382</v>
      </c>
      <c r="E72" s="190">
        <v>24.373000000000001</v>
      </c>
      <c r="F72" s="190">
        <v>42.889000000000003</v>
      </c>
      <c r="G72" s="190">
        <v>65.694999999999993</v>
      </c>
      <c r="H72" s="190">
        <v>119.52500000000001</v>
      </c>
      <c r="I72" s="190">
        <v>40.418999999999997</v>
      </c>
      <c r="J72" s="190">
        <v>38.472000000000001</v>
      </c>
      <c r="K72" s="190">
        <v>43.542000000000002</v>
      </c>
      <c r="L72" s="190">
        <v>34.159999999999997</v>
      </c>
      <c r="M72" s="190">
        <v>19.114999999999998</v>
      </c>
      <c r="N72" s="190">
        <v>18.5</v>
      </c>
      <c r="O72" s="190">
        <v>12.093999999999999</v>
      </c>
      <c r="P72" s="191">
        <v>473.91500000000002</v>
      </c>
      <c r="Q72" s="192">
        <v>170.11746109423299</v>
      </c>
    </row>
    <row r="73" spans="1:17" s="171" customFormat="1" ht="15.75" hidden="1" x14ac:dyDescent="0.25">
      <c r="A73" s="189" t="s">
        <v>212</v>
      </c>
      <c r="B73" s="190">
        <v>0.11899999999999999</v>
      </c>
      <c r="C73" s="190">
        <v>10.644</v>
      </c>
      <c r="D73" s="190">
        <v>17.349</v>
      </c>
      <c r="E73" s="190">
        <v>33.301000000000002</v>
      </c>
      <c r="F73" s="190">
        <v>65.391999999999996</v>
      </c>
      <c r="G73" s="190">
        <v>99.397999999999996</v>
      </c>
      <c r="H73" s="190">
        <v>167.84299999999999</v>
      </c>
      <c r="I73" s="190">
        <v>62.695</v>
      </c>
      <c r="J73" s="190">
        <v>42.378</v>
      </c>
      <c r="K73" s="190">
        <v>51.929000000000002</v>
      </c>
      <c r="L73" s="190">
        <v>48.396000000000001</v>
      </c>
      <c r="M73" s="190">
        <v>25.637</v>
      </c>
      <c r="N73" s="190">
        <v>26.254999999999999</v>
      </c>
      <c r="O73" s="190">
        <v>10.439</v>
      </c>
      <c r="P73" s="191">
        <v>661.77499999999998</v>
      </c>
      <c r="Q73" s="192">
        <v>168.40520100224799</v>
      </c>
    </row>
    <row r="74" spans="1:17" s="171" customFormat="1" ht="15.75" hidden="1" x14ac:dyDescent="0.25">
      <c r="A74" s="189" t="s">
        <v>213</v>
      </c>
      <c r="B74" s="190">
        <v>8.3000000000000004E-2</v>
      </c>
      <c r="C74" s="190">
        <v>9.5690000000000008</v>
      </c>
      <c r="D74" s="190">
        <v>13.417</v>
      </c>
      <c r="E74" s="190">
        <v>28.015000000000001</v>
      </c>
      <c r="F74" s="190">
        <v>63.042000000000002</v>
      </c>
      <c r="G74" s="190">
        <v>78.600999999999999</v>
      </c>
      <c r="H74" s="190">
        <v>138.446</v>
      </c>
      <c r="I74" s="190">
        <v>61.408000000000001</v>
      </c>
      <c r="J74" s="190">
        <v>36.655999999999999</v>
      </c>
      <c r="K74" s="190">
        <v>44.658999999999999</v>
      </c>
      <c r="L74" s="190">
        <v>41.853999999999999</v>
      </c>
      <c r="M74" s="190">
        <v>21.555</v>
      </c>
      <c r="N74" s="190">
        <v>20.72</v>
      </c>
      <c r="O74" s="190">
        <v>11.865</v>
      </c>
      <c r="P74" s="191">
        <v>569.89</v>
      </c>
      <c r="Q74" s="192">
        <v>168.149758523364</v>
      </c>
    </row>
    <row r="75" spans="1:17" s="171" customFormat="1" ht="15.75" hidden="1" x14ac:dyDescent="0.25">
      <c r="A75" s="189" t="s">
        <v>214</v>
      </c>
      <c r="B75" s="190">
        <v>9.0999999999999998E-2</v>
      </c>
      <c r="C75" s="190">
        <v>13.252000000000001</v>
      </c>
      <c r="D75" s="190">
        <v>19.838000000000001</v>
      </c>
      <c r="E75" s="190">
        <v>30.934000000000001</v>
      </c>
      <c r="F75" s="190">
        <v>76.543999999999997</v>
      </c>
      <c r="G75" s="190">
        <v>96.882000000000005</v>
      </c>
      <c r="H75" s="190">
        <v>161.578</v>
      </c>
      <c r="I75" s="190">
        <v>69.504000000000005</v>
      </c>
      <c r="J75" s="190">
        <v>43.792999999999999</v>
      </c>
      <c r="K75" s="190">
        <v>47.353999999999999</v>
      </c>
      <c r="L75" s="190">
        <v>44.44</v>
      </c>
      <c r="M75" s="190">
        <v>22.437000000000001</v>
      </c>
      <c r="N75" s="190">
        <v>23.751999999999999</v>
      </c>
      <c r="O75" s="190">
        <v>11.988</v>
      </c>
      <c r="P75" s="191">
        <v>662.38699999999994</v>
      </c>
      <c r="Q75" s="192">
        <v>166.50387531346101</v>
      </c>
    </row>
    <row r="76" spans="1:17" s="171" customFormat="1" ht="15.75" hidden="1" x14ac:dyDescent="0.25">
      <c r="A76" s="189" t="s">
        <v>215</v>
      </c>
      <c r="B76" s="190">
        <v>3.6999999999999998E-2</v>
      </c>
      <c r="C76" s="190">
        <v>8.7270000000000003</v>
      </c>
      <c r="D76" s="190">
        <v>12.721</v>
      </c>
      <c r="E76" s="190">
        <v>19.359000000000002</v>
      </c>
      <c r="F76" s="190">
        <v>55.917999999999999</v>
      </c>
      <c r="G76" s="190">
        <v>63.09</v>
      </c>
      <c r="H76" s="190">
        <v>100.33499999999999</v>
      </c>
      <c r="I76" s="190">
        <v>45.286000000000001</v>
      </c>
      <c r="J76" s="190">
        <v>31.173999999999999</v>
      </c>
      <c r="K76" s="190">
        <v>36.322000000000003</v>
      </c>
      <c r="L76" s="190">
        <v>28.788</v>
      </c>
      <c r="M76" s="190">
        <v>15.239000000000001</v>
      </c>
      <c r="N76" s="190">
        <v>18.98</v>
      </c>
      <c r="O76" s="190">
        <v>10.015000000000001</v>
      </c>
      <c r="P76" s="191">
        <v>445.99099999999999</v>
      </c>
      <c r="Q76" s="192">
        <v>167.95894728150199</v>
      </c>
    </row>
    <row r="77" spans="1:17" s="171" customFormat="1" ht="15.75" hidden="1" x14ac:dyDescent="0.25">
      <c r="A77" s="189" t="s">
        <v>216</v>
      </c>
      <c r="B77" s="190">
        <v>0.10299999999999999</v>
      </c>
      <c r="C77" s="190">
        <v>14.858000000000001</v>
      </c>
      <c r="D77" s="190">
        <v>17.957999999999998</v>
      </c>
      <c r="E77" s="190">
        <v>28.497</v>
      </c>
      <c r="F77" s="190">
        <v>101.587</v>
      </c>
      <c r="G77" s="190">
        <v>88.387</v>
      </c>
      <c r="H77" s="190">
        <v>171.86500000000001</v>
      </c>
      <c r="I77" s="190">
        <v>67.647000000000006</v>
      </c>
      <c r="J77" s="190">
        <v>43.204000000000001</v>
      </c>
      <c r="K77" s="190">
        <v>54.25</v>
      </c>
      <c r="L77" s="190">
        <v>38.045999999999999</v>
      </c>
      <c r="M77" s="190">
        <v>17.768999999999998</v>
      </c>
      <c r="N77" s="190">
        <v>25.431999999999999</v>
      </c>
      <c r="O77" s="190">
        <v>8.4030000000000005</v>
      </c>
      <c r="P77" s="191">
        <v>678.00599999999997</v>
      </c>
      <c r="Q77" s="192">
        <v>165.53211380474701</v>
      </c>
    </row>
    <row r="78" spans="1:17" s="171" customFormat="1" ht="15.75" hidden="1" x14ac:dyDescent="0.25">
      <c r="A78" s="189" t="s">
        <v>217</v>
      </c>
      <c r="B78" s="190">
        <v>0.20100000000000001</v>
      </c>
      <c r="C78" s="190">
        <v>12.622999999999999</v>
      </c>
      <c r="D78" s="190">
        <v>16.829999999999998</v>
      </c>
      <c r="E78" s="190">
        <v>24.488</v>
      </c>
      <c r="F78" s="190">
        <v>89.435000000000002</v>
      </c>
      <c r="G78" s="190">
        <v>66.682000000000002</v>
      </c>
      <c r="H78" s="190">
        <v>135.887</v>
      </c>
      <c r="I78" s="190">
        <v>60.753</v>
      </c>
      <c r="J78" s="190">
        <v>40.887999999999998</v>
      </c>
      <c r="K78" s="190">
        <v>48.399000000000001</v>
      </c>
      <c r="L78" s="190">
        <v>31.466999999999999</v>
      </c>
      <c r="M78" s="190">
        <v>15.847</v>
      </c>
      <c r="N78" s="190">
        <v>19.847999999999999</v>
      </c>
      <c r="O78" s="190">
        <v>9.9139999999999997</v>
      </c>
      <c r="P78" s="191">
        <v>573.26199999999994</v>
      </c>
      <c r="Q78" s="192">
        <v>165.64966770095899</v>
      </c>
    </row>
    <row r="79" spans="1:17" s="171" customFormat="1" ht="15.75" hidden="1" x14ac:dyDescent="0.25">
      <c r="A79" s="189" t="s">
        <v>218</v>
      </c>
      <c r="B79" s="190">
        <v>9.7000000000000003E-2</v>
      </c>
      <c r="C79" s="190">
        <v>15.805</v>
      </c>
      <c r="D79" s="190">
        <v>22.088000000000001</v>
      </c>
      <c r="E79" s="190">
        <v>35.386000000000003</v>
      </c>
      <c r="F79" s="190">
        <v>110.07299999999999</v>
      </c>
      <c r="G79" s="190">
        <v>82.600999999999999</v>
      </c>
      <c r="H79" s="190">
        <v>153.80799999999999</v>
      </c>
      <c r="I79" s="190">
        <v>67.242000000000004</v>
      </c>
      <c r="J79" s="190">
        <v>43.274000000000001</v>
      </c>
      <c r="K79" s="190">
        <v>55.616</v>
      </c>
      <c r="L79" s="190">
        <v>34.286999999999999</v>
      </c>
      <c r="M79" s="190">
        <v>16.745000000000001</v>
      </c>
      <c r="N79" s="190">
        <v>22.972999999999999</v>
      </c>
      <c r="O79" s="190">
        <v>10.632</v>
      </c>
      <c r="P79" s="191">
        <v>670.62699999999995</v>
      </c>
      <c r="Q79" s="192">
        <v>164.06078833930599</v>
      </c>
    </row>
    <row r="80" spans="1:17" s="171" customFormat="1" ht="15.75" hidden="1" x14ac:dyDescent="0.25">
      <c r="A80" s="189" t="s">
        <v>219</v>
      </c>
      <c r="B80" s="190">
        <v>0.10100000000000001</v>
      </c>
      <c r="C80" s="190">
        <v>11.612</v>
      </c>
      <c r="D80" s="190">
        <v>18.838000000000001</v>
      </c>
      <c r="E80" s="190">
        <v>28.018000000000001</v>
      </c>
      <c r="F80" s="190">
        <v>74.921999999999997</v>
      </c>
      <c r="G80" s="190">
        <v>56.646999999999998</v>
      </c>
      <c r="H80" s="190">
        <v>101.843</v>
      </c>
      <c r="I80" s="190">
        <v>47.433999999999997</v>
      </c>
      <c r="J80" s="190">
        <v>30.866</v>
      </c>
      <c r="K80" s="190">
        <v>39.531999999999996</v>
      </c>
      <c r="L80" s="190">
        <v>23.061</v>
      </c>
      <c r="M80" s="190">
        <v>11.462999999999999</v>
      </c>
      <c r="N80" s="190">
        <v>14.956</v>
      </c>
      <c r="O80" s="190">
        <v>8.8919999999999995</v>
      </c>
      <c r="P80" s="191">
        <v>468.185</v>
      </c>
      <c r="Q80" s="192">
        <v>163.29226223783101</v>
      </c>
    </row>
    <row r="81" spans="1:17" s="171" customFormat="1" ht="15.75" hidden="1" x14ac:dyDescent="0.25">
      <c r="A81" s="189" t="s">
        <v>220</v>
      </c>
      <c r="B81" s="190">
        <v>0.46200000000000002</v>
      </c>
      <c r="C81" s="190">
        <v>19.201000000000001</v>
      </c>
      <c r="D81" s="190">
        <v>36.927999999999997</v>
      </c>
      <c r="E81" s="190">
        <v>35.024999999999999</v>
      </c>
      <c r="F81" s="190">
        <v>119.61</v>
      </c>
      <c r="G81" s="190">
        <v>90.188999999999993</v>
      </c>
      <c r="H81" s="190">
        <v>143.85300000000001</v>
      </c>
      <c r="I81" s="190">
        <v>68.617999999999995</v>
      </c>
      <c r="J81" s="190">
        <v>40.234999999999999</v>
      </c>
      <c r="K81" s="190">
        <v>51.832999999999998</v>
      </c>
      <c r="L81" s="190">
        <v>29.082999999999998</v>
      </c>
      <c r="M81" s="190">
        <v>12.734</v>
      </c>
      <c r="N81" s="190">
        <v>19.902000000000001</v>
      </c>
      <c r="O81" s="190">
        <v>7.492</v>
      </c>
      <c r="P81" s="191">
        <v>675.16499999999996</v>
      </c>
      <c r="Q81" s="192">
        <v>160.76876255292601</v>
      </c>
    </row>
    <row r="82" spans="1:17" s="171" customFormat="1" ht="15.75" hidden="1" x14ac:dyDescent="0.25">
      <c r="A82" s="189" t="s">
        <v>221</v>
      </c>
      <c r="B82" s="190">
        <v>1.18</v>
      </c>
      <c r="C82" s="190">
        <v>16.587</v>
      </c>
      <c r="D82" s="190">
        <v>41.075000000000003</v>
      </c>
      <c r="E82" s="190">
        <v>29.152000000000001</v>
      </c>
      <c r="F82" s="190">
        <v>97.119</v>
      </c>
      <c r="G82" s="190">
        <v>73.231999999999999</v>
      </c>
      <c r="H82" s="190">
        <v>112.819</v>
      </c>
      <c r="I82" s="190">
        <v>51.86</v>
      </c>
      <c r="J82" s="190">
        <v>36.713999999999999</v>
      </c>
      <c r="K82" s="190">
        <v>43.036000000000001</v>
      </c>
      <c r="L82" s="190">
        <v>22.285</v>
      </c>
      <c r="M82" s="190">
        <v>8.4740000000000002</v>
      </c>
      <c r="N82" s="190">
        <v>15.247999999999999</v>
      </c>
      <c r="O82" s="190">
        <v>7.7350000000000003</v>
      </c>
      <c r="P82" s="191">
        <v>556.51599999999996</v>
      </c>
      <c r="Q82" s="192">
        <v>159.31027313263399</v>
      </c>
    </row>
    <row r="83" spans="1:17" s="171" customFormat="1" ht="15.75" hidden="1" x14ac:dyDescent="0.25">
      <c r="A83" s="189" t="s">
        <v>222</v>
      </c>
      <c r="B83" s="190">
        <v>1.149</v>
      </c>
      <c r="C83" s="190">
        <v>21.038</v>
      </c>
      <c r="D83" s="190">
        <v>45.529000000000003</v>
      </c>
      <c r="E83" s="190">
        <v>29.308</v>
      </c>
      <c r="F83" s="190">
        <v>101.04300000000001</v>
      </c>
      <c r="G83" s="190">
        <v>79.575000000000003</v>
      </c>
      <c r="H83" s="190">
        <v>105.32899999999999</v>
      </c>
      <c r="I83" s="190">
        <v>44.488</v>
      </c>
      <c r="J83" s="190">
        <v>32.549999999999997</v>
      </c>
      <c r="K83" s="190">
        <v>37.296999999999997</v>
      </c>
      <c r="L83" s="190">
        <v>19.471</v>
      </c>
      <c r="M83" s="190">
        <v>6.2430000000000003</v>
      </c>
      <c r="N83" s="190">
        <v>11.888</v>
      </c>
      <c r="O83" s="190">
        <v>7.22</v>
      </c>
      <c r="P83" s="191">
        <v>542.12800000000004</v>
      </c>
      <c r="Q83" s="192">
        <v>156.02572778870399</v>
      </c>
    </row>
    <row r="84" spans="1:17" s="171" customFormat="1" ht="15.75" hidden="1" x14ac:dyDescent="0.25">
      <c r="A84" s="189" t="s">
        <v>223</v>
      </c>
      <c r="B84" s="190">
        <v>0.92200000000000004</v>
      </c>
      <c r="C84" s="190">
        <v>14.195</v>
      </c>
      <c r="D84" s="190">
        <v>28.649000000000001</v>
      </c>
      <c r="E84" s="190">
        <v>19.161999999999999</v>
      </c>
      <c r="F84" s="190">
        <v>67.212000000000003</v>
      </c>
      <c r="G84" s="190">
        <v>44.000999999999998</v>
      </c>
      <c r="H84" s="190">
        <v>69.694999999999993</v>
      </c>
      <c r="I84" s="190">
        <v>26.009</v>
      </c>
      <c r="J84" s="190">
        <v>19.821000000000002</v>
      </c>
      <c r="K84" s="190">
        <v>21.222000000000001</v>
      </c>
      <c r="L84" s="190">
        <v>10.717000000000001</v>
      </c>
      <c r="M84" s="190">
        <v>4.7329999999999997</v>
      </c>
      <c r="N84" s="190">
        <v>6.3209999999999997</v>
      </c>
      <c r="O84" s="190">
        <v>5.53</v>
      </c>
      <c r="P84" s="191">
        <v>338.18900000000002</v>
      </c>
      <c r="Q84" s="192">
        <v>154.854631920375</v>
      </c>
    </row>
    <row r="85" spans="1:17" s="171" customFormat="1" ht="15.75" hidden="1" x14ac:dyDescent="0.25">
      <c r="A85" s="189" t="s">
        <v>224</v>
      </c>
      <c r="B85" s="190">
        <v>2.4830000000000001</v>
      </c>
      <c r="C85" s="190">
        <v>26.57</v>
      </c>
      <c r="D85" s="190">
        <v>51.09</v>
      </c>
      <c r="E85" s="190">
        <v>29.504999999999999</v>
      </c>
      <c r="F85" s="190">
        <v>88.009</v>
      </c>
      <c r="G85" s="190">
        <v>58.040999999999997</v>
      </c>
      <c r="H85" s="190">
        <v>89.322000000000003</v>
      </c>
      <c r="I85" s="190">
        <v>32.790999999999997</v>
      </c>
      <c r="J85" s="190">
        <v>28.349</v>
      </c>
      <c r="K85" s="190">
        <v>28.460999999999999</v>
      </c>
      <c r="L85" s="190">
        <v>16.526</v>
      </c>
      <c r="M85" s="190">
        <v>6.4539999999999997</v>
      </c>
      <c r="N85" s="190">
        <v>10.305</v>
      </c>
      <c r="O85" s="190">
        <v>4.3979999999999997</v>
      </c>
      <c r="P85" s="191">
        <v>472.30399999999997</v>
      </c>
      <c r="Q85" s="192">
        <v>153.54664825841101</v>
      </c>
    </row>
    <row r="86" spans="1:17" s="171" customFormat="1" ht="15.75" hidden="1" x14ac:dyDescent="0.25">
      <c r="A86" s="189" t="s">
        <v>225</v>
      </c>
      <c r="B86" s="190">
        <v>3.03</v>
      </c>
      <c r="C86" s="190">
        <v>23.576000000000001</v>
      </c>
      <c r="D86" s="190">
        <v>54.906999999999996</v>
      </c>
      <c r="E86" s="190">
        <v>29.975999999999999</v>
      </c>
      <c r="F86" s="190">
        <v>82.105000000000004</v>
      </c>
      <c r="G86" s="190">
        <v>53.968000000000004</v>
      </c>
      <c r="H86" s="190">
        <v>82.887</v>
      </c>
      <c r="I86" s="190">
        <v>27.314</v>
      </c>
      <c r="J86" s="190">
        <v>26.251999999999999</v>
      </c>
      <c r="K86" s="190">
        <v>20.952999999999999</v>
      </c>
      <c r="L86" s="190">
        <v>14.585000000000001</v>
      </c>
      <c r="M86" s="190">
        <v>5.0960000000000001</v>
      </c>
      <c r="N86" s="190">
        <v>8.3510000000000009</v>
      </c>
      <c r="O86" s="190">
        <v>5.024</v>
      </c>
      <c r="P86" s="191">
        <v>438.024</v>
      </c>
      <c r="Q86" s="192">
        <v>151.47989838337199</v>
      </c>
    </row>
    <row r="87" spans="1:17" s="171" customFormat="1" ht="15.75" hidden="1" x14ac:dyDescent="0.25">
      <c r="A87" s="189" t="s">
        <v>226</v>
      </c>
      <c r="B87" s="190">
        <v>7.4989999999999997</v>
      </c>
      <c r="C87" s="190">
        <v>31.942</v>
      </c>
      <c r="D87" s="190">
        <v>89.807000000000002</v>
      </c>
      <c r="E87" s="190">
        <v>44.957000000000001</v>
      </c>
      <c r="F87" s="190">
        <v>116.307</v>
      </c>
      <c r="G87" s="190">
        <v>78.578000000000003</v>
      </c>
      <c r="H87" s="190">
        <v>100.032</v>
      </c>
      <c r="I87" s="190">
        <v>28.997</v>
      </c>
      <c r="J87" s="190">
        <v>29.149000000000001</v>
      </c>
      <c r="K87" s="190">
        <v>21.283999999999999</v>
      </c>
      <c r="L87" s="190">
        <v>16.282</v>
      </c>
      <c r="M87" s="190">
        <v>7.48</v>
      </c>
      <c r="N87" s="190">
        <v>7.3710000000000004</v>
      </c>
      <c r="O87" s="190">
        <v>5.1719999999999997</v>
      </c>
      <c r="P87" s="191">
        <v>584.85699999999997</v>
      </c>
      <c r="Q87" s="192">
        <v>147.418734312601</v>
      </c>
    </row>
    <row r="88" spans="1:17" s="171" customFormat="1" ht="15.75" hidden="1" x14ac:dyDescent="0.25">
      <c r="A88" s="189" t="s">
        <v>227</v>
      </c>
      <c r="B88" s="190">
        <v>4.9749999999999996</v>
      </c>
      <c r="C88" s="190">
        <v>27.294</v>
      </c>
      <c r="D88" s="190">
        <v>73.409000000000006</v>
      </c>
      <c r="E88" s="190">
        <v>38.113</v>
      </c>
      <c r="F88" s="190">
        <v>90.974999999999994</v>
      </c>
      <c r="G88" s="190">
        <v>63.354999999999997</v>
      </c>
      <c r="H88" s="190">
        <v>83.111999999999995</v>
      </c>
      <c r="I88" s="190">
        <v>22.632999999999999</v>
      </c>
      <c r="J88" s="190">
        <v>23.523</v>
      </c>
      <c r="K88" s="190">
        <v>15.794</v>
      </c>
      <c r="L88" s="190">
        <v>12.474</v>
      </c>
      <c r="M88" s="190">
        <v>7.74</v>
      </c>
      <c r="N88" s="190">
        <v>5.35</v>
      </c>
      <c r="O88" s="190">
        <v>4.32</v>
      </c>
      <c r="P88" s="191">
        <v>473.06700000000001</v>
      </c>
      <c r="Q88" s="192">
        <v>147.233776429502</v>
      </c>
    </row>
    <row r="89" spans="1:17" s="171" customFormat="1" ht="15.75" hidden="1" x14ac:dyDescent="0.25">
      <c r="A89" s="189" t="s">
        <v>146</v>
      </c>
      <c r="B89" s="190">
        <v>8.3149999999999995</v>
      </c>
      <c r="C89" s="190">
        <v>36.252000000000002</v>
      </c>
      <c r="D89" s="190">
        <v>101.70699999999999</v>
      </c>
      <c r="E89" s="190">
        <v>71.186999999999998</v>
      </c>
      <c r="F89" s="190">
        <v>108.334</v>
      </c>
      <c r="G89" s="190">
        <v>66.251000000000005</v>
      </c>
      <c r="H89" s="190">
        <v>94.146000000000001</v>
      </c>
      <c r="I89" s="190">
        <v>26.077999999999999</v>
      </c>
      <c r="J89" s="190">
        <v>28.510999999999999</v>
      </c>
      <c r="K89" s="190">
        <v>20.335999999999999</v>
      </c>
      <c r="L89" s="190">
        <v>15.843</v>
      </c>
      <c r="M89" s="190">
        <v>9.8230000000000004</v>
      </c>
      <c r="N89" s="190">
        <v>7.0330000000000004</v>
      </c>
      <c r="O89" s="190">
        <v>3.7250000000000001</v>
      </c>
      <c r="P89" s="191">
        <v>597.54100000000005</v>
      </c>
      <c r="Q89" s="192">
        <v>145.48846107211699</v>
      </c>
    </row>
    <row r="90" spans="1:17" s="171" customFormat="1" ht="15.75" hidden="1" x14ac:dyDescent="0.25">
      <c r="A90" s="189" t="s">
        <v>147</v>
      </c>
      <c r="B90" s="190">
        <v>7.6719999999999997</v>
      </c>
      <c r="C90" s="190">
        <v>30.597000000000001</v>
      </c>
      <c r="D90" s="190">
        <v>81.028999999999996</v>
      </c>
      <c r="E90" s="190">
        <v>60.295999999999999</v>
      </c>
      <c r="F90" s="190">
        <v>86.524000000000001</v>
      </c>
      <c r="G90" s="190">
        <v>49.465000000000003</v>
      </c>
      <c r="H90" s="190">
        <v>77.274000000000001</v>
      </c>
      <c r="I90" s="190">
        <v>20.760999999999999</v>
      </c>
      <c r="J90" s="190">
        <v>26.722999999999999</v>
      </c>
      <c r="K90" s="190">
        <v>18.891999999999999</v>
      </c>
      <c r="L90" s="190">
        <v>10.901</v>
      </c>
      <c r="M90" s="190">
        <v>6.7220000000000004</v>
      </c>
      <c r="N90" s="190">
        <v>5.3659999999999997</v>
      </c>
      <c r="O90" s="190">
        <v>4.4669999999999996</v>
      </c>
      <c r="P90" s="191">
        <v>486.68900000000002</v>
      </c>
      <c r="Q90" s="192">
        <v>145.054647029791</v>
      </c>
    </row>
    <row r="91" spans="1:17" s="171" customFormat="1" ht="15.75" hidden="1" x14ac:dyDescent="0.25">
      <c r="A91" s="189" t="s">
        <v>148</v>
      </c>
      <c r="B91" s="190">
        <v>9.8559999999999999</v>
      </c>
      <c r="C91" s="190">
        <v>42.042999999999999</v>
      </c>
      <c r="D91" s="190">
        <v>81.605999999999995</v>
      </c>
      <c r="E91" s="190">
        <v>69.718999999999994</v>
      </c>
      <c r="F91" s="190">
        <v>95.546000000000006</v>
      </c>
      <c r="G91" s="190">
        <v>57.05</v>
      </c>
      <c r="H91" s="190">
        <v>73.546999999999997</v>
      </c>
      <c r="I91" s="190">
        <v>17.55</v>
      </c>
      <c r="J91" s="190">
        <v>23.777999999999999</v>
      </c>
      <c r="K91" s="190">
        <v>19.902000000000001</v>
      </c>
      <c r="L91" s="190">
        <v>11.102</v>
      </c>
      <c r="M91" s="190">
        <v>7.2439999999999998</v>
      </c>
      <c r="N91" s="190">
        <v>5.2489999999999997</v>
      </c>
      <c r="O91" s="190">
        <v>4.9210000000000003</v>
      </c>
      <c r="P91" s="191">
        <v>519.11300000000006</v>
      </c>
      <c r="Q91" s="192">
        <v>143.194071475247</v>
      </c>
    </row>
    <row r="92" spans="1:17" s="171" customFormat="1" ht="15.75" hidden="1" x14ac:dyDescent="0.25">
      <c r="A92" s="189" t="s">
        <v>149</v>
      </c>
      <c r="B92" s="190">
        <v>10.739000000000001</v>
      </c>
      <c r="C92" s="190">
        <v>28.861000000000001</v>
      </c>
      <c r="D92" s="190">
        <v>60.506999999999998</v>
      </c>
      <c r="E92" s="190">
        <v>53.125999999999998</v>
      </c>
      <c r="F92" s="190">
        <v>70.772999999999996</v>
      </c>
      <c r="G92" s="190">
        <v>44.951000000000001</v>
      </c>
      <c r="H92" s="190">
        <v>55.234000000000002</v>
      </c>
      <c r="I92" s="190">
        <v>14.821</v>
      </c>
      <c r="J92" s="190">
        <v>17.533999999999999</v>
      </c>
      <c r="K92" s="190">
        <v>17.326000000000001</v>
      </c>
      <c r="L92" s="190">
        <v>5.95</v>
      </c>
      <c r="M92" s="190">
        <v>6.1749999999999998</v>
      </c>
      <c r="N92" s="190">
        <v>3.2080000000000002</v>
      </c>
      <c r="O92" s="190">
        <v>3.7759999999999998</v>
      </c>
      <c r="P92" s="191">
        <v>392.98099999999999</v>
      </c>
      <c r="Q92" s="192">
        <v>142.98851761924999</v>
      </c>
    </row>
    <row r="93" spans="1:17" s="171" customFormat="1" ht="15.75" hidden="1" x14ac:dyDescent="0.25">
      <c r="A93" s="189" t="s">
        <v>150</v>
      </c>
      <c r="B93" s="190">
        <v>16.245000000000001</v>
      </c>
      <c r="C93" s="190">
        <v>51.945</v>
      </c>
      <c r="D93" s="190">
        <v>93.710999999999999</v>
      </c>
      <c r="E93" s="190">
        <v>76.608000000000004</v>
      </c>
      <c r="F93" s="190">
        <v>94.444000000000003</v>
      </c>
      <c r="G93" s="190">
        <v>56.581000000000003</v>
      </c>
      <c r="H93" s="190">
        <v>73.271000000000001</v>
      </c>
      <c r="I93" s="190">
        <v>22.021999999999998</v>
      </c>
      <c r="J93" s="190">
        <v>22.13</v>
      </c>
      <c r="K93" s="190">
        <v>16.53</v>
      </c>
      <c r="L93" s="190">
        <v>6.3150000000000004</v>
      </c>
      <c r="M93" s="190">
        <v>9.4420000000000002</v>
      </c>
      <c r="N93" s="190">
        <v>3.6760000000000002</v>
      </c>
      <c r="O93" s="190">
        <v>3.5960000000000001</v>
      </c>
      <c r="P93" s="191">
        <v>546.51599999999996</v>
      </c>
      <c r="Q93" s="192">
        <v>140.264171516982</v>
      </c>
    </row>
    <row r="94" spans="1:17" s="171" customFormat="1" ht="15.75" hidden="1" x14ac:dyDescent="0.25">
      <c r="A94" s="189" t="s">
        <v>151</v>
      </c>
      <c r="B94" s="190">
        <v>14.936</v>
      </c>
      <c r="C94" s="190">
        <v>47.232999999999997</v>
      </c>
      <c r="D94" s="190">
        <v>76.72</v>
      </c>
      <c r="E94" s="190">
        <v>67.662999999999997</v>
      </c>
      <c r="F94" s="190">
        <v>84.042000000000002</v>
      </c>
      <c r="G94" s="190">
        <v>48.418999999999997</v>
      </c>
      <c r="H94" s="190">
        <v>54.637</v>
      </c>
      <c r="I94" s="190">
        <v>19.984999999999999</v>
      </c>
      <c r="J94" s="190">
        <v>17.306999999999999</v>
      </c>
      <c r="K94" s="190">
        <v>11.542</v>
      </c>
      <c r="L94" s="190">
        <v>5.468</v>
      </c>
      <c r="M94" s="190">
        <v>6.2549999999999999</v>
      </c>
      <c r="N94" s="190">
        <v>2.74</v>
      </c>
      <c r="O94" s="190">
        <v>3.7559999999999998</v>
      </c>
      <c r="P94" s="191">
        <v>460.70299999999997</v>
      </c>
      <c r="Q94" s="192">
        <v>138.844404274456</v>
      </c>
    </row>
    <row r="95" spans="1:17" s="171" customFormat="1" ht="15.75" hidden="1" x14ac:dyDescent="0.25">
      <c r="A95" s="189" t="s">
        <v>152</v>
      </c>
      <c r="B95" s="190">
        <v>22.09</v>
      </c>
      <c r="C95" s="190">
        <v>59.055</v>
      </c>
      <c r="D95" s="190">
        <v>85.683000000000007</v>
      </c>
      <c r="E95" s="190">
        <v>82.456000000000003</v>
      </c>
      <c r="F95" s="190">
        <v>97.653000000000006</v>
      </c>
      <c r="G95" s="190">
        <v>52.741</v>
      </c>
      <c r="H95" s="190">
        <v>53.042999999999999</v>
      </c>
      <c r="I95" s="190">
        <v>17.326000000000001</v>
      </c>
      <c r="J95" s="190">
        <v>14.952</v>
      </c>
      <c r="K95" s="190">
        <v>13.074</v>
      </c>
      <c r="L95" s="190">
        <v>5.0529999999999999</v>
      </c>
      <c r="M95" s="190">
        <v>6.6950000000000003</v>
      </c>
      <c r="N95" s="190">
        <v>2.8119999999999998</v>
      </c>
      <c r="O95" s="190">
        <v>3.778</v>
      </c>
      <c r="P95" s="191">
        <v>516.41099999999994</v>
      </c>
      <c r="Q95" s="192">
        <v>136.55695595094301</v>
      </c>
    </row>
    <row r="96" spans="1:17" s="171" customFormat="1" ht="15.75" hidden="1" x14ac:dyDescent="0.25">
      <c r="A96" s="189" t="s">
        <v>153</v>
      </c>
      <c r="B96" s="190">
        <v>19.626999999999999</v>
      </c>
      <c r="C96" s="190">
        <v>43.338999999999999</v>
      </c>
      <c r="D96" s="190">
        <v>59.938000000000002</v>
      </c>
      <c r="E96" s="190">
        <v>69.093000000000004</v>
      </c>
      <c r="F96" s="190">
        <v>67.102000000000004</v>
      </c>
      <c r="G96" s="190">
        <v>38.354999999999997</v>
      </c>
      <c r="H96" s="190">
        <v>37.554000000000002</v>
      </c>
      <c r="I96" s="190">
        <v>13.709</v>
      </c>
      <c r="J96" s="190">
        <v>9.3059999999999992</v>
      </c>
      <c r="K96" s="190">
        <v>10.125</v>
      </c>
      <c r="L96" s="190">
        <v>4.4939999999999998</v>
      </c>
      <c r="M96" s="190">
        <v>5.7370000000000001</v>
      </c>
      <c r="N96" s="190">
        <v>2.2080000000000002</v>
      </c>
      <c r="O96" s="190">
        <v>3.194</v>
      </c>
      <c r="P96" s="191">
        <v>383.78100000000001</v>
      </c>
      <c r="Q96" s="192">
        <v>136.51437647633799</v>
      </c>
    </row>
    <row r="97" spans="1:17" s="171" customFormat="1" ht="15.75" hidden="1" x14ac:dyDescent="0.25">
      <c r="A97" s="189" t="s">
        <v>154</v>
      </c>
      <c r="B97" s="190">
        <v>34.454000000000001</v>
      </c>
      <c r="C97" s="190">
        <v>65.875</v>
      </c>
      <c r="D97" s="190">
        <v>91.265000000000001</v>
      </c>
      <c r="E97" s="190">
        <v>96.584999999999994</v>
      </c>
      <c r="F97" s="190">
        <v>99.18</v>
      </c>
      <c r="G97" s="190">
        <v>55.771999999999998</v>
      </c>
      <c r="H97" s="190">
        <v>46.063000000000002</v>
      </c>
      <c r="I97" s="190">
        <v>17.37</v>
      </c>
      <c r="J97" s="190">
        <v>12.702</v>
      </c>
      <c r="K97" s="190">
        <v>12.648</v>
      </c>
      <c r="L97" s="190">
        <v>5.2919999999999998</v>
      </c>
      <c r="M97" s="190">
        <v>7.91</v>
      </c>
      <c r="N97" s="190">
        <v>2.863</v>
      </c>
      <c r="O97" s="190">
        <v>3.0190000000000001</v>
      </c>
      <c r="P97" s="191">
        <v>550.99800000000005</v>
      </c>
      <c r="Q97" s="192">
        <v>134.74433326824601</v>
      </c>
    </row>
    <row r="98" spans="1:17" s="171" customFormat="1" ht="15.75" hidden="1" x14ac:dyDescent="0.25">
      <c r="A98" s="189" t="s">
        <v>155</v>
      </c>
      <c r="B98" s="190">
        <v>42.851999999999997</v>
      </c>
      <c r="C98" s="190">
        <v>47.790999999999997</v>
      </c>
      <c r="D98" s="190">
        <v>85.71</v>
      </c>
      <c r="E98" s="190">
        <v>92.453999999999994</v>
      </c>
      <c r="F98" s="190">
        <v>78.917000000000002</v>
      </c>
      <c r="G98" s="190">
        <v>48.139000000000003</v>
      </c>
      <c r="H98" s="190">
        <v>37.03</v>
      </c>
      <c r="I98" s="190">
        <v>13.515000000000001</v>
      </c>
      <c r="J98" s="190">
        <v>8.9369999999999994</v>
      </c>
      <c r="K98" s="190">
        <v>12.473000000000001</v>
      </c>
      <c r="L98" s="190">
        <v>4.5549999999999997</v>
      </c>
      <c r="M98" s="190">
        <v>5.6760000000000002</v>
      </c>
      <c r="N98" s="190">
        <v>2.363</v>
      </c>
      <c r="O98" s="190">
        <v>3.423</v>
      </c>
      <c r="P98" s="191">
        <v>483.83499999999998</v>
      </c>
      <c r="Q98" s="192">
        <v>133.211356086026</v>
      </c>
    </row>
    <row r="99" spans="1:17" s="171" customFormat="1" ht="15.75" hidden="1" x14ac:dyDescent="0.25">
      <c r="A99" s="189" t="s">
        <v>156</v>
      </c>
      <c r="B99" s="190">
        <v>52.692</v>
      </c>
      <c r="C99" s="190">
        <v>59.625999999999998</v>
      </c>
      <c r="D99" s="190">
        <v>99.578000000000003</v>
      </c>
      <c r="E99" s="190">
        <v>110.157</v>
      </c>
      <c r="F99" s="190">
        <v>84.096999999999994</v>
      </c>
      <c r="G99" s="190">
        <v>52.716000000000001</v>
      </c>
      <c r="H99" s="190">
        <v>40.332000000000001</v>
      </c>
      <c r="I99" s="190">
        <v>15.786</v>
      </c>
      <c r="J99" s="190">
        <v>9.5060000000000002</v>
      </c>
      <c r="K99" s="190">
        <v>12.942</v>
      </c>
      <c r="L99" s="190">
        <v>4.2880000000000003</v>
      </c>
      <c r="M99" s="190">
        <v>7.093</v>
      </c>
      <c r="N99" s="190">
        <v>2.1869999999999998</v>
      </c>
      <c r="O99" s="190">
        <v>3.988</v>
      </c>
      <c r="P99" s="191">
        <v>554.98800000000006</v>
      </c>
      <c r="Q99" s="192">
        <v>131.94921778584401</v>
      </c>
    </row>
    <row r="100" spans="1:17" s="171" customFormat="1" ht="15.75" hidden="1" x14ac:dyDescent="0.25">
      <c r="A100" s="189" t="s">
        <v>157</v>
      </c>
      <c r="B100" s="190">
        <v>43.223999999999997</v>
      </c>
      <c r="C100" s="190">
        <v>46.8</v>
      </c>
      <c r="D100" s="190">
        <v>74.055000000000007</v>
      </c>
      <c r="E100" s="190">
        <v>83.497</v>
      </c>
      <c r="F100" s="190">
        <v>60.649000000000001</v>
      </c>
      <c r="G100" s="190">
        <v>37.463000000000001</v>
      </c>
      <c r="H100" s="190">
        <v>32.003</v>
      </c>
      <c r="I100" s="190">
        <v>12.459</v>
      </c>
      <c r="J100" s="190">
        <v>7.4139999999999997</v>
      </c>
      <c r="K100" s="190">
        <v>9.0139999999999993</v>
      </c>
      <c r="L100" s="190">
        <v>4.3529999999999998</v>
      </c>
      <c r="M100" s="190">
        <v>4.3970000000000002</v>
      </c>
      <c r="N100" s="190">
        <v>2.0790000000000002</v>
      </c>
      <c r="O100" s="190">
        <v>3.597</v>
      </c>
      <c r="P100" s="191">
        <v>421.00400000000002</v>
      </c>
      <c r="Q100" s="192">
        <v>131.620413649028</v>
      </c>
    </row>
    <row r="101" spans="1:17" s="171" customFormat="1" ht="15.75" hidden="1" x14ac:dyDescent="0.25">
      <c r="A101" s="189" t="s">
        <v>158</v>
      </c>
      <c r="B101" s="190">
        <v>85.332999999999998</v>
      </c>
      <c r="C101" s="190">
        <v>63.585999999999999</v>
      </c>
      <c r="D101" s="190">
        <v>113.364</v>
      </c>
      <c r="E101" s="190">
        <v>102.07899999999999</v>
      </c>
      <c r="F101" s="190">
        <v>82.548000000000002</v>
      </c>
      <c r="G101" s="190">
        <v>48.290999999999997</v>
      </c>
      <c r="H101" s="190">
        <v>42.655000000000001</v>
      </c>
      <c r="I101" s="190">
        <v>17.632000000000001</v>
      </c>
      <c r="J101" s="190">
        <v>10.367000000000001</v>
      </c>
      <c r="K101" s="190">
        <v>8.8109999999999999</v>
      </c>
      <c r="L101" s="190">
        <v>5.351</v>
      </c>
      <c r="M101" s="190">
        <v>7.8780000000000001</v>
      </c>
      <c r="N101" s="190">
        <v>2.4710000000000001</v>
      </c>
      <c r="O101" s="190">
        <v>3.786</v>
      </c>
      <c r="P101" s="191">
        <v>594.15200000000004</v>
      </c>
      <c r="Q101" s="192">
        <v>129.74638952785199</v>
      </c>
    </row>
    <row r="102" spans="1:17" s="171" customFormat="1" ht="15.75" hidden="1" x14ac:dyDescent="0.25">
      <c r="A102" s="189" t="s">
        <v>159</v>
      </c>
      <c r="B102" s="190">
        <v>77.763999999999996</v>
      </c>
      <c r="C102" s="190">
        <v>61.59</v>
      </c>
      <c r="D102" s="190">
        <v>102.96899999999999</v>
      </c>
      <c r="E102" s="190">
        <v>96.67</v>
      </c>
      <c r="F102" s="190">
        <v>78.606999999999999</v>
      </c>
      <c r="G102" s="190">
        <v>44.857999999999997</v>
      </c>
      <c r="H102" s="190">
        <v>36.323</v>
      </c>
      <c r="I102" s="190">
        <v>15.315</v>
      </c>
      <c r="J102" s="190">
        <v>8.2080000000000002</v>
      </c>
      <c r="K102" s="190">
        <v>8.0839999999999996</v>
      </c>
      <c r="L102" s="190">
        <v>4.4089999999999998</v>
      </c>
      <c r="M102" s="190">
        <v>4.7670000000000003</v>
      </c>
      <c r="N102" s="190">
        <v>2.6360000000000001</v>
      </c>
      <c r="O102" s="190">
        <v>4.1440000000000001</v>
      </c>
      <c r="P102" s="191">
        <v>546.34400000000005</v>
      </c>
      <c r="Q102" s="192">
        <v>128.81003469205999</v>
      </c>
    </row>
    <row r="103" spans="1:17" s="171" customFormat="1" ht="15.75" hidden="1" x14ac:dyDescent="0.25">
      <c r="A103" s="193" t="s">
        <v>228</v>
      </c>
      <c r="B103" s="193"/>
      <c r="C103" s="179"/>
      <c r="D103" s="179"/>
      <c r="E103" s="179"/>
      <c r="F103" s="179"/>
      <c r="G103" s="179"/>
      <c r="H103" s="179"/>
      <c r="I103" s="179"/>
      <c r="J103" s="179"/>
      <c r="K103" s="179"/>
      <c r="L103" s="179"/>
      <c r="M103" s="179"/>
      <c r="N103" s="179"/>
      <c r="O103" s="179"/>
      <c r="P103" s="179"/>
      <c r="Q103" s="179"/>
    </row>
    <row r="104" spans="1:17" s="171" customFormat="1" ht="15.75" hidden="1" x14ac:dyDescent="0.25">
      <c r="A104" s="189">
        <v>2001</v>
      </c>
      <c r="B104" s="195">
        <v>9.1647969707445761E-3</v>
      </c>
      <c r="C104" s="195">
        <v>4.6404035294909241E-4</v>
      </c>
      <c r="D104" s="195">
        <v>0.53983361059744428</v>
      </c>
      <c r="E104" s="195">
        <v>0.82773197957294375</v>
      </c>
      <c r="F104" s="195">
        <v>7.1109543685918926</v>
      </c>
      <c r="G104" s="195">
        <v>11.498997286137337</v>
      </c>
      <c r="H104" s="195">
        <v>20.084633226372031</v>
      </c>
      <c r="I104" s="195">
        <v>9.1262042813909776</v>
      </c>
      <c r="J104" s="195">
        <v>7.2978466207421402</v>
      </c>
      <c r="K104" s="195">
        <v>9.3786809034246943</v>
      </c>
      <c r="L104" s="195">
        <v>7.4992788039514586</v>
      </c>
      <c r="M104" s="195">
        <v>5.7125687649798031</v>
      </c>
      <c r="N104" s="195">
        <v>3.8248526091828947</v>
      </c>
      <c r="O104" s="195">
        <v>17.088788707732675</v>
      </c>
      <c r="P104" s="195">
        <v>100</v>
      </c>
      <c r="Q104" s="179"/>
    </row>
    <row r="105" spans="1:17" s="171" customFormat="1" ht="15.75" hidden="1" x14ac:dyDescent="0.25">
      <c r="A105" s="189">
        <v>2002</v>
      </c>
      <c r="B105" s="195">
        <v>3.7283786660681382E-3</v>
      </c>
      <c r="C105" s="195">
        <v>0.16393680994701601</v>
      </c>
      <c r="D105" s="195">
        <v>1.3073559792567924</v>
      </c>
      <c r="E105" s="195">
        <v>0.97728261594978028</v>
      </c>
      <c r="F105" s="195">
        <v>8.1271198162953269</v>
      </c>
      <c r="G105" s="195">
        <v>10.144955634158064</v>
      </c>
      <c r="H105" s="195">
        <v>17.665356390124124</v>
      </c>
      <c r="I105" s="195">
        <v>7.6375091298672597</v>
      </c>
      <c r="J105" s="195">
        <v>5.8060549615212684</v>
      </c>
      <c r="K105" s="195">
        <v>7.5013860247691122</v>
      </c>
      <c r="L105" s="195">
        <v>6.7993696057351407</v>
      </c>
      <c r="M105" s="195">
        <v>5.0425948620704961</v>
      </c>
      <c r="N105" s="195">
        <v>3.048956221750541</v>
      </c>
      <c r="O105" s="195">
        <v>25.774393569889021</v>
      </c>
      <c r="P105" s="195">
        <v>100</v>
      </c>
      <c r="Q105" s="179"/>
    </row>
    <row r="106" spans="1:17" s="171" customFormat="1" ht="15.75" hidden="1" x14ac:dyDescent="0.25">
      <c r="A106" s="189">
        <v>2003</v>
      </c>
      <c r="B106" s="195">
        <v>1.3605154237098535E-3</v>
      </c>
      <c r="C106" s="195">
        <v>0.24013097228478913</v>
      </c>
      <c r="D106" s="195">
        <v>2.5582602938108638</v>
      </c>
      <c r="E106" s="195">
        <v>1.66130270863504</v>
      </c>
      <c r="F106" s="195">
        <v>9.8394365047451764</v>
      </c>
      <c r="G106" s="195">
        <v>17.772942069253258</v>
      </c>
      <c r="H106" s="195">
        <v>20.90991271537715</v>
      </c>
      <c r="I106" s="195">
        <v>9.3017305756189579</v>
      </c>
      <c r="J106" s="195">
        <v>8.1770756174472492</v>
      </c>
      <c r="K106" s="195">
        <v>8.6820913843093255</v>
      </c>
      <c r="L106" s="195">
        <v>8.3183424689424559</v>
      </c>
      <c r="M106" s="195">
        <v>5.2810673697004145</v>
      </c>
      <c r="N106" s="195">
        <v>3.971798026950299</v>
      </c>
      <c r="O106" s="195">
        <v>3.2845487775013074</v>
      </c>
      <c r="P106" s="195">
        <v>100</v>
      </c>
      <c r="Q106" s="179"/>
    </row>
    <row r="107" spans="1:17" s="171" customFormat="1" ht="15.75" hidden="1" x14ac:dyDescent="0.25">
      <c r="A107" s="189">
        <v>2004</v>
      </c>
      <c r="B107" s="195">
        <v>7.6950335099471771E-4</v>
      </c>
      <c r="C107" s="195">
        <v>0.31761250812306974</v>
      </c>
      <c r="D107" s="195">
        <v>2.7356228879537712</v>
      </c>
      <c r="E107" s="195">
        <v>3.1939390838062249</v>
      </c>
      <c r="F107" s="195">
        <v>9.3607004635103443</v>
      </c>
      <c r="G107" s="195">
        <v>17.742631139722953</v>
      </c>
      <c r="H107" s="195">
        <v>21.847816091777123</v>
      </c>
      <c r="I107" s="195">
        <v>8.846172047867725</v>
      </c>
      <c r="J107" s="195">
        <v>8.4520324314882309</v>
      </c>
      <c r="K107" s="195">
        <v>7.629164023102029</v>
      </c>
      <c r="L107" s="195">
        <v>7.7645196625420008</v>
      </c>
      <c r="M107" s="195">
        <v>4.8973117015681318</v>
      </c>
      <c r="N107" s="195">
        <v>4.2572772893782762</v>
      </c>
      <c r="O107" s="195">
        <v>2.9544311658091189</v>
      </c>
      <c r="P107" s="195">
        <v>100</v>
      </c>
      <c r="Q107" s="179"/>
    </row>
    <row r="108" spans="1:17" s="171" customFormat="1" ht="15.75" hidden="1" x14ac:dyDescent="0.25">
      <c r="A108" s="189">
        <v>2005</v>
      </c>
      <c r="B108" s="195">
        <v>6.5481050397899702E-4</v>
      </c>
      <c r="C108" s="195">
        <v>0.6577980769034012</v>
      </c>
      <c r="D108" s="195">
        <v>2.3941509051732077</v>
      </c>
      <c r="E108" s="195">
        <v>4.2207038803661208</v>
      </c>
      <c r="F108" s="195">
        <v>10.028627496720832</v>
      </c>
      <c r="G108" s="195">
        <v>15.604257086788994</v>
      </c>
      <c r="H108" s="195">
        <v>24.486679721951091</v>
      </c>
      <c r="I108" s="195">
        <v>8.2651409581923971</v>
      </c>
      <c r="J108" s="195">
        <v>8.4146833070385991</v>
      </c>
      <c r="K108" s="195">
        <v>8.4100996335107467</v>
      </c>
      <c r="L108" s="195">
        <v>7.1345696974161594</v>
      </c>
      <c r="M108" s="195">
        <v>4.3259646688807445</v>
      </c>
      <c r="N108" s="195">
        <v>3.7054498650476475</v>
      </c>
      <c r="O108" s="195">
        <v>2.3512198915060849</v>
      </c>
      <c r="P108" s="195">
        <v>100</v>
      </c>
      <c r="Q108" s="179"/>
    </row>
    <row r="109" spans="1:17" s="171" customFormat="1" ht="15.75" hidden="1" x14ac:dyDescent="0.25">
      <c r="A109" s="193">
        <v>2006</v>
      </c>
      <c r="B109" s="195">
        <v>3.8460831702665291E-4</v>
      </c>
      <c r="C109" s="195">
        <v>1.8030437902209491</v>
      </c>
      <c r="D109" s="195">
        <v>2.7061468528569779</v>
      </c>
      <c r="E109" s="195">
        <v>4.7695277394475228</v>
      </c>
      <c r="F109" s="195">
        <v>11.149154096740958</v>
      </c>
      <c r="G109" s="195">
        <v>14.442939723757215</v>
      </c>
      <c r="H109" s="195">
        <v>24.281690550130918</v>
      </c>
      <c r="I109" s="195">
        <v>10.208914964383133</v>
      </c>
      <c r="J109" s="195">
        <v>6.581118381157955</v>
      </c>
      <c r="K109" s="195">
        <v>7.7034054502417275</v>
      </c>
      <c r="L109" s="195">
        <v>6.9858972676997837</v>
      </c>
      <c r="M109" s="195">
        <v>3.6266427582741003</v>
      </c>
      <c r="N109" s="195">
        <v>3.8339466411514667</v>
      </c>
      <c r="O109" s="195">
        <v>1.9071871756202772</v>
      </c>
      <c r="P109" s="195">
        <v>100</v>
      </c>
      <c r="Q109" s="179"/>
    </row>
    <row r="110" spans="1:17" s="171" customFormat="1" ht="15.75" hidden="1" x14ac:dyDescent="0.25">
      <c r="A110" s="194">
        <v>2007</v>
      </c>
      <c r="B110" s="195">
        <v>2.1756593921542374E-3</v>
      </c>
      <c r="C110" s="195">
        <v>2.2969105636631411</v>
      </c>
      <c r="D110" s="195">
        <v>3.1679692729950464</v>
      </c>
      <c r="E110" s="195">
        <v>4.8696696344892221</v>
      </c>
      <c r="F110" s="195">
        <v>15.732402262685769</v>
      </c>
      <c r="G110" s="195">
        <v>12.314148480385594</v>
      </c>
      <c r="H110" s="195">
        <v>23.572641919935734</v>
      </c>
      <c r="I110" s="195">
        <v>10.170161668228678</v>
      </c>
      <c r="J110" s="195">
        <v>6.620322332306869</v>
      </c>
      <c r="K110" s="195">
        <v>8.2757899317177674</v>
      </c>
      <c r="L110" s="195">
        <v>5.3077302851787387</v>
      </c>
      <c r="M110" s="195">
        <v>2.5866498192529122</v>
      </c>
      <c r="N110" s="195">
        <v>3.481347904672647</v>
      </c>
      <c r="O110" s="195">
        <v>1.6020802650957289</v>
      </c>
      <c r="P110" s="195">
        <v>100</v>
      </c>
      <c r="Q110" s="179"/>
    </row>
    <row r="111" spans="1:17" s="171" customFormat="1" ht="15.75" hidden="1" x14ac:dyDescent="0.25">
      <c r="A111" s="194">
        <v>2008</v>
      </c>
      <c r="B111" s="195">
        <v>0.16548311125294626</v>
      </c>
      <c r="C111" s="195">
        <v>3.3627399268370515</v>
      </c>
      <c r="D111" s="195">
        <v>7.2054992476318631</v>
      </c>
      <c r="E111" s="195">
        <v>5.3336698235509701</v>
      </c>
      <c r="F111" s="195">
        <v>18.228473701206159</v>
      </c>
      <c r="G111" s="195">
        <v>13.588885974323839</v>
      </c>
      <c r="H111" s="195">
        <v>20.440218219903617</v>
      </c>
      <c r="I111" s="195">
        <v>9.0425275023934688</v>
      </c>
      <c r="J111" s="195">
        <v>6.1231118590074418</v>
      </c>
      <c r="K111" s="195">
        <v>7.2626962714926817</v>
      </c>
      <c r="L111" s="195">
        <v>3.8614146414911379</v>
      </c>
      <c r="M111" s="195">
        <v>1.5237703823583166</v>
      </c>
      <c r="N111" s="195">
        <v>2.5265175440507046</v>
      </c>
      <c r="O111" s="195">
        <v>1.3349917944998053</v>
      </c>
      <c r="P111" s="195">
        <v>100</v>
      </c>
      <c r="Q111" s="179"/>
    </row>
    <row r="112" spans="1:17" s="171" customFormat="1" ht="15.75" hidden="1" x14ac:dyDescent="0.25">
      <c r="A112" s="194">
        <v>2009</v>
      </c>
      <c r="B112" s="195">
        <v>0.90471138858235634</v>
      </c>
      <c r="C112" s="195">
        <v>5.5573676541418475</v>
      </c>
      <c r="D112" s="195">
        <v>13.677720129333032</v>
      </c>
      <c r="E112" s="195">
        <v>7.2425177263886935</v>
      </c>
      <c r="F112" s="195">
        <v>19.174170787074011</v>
      </c>
      <c r="G112" s="195">
        <v>12.902006450393547</v>
      </c>
      <c r="H112" s="195">
        <v>18.054243054243056</v>
      </c>
      <c r="I112" s="195">
        <v>5.6768645478322899</v>
      </c>
      <c r="J112" s="195">
        <v>5.4501659340369022</v>
      </c>
      <c r="K112" s="195">
        <v>4.3943560072592334</v>
      </c>
      <c r="L112" s="195">
        <v>3.0416836868449773</v>
      </c>
      <c r="M112" s="195">
        <v>1.3599884567626503</v>
      </c>
      <c r="N112" s="195">
        <v>1.5941556264136909</v>
      </c>
      <c r="O112" s="195">
        <v>0.9700485506937121</v>
      </c>
      <c r="P112" s="195">
        <v>100</v>
      </c>
      <c r="Q112" s="179"/>
    </row>
    <row r="113" spans="1:17" s="171" customFormat="1" ht="15.75" hidden="1" x14ac:dyDescent="0.25">
      <c r="A113" s="194">
        <v>2010</v>
      </c>
      <c r="B113" s="196">
        <v>1.8197437791942697</v>
      </c>
      <c r="C113" s="196">
        <v>6.9003293551901619</v>
      </c>
      <c r="D113" s="196">
        <v>16.272350443940738</v>
      </c>
      <c r="E113" s="196">
        <v>12.739859491816214</v>
      </c>
      <c r="F113" s="196">
        <v>18.09209422313501</v>
      </c>
      <c r="G113" s="196">
        <v>10.905939664132843</v>
      </c>
      <c r="H113" s="196">
        <v>15.037681740197614</v>
      </c>
      <c r="I113" s="196">
        <v>3.9677407235795776</v>
      </c>
      <c r="J113" s="196">
        <v>4.8361864926802998</v>
      </c>
      <c r="K113" s="196">
        <v>3.829937510174946</v>
      </c>
      <c r="L113" s="196">
        <v>2.1937309806769938</v>
      </c>
      <c r="M113" s="196">
        <v>1.500958010344007</v>
      </c>
      <c r="N113" s="196">
        <v>1.0446695803539003</v>
      </c>
      <c r="O113" s="196">
        <v>0.85877800458342202</v>
      </c>
      <c r="P113" s="196">
        <v>100</v>
      </c>
      <c r="Q113" s="179"/>
    </row>
    <row r="114" spans="1:17" s="171" customFormat="1" ht="15.75" hidden="1" x14ac:dyDescent="0.25">
      <c r="A114" s="194">
        <v>2011</v>
      </c>
      <c r="B114" s="196">
        <v>3.82182969480621</v>
      </c>
      <c r="C114" s="196">
        <v>10.567832522723201</v>
      </c>
      <c r="D114" s="196">
        <v>16.569685295932501</v>
      </c>
      <c r="E114" s="196">
        <v>15.5089804976484</v>
      </c>
      <c r="F114" s="196">
        <v>17.995125329569799</v>
      </c>
      <c r="G114" s="196">
        <v>10.280794228407</v>
      </c>
      <c r="H114" s="196">
        <v>11.4555803652176</v>
      </c>
      <c r="I114" s="196">
        <v>3.8293791951498699</v>
      </c>
      <c r="J114" s="196">
        <v>3.3393432249263499</v>
      </c>
      <c r="K114" s="196">
        <v>2.6879891119428398</v>
      </c>
      <c r="L114" s="196">
        <v>1.11821731131885</v>
      </c>
      <c r="M114" s="196">
        <v>1.47472149421388</v>
      </c>
      <c r="N114" s="196">
        <v>0.59955615229229597</v>
      </c>
      <c r="O114" s="196">
        <v>0.75096557585124502</v>
      </c>
      <c r="P114" s="196">
        <v>100</v>
      </c>
      <c r="Q114" s="197"/>
    </row>
    <row r="115" spans="1:17" s="171" customFormat="1" ht="15.75" hidden="1" x14ac:dyDescent="0.25">
      <c r="A115" s="194">
        <v>2012</v>
      </c>
      <c r="B115" s="196">
        <v>8.6144741586164901</v>
      </c>
      <c r="C115" s="196">
        <v>10.945358248480099</v>
      </c>
      <c r="D115" s="196">
        <v>17.436027501150001</v>
      </c>
      <c r="E115" s="196">
        <v>19.0316412417789</v>
      </c>
      <c r="F115" s="196">
        <v>16.055250954210301</v>
      </c>
      <c r="G115" s="196">
        <v>9.6522571581316097</v>
      </c>
      <c r="H115" s="196">
        <v>7.7295637362773997</v>
      </c>
      <c r="I115" s="196">
        <v>2.9405840886203398</v>
      </c>
      <c r="J115" s="196">
        <v>1.91757114617135</v>
      </c>
      <c r="K115" s="196">
        <v>2.3411783720612198</v>
      </c>
      <c r="L115" s="196">
        <v>0.91942361965859798</v>
      </c>
      <c r="M115" s="196">
        <v>1.2470503400345601</v>
      </c>
      <c r="N115" s="198">
        <v>0.47204505613367598</v>
      </c>
      <c r="O115" s="196">
        <v>0.69757437867541905</v>
      </c>
      <c r="P115" s="196">
        <v>100</v>
      </c>
      <c r="Q115" s="196"/>
    </row>
    <row r="116" spans="1:17" s="171" customFormat="1" ht="15.75" hidden="1" x14ac:dyDescent="0.25">
      <c r="A116" s="189" t="s">
        <v>200</v>
      </c>
      <c r="B116" s="190">
        <v>4.8806875261828602E-3</v>
      </c>
      <c r="C116" s="190">
        <v>0.232239381454201</v>
      </c>
      <c r="D116" s="190">
        <v>2.2982615262180999</v>
      </c>
      <c r="E116" s="190">
        <v>1.2071567148092299</v>
      </c>
      <c r="F116" s="190">
        <v>10.303402517079</v>
      </c>
      <c r="G116" s="190">
        <v>17.740350135100101</v>
      </c>
      <c r="H116" s="190">
        <v>21.208349771760101</v>
      </c>
      <c r="I116" s="190">
        <v>9.6028882824182702</v>
      </c>
      <c r="J116" s="190">
        <v>7.9244740720253901</v>
      </c>
      <c r="K116" s="190">
        <v>8.8048958718873696</v>
      </c>
      <c r="L116" s="190">
        <v>8.8137082243652092</v>
      </c>
      <c r="M116" s="190">
        <v>5.4717930154649999</v>
      </c>
      <c r="N116" s="190">
        <v>3.8451683227110598</v>
      </c>
      <c r="O116" s="190">
        <v>2.5424314771807501</v>
      </c>
      <c r="P116" s="190">
        <v>100</v>
      </c>
      <c r="Q116" s="197"/>
    </row>
    <row r="117" spans="1:17" s="171" customFormat="1" ht="15.75" hidden="1" x14ac:dyDescent="0.25">
      <c r="A117" s="189" t="s">
        <v>201</v>
      </c>
      <c r="B117" s="190">
        <v>2.0228614464393E-3</v>
      </c>
      <c r="C117" s="190">
        <v>0.25192405244501698</v>
      </c>
      <c r="D117" s="190">
        <v>2.6247405291183101</v>
      </c>
      <c r="E117" s="190">
        <v>1.44245581603787</v>
      </c>
      <c r="F117" s="190">
        <v>10.348181136350201</v>
      </c>
      <c r="G117" s="190">
        <v>16.797219032325302</v>
      </c>
      <c r="H117" s="190">
        <v>20.703053275946299</v>
      </c>
      <c r="I117" s="190">
        <v>9.7072452672822394</v>
      </c>
      <c r="J117" s="190">
        <v>7.9934148079682101</v>
      </c>
      <c r="K117" s="190">
        <v>9.4277791782203195</v>
      </c>
      <c r="L117" s="190">
        <v>8.4815468354666805</v>
      </c>
      <c r="M117" s="190">
        <v>5.1903512621099397</v>
      </c>
      <c r="N117" s="190">
        <v>3.6752280387269001</v>
      </c>
      <c r="O117" s="190">
        <v>3.3548379065562499</v>
      </c>
      <c r="P117" s="190">
        <v>100</v>
      </c>
      <c r="Q117" s="197"/>
    </row>
    <row r="118" spans="1:17" s="171" customFormat="1" ht="15.75" hidden="1" x14ac:dyDescent="0.25">
      <c r="A118" s="189" t="s">
        <v>202</v>
      </c>
      <c r="B118" s="190">
        <v>2.1540814458194698E-3</v>
      </c>
      <c r="C118" s="190">
        <v>0.21823537647958499</v>
      </c>
      <c r="D118" s="190">
        <v>2.6184206274839199</v>
      </c>
      <c r="E118" s="190">
        <v>1.63346688638297</v>
      </c>
      <c r="F118" s="190">
        <v>9.6388413195902896</v>
      </c>
      <c r="G118" s="190">
        <v>18.7382198670932</v>
      </c>
      <c r="H118" s="190">
        <v>20.490699753357699</v>
      </c>
      <c r="I118" s="190">
        <v>8.9802309175309905</v>
      </c>
      <c r="J118" s="190">
        <v>8.5352784688789107</v>
      </c>
      <c r="K118" s="190">
        <v>8.4792723512875998</v>
      </c>
      <c r="L118" s="190">
        <v>8.0817096944435498</v>
      </c>
      <c r="M118" s="190">
        <v>5.1322336747552404</v>
      </c>
      <c r="N118" s="190">
        <v>4.0873695434424402</v>
      </c>
      <c r="O118" s="190">
        <v>3.3638674378278202</v>
      </c>
      <c r="P118" s="190">
        <v>100</v>
      </c>
      <c r="Q118" s="197"/>
    </row>
    <row r="119" spans="1:17" s="171" customFormat="1" ht="15.75" hidden="1" x14ac:dyDescent="0.25">
      <c r="A119" s="189" t="s">
        <v>203</v>
      </c>
      <c r="B119" s="190">
        <v>1.9119544954830101E-3</v>
      </c>
      <c r="C119" s="190">
        <v>0.267864824817169</v>
      </c>
      <c r="D119" s="190">
        <v>2.7578031642846899</v>
      </c>
      <c r="E119" s="190">
        <v>2.6102002772334001</v>
      </c>
      <c r="F119" s="190">
        <v>8.8447014961043902</v>
      </c>
      <c r="G119" s="190">
        <v>17.6467664069595</v>
      </c>
      <c r="H119" s="190">
        <v>21.338176951388601</v>
      </c>
      <c r="I119" s="190">
        <v>8.8353329190765297</v>
      </c>
      <c r="J119" s="190">
        <v>8.2502748434587296</v>
      </c>
      <c r="K119" s="190">
        <v>7.8806940394818596</v>
      </c>
      <c r="L119" s="190">
        <v>7.7566081927250101</v>
      </c>
      <c r="M119" s="190">
        <v>5.3349266287462402</v>
      </c>
      <c r="N119" s="190">
        <v>4.3500788681229396</v>
      </c>
      <c r="O119" s="190">
        <v>4.1246594331054904</v>
      </c>
      <c r="P119" s="190">
        <v>100</v>
      </c>
      <c r="Q119" s="197"/>
    </row>
    <row r="120" spans="1:17" s="171" customFormat="1" ht="15.75" hidden="1" x14ac:dyDescent="0.25">
      <c r="A120" s="189" t="s">
        <v>204</v>
      </c>
      <c r="B120" s="190">
        <v>6.4284130609610296E-3</v>
      </c>
      <c r="C120" s="190">
        <v>0.31512343209037602</v>
      </c>
      <c r="D120" s="190">
        <v>2.8727134856298702</v>
      </c>
      <c r="E120" s="190">
        <v>2.9072170087938098</v>
      </c>
      <c r="F120" s="190">
        <v>8.8739650582952105</v>
      </c>
      <c r="G120" s="190">
        <v>18.378176980771201</v>
      </c>
      <c r="H120" s="190">
        <v>21.5639148248389</v>
      </c>
      <c r="I120" s="190">
        <v>9.5456686271140008</v>
      </c>
      <c r="J120" s="190">
        <v>7.8669344734801703</v>
      </c>
      <c r="K120" s="190">
        <v>7.9619175562584497</v>
      </c>
      <c r="L120" s="190">
        <v>7.6683096291068003</v>
      </c>
      <c r="M120" s="190">
        <v>5.2533253918380103</v>
      </c>
      <c r="N120" s="190">
        <v>4.2280591046663698</v>
      </c>
      <c r="O120" s="190">
        <v>2.55824601405592</v>
      </c>
      <c r="P120" s="190">
        <v>100</v>
      </c>
      <c r="Q120" s="197"/>
    </row>
    <row r="121" spans="1:17" s="171" customFormat="1" ht="15.75" hidden="1" x14ac:dyDescent="0.25">
      <c r="A121" s="189" t="s">
        <v>205</v>
      </c>
      <c r="B121" s="190">
        <v>1.4289116456299099E-3</v>
      </c>
      <c r="C121" s="190">
        <v>0.30340557275541802</v>
      </c>
      <c r="D121" s="190">
        <v>2.5126617448598898</v>
      </c>
      <c r="E121" s="190">
        <v>2.68000317535921</v>
      </c>
      <c r="F121" s="190">
        <v>8.5756926252282302</v>
      </c>
      <c r="G121" s="190">
        <v>17.527665317139</v>
      </c>
      <c r="H121" s="190">
        <v>22.287211240771601</v>
      </c>
      <c r="I121" s="190">
        <v>8.7128681432087003</v>
      </c>
      <c r="J121" s="190">
        <v>8.6007779630070704</v>
      </c>
      <c r="K121" s="190">
        <v>7.8601254266888896</v>
      </c>
      <c r="L121" s="190">
        <v>7.9866634913074499</v>
      </c>
      <c r="M121" s="190">
        <v>5.1153449233944599</v>
      </c>
      <c r="N121" s="190">
        <v>4.6282448201952802</v>
      </c>
      <c r="O121" s="190">
        <v>3.20790664443915</v>
      </c>
      <c r="P121" s="190">
        <v>100</v>
      </c>
      <c r="Q121" s="197"/>
    </row>
    <row r="122" spans="1:17" s="171" customFormat="1" ht="15.75" hidden="1" x14ac:dyDescent="0.25">
      <c r="A122" s="189" t="s">
        <v>206</v>
      </c>
      <c r="B122" s="190">
        <v>1.5489968836999101E-3</v>
      </c>
      <c r="C122" s="190">
        <v>0.347961027238406</v>
      </c>
      <c r="D122" s="190">
        <v>2.9246469343239401</v>
      </c>
      <c r="E122" s="190">
        <v>3.4784837291959199</v>
      </c>
      <c r="F122" s="190">
        <v>10.0684797440494</v>
      </c>
      <c r="G122" s="190">
        <v>18.018776658588401</v>
      </c>
      <c r="H122" s="190">
        <v>21.5813286731997</v>
      </c>
      <c r="I122" s="190">
        <v>8.7729550776821892</v>
      </c>
      <c r="J122" s="190">
        <v>8.6465006048128803</v>
      </c>
      <c r="K122" s="190">
        <v>6.8979647589127202</v>
      </c>
      <c r="L122" s="190">
        <v>7.7999033989216198</v>
      </c>
      <c r="M122" s="190">
        <v>4.5275770731563103</v>
      </c>
      <c r="N122" s="190">
        <v>4.1280766950602503</v>
      </c>
      <c r="O122" s="190">
        <v>2.8057966279745998</v>
      </c>
      <c r="P122" s="190">
        <v>100</v>
      </c>
      <c r="Q122" s="197"/>
    </row>
    <row r="123" spans="1:17" s="171" customFormat="1" ht="15.75" hidden="1" x14ac:dyDescent="0.25">
      <c r="A123" s="189" t="s">
        <v>207</v>
      </c>
      <c r="B123" s="190">
        <v>8.2519709128088693E-3</v>
      </c>
      <c r="C123" s="190">
        <v>0.29606461494492298</v>
      </c>
      <c r="D123" s="190">
        <v>2.5377829570635901</v>
      </c>
      <c r="E123" s="190">
        <v>3.8786275966034101</v>
      </c>
      <c r="F123" s="190">
        <v>10.0911540884491</v>
      </c>
      <c r="G123" s="190">
        <v>16.6450304014684</v>
      </c>
      <c r="H123" s="190">
        <v>22.1068288078317</v>
      </c>
      <c r="I123" s="190">
        <v>8.0466779779048494</v>
      </c>
      <c r="J123" s="190">
        <v>8.8831460538471294</v>
      </c>
      <c r="K123" s="190">
        <v>7.8717764480699399</v>
      </c>
      <c r="L123" s="190">
        <v>7.58034098753952</v>
      </c>
      <c r="M123" s="190">
        <v>4.60258709351496</v>
      </c>
      <c r="N123" s="190">
        <v>4.0164958911222897</v>
      </c>
      <c r="O123" s="190">
        <v>3.4352351107273602</v>
      </c>
      <c r="P123" s="190">
        <v>100</v>
      </c>
      <c r="Q123" s="197"/>
    </row>
    <row r="124" spans="1:17" s="171" customFormat="1" ht="15.75" hidden="1" x14ac:dyDescent="0.25">
      <c r="A124" s="189" t="s">
        <v>208</v>
      </c>
      <c r="B124" s="190">
        <v>4.87174417038495E-3</v>
      </c>
      <c r="C124" s="190">
        <v>0.390312680003783</v>
      </c>
      <c r="D124" s="190">
        <v>2.55780897604535</v>
      </c>
      <c r="E124" s="190">
        <v>3.7139884969522901</v>
      </c>
      <c r="F124" s="190">
        <v>10.1962739754292</v>
      </c>
      <c r="G124" s="190">
        <v>15.7828749595215</v>
      </c>
      <c r="H124" s="190">
        <v>25.173591707718298</v>
      </c>
      <c r="I124" s="190">
        <v>8.9468148823187192</v>
      </c>
      <c r="J124" s="190">
        <v>8.6622477081309395</v>
      </c>
      <c r="K124" s="190">
        <v>7.6589549822181304</v>
      </c>
      <c r="L124" s="190">
        <v>6.9309158019320796</v>
      </c>
      <c r="M124" s="190">
        <v>4.5060767844195899</v>
      </c>
      <c r="N124" s="190">
        <v>3.5259964866127298</v>
      </c>
      <c r="O124" s="190">
        <v>1.9492708145269699</v>
      </c>
      <c r="P124" s="190">
        <v>100</v>
      </c>
      <c r="Q124" s="197"/>
    </row>
    <row r="125" spans="1:17" s="171" customFormat="1" ht="15.75" hidden="1" x14ac:dyDescent="0.25">
      <c r="A125" s="189" t="s">
        <v>209</v>
      </c>
      <c r="B125" s="190">
        <v>1.05984953501205E-2</v>
      </c>
      <c r="C125" s="190">
        <v>0.53244821877986104</v>
      </c>
      <c r="D125" s="190">
        <v>2.23645074896034</v>
      </c>
      <c r="E125" s="190">
        <v>3.9537434558497</v>
      </c>
      <c r="F125" s="190">
        <v>10.243698101018801</v>
      </c>
      <c r="G125" s="190">
        <v>15.2682260474005</v>
      </c>
      <c r="H125" s="190">
        <v>24.1797101059177</v>
      </c>
      <c r="I125" s="190">
        <v>7.6421880677765399</v>
      </c>
      <c r="J125" s="190">
        <v>8.7197017617054495</v>
      </c>
      <c r="K125" s="190">
        <v>8.9274659165848007</v>
      </c>
      <c r="L125" s="190">
        <v>7.3533370119645198</v>
      </c>
      <c r="M125" s="190">
        <v>4.55045556706997</v>
      </c>
      <c r="N125" s="190">
        <v>3.7463157611401998</v>
      </c>
      <c r="O125" s="190">
        <v>2.6356607404815402</v>
      </c>
      <c r="P125" s="190">
        <v>100</v>
      </c>
      <c r="Q125" s="197"/>
    </row>
    <row r="126" spans="1:17" s="171" customFormat="1" ht="15.75" hidden="1" x14ac:dyDescent="0.25">
      <c r="A126" s="189" t="s">
        <v>210</v>
      </c>
      <c r="B126" s="190">
        <v>9.5981477051567208E-3</v>
      </c>
      <c r="C126" s="190">
        <v>0.81392292539728905</v>
      </c>
      <c r="D126" s="190">
        <v>2.5060025339109901</v>
      </c>
      <c r="E126" s="190">
        <v>4.3315702274317998</v>
      </c>
      <c r="F126" s="190">
        <v>10.3519714595386</v>
      </c>
      <c r="G126" s="190">
        <v>16.9340858281134</v>
      </c>
      <c r="H126" s="190">
        <v>23.534362845422599</v>
      </c>
      <c r="I126" s="190">
        <v>7.9251167282424797</v>
      </c>
      <c r="J126" s="190">
        <v>8.0995076888546294</v>
      </c>
      <c r="K126" s="190">
        <v>8.1860386820118904</v>
      </c>
      <c r="L126" s="190">
        <v>7.1014479913291799</v>
      </c>
      <c r="M126" s="190">
        <v>4.1483194381687296</v>
      </c>
      <c r="N126" s="190">
        <v>3.7156644723824401</v>
      </c>
      <c r="O126" s="190">
        <v>2.3423910314907799</v>
      </c>
      <c r="P126" s="190">
        <v>100</v>
      </c>
      <c r="Q126" s="197"/>
    </row>
    <row r="127" spans="1:17" s="171" customFormat="1" ht="15.75" hidden="1" x14ac:dyDescent="0.25">
      <c r="A127" s="189" t="s">
        <v>211</v>
      </c>
      <c r="B127" s="190">
        <v>1.6247639344608201E-2</v>
      </c>
      <c r="C127" s="190">
        <v>0.98583079244168303</v>
      </c>
      <c r="D127" s="190">
        <v>2.1906882035808102</v>
      </c>
      <c r="E127" s="190">
        <v>5.1429053733264398</v>
      </c>
      <c r="F127" s="190">
        <v>9.0499351149467699</v>
      </c>
      <c r="G127" s="190">
        <v>13.8621904771953</v>
      </c>
      <c r="H127" s="190">
        <v>25.220767437198699</v>
      </c>
      <c r="I127" s="190">
        <v>8.5287446061002505</v>
      </c>
      <c r="J127" s="190">
        <v>8.1179114398151597</v>
      </c>
      <c r="K127" s="190">
        <v>9.1877235369211796</v>
      </c>
      <c r="L127" s="190">
        <v>7.2080436365171003</v>
      </c>
      <c r="M127" s="190">
        <v>4.03342371522319</v>
      </c>
      <c r="N127" s="190">
        <v>3.9036536087695</v>
      </c>
      <c r="O127" s="190">
        <v>2.55193441861937</v>
      </c>
      <c r="P127" s="190">
        <v>100</v>
      </c>
      <c r="Q127" s="197"/>
    </row>
    <row r="128" spans="1:17" s="171" customFormat="1" ht="15.75" hidden="1" x14ac:dyDescent="0.25">
      <c r="A128" s="189" t="s">
        <v>212</v>
      </c>
      <c r="B128" s="190">
        <v>1.7981942503116601E-2</v>
      </c>
      <c r="C128" s="190">
        <v>1.60840164708549</v>
      </c>
      <c r="D128" s="190">
        <v>2.6215858864417698</v>
      </c>
      <c r="E128" s="190">
        <v>5.0320728344225802</v>
      </c>
      <c r="F128" s="190">
        <v>9.8813040686033808</v>
      </c>
      <c r="G128" s="190">
        <v>15.0199085791999</v>
      </c>
      <c r="H128" s="190">
        <v>25.362547693702499</v>
      </c>
      <c r="I128" s="190">
        <v>9.4737637414529097</v>
      </c>
      <c r="J128" s="190">
        <v>6.4036870537569399</v>
      </c>
      <c r="K128" s="190">
        <v>7.8469268255827096</v>
      </c>
      <c r="L128" s="190">
        <v>7.3130595746288396</v>
      </c>
      <c r="M128" s="190">
        <v>3.8739752937176499</v>
      </c>
      <c r="N128" s="190">
        <v>3.9673605077254401</v>
      </c>
      <c r="O128" s="190">
        <v>1.5774243511767601</v>
      </c>
      <c r="P128" s="190">
        <v>100</v>
      </c>
      <c r="Q128" s="197"/>
    </row>
    <row r="129" spans="1:17" s="171" customFormat="1" ht="15.75" hidden="1" x14ac:dyDescent="0.25">
      <c r="A129" s="189" t="s">
        <v>213</v>
      </c>
      <c r="B129" s="190">
        <v>1.4564214146589699E-2</v>
      </c>
      <c r="C129" s="190">
        <v>1.6790959658881499</v>
      </c>
      <c r="D129" s="190">
        <v>2.3543139904191999</v>
      </c>
      <c r="E129" s="190">
        <v>4.9158609556230104</v>
      </c>
      <c r="F129" s="190">
        <v>11.0621347979435</v>
      </c>
      <c r="G129" s="190">
        <v>13.7923107968204</v>
      </c>
      <c r="H129" s="190">
        <v>24.293460141430799</v>
      </c>
      <c r="I129" s="190">
        <v>10.775412798961201</v>
      </c>
      <c r="J129" s="190">
        <v>6.4321184790047203</v>
      </c>
      <c r="K129" s="190">
        <v>7.8364245731632396</v>
      </c>
      <c r="L129" s="190">
        <v>7.3442243239923499</v>
      </c>
      <c r="M129" s="190">
        <v>3.7823088666233802</v>
      </c>
      <c r="N129" s="190">
        <v>3.6357893628595002</v>
      </c>
      <c r="O129" s="190">
        <v>2.0819807331239399</v>
      </c>
      <c r="P129" s="190">
        <v>100</v>
      </c>
      <c r="Q129" s="197"/>
    </row>
    <row r="130" spans="1:17" s="171" customFormat="1" ht="15.75" hidden="1" x14ac:dyDescent="0.25">
      <c r="A130" s="189" t="s">
        <v>214</v>
      </c>
      <c r="B130" s="190">
        <v>1.3738192325634399E-2</v>
      </c>
      <c r="C130" s="190">
        <v>2.0006431285638202</v>
      </c>
      <c r="D130" s="190">
        <v>2.9949259269883002</v>
      </c>
      <c r="E130" s="190">
        <v>4.6700795758370903</v>
      </c>
      <c r="F130" s="190">
        <v>11.5557823447622</v>
      </c>
      <c r="G130" s="190">
        <v>14.626192844968299</v>
      </c>
      <c r="H130" s="190">
        <v>24.393292742762199</v>
      </c>
      <c r="I130" s="190">
        <v>10.492959553856</v>
      </c>
      <c r="J130" s="190">
        <v>6.6113918298517298</v>
      </c>
      <c r="K130" s="190">
        <v>7.1489929603086999</v>
      </c>
      <c r="L130" s="190">
        <v>6.7090688675955299</v>
      </c>
      <c r="M130" s="190">
        <v>3.3872947385742802</v>
      </c>
      <c r="N130" s="190">
        <v>3.58581916613702</v>
      </c>
      <c r="O130" s="190">
        <v>1.8098181274692899</v>
      </c>
      <c r="P130" s="190">
        <v>100</v>
      </c>
      <c r="Q130" s="197"/>
    </row>
    <row r="131" spans="1:17" s="171" customFormat="1" ht="15.75" hidden="1" x14ac:dyDescent="0.25">
      <c r="A131" s="189" t="s">
        <v>215</v>
      </c>
      <c r="B131" s="190">
        <v>8.2961315362866106E-3</v>
      </c>
      <c r="C131" s="190">
        <v>1.9567659437073801</v>
      </c>
      <c r="D131" s="190">
        <v>2.8522997100838401</v>
      </c>
      <c r="E131" s="190">
        <v>4.3406705516479001</v>
      </c>
      <c r="F131" s="190">
        <v>12.537921168812799</v>
      </c>
      <c r="G131" s="190">
        <v>14.146025368224899</v>
      </c>
      <c r="H131" s="190">
        <v>22.497090748468</v>
      </c>
      <c r="I131" s="190">
        <v>10.1540165608723</v>
      </c>
      <c r="J131" s="190">
        <v>6.9898271489783399</v>
      </c>
      <c r="K131" s="190">
        <v>8.1441105313784394</v>
      </c>
      <c r="L131" s="190">
        <v>6.4548387747734797</v>
      </c>
      <c r="M131" s="190">
        <v>3.4168850940938298</v>
      </c>
      <c r="N131" s="190">
        <v>4.2556912583437798</v>
      </c>
      <c r="O131" s="190">
        <v>2.24556100907866</v>
      </c>
      <c r="P131" s="190">
        <v>100</v>
      </c>
      <c r="Q131" s="197"/>
    </row>
    <row r="132" spans="1:17" s="171" customFormat="1" ht="15.75" hidden="1" x14ac:dyDescent="0.25">
      <c r="A132" s="189" t="s">
        <v>216</v>
      </c>
      <c r="B132" s="190">
        <v>1.5191605973988401E-2</v>
      </c>
      <c r="C132" s="190">
        <v>2.19142603457786</v>
      </c>
      <c r="D132" s="190">
        <v>2.6486491269988801</v>
      </c>
      <c r="E132" s="190">
        <v>4.2030601499101801</v>
      </c>
      <c r="F132" s="190">
        <v>14.9832007386365</v>
      </c>
      <c r="G132" s="190">
        <v>13.036315312843801</v>
      </c>
      <c r="H132" s="190">
        <v>25.348595735141</v>
      </c>
      <c r="I132" s="190">
        <v>9.9773453332271398</v>
      </c>
      <c r="J132" s="190">
        <v>6.37221499514754</v>
      </c>
      <c r="K132" s="190">
        <v>8.0014041173676898</v>
      </c>
      <c r="L132" s="190">
        <v>5.6114547658870304</v>
      </c>
      <c r="M132" s="190">
        <v>2.62077326749321</v>
      </c>
      <c r="N132" s="190">
        <v>3.7509992536939198</v>
      </c>
      <c r="O132" s="190">
        <v>1.23936956310121</v>
      </c>
      <c r="P132" s="190">
        <v>100</v>
      </c>
      <c r="Q132" s="197"/>
    </row>
    <row r="133" spans="1:17" s="171" customFormat="1" ht="15.75" hidden="1" x14ac:dyDescent="0.25">
      <c r="A133" s="189" t="s">
        <v>217</v>
      </c>
      <c r="B133" s="190">
        <v>3.5062501962453502E-2</v>
      </c>
      <c r="C133" s="190">
        <v>2.2019600113037301</v>
      </c>
      <c r="D133" s="190">
        <v>2.9358303881994599</v>
      </c>
      <c r="E133" s="190">
        <v>4.2716942689381101</v>
      </c>
      <c r="F133" s="190">
        <v>15.6010689702091</v>
      </c>
      <c r="G133" s="190">
        <v>11.632028636120999</v>
      </c>
      <c r="H133" s="190">
        <v>23.704170170009501</v>
      </c>
      <c r="I133" s="190">
        <v>10.597772048382801</v>
      </c>
      <c r="J133" s="190">
        <v>7.13251532458108</v>
      </c>
      <c r="K133" s="190">
        <v>8.4427364800039104</v>
      </c>
      <c r="L133" s="190">
        <v>5.4891131803608104</v>
      </c>
      <c r="M133" s="190">
        <v>2.7643555651691498</v>
      </c>
      <c r="N133" s="190">
        <v>3.4622912385610798</v>
      </c>
      <c r="O133" s="190">
        <v>1.72940121619783</v>
      </c>
      <c r="P133" s="190">
        <v>100</v>
      </c>
      <c r="Q133" s="197"/>
    </row>
    <row r="134" spans="1:17" s="171" customFormat="1" ht="15.75" hidden="1" x14ac:dyDescent="0.25">
      <c r="A134" s="189" t="s">
        <v>218</v>
      </c>
      <c r="B134" s="190">
        <v>1.4464076155597701E-2</v>
      </c>
      <c r="C134" s="190">
        <v>2.3567497282393899</v>
      </c>
      <c r="D134" s="190">
        <v>3.29363416623548</v>
      </c>
      <c r="E134" s="190">
        <v>5.2765546272368997</v>
      </c>
      <c r="F134" s="190">
        <v>16.4134459244856</v>
      </c>
      <c r="G134" s="190">
        <v>12.3169809745209</v>
      </c>
      <c r="H134" s="190">
        <v>22.934954900414098</v>
      </c>
      <c r="I134" s="190">
        <v>10.026736173759801</v>
      </c>
      <c r="J134" s="190">
        <v>6.4527673356426103</v>
      </c>
      <c r="K134" s="190">
        <v>8.2931346337084495</v>
      </c>
      <c r="L134" s="190">
        <v>5.1126781355358499</v>
      </c>
      <c r="M134" s="190">
        <v>2.4969170641802401</v>
      </c>
      <c r="N134" s="190">
        <v>3.4256002218819099</v>
      </c>
      <c r="O134" s="190">
        <v>1.58538203800324</v>
      </c>
      <c r="P134" s="190">
        <v>100</v>
      </c>
      <c r="Q134" s="197"/>
    </row>
    <row r="135" spans="1:17" s="171" customFormat="1" ht="15.75" hidden="1" x14ac:dyDescent="0.25">
      <c r="A135" s="189" t="s">
        <v>219</v>
      </c>
      <c r="B135" s="190">
        <v>2.15726689236093E-2</v>
      </c>
      <c r="C135" s="190">
        <v>2.4802161538708001</v>
      </c>
      <c r="D135" s="190">
        <v>4.0236231404252596</v>
      </c>
      <c r="E135" s="190">
        <v>5.9843865138780599</v>
      </c>
      <c r="F135" s="190">
        <v>16.002648525689601</v>
      </c>
      <c r="G135" s="190">
        <v>12.0992769952049</v>
      </c>
      <c r="H135" s="190">
        <v>21.752725952347902</v>
      </c>
      <c r="I135" s="190">
        <v>10.1314651259652</v>
      </c>
      <c r="J135" s="190">
        <v>6.5926930593675603</v>
      </c>
      <c r="K135" s="190">
        <v>8.4436707711695203</v>
      </c>
      <c r="L135" s="190">
        <v>4.9256170103698302</v>
      </c>
      <c r="M135" s="190">
        <v>2.4483911274389398</v>
      </c>
      <c r="N135" s="190">
        <v>3.19446372694554</v>
      </c>
      <c r="O135" s="190">
        <v>1.8992492284033</v>
      </c>
      <c r="P135" s="190">
        <v>100</v>
      </c>
      <c r="Q135" s="197"/>
    </row>
    <row r="136" spans="1:17" s="171" customFormat="1" ht="15.75" hidden="1" x14ac:dyDescent="0.25">
      <c r="A136" s="189" t="s">
        <v>220</v>
      </c>
      <c r="B136" s="190">
        <v>6.8427717669014204E-2</v>
      </c>
      <c r="C136" s="190">
        <v>2.8438974176682699</v>
      </c>
      <c r="D136" s="190">
        <v>5.4694778313449302</v>
      </c>
      <c r="E136" s="190">
        <v>5.1876208038035099</v>
      </c>
      <c r="F136" s="190">
        <v>17.7156695030104</v>
      </c>
      <c r="G136" s="190">
        <v>13.358068027815399</v>
      </c>
      <c r="H136" s="190">
        <v>21.306347337317501</v>
      </c>
      <c r="I136" s="190">
        <v>10.1631453052217</v>
      </c>
      <c r="J136" s="190">
        <v>5.9592840268675102</v>
      </c>
      <c r="K136" s="190">
        <v>7.67708634185718</v>
      </c>
      <c r="L136" s="190">
        <v>4.3075396384587501</v>
      </c>
      <c r="M136" s="190">
        <v>1.88605748224508</v>
      </c>
      <c r="N136" s="190">
        <v>2.9477238897158502</v>
      </c>
      <c r="O136" s="190">
        <v>1.1096546770048801</v>
      </c>
      <c r="P136" s="190">
        <v>100</v>
      </c>
      <c r="Q136" s="197"/>
    </row>
    <row r="137" spans="1:17" s="171" customFormat="1" ht="15.75" hidden="1" x14ac:dyDescent="0.25">
      <c r="A137" s="189" t="s">
        <v>221</v>
      </c>
      <c r="B137" s="190">
        <v>0.21203343659481499</v>
      </c>
      <c r="C137" s="190">
        <v>2.9805072989815198</v>
      </c>
      <c r="D137" s="190">
        <v>7.3807401763830702</v>
      </c>
      <c r="E137" s="190">
        <v>5.2383040200102098</v>
      </c>
      <c r="F137" s="190">
        <v>17.451250278518501</v>
      </c>
      <c r="G137" s="190">
        <v>13.1590107022979</v>
      </c>
      <c r="H137" s="190">
        <v>20.272373121347801</v>
      </c>
      <c r="I137" s="190">
        <v>9.3186898489890702</v>
      </c>
      <c r="J137" s="190">
        <v>6.59711490774749</v>
      </c>
      <c r="K137" s="190">
        <v>7.7331109977071604</v>
      </c>
      <c r="L137" s="190">
        <v>4.0043772326402101</v>
      </c>
      <c r="M137" s="190">
        <v>1.5226875777156501</v>
      </c>
      <c r="N137" s="190">
        <v>2.7399032552523201</v>
      </c>
      <c r="O137" s="190">
        <v>1.3898971458143199</v>
      </c>
      <c r="P137" s="190">
        <v>100</v>
      </c>
      <c r="Q137" s="197"/>
    </row>
    <row r="138" spans="1:17" s="171" customFormat="1" ht="15.75" hidden="1" x14ac:dyDescent="0.25">
      <c r="A138" s="189" t="s">
        <v>222</v>
      </c>
      <c r="B138" s="190">
        <v>0.211942567069032</v>
      </c>
      <c r="C138" s="190">
        <v>3.88063335596022</v>
      </c>
      <c r="D138" s="190">
        <v>8.3982011628250195</v>
      </c>
      <c r="E138" s="190">
        <v>5.4061033556650804</v>
      </c>
      <c r="F138" s="190">
        <v>18.638218280553701</v>
      </c>
      <c r="G138" s="190">
        <v>14.6782678629401</v>
      </c>
      <c r="H138" s="190">
        <v>19.428806481126198</v>
      </c>
      <c r="I138" s="190">
        <v>8.2061800903107809</v>
      </c>
      <c r="J138" s="190">
        <v>6.0041171088746603</v>
      </c>
      <c r="K138" s="190">
        <v>6.8797405778709102</v>
      </c>
      <c r="L138" s="190">
        <v>3.5915872266328202</v>
      </c>
      <c r="M138" s="190">
        <v>1.1515730602367</v>
      </c>
      <c r="N138" s="190">
        <v>2.1928400672903798</v>
      </c>
      <c r="O138" s="190">
        <v>1.33178880264439</v>
      </c>
      <c r="P138" s="190">
        <v>100</v>
      </c>
      <c r="Q138" s="197"/>
    </row>
    <row r="139" spans="1:17" s="171" customFormat="1" ht="15.75" hidden="1" x14ac:dyDescent="0.25">
      <c r="A139" s="189" t="s">
        <v>223</v>
      </c>
      <c r="B139" s="190">
        <v>0.27262861890836199</v>
      </c>
      <c r="C139" s="190">
        <v>4.1973570991368696</v>
      </c>
      <c r="D139" s="190">
        <v>8.4712985933900899</v>
      </c>
      <c r="E139" s="190">
        <v>5.6660624680282297</v>
      </c>
      <c r="F139" s="190">
        <v>19.874094071658199</v>
      </c>
      <c r="G139" s="190">
        <v>13.010772083066</v>
      </c>
      <c r="H139" s="190">
        <v>20.608298909781201</v>
      </c>
      <c r="I139" s="190">
        <v>7.6906700099648404</v>
      </c>
      <c r="J139" s="190">
        <v>5.8609239212393103</v>
      </c>
      <c r="K139" s="190">
        <v>6.2751893172161104</v>
      </c>
      <c r="L139" s="190">
        <v>3.1689380790031598</v>
      </c>
      <c r="M139" s="190">
        <v>1.3995132899059399</v>
      </c>
      <c r="N139" s="190">
        <v>1.86907321054203</v>
      </c>
      <c r="O139" s="190">
        <v>1.6351803281596999</v>
      </c>
      <c r="P139" s="190">
        <v>100</v>
      </c>
      <c r="Q139" s="197"/>
    </row>
    <row r="140" spans="1:17" s="171" customFormat="1" ht="15.75" hidden="1" x14ac:dyDescent="0.25">
      <c r="A140" s="189" t="s">
        <v>224</v>
      </c>
      <c r="B140" s="190">
        <v>0.52572072224668898</v>
      </c>
      <c r="C140" s="190">
        <v>5.6256140113147497</v>
      </c>
      <c r="D140" s="190">
        <v>10.817185541515601</v>
      </c>
      <c r="E140" s="190">
        <v>6.2470358074460499</v>
      </c>
      <c r="F140" s="190">
        <v>18.633973034316899</v>
      </c>
      <c r="G140" s="190">
        <v>12.288907144551001</v>
      </c>
      <c r="H140" s="190">
        <v>18.911971950269301</v>
      </c>
      <c r="I140" s="190">
        <v>6.9427741454656298</v>
      </c>
      <c r="J140" s="190">
        <v>6.0022781937057497</v>
      </c>
      <c r="K140" s="190">
        <v>6.0259917341373397</v>
      </c>
      <c r="L140" s="190">
        <v>3.49901758189641</v>
      </c>
      <c r="M140" s="190">
        <v>1.3664927673701699</v>
      </c>
      <c r="N140" s="190">
        <v>2.1818574477455202</v>
      </c>
      <c r="O140" s="190">
        <v>0.93117991801890299</v>
      </c>
      <c r="P140" s="190">
        <v>100</v>
      </c>
      <c r="Q140" s="197"/>
    </row>
    <row r="141" spans="1:17" s="171" customFormat="1" ht="15.75" hidden="1" x14ac:dyDescent="0.25">
      <c r="A141" s="189" t="s">
        <v>225</v>
      </c>
      <c r="B141" s="190">
        <v>0.69174291819626299</v>
      </c>
      <c r="C141" s="190">
        <v>5.3823534783482199</v>
      </c>
      <c r="D141" s="190">
        <v>12.535157890891799</v>
      </c>
      <c r="E141" s="190">
        <v>6.8434606322941196</v>
      </c>
      <c r="F141" s="190">
        <v>18.744406699176299</v>
      </c>
      <c r="G141" s="190">
        <v>12.320786075648799</v>
      </c>
      <c r="H141" s="190">
        <v>18.922935729549099</v>
      </c>
      <c r="I141" s="190">
        <v>6.2357313754497499</v>
      </c>
      <c r="J141" s="190">
        <v>5.9932789070918497</v>
      </c>
      <c r="K141" s="190">
        <v>4.7835278432232</v>
      </c>
      <c r="L141" s="190">
        <v>3.3297262250470299</v>
      </c>
      <c r="M141" s="190">
        <v>1.1634065713294199</v>
      </c>
      <c r="N141" s="190">
        <v>1.9065165379066</v>
      </c>
      <c r="O141" s="190">
        <v>1.1469691158475299</v>
      </c>
      <c r="P141" s="190">
        <v>100</v>
      </c>
      <c r="Q141" s="197"/>
    </row>
    <row r="142" spans="1:17" s="171" customFormat="1" ht="15.75" hidden="1" x14ac:dyDescent="0.25">
      <c r="A142" s="189" t="s">
        <v>226</v>
      </c>
      <c r="B142" s="190">
        <v>1.2821937670233901</v>
      </c>
      <c r="C142" s="190">
        <v>5.4615059749648198</v>
      </c>
      <c r="D142" s="190">
        <v>15.3553774683384</v>
      </c>
      <c r="E142" s="190">
        <v>7.68683626937867</v>
      </c>
      <c r="F142" s="190">
        <v>19.886399581436098</v>
      </c>
      <c r="G142" s="190">
        <v>13.4354209661507</v>
      </c>
      <c r="H142" s="190">
        <v>17.103668076127999</v>
      </c>
      <c r="I142" s="190">
        <v>4.9579640835281102</v>
      </c>
      <c r="J142" s="190">
        <v>4.9839533424409703</v>
      </c>
      <c r="K142" s="190">
        <v>3.63918017566687</v>
      </c>
      <c r="L142" s="190">
        <v>2.7839283790738598</v>
      </c>
      <c r="M142" s="190">
        <v>1.2789451096592801</v>
      </c>
      <c r="N142" s="190">
        <v>1.2603080753072999</v>
      </c>
      <c r="O142" s="190">
        <v>0.88431873090345203</v>
      </c>
      <c r="P142" s="190">
        <v>100</v>
      </c>
      <c r="Q142" s="197"/>
    </row>
    <row r="143" spans="1:17" s="171" customFormat="1" ht="15.75" hidden="1" x14ac:dyDescent="0.25">
      <c r="A143" s="189" t="s">
        <v>227</v>
      </c>
      <c r="B143" s="190">
        <v>1.0516480752197901</v>
      </c>
      <c r="C143" s="190">
        <v>5.7695844351857097</v>
      </c>
      <c r="D143" s="190">
        <v>15.5176750861929</v>
      </c>
      <c r="E143" s="190">
        <v>8.0565754956486106</v>
      </c>
      <c r="F143" s="190">
        <v>19.230891184546799</v>
      </c>
      <c r="G143" s="190">
        <v>13.392394734783901</v>
      </c>
      <c r="H143" s="190">
        <v>17.568758759330098</v>
      </c>
      <c r="I143" s="190">
        <v>4.7843117359697498</v>
      </c>
      <c r="J143" s="190">
        <v>4.9724457634965002</v>
      </c>
      <c r="K143" s="190">
        <v>3.3386391356826799</v>
      </c>
      <c r="L143" s="190">
        <v>2.6368357970435499</v>
      </c>
      <c r="M143" s="190">
        <v>1.63613187983943</v>
      </c>
      <c r="N143" s="190">
        <v>1.1309180306383699</v>
      </c>
      <c r="O143" s="190">
        <v>0.91318988642200805</v>
      </c>
      <c r="P143" s="190">
        <v>100</v>
      </c>
      <c r="Q143" s="197"/>
    </row>
    <row r="144" spans="1:17" s="171" customFormat="1" ht="15.75" hidden="1" x14ac:dyDescent="0.25">
      <c r="A144" s="189" t="s">
        <v>146</v>
      </c>
      <c r="B144" s="190">
        <v>1.3915363129894001</v>
      </c>
      <c r="C144" s="190">
        <v>6.0668640310874098</v>
      </c>
      <c r="D144" s="190">
        <v>17.020924087217399</v>
      </c>
      <c r="E144" s="190">
        <v>11.913324776040501</v>
      </c>
      <c r="F144" s="190">
        <v>18.129969324280701</v>
      </c>
      <c r="G144" s="190">
        <v>11.087272672502801</v>
      </c>
      <c r="H144" s="190">
        <v>15.755571584209299</v>
      </c>
      <c r="I144" s="190">
        <v>4.3642193590063298</v>
      </c>
      <c r="J144" s="190">
        <v>4.7713880721155499</v>
      </c>
      <c r="K144" s="190">
        <v>3.4032811137645802</v>
      </c>
      <c r="L144" s="190">
        <v>2.6513661824042201</v>
      </c>
      <c r="M144" s="190">
        <v>1.6439039329518801</v>
      </c>
      <c r="N144" s="190">
        <v>1.1769903655146701</v>
      </c>
      <c r="O144" s="190">
        <v>0.62338818591527601</v>
      </c>
      <c r="P144" s="190">
        <v>100</v>
      </c>
      <c r="Q144" s="197"/>
    </row>
    <row r="145" spans="1:17" s="171" customFormat="1" ht="15.75" hidden="1" x14ac:dyDescent="0.25">
      <c r="A145" s="189" t="s">
        <v>147</v>
      </c>
      <c r="B145" s="190">
        <v>1.5763660160800801</v>
      </c>
      <c r="C145" s="190">
        <v>6.2867662922317997</v>
      </c>
      <c r="D145" s="190">
        <v>16.649030489696699</v>
      </c>
      <c r="E145" s="190">
        <v>12.389020503853599</v>
      </c>
      <c r="F145" s="190">
        <v>17.778088265812499</v>
      </c>
      <c r="G145" s="190">
        <v>10.1635746852713</v>
      </c>
      <c r="H145" s="190">
        <v>15.877490553515701</v>
      </c>
      <c r="I145" s="190">
        <v>4.2657631464857397</v>
      </c>
      <c r="J145" s="190">
        <v>5.4907754233196098</v>
      </c>
      <c r="K145" s="190">
        <v>3.88173967359032</v>
      </c>
      <c r="L145" s="190">
        <v>2.23982872018887</v>
      </c>
      <c r="M145" s="190">
        <v>1.3811694942766299</v>
      </c>
      <c r="N145" s="190">
        <v>1.10255214315507</v>
      </c>
      <c r="O145" s="190">
        <v>0.91783459252212396</v>
      </c>
      <c r="P145" s="190">
        <v>100</v>
      </c>
      <c r="Q145" s="197"/>
    </row>
    <row r="146" spans="1:17" s="171" customFormat="1" ht="15.75" hidden="1" x14ac:dyDescent="0.25">
      <c r="A146" s="189" t="s">
        <v>148</v>
      </c>
      <c r="B146" s="190">
        <v>1.89862322846856</v>
      </c>
      <c r="C146" s="190">
        <v>8.0990073452215601</v>
      </c>
      <c r="D146" s="190">
        <v>15.7202767027603</v>
      </c>
      <c r="E146" s="190">
        <v>13.430409178733701</v>
      </c>
      <c r="F146" s="190">
        <v>18.4056265206227</v>
      </c>
      <c r="G146" s="190">
        <v>10.989900079558801</v>
      </c>
      <c r="H146" s="190">
        <v>14.1678208790764</v>
      </c>
      <c r="I146" s="190">
        <v>3.3807668079974902</v>
      </c>
      <c r="J146" s="190">
        <v>4.58050559319455</v>
      </c>
      <c r="K146" s="190">
        <v>3.8338473511547599</v>
      </c>
      <c r="L146" s="190">
        <v>2.13864804002211</v>
      </c>
      <c r="M146" s="190">
        <v>1.39545725111874</v>
      </c>
      <c r="N146" s="190">
        <v>1.0111478618335501</v>
      </c>
      <c r="O146" s="190">
        <v>0.94796316023678895</v>
      </c>
      <c r="P146" s="190">
        <v>100</v>
      </c>
      <c r="Q146" s="197"/>
    </row>
    <row r="147" spans="1:17" s="171" customFormat="1" ht="15.75" hidden="1" x14ac:dyDescent="0.25">
      <c r="A147" s="189" t="s">
        <v>149</v>
      </c>
      <c r="B147" s="190">
        <v>2.73270208992292</v>
      </c>
      <c r="C147" s="190">
        <v>7.3441209625910702</v>
      </c>
      <c r="D147" s="190">
        <v>15.3969275868299</v>
      </c>
      <c r="E147" s="190">
        <v>13.5187197345419</v>
      </c>
      <c r="F147" s="190">
        <v>18.0092676236256</v>
      </c>
      <c r="G147" s="190">
        <v>11.4384664907464</v>
      </c>
      <c r="H147" s="190">
        <v>14.055132436428201</v>
      </c>
      <c r="I147" s="190">
        <v>3.7714291530633801</v>
      </c>
      <c r="J147" s="190">
        <v>4.4617933182520302</v>
      </c>
      <c r="K147" s="190">
        <v>4.4088645507034698</v>
      </c>
      <c r="L147" s="190">
        <v>1.51406811016309</v>
      </c>
      <c r="M147" s="190">
        <v>1.5713227865978301</v>
      </c>
      <c r="N147" s="190">
        <v>0.81632445334507298</v>
      </c>
      <c r="O147" s="190">
        <v>0.96086070318921302</v>
      </c>
      <c r="P147" s="190">
        <v>100</v>
      </c>
      <c r="Q147" s="197"/>
    </row>
    <row r="148" spans="1:17" s="171" customFormat="1" ht="15.75" hidden="1" x14ac:dyDescent="0.25">
      <c r="A148" s="189" t="s">
        <v>150</v>
      </c>
      <c r="B148" s="190">
        <v>2.9724655819774699</v>
      </c>
      <c r="C148" s="190">
        <v>9.5047537492040508</v>
      </c>
      <c r="D148" s="190">
        <v>17.146981973080401</v>
      </c>
      <c r="E148" s="190">
        <v>14.017521902378</v>
      </c>
      <c r="F148" s="190">
        <v>17.2811043043571</v>
      </c>
      <c r="G148" s="190">
        <v>10.353036324645601</v>
      </c>
      <c r="H148" s="190">
        <v>13.4069267871389</v>
      </c>
      <c r="I148" s="190">
        <v>4.0295252106068302</v>
      </c>
      <c r="J148" s="190">
        <v>4.0492867546421296</v>
      </c>
      <c r="K148" s="190">
        <v>3.0246141009595302</v>
      </c>
      <c r="L148" s="190">
        <v>1.1555013942867201</v>
      </c>
      <c r="M148" s="190">
        <v>1.7276712850127001</v>
      </c>
      <c r="N148" s="190">
        <v>0.67262440623879305</v>
      </c>
      <c r="O148" s="190">
        <v>0.657986225471898</v>
      </c>
      <c r="P148" s="190">
        <v>100</v>
      </c>
      <c r="Q148" s="197"/>
    </row>
    <row r="149" spans="1:17" s="171" customFormat="1" ht="15.75" hidden="1" x14ac:dyDescent="0.25">
      <c r="A149" s="189" t="s">
        <v>151</v>
      </c>
      <c r="B149" s="190">
        <v>3.24200189710074</v>
      </c>
      <c r="C149" s="190">
        <v>10.2523751744616</v>
      </c>
      <c r="D149" s="190">
        <v>16.652811030099699</v>
      </c>
      <c r="E149" s="190">
        <v>14.686902407841901</v>
      </c>
      <c r="F149" s="190">
        <v>18.242121279870101</v>
      </c>
      <c r="G149" s="190">
        <v>10.5098078371532</v>
      </c>
      <c r="H149" s="190">
        <v>11.859484309848201</v>
      </c>
      <c r="I149" s="190">
        <v>4.3379357199757802</v>
      </c>
      <c r="J149" s="190">
        <v>3.7566501629032198</v>
      </c>
      <c r="K149" s="190">
        <v>2.50530168025821</v>
      </c>
      <c r="L149" s="190">
        <v>1.1868817871817601</v>
      </c>
      <c r="M149" s="190">
        <v>1.35770767718031</v>
      </c>
      <c r="N149" s="190">
        <v>0.59474325107498704</v>
      </c>
      <c r="O149" s="190">
        <v>0.81527578505023801</v>
      </c>
      <c r="P149" s="190">
        <v>100</v>
      </c>
      <c r="Q149" s="197"/>
    </row>
    <row r="150" spans="1:17" s="171" customFormat="1" ht="15.75" hidden="1" x14ac:dyDescent="0.25">
      <c r="A150" s="189" t="s">
        <v>152</v>
      </c>
      <c r="B150" s="190">
        <v>4.2776005933258601</v>
      </c>
      <c r="C150" s="190">
        <v>11.435658806648201</v>
      </c>
      <c r="D150" s="190">
        <v>16.592016823808901</v>
      </c>
      <c r="E150" s="190">
        <v>15.9671269589532</v>
      </c>
      <c r="F150" s="190">
        <v>18.9099380144885</v>
      </c>
      <c r="G150" s="190">
        <v>10.2129892663015</v>
      </c>
      <c r="H150" s="190">
        <v>10.271469817645199</v>
      </c>
      <c r="I150" s="190">
        <v>3.3550795780880001</v>
      </c>
      <c r="J150" s="190">
        <v>2.8953682241470502</v>
      </c>
      <c r="K150" s="190">
        <v>2.5317043982409402</v>
      </c>
      <c r="L150" s="190">
        <v>0.97848419185493696</v>
      </c>
      <c r="M150" s="190">
        <v>1.2964479842606</v>
      </c>
      <c r="N150" s="190">
        <v>0.54452751781042597</v>
      </c>
      <c r="O150" s="190">
        <v>0.73158782442666803</v>
      </c>
      <c r="P150" s="190">
        <v>100</v>
      </c>
      <c r="Q150" s="197"/>
    </row>
    <row r="151" spans="1:17" s="171" customFormat="1" ht="15.75" hidden="1" x14ac:dyDescent="0.25">
      <c r="A151" s="189" t="s">
        <v>153</v>
      </c>
      <c r="B151" s="190">
        <v>5.1141145601267404</v>
      </c>
      <c r="C151" s="190">
        <v>11.2926382494183</v>
      </c>
      <c r="D151" s="190">
        <v>15.6177611710846</v>
      </c>
      <c r="E151" s="190">
        <v>18.003236220657101</v>
      </c>
      <c r="F151" s="190">
        <v>17.484450767495002</v>
      </c>
      <c r="G151" s="190">
        <v>9.9939809422561297</v>
      </c>
      <c r="H151" s="190">
        <v>9.7852681607479308</v>
      </c>
      <c r="I151" s="190">
        <v>3.5720892905068302</v>
      </c>
      <c r="J151" s="190">
        <v>2.4248204053874498</v>
      </c>
      <c r="K151" s="190">
        <v>2.6382233617609998</v>
      </c>
      <c r="L151" s="190">
        <v>1.1709803247164401</v>
      </c>
      <c r="M151" s="190">
        <v>1.49486295569609</v>
      </c>
      <c r="N151" s="190">
        <v>0.57532811681662199</v>
      </c>
      <c r="O151" s="190">
        <v>0.832245473329842</v>
      </c>
      <c r="P151" s="190">
        <v>100</v>
      </c>
      <c r="Q151" s="197"/>
    </row>
    <row r="152" spans="1:17" s="171" customFormat="1" ht="15.75" hidden="1" x14ac:dyDescent="0.25">
      <c r="A152" s="189" t="s">
        <v>154</v>
      </c>
      <c r="B152" s="190">
        <v>6.2530172523312304</v>
      </c>
      <c r="C152" s="190">
        <v>11.9555787861299</v>
      </c>
      <c r="D152" s="190">
        <v>16.563580993034499</v>
      </c>
      <c r="E152" s="190">
        <v>17.529101739026299</v>
      </c>
      <c r="F152" s="190">
        <v>18.0000653359903</v>
      </c>
      <c r="G152" s="190">
        <v>10.121996813055601</v>
      </c>
      <c r="H152" s="190">
        <v>8.3599214516205098</v>
      </c>
      <c r="I152" s="190">
        <v>3.15246153343569</v>
      </c>
      <c r="J152" s="190">
        <v>2.30527152548648</v>
      </c>
      <c r="K152" s="190">
        <v>2.2954711269369401</v>
      </c>
      <c r="L152" s="190">
        <v>0.96043905785501904</v>
      </c>
      <c r="M152" s="190">
        <v>1.43557689864573</v>
      </c>
      <c r="N152" s="190">
        <v>0.51960261198770197</v>
      </c>
      <c r="O152" s="190">
        <v>0.54791487446415399</v>
      </c>
      <c r="P152" s="190">
        <v>100</v>
      </c>
      <c r="Q152" s="197"/>
    </row>
    <row r="153" spans="1:17" s="171" customFormat="1" ht="15.75" hidden="1" x14ac:dyDescent="0.25">
      <c r="A153" s="189" t="s">
        <v>155</v>
      </c>
      <c r="B153" s="190">
        <v>8.8567383508840791</v>
      </c>
      <c r="C153" s="190">
        <v>9.8775408972066892</v>
      </c>
      <c r="D153" s="190">
        <v>17.714716793948401</v>
      </c>
      <c r="E153" s="190">
        <v>19.108580404476701</v>
      </c>
      <c r="F153" s="190">
        <v>16.310725763948501</v>
      </c>
      <c r="G153" s="190">
        <v>9.9494662436574508</v>
      </c>
      <c r="H153" s="190">
        <v>7.6534355720441898</v>
      </c>
      <c r="I153" s="190">
        <v>2.7933076358675999</v>
      </c>
      <c r="J153" s="190">
        <v>1.84711730238614</v>
      </c>
      <c r="K153" s="190">
        <v>2.5779449605754001</v>
      </c>
      <c r="L153" s="190">
        <v>0.94143664679074501</v>
      </c>
      <c r="M153" s="190">
        <v>1.17312720245538</v>
      </c>
      <c r="N153" s="199">
        <v>0.48838963696301402</v>
      </c>
      <c r="O153" s="190">
        <v>0.70747258879576702</v>
      </c>
      <c r="P153" s="190">
        <v>100</v>
      </c>
      <c r="Q153" s="197"/>
    </row>
    <row r="154" spans="1:17" s="171" customFormat="1" ht="15.75" hidden="1" x14ac:dyDescent="0.2">
      <c r="A154" s="200" t="s">
        <v>156</v>
      </c>
      <c r="B154" s="201">
        <v>9.4942593353369809</v>
      </c>
      <c r="C154" s="201">
        <v>10.7436557186822</v>
      </c>
      <c r="D154" s="201">
        <v>17.9423699251155</v>
      </c>
      <c r="E154" s="201">
        <v>19.848537265670601</v>
      </c>
      <c r="F154" s="201">
        <v>15.152940243752999</v>
      </c>
      <c r="G154" s="201">
        <v>9.4985837531622295</v>
      </c>
      <c r="H154" s="201">
        <v>7.2671841553330898</v>
      </c>
      <c r="I154" s="201">
        <v>2.84438582455837</v>
      </c>
      <c r="J154" s="201">
        <v>1.7128298269512101</v>
      </c>
      <c r="K154" s="201">
        <v>2.33194231226621</v>
      </c>
      <c r="L154" s="201">
        <v>0.77262931811138302</v>
      </c>
      <c r="M154" s="201">
        <v>1.27804565143751</v>
      </c>
      <c r="N154" s="199">
        <v>0.394062574325931</v>
      </c>
      <c r="O154" s="201">
        <v>0.718574095295754</v>
      </c>
      <c r="P154" s="201">
        <v>100</v>
      </c>
      <c r="Q154" s="197"/>
    </row>
    <row r="155" spans="1:17" s="171" customFormat="1" ht="15.75" hidden="1" x14ac:dyDescent="0.2">
      <c r="A155" s="202" t="s">
        <v>157</v>
      </c>
      <c r="B155" s="203">
        <v>10.2668858253128</v>
      </c>
      <c r="C155" s="203">
        <v>11.116283930793999</v>
      </c>
      <c r="D155" s="203">
        <v>17.590094155875001</v>
      </c>
      <c r="E155" s="203">
        <v>19.832828191656098</v>
      </c>
      <c r="F155" s="203">
        <v>14.405801370058199</v>
      </c>
      <c r="G155" s="203">
        <v>8.8984902756268305</v>
      </c>
      <c r="H155" s="203">
        <v>7.6015904837008703</v>
      </c>
      <c r="I155" s="203">
        <v>2.9593543054222802</v>
      </c>
      <c r="J155" s="203">
        <v>1.7610283987800599</v>
      </c>
      <c r="K155" s="203">
        <v>2.1410722938499398</v>
      </c>
      <c r="L155" s="203">
        <v>1.03395692202449</v>
      </c>
      <c r="M155" s="203">
        <v>1.04440812913892</v>
      </c>
      <c r="N155" s="204">
        <v>0.49381953615642599</v>
      </c>
      <c r="O155" s="203">
        <v>0.85438618160397495</v>
      </c>
      <c r="P155" s="203">
        <v>100</v>
      </c>
      <c r="Q155" s="205"/>
    </row>
    <row r="156" spans="1:17" s="171" customFormat="1" ht="15.75" hidden="1" x14ac:dyDescent="0.2">
      <c r="A156" s="200" t="s">
        <v>158</v>
      </c>
      <c r="B156" s="201">
        <v>14.3621497529252</v>
      </c>
      <c r="C156" s="201">
        <v>10.701975252124001</v>
      </c>
      <c r="D156" s="201">
        <v>19.079966069288702</v>
      </c>
      <c r="E156" s="201">
        <v>17.180620447292899</v>
      </c>
      <c r="F156" s="201">
        <v>13.8934144797964</v>
      </c>
      <c r="G156" s="201">
        <v>8.1277181596628498</v>
      </c>
      <c r="H156" s="201">
        <v>7.1791393448141196</v>
      </c>
      <c r="I156" s="201">
        <v>2.9675907848496701</v>
      </c>
      <c r="J156" s="201">
        <v>1.7448397043180901</v>
      </c>
      <c r="K156" s="201">
        <v>1.4829538569255001</v>
      </c>
      <c r="L156" s="201">
        <v>0.90061129138671603</v>
      </c>
      <c r="M156" s="201">
        <v>1.3259233327498701</v>
      </c>
      <c r="N156" s="206">
        <v>0.41588684377061802</v>
      </c>
      <c r="O156" s="201">
        <v>0.637210680095329</v>
      </c>
      <c r="P156" s="201">
        <v>100</v>
      </c>
      <c r="Q156" s="205"/>
    </row>
    <row r="157" spans="1:17" s="171" customFormat="1" ht="16.5" hidden="1" thickBot="1" x14ac:dyDescent="0.25">
      <c r="A157" s="207" t="s">
        <v>159</v>
      </c>
      <c r="B157" s="208">
        <v>14.2335232014994</v>
      </c>
      <c r="C157" s="208">
        <v>11.2731173033839</v>
      </c>
      <c r="D157" s="208">
        <v>18.8469169607427</v>
      </c>
      <c r="E157" s="208">
        <v>17.693980349377</v>
      </c>
      <c r="F157" s="208">
        <v>14.3878215922569</v>
      </c>
      <c r="G157" s="208">
        <v>8.2105779508880907</v>
      </c>
      <c r="H157" s="208">
        <v>6.64837538254287</v>
      </c>
      <c r="I157" s="208">
        <v>2.80317894952631</v>
      </c>
      <c r="J157" s="208">
        <v>1.50235016765994</v>
      </c>
      <c r="K157" s="208">
        <v>1.4796538444642899</v>
      </c>
      <c r="L157" s="208">
        <v>0.80700071749666902</v>
      </c>
      <c r="M157" s="208">
        <v>0.87252719898086195</v>
      </c>
      <c r="N157" s="209">
        <v>0.48247990277188002</v>
      </c>
      <c r="O157" s="208">
        <v>0.75849647840920698</v>
      </c>
      <c r="P157" s="208">
        <v>100</v>
      </c>
      <c r="Q157" s="205"/>
    </row>
    <row r="158" spans="1:17" s="171" customFormat="1" ht="15" hidden="1" x14ac:dyDescent="0.2">
      <c r="A158" s="210" t="s">
        <v>229</v>
      </c>
      <c r="B158" s="196"/>
      <c r="C158" s="196"/>
      <c r="D158" s="196"/>
      <c r="E158" s="196"/>
      <c r="F158" s="196"/>
      <c r="G158" s="196"/>
      <c r="H158" s="196"/>
      <c r="I158" s="196"/>
      <c r="J158" s="196"/>
      <c r="K158" s="196"/>
      <c r="L158" s="196"/>
      <c r="M158" s="196"/>
      <c r="N158" s="196"/>
      <c r="O158" s="196"/>
      <c r="P158" s="196"/>
      <c r="Q158" s="197"/>
    </row>
    <row r="159" spans="1:17" s="171" customFormat="1" hidden="1" x14ac:dyDescent="0.2">
      <c r="A159" s="211" t="s">
        <v>230</v>
      </c>
      <c r="B159" s="179"/>
      <c r="C159" s="179"/>
      <c r="D159" s="179"/>
      <c r="E159" s="179"/>
      <c r="F159" s="179"/>
      <c r="G159" s="179"/>
      <c r="H159" s="179"/>
      <c r="I159" s="179"/>
      <c r="J159" s="179"/>
      <c r="K159" s="179"/>
      <c r="L159" s="179"/>
      <c r="M159" s="179"/>
      <c r="N159" s="179"/>
      <c r="O159" s="179"/>
      <c r="P159" s="174" t="s">
        <v>231</v>
      </c>
      <c r="Q159" s="179"/>
    </row>
    <row r="160" spans="1:17" s="171" customFormat="1" hidden="1" x14ac:dyDescent="0.2">
      <c r="A160" s="212" t="s">
        <v>239</v>
      </c>
      <c r="B160" s="179"/>
      <c r="C160" s="179"/>
      <c r="D160" s="179"/>
      <c r="E160" s="179"/>
      <c r="F160" s="179"/>
      <c r="G160" s="179"/>
      <c r="H160" s="179"/>
      <c r="I160" s="179"/>
      <c r="J160" s="179"/>
      <c r="K160" s="179"/>
      <c r="L160" s="179"/>
      <c r="M160" s="179"/>
      <c r="N160" s="179"/>
      <c r="O160" s="179"/>
      <c r="P160" s="174" t="s">
        <v>232</v>
      </c>
      <c r="Q160" s="179"/>
    </row>
    <row r="161" spans="1:17" s="171" customFormat="1" ht="15" hidden="1" x14ac:dyDescent="0.2">
      <c r="A161" s="213" t="s">
        <v>144</v>
      </c>
      <c r="B161" s="214"/>
      <c r="C161" s="214"/>
      <c r="D161" s="214"/>
      <c r="E161" s="214"/>
      <c r="F161" s="174"/>
      <c r="G161" s="174"/>
      <c r="H161" s="174"/>
      <c r="I161" s="174"/>
      <c r="J161" s="174"/>
      <c r="K161" s="177"/>
      <c r="L161" s="174"/>
      <c r="M161" s="174"/>
      <c r="N161" s="174"/>
      <c r="O161" s="174"/>
      <c r="P161" s="174"/>
      <c r="Q161" s="177"/>
    </row>
    <row r="162" spans="1:17" s="171" customFormat="1" ht="15" hidden="1" x14ac:dyDescent="0.2">
      <c r="A162" s="173" t="s">
        <v>233</v>
      </c>
      <c r="B162" s="179"/>
      <c r="C162" s="179"/>
      <c r="D162" s="179"/>
      <c r="E162" s="179"/>
      <c r="F162" s="179"/>
      <c r="G162" s="179"/>
      <c r="H162" s="179"/>
      <c r="I162" s="179"/>
      <c r="J162" s="179"/>
      <c r="K162" s="179"/>
      <c r="L162" s="179"/>
      <c r="M162" s="179"/>
      <c r="N162" s="179"/>
      <c r="O162" s="179"/>
      <c r="P162" s="179"/>
      <c r="Q162" s="179"/>
    </row>
    <row r="163" spans="1:17" s="171" customFormat="1" ht="15" hidden="1" x14ac:dyDescent="0.2">
      <c r="A163" s="215" t="s">
        <v>234</v>
      </c>
      <c r="B163" s="179"/>
      <c r="C163" s="179"/>
      <c r="D163" s="179"/>
      <c r="E163" s="179"/>
      <c r="F163" s="179"/>
      <c r="G163" s="179"/>
      <c r="H163" s="179"/>
      <c r="I163" s="179"/>
      <c r="J163" s="179"/>
      <c r="K163" s="179"/>
      <c r="L163" s="179"/>
      <c r="M163" s="179"/>
      <c r="N163" s="179"/>
      <c r="O163" s="179"/>
      <c r="P163" s="179"/>
      <c r="Q163" s="179"/>
    </row>
    <row r="164" spans="1:17" s="171" customFormat="1" hidden="1" x14ac:dyDescent="0.2"/>
    <row r="165" spans="1:17" s="171" customFormat="1" hidden="1" x14ac:dyDescent="0.2"/>
    <row r="166" spans="1:17" s="171" customFormat="1" x14ac:dyDescent="0.2"/>
    <row r="167" spans="1:17" x14ac:dyDescent="0.2">
      <c r="A167" s="155"/>
      <c r="B167" s="155"/>
      <c r="C167" s="164"/>
      <c r="D167" s="165"/>
      <c r="E167" s="164"/>
      <c r="F167" s="164"/>
      <c r="G167" s="164"/>
      <c r="H167" s="164"/>
      <c r="I167" s="164"/>
      <c r="J167" s="155"/>
      <c r="K167" s="155"/>
      <c r="L167" s="155"/>
      <c r="M167" s="155"/>
      <c r="N167" s="155"/>
      <c r="O167" s="155"/>
      <c r="P167" s="155"/>
      <c r="Q167" s="155"/>
    </row>
    <row r="168" spans="1:17" x14ac:dyDescent="0.2">
      <c r="A168" s="155"/>
      <c r="B168" s="156"/>
      <c r="C168" s="163"/>
      <c r="D168" s="163"/>
      <c r="E168" s="163"/>
      <c r="F168" s="163"/>
      <c r="G168" s="163"/>
      <c r="H168" s="163"/>
      <c r="I168" s="163"/>
      <c r="J168" s="155"/>
      <c r="K168" s="155"/>
      <c r="L168" s="155"/>
      <c r="M168" s="155"/>
      <c r="N168" s="155"/>
      <c r="O168" s="155"/>
      <c r="P168" s="155"/>
      <c r="Q168" s="155"/>
    </row>
    <row r="169" spans="1:17" x14ac:dyDescent="0.2">
      <c r="B169" s="156"/>
      <c r="C169" s="163"/>
      <c r="D169" s="163"/>
      <c r="E169" s="163"/>
      <c r="F169" s="163"/>
      <c r="G169" s="163"/>
      <c r="H169" s="163"/>
      <c r="I169" s="163"/>
    </row>
    <row r="170" spans="1:17" x14ac:dyDescent="0.2">
      <c r="B170" s="156"/>
      <c r="C170" s="163"/>
      <c r="D170" s="163"/>
      <c r="E170" s="163"/>
      <c r="F170" s="163"/>
      <c r="G170" s="163"/>
      <c r="H170" s="163"/>
      <c r="I170" s="163"/>
    </row>
    <row r="171" spans="1:17" x14ac:dyDescent="0.2">
      <c r="B171" s="156"/>
      <c r="C171" s="163"/>
      <c r="D171" s="163"/>
      <c r="E171" s="163"/>
      <c r="F171" s="163"/>
      <c r="G171" s="163"/>
      <c r="H171" s="163"/>
      <c r="I171" s="163"/>
    </row>
    <row r="172" spans="1:17" x14ac:dyDescent="0.2">
      <c r="B172" s="156"/>
      <c r="C172" s="163"/>
      <c r="D172" s="163"/>
      <c r="E172" s="163"/>
      <c r="F172" s="163"/>
      <c r="G172" s="163"/>
      <c r="H172" s="163"/>
      <c r="I172" s="163"/>
    </row>
    <row r="173" spans="1:17" x14ac:dyDescent="0.2">
      <c r="B173" s="156"/>
      <c r="C173" s="163"/>
      <c r="D173" s="163"/>
      <c r="E173" s="163"/>
      <c r="F173" s="163"/>
      <c r="G173" s="163"/>
      <c r="H173" s="163"/>
      <c r="I173" s="163"/>
    </row>
    <row r="174" spans="1:17" x14ac:dyDescent="0.2">
      <c r="B174" s="156"/>
      <c r="C174" s="163"/>
      <c r="D174" s="163"/>
      <c r="E174" s="163"/>
      <c r="F174" s="163"/>
      <c r="G174" s="163"/>
      <c r="H174" s="163"/>
      <c r="I174" s="163"/>
    </row>
    <row r="175" spans="1:17" x14ac:dyDescent="0.2">
      <c r="B175" s="156"/>
      <c r="C175" s="163"/>
      <c r="D175" s="163"/>
      <c r="E175" s="163"/>
      <c r="F175" s="163"/>
      <c r="G175" s="163"/>
      <c r="H175" s="163"/>
      <c r="I175" s="163"/>
    </row>
    <row r="176" spans="1:17" x14ac:dyDescent="0.2">
      <c r="B176" s="156"/>
      <c r="C176" s="163"/>
      <c r="D176" s="163"/>
      <c r="E176" s="163"/>
      <c r="F176" s="163"/>
      <c r="G176" s="163"/>
      <c r="H176" s="163"/>
      <c r="I176" s="163"/>
    </row>
    <row r="177" spans="2:27" x14ac:dyDescent="0.2">
      <c r="B177" s="156"/>
      <c r="C177" s="163"/>
      <c r="D177" s="163"/>
      <c r="E177" s="163"/>
      <c r="F177" s="163"/>
      <c r="G177" s="163"/>
      <c r="H177" s="163"/>
      <c r="I177" s="163"/>
    </row>
    <row r="178" spans="2:27" x14ac:dyDescent="0.2">
      <c r="B178" s="156"/>
      <c r="C178" s="163"/>
      <c r="D178" s="163"/>
      <c r="E178" s="163"/>
      <c r="F178" s="163"/>
      <c r="G178" s="163"/>
      <c r="H178" s="163"/>
      <c r="I178" s="163"/>
    </row>
    <row r="179" spans="2:27" x14ac:dyDescent="0.2">
      <c r="B179" s="156"/>
      <c r="C179" s="163"/>
      <c r="D179" s="163"/>
      <c r="E179" s="163"/>
      <c r="F179" s="163"/>
      <c r="G179" s="163"/>
      <c r="H179" s="163"/>
      <c r="I179" s="163"/>
    </row>
    <row r="180" spans="2:27" x14ac:dyDescent="0.2">
      <c r="B180" s="155"/>
      <c r="C180" s="162"/>
      <c r="D180" s="155"/>
      <c r="E180" s="155"/>
      <c r="F180" s="155"/>
      <c r="G180" s="155"/>
      <c r="H180" s="155"/>
      <c r="I180" s="155"/>
    </row>
    <row r="181" spans="2:27" x14ac:dyDescent="0.2">
      <c r="B181" s="155"/>
      <c r="C181" s="162"/>
      <c r="D181" s="155"/>
      <c r="E181" s="155"/>
      <c r="F181" s="155"/>
      <c r="G181" s="155"/>
      <c r="H181" s="155"/>
      <c r="I181" s="155"/>
    </row>
    <row r="182" spans="2:27" x14ac:dyDescent="0.2">
      <c r="B182" s="155"/>
      <c r="C182" s="162"/>
      <c r="D182" s="155"/>
      <c r="E182" s="155"/>
      <c r="F182" s="155"/>
      <c r="G182" s="155"/>
      <c r="H182" s="155"/>
      <c r="I182" s="155"/>
    </row>
    <row r="183" spans="2:27" x14ac:dyDescent="0.2">
      <c r="O183" t="s">
        <v>261</v>
      </c>
    </row>
    <row r="184" spans="2:27" x14ac:dyDescent="0.2">
      <c r="O184" s="244"/>
      <c r="P184" s="245">
        <v>2001</v>
      </c>
      <c r="Q184" s="245">
        <v>2002</v>
      </c>
      <c r="R184" s="245">
        <v>2003</v>
      </c>
      <c r="S184" s="245">
        <v>2004</v>
      </c>
      <c r="T184" s="245">
        <v>2005</v>
      </c>
      <c r="U184" s="246">
        <v>2006</v>
      </c>
      <c r="V184" s="246">
        <v>2007</v>
      </c>
      <c r="W184" s="246">
        <v>2008</v>
      </c>
      <c r="X184" s="246">
        <v>2009</v>
      </c>
      <c r="Y184" s="246">
        <v>2010</v>
      </c>
      <c r="Z184" s="246">
        <v>2011</v>
      </c>
      <c r="AA184" s="246">
        <v>2012</v>
      </c>
    </row>
    <row r="185" spans="2:27" x14ac:dyDescent="0.2">
      <c r="O185" s="247" t="s">
        <v>257</v>
      </c>
      <c r="P185" s="248">
        <f>SUM(B24:B26)</f>
        <v>0.67726451211691308</v>
      </c>
      <c r="Q185" s="248">
        <f t="shared" ref="Q185:AA185" si="15">SUM(C24:C26)</f>
        <v>2.0225656653606152</v>
      </c>
      <c r="R185" s="248">
        <f t="shared" si="15"/>
        <v>3.419017744788722</v>
      </c>
      <c r="S185" s="248">
        <f t="shared" si="15"/>
        <v>3.8409811760709811</v>
      </c>
      <c r="T185" s="248">
        <f t="shared" si="15"/>
        <v>3.3976974607096628</v>
      </c>
      <c r="U185" s="248">
        <f t="shared" si="15"/>
        <v>4.5023865498325852</v>
      </c>
      <c r="V185" s="248">
        <f t="shared" si="15"/>
        <v>5.1139505490165096</v>
      </c>
      <c r="W185" s="248">
        <f t="shared" si="15"/>
        <v>9.9694210855514616</v>
      </c>
      <c r="X185" s="248">
        <f t="shared" si="15"/>
        <v>18.321590445298909</v>
      </c>
      <c r="Y185" s="248">
        <f t="shared" si="15"/>
        <v>23.197571750156559</v>
      </c>
      <c r="Z185" s="248">
        <f t="shared" si="15"/>
        <v>28.624138670990199</v>
      </c>
      <c r="AA185" s="248">
        <f t="shared" si="15"/>
        <v>33.913162580468423</v>
      </c>
    </row>
    <row r="186" spans="2:27" x14ac:dyDescent="0.2">
      <c r="O186" s="247" t="s">
        <v>258</v>
      </c>
      <c r="P186" s="248">
        <f>SUM(B27:B29)</f>
        <v>20.784344209728509</v>
      </c>
      <c r="Q186" s="248">
        <f t="shared" ref="Q186:AA186" si="16">SUM(C27:C29)</f>
        <v>26.08656218255696</v>
      </c>
      <c r="R186" s="248">
        <f t="shared" si="16"/>
        <v>32.358707347765034</v>
      </c>
      <c r="S186" s="248">
        <f t="shared" si="16"/>
        <v>34.390276368877409</v>
      </c>
      <c r="T186" s="248">
        <f t="shared" si="16"/>
        <v>33.644735611590463</v>
      </c>
      <c r="U186" s="248">
        <f t="shared" si="16"/>
        <v>33.937349250450339</v>
      </c>
      <c r="V186" s="248">
        <f t="shared" si="16"/>
        <v>37.090706216920765</v>
      </c>
      <c r="W186" s="248">
        <f t="shared" si="16"/>
        <v>41.703732017513374</v>
      </c>
      <c r="X186" s="248">
        <f t="shared" si="16"/>
        <v>43.817799067729261</v>
      </c>
      <c r="Y186" s="248">
        <f t="shared" si="16"/>
        <v>46.257482496177651</v>
      </c>
      <c r="Z186" s="248">
        <f t="shared" si="16"/>
        <v>47.846379437781643</v>
      </c>
      <c r="AA186" s="248">
        <f t="shared" si="16"/>
        <v>48.67004519928777</v>
      </c>
    </row>
    <row r="187" spans="2:27" x14ac:dyDescent="0.2">
      <c r="O187" s="247" t="s">
        <v>259</v>
      </c>
      <c r="P187" s="248">
        <f>SUM(B30:B32)</f>
        <v>31.911596089939177</v>
      </c>
      <c r="Q187" s="248">
        <f t="shared" ref="Q187:AA187" si="17">SUM(C30:C32)</f>
        <v>40.08171890872152</v>
      </c>
      <c r="R187" s="248">
        <f t="shared" si="17"/>
        <v>39.885196870497694</v>
      </c>
      <c r="S187" s="248">
        <f t="shared" si="17"/>
        <v>39.683100692643478</v>
      </c>
      <c r="T187" s="248">
        <f t="shared" si="17"/>
        <v>42.13577992488937</v>
      </c>
      <c r="U187" s="248">
        <f t="shared" si="17"/>
        <v>41.914226686613951</v>
      </c>
      <c r="V187" s="248">
        <f t="shared" si="17"/>
        <v>39.562267951654945</v>
      </c>
      <c r="W187" s="248">
        <f t="shared" si="17"/>
        <v>34.302244770310658</v>
      </c>
      <c r="X187" s="248">
        <f t="shared" si="17"/>
        <v>28.374111228062642</v>
      </c>
      <c r="Y187" s="248">
        <f t="shared" si="17"/>
        <v>22.035351797209543</v>
      </c>
      <c r="Z187" s="248">
        <f t="shared" si="17"/>
        <v>17.655158436851767</v>
      </c>
      <c r="AA187" s="248">
        <f t="shared" si="17"/>
        <v>12.820161621695657</v>
      </c>
    </row>
    <row r="188" spans="2:27" x14ac:dyDescent="0.2">
      <c r="O188" s="247" t="s">
        <v>260</v>
      </c>
      <c r="P188" s="248">
        <f>SUM(B33:B36)</f>
        <v>21.019492003031658</v>
      </c>
      <c r="Q188" s="248">
        <f t="shared" ref="Q188:AA188" si="18">SUM(C33:C36)</f>
        <v>24.108892033086633</v>
      </c>
      <c r="R188" s="248">
        <f t="shared" si="18"/>
        <v>22.348312147794214</v>
      </c>
      <c r="S188" s="248">
        <f t="shared" si="18"/>
        <v>20.456621423751841</v>
      </c>
      <c r="T188" s="248">
        <f t="shared" si="18"/>
        <v>19.79061560194323</v>
      </c>
      <c r="U188" s="248">
        <f t="shared" si="18"/>
        <v>18.942285185072105</v>
      </c>
      <c r="V188" s="248">
        <f t="shared" si="18"/>
        <v>17.513231692866736</v>
      </c>
      <c r="W188" s="248">
        <f t="shared" si="18"/>
        <v>13.429819074756178</v>
      </c>
      <c r="X188" s="248">
        <f t="shared" si="18"/>
        <v>9.0810474083302903</v>
      </c>
      <c r="Y188" s="248">
        <f t="shared" si="18"/>
        <v>8.1434382528336151</v>
      </c>
      <c r="Z188" s="248">
        <f t="shared" si="18"/>
        <v>5.5625759996185113</v>
      </c>
      <c r="AA188" s="248">
        <f t="shared" si="18"/>
        <v>4.2114778797425014</v>
      </c>
    </row>
    <row r="189" spans="2:27" x14ac:dyDescent="0.2">
      <c r="O189" s="247" t="s">
        <v>197</v>
      </c>
      <c r="P189" s="248">
        <f>B37</f>
        <v>25.607303185183746</v>
      </c>
      <c r="Q189" s="248">
        <f t="shared" ref="Q189:AA189" si="19">C37</f>
        <v>7.7002612102742711</v>
      </c>
      <c r="R189" s="248">
        <f t="shared" si="19"/>
        <v>1.9887658891543414</v>
      </c>
      <c r="S189" s="248">
        <f t="shared" si="19"/>
        <v>1.6290203386562991</v>
      </c>
      <c r="T189" s="248">
        <f t="shared" si="19"/>
        <v>1.031171400867267</v>
      </c>
      <c r="U189" s="248">
        <f t="shared" si="19"/>
        <v>0.70375232803102017</v>
      </c>
      <c r="V189" s="248">
        <f t="shared" si="19"/>
        <v>0.71984358954103789</v>
      </c>
      <c r="W189" s="248">
        <f t="shared" si="19"/>
        <v>0.59478305186832525</v>
      </c>
      <c r="X189" s="248">
        <f t="shared" si="19"/>
        <v>0.40545185057891009</v>
      </c>
      <c r="Y189" s="248">
        <f t="shared" si="19"/>
        <v>0.36615570362262834</v>
      </c>
      <c r="Z189" s="248">
        <f t="shared" si="19"/>
        <v>0.31174745475787419</v>
      </c>
      <c r="AA189" s="248">
        <f t="shared" si="19"/>
        <v>0.38515271880564306</v>
      </c>
    </row>
    <row r="190" spans="2:27" x14ac:dyDescent="0.2">
      <c r="O190" s="247"/>
      <c r="P190" s="244"/>
      <c r="Q190" s="244"/>
      <c r="R190" s="244"/>
      <c r="S190" s="244"/>
      <c r="T190" s="244"/>
      <c r="U190" s="244"/>
      <c r="V190" s="244"/>
      <c r="W190" s="244"/>
      <c r="X190" s="244"/>
      <c r="Y190" s="244"/>
      <c r="Z190" s="244"/>
      <c r="AA190" s="244"/>
    </row>
    <row r="191" spans="2:27" x14ac:dyDescent="0.2">
      <c r="O191" s="247"/>
      <c r="P191" s="244"/>
      <c r="Q191" s="244"/>
      <c r="R191" s="244"/>
      <c r="S191" s="244"/>
      <c r="T191" s="244"/>
      <c r="U191" s="244"/>
      <c r="V191" s="244"/>
      <c r="W191" s="244"/>
      <c r="X191" s="244"/>
      <c r="Y191" s="244"/>
      <c r="Z191" s="244"/>
      <c r="AA191" s="244"/>
    </row>
    <row r="192" spans="2:27" x14ac:dyDescent="0.2">
      <c r="O192" s="247"/>
      <c r="P192" s="244"/>
      <c r="Q192" s="244"/>
      <c r="R192" s="244"/>
      <c r="S192" s="244"/>
      <c r="T192" s="244"/>
      <c r="U192" s="244"/>
      <c r="V192" s="244"/>
      <c r="W192" s="244"/>
      <c r="X192" s="244"/>
      <c r="Y192" s="244"/>
      <c r="Z192" s="244"/>
      <c r="AA192" s="244"/>
    </row>
    <row r="193" spans="15:27" x14ac:dyDescent="0.2">
      <c r="O193" s="247"/>
      <c r="P193" s="244"/>
      <c r="Q193" s="244"/>
      <c r="R193" s="244"/>
      <c r="S193" s="244"/>
      <c r="T193" s="244"/>
      <c r="U193" s="244"/>
      <c r="V193" s="244"/>
      <c r="W193" s="244"/>
      <c r="X193" s="244"/>
      <c r="Y193" s="244"/>
      <c r="Z193" s="244"/>
      <c r="AA193" s="244"/>
    </row>
    <row r="194" spans="15:27" x14ac:dyDescent="0.2">
      <c r="O194" s="247"/>
      <c r="P194" s="244"/>
      <c r="Q194" s="244"/>
      <c r="R194" s="244"/>
      <c r="S194" s="244"/>
      <c r="T194" s="244"/>
      <c r="U194" s="244"/>
      <c r="V194" s="244"/>
      <c r="W194" s="244"/>
      <c r="X194" s="244"/>
      <c r="Y194" s="244"/>
      <c r="Z194" s="244"/>
      <c r="AA194" s="244"/>
    </row>
    <row r="195" spans="15:27" x14ac:dyDescent="0.2">
      <c r="O195" s="247"/>
      <c r="P195" s="244"/>
      <c r="Q195" s="244"/>
      <c r="R195" s="244"/>
      <c r="S195" s="244"/>
      <c r="T195" s="244"/>
      <c r="U195" s="244"/>
      <c r="V195" s="244"/>
      <c r="W195" s="244"/>
      <c r="X195" s="244"/>
      <c r="Y195" s="244"/>
      <c r="Z195" s="244"/>
      <c r="AA195" s="244"/>
    </row>
    <row r="196" spans="15:27" x14ac:dyDescent="0.2">
      <c r="O196" s="247"/>
      <c r="P196" s="244"/>
      <c r="Q196" s="244"/>
      <c r="R196" s="244"/>
      <c r="S196" s="244"/>
      <c r="T196" s="244"/>
      <c r="U196" s="244"/>
      <c r="V196" s="244"/>
      <c r="W196" s="244"/>
      <c r="X196" s="244"/>
      <c r="Y196" s="244"/>
      <c r="Z196" s="244"/>
      <c r="AA196" s="244"/>
    </row>
    <row r="197" spans="15:27" x14ac:dyDescent="0.2">
      <c r="O197" s="247"/>
      <c r="P197" s="244"/>
      <c r="Q197" s="244"/>
      <c r="R197" s="244"/>
      <c r="S197" s="244"/>
      <c r="T197" s="244"/>
      <c r="U197" s="244"/>
      <c r="V197" s="244"/>
      <c r="W197" s="244"/>
      <c r="X197" s="244"/>
      <c r="Y197" s="244"/>
      <c r="Z197" s="244"/>
      <c r="AA197" s="244"/>
    </row>
    <row r="198" spans="15:27" x14ac:dyDescent="0.2">
      <c r="P198" s="244"/>
      <c r="Q198" s="244"/>
      <c r="R198" s="244"/>
      <c r="S198" s="244"/>
      <c r="T198" s="244"/>
      <c r="U198" s="244"/>
      <c r="V198" s="244"/>
      <c r="W198" s="244"/>
      <c r="X198" s="244"/>
      <c r="Y198" s="244"/>
      <c r="Z198" s="244"/>
      <c r="AA198" s="244"/>
    </row>
    <row r="199" spans="15:27" x14ac:dyDescent="0.2">
      <c r="O199" s="5"/>
      <c r="P199" s="5"/>
      <c r="Q199" s="5"/>
      <c r="R199" s="5"/>
      <c r="S199" s="5"/>
      <c r="T199" s="5"/>
    </row>
    <row r="200" spans="15:27" x14ac:dyDescent="0.2">
      <c r="O200" s="5"/>
      <c r="P200" s="5"/>
      <c r="Q200" s="5"/>
      <c r="R200" s="5"/>
      <c r="S200" s="5"/>
      <c r="T200" s="5"/>
    </row>
  </sheetData>
  <hyperlinks>
    <hyperlink ref="A161" r:id="rId1"/>
    <hyperlink ref="A163" r:id="rId2"/>
  </hyperlinks>
  <pageMargins left="0.70866141732283472" right="0.70866141732283472" top="0.74803149606299213" bottom="0.74803149606299213" header="0.31496062992125984" footer="0.31496062992125984"/>
  <pageSetup paperSize="9" scale="66" orientation="portrait" r:id="rId3"/>
  <headerFooter>
    <oddHeader>&amp;R&amp;"Arial,Bold"&amp;14ENVIRONMENT AND EMISSIONS</oddHead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zoomScale="70" zoomScaleNormal="70" workbookViewId="0"/>
  </sheetViews>
  <sheetFormatPr defaultRowHeight="12.75" x14ac:dyDescent="0.2"/>
  <cols>
    <col min="1" max="1" width="9.85546875" customWidth="1"/>
    <col min="2" max="2" width="16.5703125" customWidth="1"/>
    <col min="3" max="12" width="12.42578125" customWidth="1"/>
  </cols>
  <sheetData>
    <row r="1" spans="1:12" ht="18.75" x14ac:dyDescent="0.2">
      <c r="A1" s="142" t="s">
        <v>162</v>
      </c>
      <c r="B1" s="110"/>
      <c r="C1" s="110"/>
      <c r="D1" s="110"/>
      <c r="E1" s="110"/>
      <c r="F1" s="109"/>
      <c r="G1" s="109"/>
      <c r="H1" s="109"/>
      <c r="I1" s="109"/>
      <c r="J1" s="109"/>
      <c r="K1" s="109"/>
      <c r="L1" s="109"/>
    </row>
    <row r="2" spans="1:12" ht="16.5" thickBot="1" x14ac:dyDescent="0.3">
      <c r="A2" s="111"/>
      <c r="B2" s="111"/>
      <c r="C2" s="111"/>
      <c r="D2" s="111"/>
      <c r="E2" s="111"/>
      <c r="F2" s="111"/>
      <c r="G2" s="111"/>
      <c r="H2" s="111"/>
      <c r="I2" s="111"/>
      <c r="J2" s="111"/>
      <c r="K2" s="111"/>
      <c r="L2" s="112" t="s">
        <v>122</v>
      </c>
    </row>
    <row r="3" spans="1:12" ht="63" x14ac:dyDescent="0.25">
      <c r="A3" s="113" t="s">
        <v>123</v>
      </c>
      <c r="B3" s="113" t="s">
        <v>124</v>
      </c>
      <c r="C3" s="114" t="s">
        <v>125</v>
      </c>
      <c r="D3" s="114" t="s">
        <v>126</v>
      </c>
      <c r="E3" s="115" t="s">
        <v>127</v>
      </c>
      <c r="F3" s="115" t="s">
        <v>128</v>
      </c>
      <c r="G3" s="116" t="s">
        <v>129</v>
      </c>
      <c r="H3" s="117" t="s">
        <v>130</v>
      </c>
      <c r="I3" s="117" t="s">
        <v>131</v>
      </c>
      <c r="J3" s="116" t="s">
        <v>132</v>
      </c>
      <c r="K3" s="116" t="s">
        <v>133</v>
      </c>
      <c r="L3" s="116" t="s">
        <v>107</v>
      </c>
    </row>
    <row r="4" spans="1:12" ht="15" x14ac:dyDescent="0.2">
      <c r="A4" s="118">
        <v>2010</v>
      </c>
      <c r="B4" s="118" t="s">
        <v>134</v>
      </c>
      <c r="C4" s="119">
        <v>0</v>
      </c>
      <c r="D4" s="119">
        <v>1</v>
      </c>
      <c r="E4" s="119">
        <v>0</v>
      </c>
      <c r="F4" s="119">
        <v>1</v>
      </c>
      <c r="G4" s="119">
        <v>4</v>
      </c>
      <c r="H4" s="119">
        <v>0</v>
      </c>
      <c r="I4" s="119">
        <v>3</v>
      </c>
      <c r="J4" s="119">
        <v>3</v>
      </c>
      <c r="K4" s="119">
        <v>0</v>
      </c>
      <c r="L4" s="119">
        <v>8</v>
      </c>
    </row>
    <row r="5" spans="1:12" ht="15" x14ac:dyDescent="0.2">
      <c r="A5" s="118">
        <v>2010</v>
      </c>
      <c r="B5" s="118" t="s">
        <v>135</v>
      </c>
      <c r="C5" s="119">
        <v>0</v>
      </c>
      <c r="D5" s="119">
        <v>3</v>
      </c>
      <c r="E5" s="119">
        <v>0</v>
      </c>
      <c r="F5" s="119">
        <v>3</v>
      </c>
      <c r="G5" s="119">
        <v>1</v>
      </c>
      <c r="H5" s="119">
        <v>0</v>
      </c>
      <c r="I5" s="119">
        <v>3</v>
      </c>
      <c r="J5" s="119">
        <v>3</v>
      </c>
      <c r="K5" s="119">
        <v>3</v>
      </c>
      <c r="L5" s="119">
        <v>10</v>
      </c>
    </row>
    <row r="6" spans="1:12" ht="15" x14ac:dyDescent="0.2">
      <c r="A6" s="118">
        <v>2010</v>
      </c>
      <c r="B6" s="118" t="s">
        <v>136</v>
      </c>
      <c r="C6" s="119">
        <v>0</v>
      </c>
      <c r="D6" s="119">
        <v>7</v>
      </c>
      <c r="E6" s="119">
        <v>0</v>
      </c>
      <c r="F6" s="119">
        <v>7</v>
      </c>
      <c r="G6" s="119">
        <v>6</v>
      </c>
      <c r="H6" s="119">
        <v>0</v>
      </c>
      <c r="I6" s="119">
        <v>6</v>
      </c>
      <c r="J6" s="119">
        <v>6</v>
      </c>
      <c r="K6" s="119">
        <v>2</v>
      </c>
      <c r="L6" s="119">
        <v>21</v>
      </c>
    </row>
    <row r="7" spans="1:12" ht="15" x14ac:dyDescent="0.2">
      <c r="A7" s="118">
        <v>2010</v>
      </c>
      <c r="B7" s="118" t="s">
        <v>137</v>
      </c>
      <c r="C7" s="119">
        <v>0</v>
      </c>
      <c r="D7" s="119">
        <v>0</v>
      </c>
      <c r="E7" s="119">
        <v>0</v>
      </c>
      <c r="F7" s="119">
        <v>0</v>
      </c>
      <c r="G7" s="119">
        <v>2</v>
      </c>
      <c r="H7" s="119">
        <v>0</v>
      </c>
      <c r="I7" s="119">
        <v>0</v>
      </c>
      <c r="J7" s="119">
        <v>0</v>
      </c>
      <c r="K7" s="119">
        <v>1</v>
      </c>
      <c r="L7" s="119">
        <v>3</v>
      </c>
    </row>
    <row r="8" spans="1:12" ht="8.25" customHeight="1" x14ac:dyDescent="0.2">
      <c r="A8" s="118"/>
      <c r="B8" s="118"/>
      <c r="C8" s="119"/>
      <c r="D8" s="119"/>
      <c r="E8" s="119"/>
      <c r="F8" s="119"/>
      <c r="G8" s="119"/>
      <c r="H8" s="119"/>
      <c r="I8" s="119"/>
      <c r="J8" s="119"/>
      <c r="K8" s="119"/>
      <c r="L8" s="119"/>
    </row>
    <row r="9" spans="1:12" ht="15" x14ac:dyDescent="0.2">
      <c r="A9" s="118">
        <v>2011</v>
      </c>
      <c r="B9" s="118" t="s">
        <v>134</v>
      </c>
      <c r="C9" s="119">
        <v>14</v>
      </c>
      <c r="D9" s="119">
        <v>27</v>
      </c>
      <c r="E9" s="119">
        <v>0</v>
      </c>
      <c r="F9" s="119">
        <v>41</v>
      </c>
      <c r="G9" s="119">
        <v>4</v>
      </c>
      <c r="H9" s="119">
        <v>0</v>
      </c>
      <c r="I9" s="119">
        <v>14</v>
      </c>
      <c r="J9" s="119">
        <v>14</v>
      </c>
      <c r="K9" s="119">
        <v>4</v>
      </c>
      <c r="L9" s="119">
        <v>63</v>
      </c>
    </row>
    <row r="10" spans="1:12" ht="15" x14ac:dyDescent="0.2">
      <c r="A10" s="118">
        <v>2011</v>
      </c>
      <c r="B10" s="118" t="s">
        <v>135</v>
      </c>
      <c r="C10" s="119">
        <v>37</v>
      </c>
      <c r="D10" s="119">
        <v>0</v>
      </c>
      <c r="E10" s="119">
        <v>0</v>
      </c>
      <c r="F10" s="119">
        <v>37</v>
      </c>
      <c r="G10" s="119">
        <v>1</v>
      </c>
      <c r="H10" s="119">
        <v>0</v>
      </c>
      <c r="I10" s="119">
        <v>4</v>
      </c>
      <c r="J10" s="119">
        <v>4</v>
      </c>
      <c r="K10" s="119">
        <v>3</v>
      </c>
      <c r="L10" s="119">
        <v>45</v>
      </c>
    </row>
    <row r="11" spans="1:12" ht="15" x14ac:dyDescent="0.2">
      <c r="A11" s="118">
        <v>2011</v>
      </c>
      <c r="B11" s="118" t="s">
        <v>136</v>
      </c>
      <c r="C11" s="119">
        <v>14</v>
      </c>
      <c r="D11" s="119">
        <v>2</v>
      </c>
      <c r="E11" s="119">
        <v>0</v>
      </c>
      <c r="F11" s="119">
        <v>16</v>
      </c>
      <c r="G11" s="119">
        <v>3</v>
      </c>
      <c r="H11" s="119">
        <v>0</v>
      </c>
      <c r="I11" s="119">
        <v>1</v>
      </c>
      <c r="J11" s="119">
        <v>1</v>
      </c>
      <c r="K11" s="119">
        <v>0</v>
      </c>
      <c r="L11" s="119">
        <v>20</v>
      </c>
    </row>
    <row r="12" spans="1:12" ht="15" x14ac:dyDescent="0.2">
      <c r="A12" s="118">
        <v>2011</v>
      </c>
      <c r="B12" s="118" t="s">
        <v>137</v>
      </c>
      <c r="C12" s="119">
        <v>5</v>
      </c>
      <c r="D12" s="119">
        <v>0</v>
      </c>
      <c r="E12" s="119">
        <v>0</v>
      </c>
      <c r="F12" s="119">
        <v>5</v>
      </c>
      <c r="G12" s="119">
        <v>3</v>
      </c>
      <c r="H12" s="119">
        <v>1</v>
      </c>
      <c r="I12" s="119">
        <v>10</v>
      </c>
      <c r="J12" s="119">
        <v>11</v>
      </c>
      <c r="K12" s="119">
        <v>4</v>
      </c>
      <c r="L12" s="119">
        <v>23</v>
      </c>
    </row>
    <row r="13" spans="1:12" ht="8.25" customHeight="1" x14ac:dyDescent="0.2">
      <c r="A13" s="118"/>
      <c r="B13" s="118"/>
      <c r="C13" s="119"/>
      <c r="D13" s="119"/>
      <c r="E13" s="119"/>
      <c r="F13" s="119"/>
      <c r="G13" s="119"/>
      <c r="H13" s="119"/>
      <c r="I13" s="119"/>
      <c r="J13" s="119"/>
      <c r="K13" s="119"/>
      <c r="L13" s="119"/>
    </row>
    <row r="14" spans="1:12" ht="15" x14ac:dyDescent="0.2">
      <c r="A14" s="118">
        <v>2012</v>
      </c>
      <c r="B14" s="118" t="s">
        <v>134</v>
      </c>
      <c r="C14" s="119">
        <v>25</v>
      </c>
      <c r="D14" s="119">
        <v>1</v>
      </c>
      <c r="E14" s="119">
        <v>0</v>
      </c>
      <c r="F14" s="119">
        <v>26</v>
      </c>
      <c r="G14" s="119">
        <v>1</v>
      </c>
      <c r="H14" s="119">
        <v>0</v>
      </c>
      <c r="I14" s="119">
        <v>9</v>
      </c>
      <c r="J14" s="119">
        <v>9</v>
      </c>
      <c r="K14" s="119">
        <v>2</v>
      </c>
      <c r="L14" s="119">
        <v>38</v>
      </c>
    </row>
    <row r="15" spans="1:12" ht="15" x14ac:dyDescent="0.2">
      <c r="A15" s="118">
        <v>2012</v>
      </c>
      <c r="B15" s="118" t="s">
        <v>135</v>
      </c>
      <c r="C15" s="119">
        <v>35</v>
      </c>
      <c r="D15" s="119">
        <v>0</v>
      </c>
      <c r="E15" s="119">
        <v>13</v>
      </c>
      <c r="F15" s="119">
        <v>48</v>
      </c>
      <c r="G15" s="119">
        <v>3</v>
      </c>
      <c r="H15" s="119">
        <v>5</v>
      </c>
      <c r="I15" s="119">
        <v>0</v>
      </c>
      <c r="J15" s="119">
        <v>5</v>
      </c>
      <c r="K15" s="119">
        <v>8</v>
      </c>
      <c r="L15" s="119">
        <v>64</v>
      </c>
    </row>
    <row r="16" spans="1:12" ht="15" x14ac:dyDescent="0.2">
      <c r="A16" s="118">
        <v>2012</v>
      </c>
      <c r="B16" s="118" t="s">
        <v>136</v>
      </c>
      <c r="C16" s="119">
        <v>34</v>
      </c>
      <c r="D16" s="119">
        <v>0</v>
      </c>
      <c r="E16" s="119">
        <v>1</v>
      </c>
      <c r="F16" s="119">
        <v>35</v>
      </c>
      <c r="G16" s="119">
        <v>0</v>
      </c>
      <c r="H16" s="119">
        <v>25</v>
      </c>
      <c r="I16" s="119">
        <v>5</v>
      </c>
      <c r="J16" s="119">
        <v>30</v>
      </c>
      <c r="K16" s="119">
        <v>1</v>
      </c>
      <c r="L16" s="119">
        <v>66</v>
      </c>
    </row>
    <row r="17" spans="1:13" ht="15" x14ac:dyDescent="0.2">
      <c r="A17" s="118">
        <v>2012</v>
      </c>
      <c r="B17" s="118" t="s">
        <v>137</v>
      </c>
      <c r="C17" s="119">
        <v>40</v>
      </c>
      <c r="D17" s="119">
        <v>3</v>
      </c>
      <c r="E17" s="119">
        <v>1</v>
      </c>
      <c r="F17" s="119">
        <v>44</v>
      </c>
      <c r="G17" s="119">
        <v>0</v>
      </c>
      <c r="H17" s="119">
        <v>11</v>
      </c>
      <c r="I17" s="119">
        <v>0</v>
      </c>
      <c r="J17" s="119">
        <v>11</v>
      </c>
      <c r="K17" s="119">
        <v>1</v>
      </c>
      <c r="L17" s="119">
        <v>56</v>
      </c>
    </row>
    <row r="18" spans="1:13" ht="8.25" customHeight="1" x14ac:dyDescent="0.2">
      <c r="A18" s="118"/>
      <c r="B18" s="118"/>
      <c r="C18" s="119"/>
      <c r="D18" s="119"/>
      <c r="E18" s="119"/>
      <c r="F18" s="119"/>
      <c r="G18" s="119"/>
      <c r="H18" s="119"/>
      <c r="I18" s="119"/>
      <c r="J18" s="119"/>
      <c r="K18" s="119"/>
      <c r="L18" s="119"/>
    </row>
    <row r="19" spans="1:13" ht="15" x14ac:dyDescent="0.2">
      <c r="A19" s="118">
        <v>2013</v>
      </c>
      <c r="B19" s="118" t="s">
        <v>134</v>
      </c>
      <c r="C19" s="119">
        <v>26</v>
      </c>
      <c r="D19" s="119">
        <v>0</v>
      </c>
      <c r="E19" s="119">
        <v>0</v>
      </c>
      <c r="F19" s="119">
        <v>26</v>
      </c>
      <c r="G19" s="119">
        <v>0</v>
      </c>
      <c r="H19" s="119">
        <v>4</v>
      </c>
      <c r="I19" s="119">
        <v>0</v>
      </c>
      <c r="J19" s="119">
        <v>4</v>
      </c>
      <c r="K19" s="119">
        <v>0</v>
      </c>
      <c r="L19" s="119">
        <v>30</v>
      </c>
    </row>
    <row r="20" spans="1:13" ht="15" x14ac:dyDescent="0.2">
      <c r="A20" s="118">
        <v>2013</v>
      </c>
      <c r="B20" s="118" t="s">
        <v>135</v>
      </c>
      <c r="C20" s="119">
        <v>66</v>
      </c>
      <c r="D20" s="119">
        <v>1</v>
      </c>
      <c r="E20" s="119">
        <v>0</v>
      </c>
      <c r="F20" s="119">
        <v>67</v>
      </c>
      <c r="G20" s="119">
        <v>1</v>
      </c>
      <c r="H20" s="119">
        <v>1</v>
      </c>
      <c r="I20" s="119">
        <v>1</v>
      </c>
      <c r="J20" s="119">
        <v>2</v>
      </c>
      <c r="K20" s="119">
        <v>2</v>
      </c>
      <c r="L20" s="119">
        <v>72</v>
      </c>
    </row>
    <row r="21" spans="1:13" ht="15" x14ac:dyDescent="0.2">
      <c r="A21" s="118">
        <v>2013</v>
      </c>
      <c r="B21" s="118" t="s">
        <v>136</v>
      </c>
      <c r="C21" s="226">
        <v>53</v>
      </c>
      <c r="D21" s="226">
        <v>3</v>
      </c>
      <c r="E21" s="226">
        <v>1</v>
      </c>
      <c r="F21" s="226">
        <v>57</v>
      </c>
      <c r="G21" s="226">
        <v>0</v>
      </c>
      <c r="H21" s="226">
        <v>3</v>
      </c>
      <c r="I21" s="226">
        <v>0</v>
      </c>
      <c r="J21" s="226">
        <v>3</v>
      </c>
      <c r="K21" s="226">
        <v>3</v>
      </c>
      <c r="L21" s="226">
        <v>63</v>
      </c>
    </row>
    <row r="22" spans="1:13" ht="8.25" customHeight="1" x14ac:dyDescent="0.2">
      <c r="A22" s="118"/>
      <c r="B22" s="118"/>
      <c r="C22" s="119"/>
      <c r="D22" s="119"/>
      <c r="E22" s="119"/>
      <c r="F22" s="119"/>
      <c r="G22" s="119"/>
      <c r="H22" s="119"/>
      <c r="I22" s="119"/>
      <c r="J22" s="119"/>
      <c r="K22" s="119"/>
      <c r="L22" s="119"/>
    </row>
    <row r="23" spans="1:13" ht="15" x14ac:dyDescent="0.2">
      <c r="A23" s="118">
        <v>2010</v>
      </c>
      <c r="B23" s="118" t="s">
        <v>138</v>
      </c>
      <c r="C23" s="119">
        <f>SUM(C4:C7)</f>
        <v>0</v>
      </c>
      <c r="D23" s="119">
        <f t="shared" ref="D23:L23" si="0">SUM(D4:D7)</f>
        <v>11</v>
      </c>
      <c r="E23" s="119">
        <f t="shared" si="0"/>
        <v>0</v>
      </c>
      <c r="F23" s="119">
        <f t="shared" si="0"/>
        <v>11</v>
      </c>
      <c r="G23" s="119">
        <f t="shared" si="0"/>
        <v>13</v>
      </c>
      <c r="H23" s="119">
        <f t="shared" si="0"/>
        <v>0</v>
      </c>
      <c r="I23" s="119">
        <f t="shared" si="0"/>
        <v>12</v>
      </c>
      <c r="J23" s="119">
        <f t="shared" si="0"/>
        <v>12</v>
      </c>
      <c r="K23" s="119">
        <f t="shared" si="0"/>
        <v>6</v>
      </c>
      <c r="L23" s="119">
        <f t="shared" si="0"/>
        <v>42</v>
      </c>
    </row>
    <row r="24" spans="1:13" ht="15" x14ac:dyDescent="0.2">
      <c r="A24" s="118">
        <v>2011</v>
      </c>
      <c r="B24" s="118" t="s">
        <v>138</v>
      </c>
      <c r="C24" s="119">
        <f>SUM(C9:C12)</f>
        <v>70</v>
      </c>
      <c r="D24" s="119">
        <f t="shared" ref="D24:L24" si="1">SUM(D9:D12)</f>
        <v>29</v>
      </c>
      <c r="E24" s="119">
        <f t="shared" si="1"/>
        <v>0</v>
      </c>
      <c r="F24" s="119">
        <f t="shared" si="1"/>
        <v>99</v>
      </c>
      <c r="G24" s="119">
        <f t="shared" si="1"/>
        <v>11</v>
      </c>
      <c r="H24" s="119">
        <f t="shared" si="1"/>
        <v>1</v>
      </c>
      <c r="I24" s="119">
        <f t="shared" si="1"/>
        <v>29</v>
      </c>
      <c r="J24" s="119">
        <f t="shared" si="1"/>
        <v>30</v>
      </c>
      <c r="K24" s="119">
        <f t="shared" si="1"/>
        <v>11</v>
      </c>
      <c r="L24" s="119">
        <f t="shared" si="1"/>
        <v>151</v>
      </c>
    </row>
    <row r="25" spans="1:13" ht="15.75" thickBot="1" x14ac:dyDescent="0.25">
      <c r="A25" s="120">
        <v>2012</v>
      </c>
      <c r="B25" s="120" t="s">
        <v>138</v>
      </c>
      <c r="C25" s="121">
        <f>SUM(C14:C17)</f>
        <v>134</v>
      </c>
      <c r="D25" s="121">
        <f t="shared" ref="D25:L25" si="2">SUM(D14:D17)</f>
        <v>4</v>
      </c>
      <c r="E25" s="121">
        <f t="shared" si="2"/>
        <v>15</v>
      </c>
      <c r="F25" s="121">
        <f t="shared" si="2"/>
        <v>153</v>
      </c>
      <c r="G25" s="121">
        <f t="shared" si="2"/>
        <v>4</v>
      </c>
      <c r="H25" s="121">
        <f t="shared" si="2"/>
        <v>41</v>
      </c>
      <c r="I25" s="121">
        <f t="shared" si="2"/>
        <v>14</v>
      </c>
      <c r="J25" s="121">
        <f t="shared" si="2"/>
        <v>55</v>
      </c>
      <c r="K25" s="121">
        <f t="shared" si="2"/>
        <v>12</v>
      </c>
      <c r="L25" s="121">
        <f t="shared" si="2"/>
        <v>224</v>
      </c>
      <c r="M25" s="224"/>
    </row>
    <row r="26" spans="1:13" ht="15" x14ac:dyDescent="0.2">
      <c r="A26" s="122" t="s">
        <v>139</v>
      </c>
      <c r="B26" s="122"/>
      <c r="C26" s="122"/>
      <c r="D26" s="122"/>
      <c r="E26" s="122"/>
      <c r="F26" s="123"/>
      <c r="G26" s="123"/>
      <c r="H26" s="123"/>
      <c r="I26" s="123"/>
      <c r="J26" s="123"/>
      <c r="K26" s="123"/>
      <c r="L26" s="123"/>
    </row>
    <row r="27" spans="1:13" ht="15" x14ac:dyDescent="0.2">
      <c r="A27" s="124" t="s">
        <v>140</v>
      </c>
      <c r="B27" s="124"/>
      <c r="C27" s="124"/>
      <c r="D27" s="124"/>
      <c r="E27" s="124"/>
      <c r="F27" s="125"/>
      <c r="G27" s="125"/>
      <c r="H27" s="125"/>
      <c r="I27" s="125"/>
      <c r="J27" s="125"/>
      <c r="K27" s="125"/>
      <c r="L27" s="125"/>
    </row>
    <row r="28" spans="1:13" ht="15" x14ac:dyDescent="0.2">
      <c r="A28" s="124" t="s">
        <v>141</v>
      </c>
      <c r="B28" s="123"/>
      <c r="C28" s="123"/>
      <c r="D28" s="123"/>
      <c r="E28" s="123"/>
      <c r="F28" s="123"/>
      <c r="G28" s="123"/>
      <c r="H28" s="123"/>
      <c r="I28" s="123"/>
      <c r="J28" s="123"/>
      <c r="K28" s="123"/>
      <c r="L28" s="123"/>
    </row>
    <row r="29" spans="1:13" ht="15" x14ac:dyDescent="0.2">
      <c r="A29" s="124" t="s">
        <v>142</v>
      </c>
      <c r="B29" s="123"/>
      <c r="C29" s="123"/>
      <c r="D29" s="123"/>
      <c r="E29" s="123"/>
      <c r="F29" s="123"/>
      <c r="G29" s="123"/>
      <c r="H29" s="123"/>
      <c r="I29" s="123"/>
      <c r="J29" s="123"/>
      <c r="K29" s="123"/>
      <c r="L29" s="123"/>
    </row>
    <row r="30" spans="1:13" ht="15" x14ac:dyDescent="0.2">
      <c r="A30" s="124" t="s">
        <v>143</v>
      </c>
      <c r="B30" s="123"/>
      <c r="C30" s="123"/>
      <c r="D30" s="123"/>
      <c r="E30" s="123"/>
      <c r="F30" s="123"/>
      <c r="G30" s="123"/>
      <c r="H30" s="123"/>
      <c r="I30" s="123"/>
      <c r="J30" s="123"/>
      <c r="K30" s="123"/>
      <c r="L30" s="123"/>
    </row>
    <row r="31" spans="1:13" ht="15" x14ac:dyDescent="0.2">
      <c r="A31" s="141" t="s">
        <v>160</v>
      </c>
      <c r="B31" s="126"/>
      <c r="C31" s="126"/>
      <c r="D31" s="126"/>
      <c r="E31" s="126"/>
      <c r="F31" s="126"/>
      <c r="G31" s="126"/>
      <c r="H31" s="126"/>
      <c r="I31" s="126"/>
      <c r="J31" s="127"/>
      <c r="K31" s="127"/>
      <c r="L31" s="126"/>
    </row>
    <row r="32" spans="1:13" x14ac:dyDescent="0.2">
      <c r="A32" s="132" t="s">
        <v>144</v>
      </c>
      <c r="B32" s="129"/>
      <c r="C32" s="129"/>
      <c r="D32" s="129"/>
      <c r="E32" s="129"/>
      <c r="F32" s="129"/>
      <c r="G32" s="129"/>
      <c r="H32" s="129"/>
      <c r="I32" s="129"/>
      <c r="J32" s="129"/>
      <c r="K32" s="130"/>
      <c r="L32" s="130"/>
    </row>
    <row r="33" spans="1:12" x14ac:dyDescent="0.2">
      <c r="A33" s="132"/>
      <c r="B33" s="129"/>
      <c r="C33" s="129"/>
      <c r="D33" s="129"/>
      <c r="E33" s="129"/>
      <c r="F33" s="129"/>
      <c r="G33" s="129"/>
      <c r="H33" s="129"/>
      <c r="I33" s="129"/>
      <c r="J33" s="129"/>
      <c r="K33" s="130"/>
      <c r="L33" s="130"/>
    </row>
    <row r="35" spans="1:12" ht="18.75" x14ac:dyDescent="0.2">
      <c r="A35" s="142" t="s">
        <v>271</v>
      </c>
      <c r="B35" s="110"/>
      <c r="C35" s="110"/>
      <c r="D35" s="110"/>
      <c r="E35" s="109"/>
      <c r="F35" s="109"/>
      <c r="G35" s="109"/>
      <c r="H35" s="109"/>
      <c r="I35" s="109"/>
      <c r="J35" s="109"/>
      <c r="K35" s="109"/>
    </row>
    <row r="36" spans="1:12" ht="16.5" thickBot="1" x14ac:dyDescent="0.3">
      <c r="A36" s="111"/>
      <c r="B36" s="111"/>
      <c r="C36" s="111"/>
      <c r="D36" s="111"/>
      <c r="E36" s="111"/>
      <c r="F36" s="111"/>
      <c r="G36" s="111"/>
      <c r="H36" s="111"/>
      <c r="I36" s="111"/>
      <c r="J36" s="111"/>
      <c r="K36" s="112" t="s">
        <v>122</v>
      </c>
    </row>
    <row r="37" spans="1:12" ht="63" x14ac:dyDescent="0.25">
      <c r="A37" s="113" t="s">
        <v>145</v>
      </c>
      <c r="B37" s="114" t="s">
        <v>125</v>
      </c>
      <c r="C37" s="114" t="s">
        <v>126</v>
      </c>
      <c r="D37" s="115" t="s">
        <v>127</v>
      </c>
      <c r="E37" s="115" t="s">
        <v>128</v>
      </c>
      <c r="F37" s="116" t="s">
        <v>129</v>
      </c>
      <c r="G37" s="117" t="s">
        <v>130</v>
      </c>
      <c r="H37" s="117" t="s">
        <v>131</v>
      </c>
      <c r="I37" s="116" t="s">
        <v>132</v>
      </c>
      <c r="J37" s="116" t="s">
        <v>133</v>
      </c>
      <c r="K37" s="116" t="s">
        <v>107</v>
      </c>
    </row>
    <row r="38" spans="1:12" ht="15" x14ac:dyDescent="0.2">
      <c r="A38" s="118" t="s">
        <v>146</v>
      </c>
      <c r="B38" s="133">
        <v>0</v>
      </c>
      <c r="C38" s="133">
        <v>23</v>
      </c>
      <c r="D38" s="133">
        <v>0</v>
      </c>
      <c r="E38" s="134">
        <v>23</v>
      </c>
      <c r="F38" s="134">
        <v>70</v>
      </c>
      <c r="G38" s="134">
        <v>0</v>
      </c>
      <c r="H38" s="134">
        <v>72</v>
      </c>
      <c r="I38" s="134">
        <v>72</v>
      </c>
      <c r="J38" s="134">
        <v>186</v>
      </c>
      <c r="K38" s="134">
        <v>351</v>
      </c>
    </row>
    <row r="39" spans="1:12" ht="15" x14ac:dyDescent="0.2">
      <c r="A39" s="118" t="s">
        <v>147</v>
      </c>
      <c r="B39" s="133">
        <v>0</v>
      </c>
      <c r="C39" s="133">
        <v>24</v>
      </c>
      <c r="D39" s="133">
        <v>0</v>
      </c>
      <c r="E39" s="134">
        <v>24</v>
      </c>
      <c r="F39" s="134">
        <v>65</v>
      </c>
      <c r="G39" s="134">
        <v>0</v>
      </c>
      <c r="H39" s="134">
        <v>72</v>
      </c>
      <c r="I39" s="134">
        <v>72</v>
      </c>
      <c r="J39" s="134">
        <v>194</v>
      </c>
      <c r="K39" s="134">
        <v>355</v>
      </c>
    </row>
    <row r="40" spans="1:12" ht="15" x14ac:dyDescent="0.2">
      <c r="A40" s="118" t="s">
        <v>148</v>
      </c>
      <c r="B40" s="133">
        <v>0</v>
      </c>
      <c r="C40" s="133">
        <v>32</v>
      </c>
      <c r="D40" s="133">
        <v>0</v>
      </c>
      <c r="E40" s="134">
        <v>32</v>
      </c>
      <c r="F40" s="134">
        <v>74</v>
      </c>
      <c r="G40" s="134">
        <v>0</v>
      </c>
      <c r="H40" s="134">
        <v>76</v>
      </c>
      <c r="I40" s="134">
        <v>76</v>
      </c>
      <c r="J40" s="134">
        <v>196</v>
      </c>
      <c r="K40" s="134">
        <v>378</v>
      </c>
    </row>
    <row r="41" spans="1:12" ht="15" x14ac:dyDescent="0.2">
      <c r="A41" s="118" t="s">
        <v>149</v>
      </c>
      <c r="B41" s="133">
        <v>0</v>
      </c>
      <c r="C41" s="133">
        <v>32</v>
      </c>
      <c r="D41" s="133">
        <v>0</v>
      </c>
      <c r="E41" s="134">
        <v>32</v>
      </c>
      <c r="F41" s="134">
        <v>73</v>
      </c>
      <c r="G41" s="134">
        <v>0</v>
      </c>
      <c r="H41" s="134">
        <v>84</v>
      </c>
      <c r="I41" s="134">
        <v>84</v>
      </c>
      <c r="J41" s="134">
        <v>201</v>
      </c>
      <c r="K41" s="134">
        <v>390</v>
      </c>
    </row>
    <row r="42" spans="1:12" ht="8.25" customHeight="1" x14ac:dyDescent="0.2">
      <c r="A42" s="118"/>
      <c r="B42" s="133"/>
      <c r="C42" s="133"/>
      <c r="D42" s="133"/>
      <c r="E42" s="134"/>
      <c r="F42" s="134"/>
      <c r="G42" s="134"/>
      <c r="H42" s="134"/>
      <c r="I42" s="134"/>
      <c r="J42" s="134"/>
      <c r="K42" s="134"/>
    </row>
    <row r="43" spans="1:12" ht="15" x14ac:dyDescent="0.2">
      <c r="A43" s="118" t="s">
        <v>150</v>
      </c>
      <c r="B43" s="133">
        <v>14</v>
      </c>
      <c r="C43" s="133">
        <v>60</v>
      </c>
      <c r="D43" s="133">
        <v>0</v>
      </c>
      <c r="E43" s="134">
        <v>74</v>
      </c>
      <c r="F43" s="134">
        <v>73</v>
      </c>
      <c r="G43" s="134">
        <v>0</v>
      </c>
      <c r="H43" s="134">
        <v>93</v>
      </c>
      <c r="I43" s="134">
        <v>93</v>
      </c>
      <c r="J43" s="134">
        <v>203</v>
      </c>
      <c r="K43" s="134">
        <v>443</v>
      </c>
    </row>
    <row r="44" spans="1:12" ht="15" x14ac:dyDescent="0.2">
      <c r="A44" s="118" t="s">
        <v>151</v>
      </c>
      <c r="B44" s="133">
        <v>51</v>
      </c>
      <c r="C44" s="133">
        <v>61</v>
      </c>
      <c r="D44" s="133">
        <v>0</v>
      </c>
      <c r="E44" s="134">
        <v>112</v>
      </c>
      <c r="F44" s="134">
        <v>72</v>
      </c>
      <c r="G44" s="134">
        <v>0</v>
      </c>
      <c r="H44" s="134">
        <v>96</v>
      </c>
      <c r="I44" s="134">
        <v>96</v>
      </c>
      <c r="J44" s="134">
        <v>198</v>
      </c>
      <c r="K44" s="134">
        <v>478</v>
      </c>
    </row>
    <row r="45" spans="1:12" ht="15" x14ac:dyDescent="0.2">
      <c r="A45" s="118" t="s">
        <v>152</v>
      </c>
      <c r="B45" s="133">
        <v>64</v>
      </c>
      <c r="C45" s="133">
        <v>63</v>
      </c>
      <c r="D45" s="133">
        <v>0</v>
      </c>
      <c r="E45" s="134">
        <v>127</v>
      </c>
      <c r="F45" s="134">
        <v>68</v>
      </c>
      <c r="G45" s="134">
        <v>0</v>
      </c>
      <c r="H45" s="134">
        <v>98</v>
      </c>
      <c r="I45" s="134">
        <v>98</v>
      </c>
      <c r="J45" s="134">
        <v>200</v>
      </c>
      <c r="K45" s="134">
        <v>494</v>
      </c>
    </row>
    <row r="46" spans="1:12" ht="15" x14ac:dyDescent="0.2">
      <c r="A46" s="118" t="s">
        <v>153</v>
      </c>
      <c r="B46" s="133">
        <v>70</v>
      </c>
      <c r="C46" s="133">
        <v>62</v>
      </c>
      <c r="D46" s="133">
        <v>0</v>
      </c>
      <c r="E46" s="134">
        <v>132</v>
      </c>
      <c r="F46" s="134">
        <v>63</v>
      </c>
      <c r="G46" s="134">
        <v>1</v>
      </c>
      <c r="H46" s="134">
        <v>110</v>
      </c>
      <c r="I46" s="134">
        <v>111</v>
      </c>
      <c r="J46" s="134">
        <v>204</v>
      </c>
      <c r="K46" s="134">
        <v>511</v>
      </c>
    </row>
    <row r="47" spans="1:12" ht="8.25" customHeight="1" x14ac:dyDescent="0.2">
      <c r="A47" s="118"/>
      <c r="B47" s="133"/>
      <c r="C47" s="133"/>
      <c r="D47" s="133"/>
      <c r="E47" s="134"/>
      <c r="F47" s="134"/>
      <c r="G47" s="134"/>
      <c r="H47" s="134"/>
      <c r="I47" s="134"/>
      <c r="J47" s="134"/>
      <c r="K47" s="134"/>
    </row>
    <row r="48" spans="1:12" ht="15" x14ac:dyDescent="0.2">
      <c r="A48" s="118" t="s">
        <v>154</v>
      </c>
      <c r="B48" s="133">
        <v>97</v>
      </c>
      <c r="C48" s="133">
        <v>61</v>
      </c>
      <c r="D48" s="133">
        <v>1</v>
      </c>
      <c r="E48" s="134">
        <v>159</v>
      </c>
      <c r="F48" s="134">
        <v>67</v>
      </c>
      <c r="G48" s="134">
        <v>1</v>
      </c>
      <c r="H48" s="134">
        <v>117</v>
      </c>
      <c r="I48" s="134">
        <v>118</v>
      </c>
      <c r="J48" s="134">
        <v>205</v>
      </c>
      <c r="K48" s="134">
        <v>552</v>
      </c>
    </row>
    <row r="49" spans="1:11" ht="15" x14ac:dyDescent="0.2">
      <c r="A49" s="118" t="s">
        <v>155</v>
      </c>
      <c r="B49" s="133">
        <v>131</v>
      </c>
      <c r="C49" s="133">
        <v>63</v>
      </c>
      <c r="D49" s="133">
        <v>14</v>
      </c>
      <c r="E49" s="134">
        <v>208</v>
      </c>
      <c r="F49" s="134">
        <v>67</v>
      </c>
      <c r="G49" s="134">
        <v>6</v>
      </c>
      <c r="H49" s="134">
        <v>119</v>
      </c>
      <c r="I49" s="134">
        <v>125</v>
      </c>
      <c r="J49" s="134">
        <v>214</v>
      </c>
      <c r="K49" s="134">
        <v>617</v>
      </c>
    </row>
    <row r="50" spans="1:11" ht="15" x14ac:dyDescent="0.2">
      <c r="A50" s="118" t="s">
        <v>156</v>
      </c>
      <c r="B50" s="133">
        <v>167</v>
      </c>
      <c r="C50" s="133">
        <v>63</v>
      </c>
      <c r="D50" s="133">
        <v>15</v>
      </c>
      <c r="E50" s="134">
        <v>245</v>
      </c>
      <c r="F50" s="134">
        <v>60</v>
      </c>
      <c r="G50" s="134">
        <v>31</v>
      </c>
      <c r="H50" s="134">
        <v>122</v>
      </c>
      <c r="I50" s="134">
        <v>153</v>
      </c>
      <c r="J50" s="134">
        <v>212</v>
      </c>
      <c r="K50" s="134">
        <v>674</v>
      </c>
    </row>
    <row r="51" spans="1:11" ht="15" x14ac:dyDescent="0.2">
      <c r="A51" s="135" t="s">
        <v>157</v>
      </c>
      <c r="B51" s="136">
        <v>207</v>
      </c>
      <c r="C51" s="136">
        <v>64</v>
      </c>
      <c r="D51" s="136">
        <v>16</v>
      </c>
      <c r="E51" s="137">
        <v>287</v>
      </c>
      <c r="F51" s="137">
        <v>52</v>
      </c>
      <c r="G51" s="137">
        <v>42</v>
      </c>
      <c r="H51" s="137">
        <v>121</v>
      </c>
      <c r="I51" s="137">
        <v>163</v>
      </c>
      <c r="J51" s="137">
        <v>211</v>
      </c>
      <c r="K51" s="137">
        <v>717</v>
      </c>
    </row>
    <row r="52" spans="1:11" ht="8.25" customHeight="1" x14ac:dyDescent="0.2">
      <c r="A52" s="135"/>
      <c r="B52" s="136"/>
      <c r="C52" s="136"/>
      <c r="D52" s="136"/>
      <c r="E52" s="137"/>
      <c r="F52" s="137"/>
      <c r="G52" s="137"/>
      <c r="H52" s="137"/>
      <c r="I52" s="137"/>
      <c r="J52" s="137"/>
      <c r="K52" s="137"/>
    </row>
    <row r="53" spans="1:11" ht="15" x14ac:dyDescent="0.2">
      <c r="A53" s="118" t="s">
        <v>158</v>
      </c>
      <c r="B53" s="133">
        <v>242</v>
      </c>
      <c r="C53" s="133">
        <v>63</v>
      </c>
      <c r="D53" s="133">
        <v>16</v>
      </c>
      <c r="E53" s="138">
        <v>321</v>
      </c>
      <c r="F53" s="138">
        <v>47</v>
      </c>
      <c r="G53" s="138">
        <v>48</v>
      </c>
      <c r="H53" s="138">
        <v>121</v>
      </c>
      <c r="I53" s="138">
        <v>169</v>
      </c>
      <c r="J53" s="138">
        <v>209</v>
      </c>
      <c r="K53" s="138">
        <v>750</v>
      </c>
    </row>
    <row r="54" spans="1:11" ht="15" x14ac:dyDescent="0.2">
      <c r="A54" s="135" t="s">
        <v>159</v>
      </c>
      <c r="B54" s="136">
        <v>314</v>
      </c>
      <c r="C54" s="136">
        <v>62</v>
      </c>
      <c r="D54" s="136">
        <v>16</v>
      </c>
      <c r="E54" s="137">
        <v>392</v>
      </c>
      <c r="F54" s="137">
        <v>48</v>
      </c>
      <c r="G54" s="137">
        <v>48</v>
      </c>
      <c r="H54" s="137">
        <v>125</v>
      </c>
      <c r="I54" s="137">
        <v>173</v>
      </c>
      <c r="J54" s="137">
        <v>205</v>
      </c>
      <c r="K54" s="137">
        <v>822</v>
      </c>
    </row>
    <row r="55" spans="1:11" ht="15.75" thickBot="1" x14ac:dyDescent="0.25">
      <c r="A55" s="120" t="s">
        <v>181</v>
      </c>
      <c r="B55" s="230">
        <v>364</v>
      </c>
      <c r="C55" s="230">
        <v>66</v>
      </c>
      <c r="D55" s="230">
        <v>15</v>
      </c>
      <c r="E55" s="231">
        <v>445</v>
      </c>
      <c r="F55" s="231">
        <v>47</v>
      </c>
      <c r="G55" s="231">
        <v>55</v>
      </c>
      <c r="H55" s="231">
        <v>120</v>
      </c>
      <c r="I55" s="231">
        <v>175</v>
      </c>
      <c r="J55" s="231">
        <v>207</v>
      </c>
      <c r="K55" s="231">
        <v>878</v>
      </c>
    </row>
    <row r="56" spans="1:11" ht="15" x14ac:dyDescent="0.2">
      <c r="A56" s="122" t="s">
        <v>139</v>
      </c>
      <c r="B56" s="122"/>
      <c r="C56" s="122"/>
      <c r="D56" s="122"/>
      <c r="E56" s="123"/>
      <c r="F56" s="123"/>
      <c r="G56" s="123"/>
      <c r="H56" s="123"/>
      <c r="I56" s="123"/>
      <c r="J56" s="123"/>
      <c r="K56" s="123"/>
    </row>
    <row r="57" spans="1:11" ht="15" x14ac:dyDescent="0.2">
      <c r="A57" s="124" t="s">
        <v>140</v>
      </c>
      <c r="B57" s="124"/>
      <c r="C57" s="124"/>
      <c r="D57" s="124"/>
      <c r="E57" s="125"/>
      <c r="F57" s="125"/>
      <c r="G57" s="125"/>
      <c r="H57" s="125"/>
      <c r="I57" s="125"/>
      <c r="J57" s="125"/>
      <c r="K57" s="125"/>
    </row>
    <row r="58" spans="1:11" ht="15" x14ac:dyDescent="0.2">
      <c r="A58" s="124" t="s">
        <v>141</v>
      </c>
      <c r="B58" s="123"/>
      <c r="C58" s="123"/>
      <c r="D58" s="123"/>
      <c r="E58" s="123"/>
      <c r="F58" s="123"/>
      <c r="G58" s="123"/>
      <c r="H58" s="123"/>
      <c r="I58" s="123"/>
      <c r="J58" s="123"/>
      <c r="K58" s="123"/>
    </row>
    <row r="59" spans="1:11" ht="15" x14ac:dyDescent="0.2">
      <c r="A59" s="124" t="s">
        <v>142</v>
      </c>
      <c r="B59" s="123"/>
      <c r="C59" s="123"/>
      <c r="D59" s="123"/>
      <c r="E59" s="123"/>
      <c r="F59" s="123"/>
      <c r="G59" s="123"/>
      <c r="H59" s="123"/>
      <c r="I59" s="123"/>
      <c r="J59" s="123"/>
      <c r="K59" s="123"/>
    </row>
    <row r="60" spans="1:11" ht="15" x14ac:dyDescent="0.2">
      <c r="A60" s="124" t="s">
        <v>143</v>
      </c>
      <c r="B60" s="123"/>
      <c r="C60" s="123"/>
      <c r="D60" s="123"/>
      <c r="E60" s="123"/>
      <c r="F60" s="123"/>
      <c r="G60" s="123"/>
      <c r="H60" s="123"/>
      <c r="I60" s="123"/>
      <c r="J60" s="123"/>
      <c r="K60" s="123"/>
    </row>
    <row r="61" spans="1:11" ht="15" x14ac:dyDescent="0.2">
      <c r="A61" s="141" t="s">
        <v>161</v>
      </c>
      <c r="B61" s="123"/>
      <c r="C61" s="123"/>
      <c r="D61" s="123"/>
      <c r="E61" s="123"/>
      <c r="F61" s="123"/>
      <c r="G61" s="123"/>
      <c r="H61" s="123"/>
      <c r="I61" s="123"/>
      <c r="J61" s="123"/>
      <c r="K61" s="123"/>
    </row>
    <row r="62" spans="1:11" x14ac:dyDescent="0.2">
      <c r="A62" s="132" t="s">
        <v>144</v>
      </c>
      <c r="B62" s="126"/>
      <c r="C62" s="126"/>
      <c r="D62" s="126"/>
      <c r="E62" s="126"/>
      <c r="F62" s="126"/>
      <c r="G62" s="126"/>
      <c r="H62" s="126"/>
      <c r="I62" s="127"/>
      <c r="J62" s="127"/>
      <c r="K62" s="126"/>
    </row>
    <row r="63" spans="1:11" x14ac:dyDescent="0.2">
      <c r="A63" s="128"/>
      <c r="B63" s="128"/>
      <c r="C63" s="128"/>
      <c r="D63" s="128"/>
      <c r="E63" s="129"/>
      <c r="F63" s="126"/>
      <c r="G63" s="126"/>
      <c r="H63" s="126"/>
      <c r="I63" s="127"/>
      <c r="J63" s="127"/>
      <c r="K63" s="130"/>
    </row>
    <row r="64" spans="1:11" x14ac:dyDescent="0.2">
      <c r="A64" s="131"/>
      <c r="B64" s="131"/>
      <c r="C64" s="131"/>
      <c r="D64" s="131"/>
      <c r="E64" s="126"/>
      <c r="F64" s="126"/>
      <c r="G64" s="126"/>
      <c r="H64" s="126"/>
      <c r="I64" s="127"/>
      <c r="J64" s="127"/>
      <c r="K64" s="130"/>
    </row>
    <row r="65" spans="1:11" ht="15.75" x14ac:dyDescent="0.25">
      <c r="A65" s="312"/>
      <c r="B65" s="312"/>
      <c r="C65" s="312"/>
      <c r="D65" s="312"/>
      <c r="E65" s="312"/>
      <c r="F65" s="312"/>
      <c r="G65" s="139"/>
      <c r="H65" s="139"/>
      <c r="I65" s="139"/>
      <c r="J65" s="140"/>
      <c r="K65" s="140"/>
    </row>
  </sheetData>
  <mergeCells count="1">
    <mergeCell ref="A65:F65"/>
  </mergeCells>
  <hyperlinks>
    <hyperlink ref="J32" r:id="rId1" display="Notes &amp; definitions (https://www.gov.uk/government/organisations/department-for-transport/series/vehicle-licensing-statistics)"/>
    <hyperlink ref="A32" r:id="rId2"/>
    <hyperlink ref="A62" r:id="rId3"/>
  </hyperlinks>
  <pageMargins left="0.70866141732283472" right="0.70866141732283472" top="0.74803149606299213" bottom="0.74803149606299213" header="0.31496062992125984" footer="0.31496062992125984"/>
  <pageSetup paperSize="9" scale="56" orientation="portrait" r:id="rId4"/>
  <headerFooter>
    <oddHeader>&amp;R&amp;"Arial,Bold"&amp;14ENVIRONMENT AND EMISSIONS</oddHeader>
  </headerFooter>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2"/>
  <sheetViews>
    <sheetView zoomScale="85" zoomScaleNormal="85" workbookViewId="0"/>
  </sheetViews>
  <sheetFormatPr defaultRowHeight="12.75" x14ac:dyDescent="0.2"/>
  <cols>
    <col min="1" max="1" width="35.7109375" customWidth="1"/>
    <col min="2" max="2" width="12" customWidth="1"/>
    <col min="3" max="3" width="10.7109375" customWidth="1"/>
    <col min="4" max="4" width="8.85546875" customWidth="1"/>
    <col min="5" max="5" width="8" customWidth="1"/>
    <col min="6" max="6" width="9.7109375" customWidth="1"/>
    <col min="7" max="7" width="10" customWidth="1"/>
    <col min="8" max="8" width="11.85546875" customWidth="1"/>
    <col min="9" max="9" width="8.5703125" customWidth="1"/>
    <col min="10" max="10" width="8.85546875" customWidth="1"/>
    <col min="11" max="11" width="13.140625" customWidth="1"/>
    <col min="12" max="12" width="12.42578125" customWidth="1"/>
    <col min="13" max="13" width="8.28515625" style="166" customWidth="1"/>
    <col min="14" max="14" width="9.5703125" style="166" customWidth="1"/>
    <col min="15" max="15" width="9.140625" style="166"/>
  </cols>
  <sheetData>
    <row r="1" spans="1:15" ht="15.75" x14ac:dyDescent="0.25">
      <c r="A1" s="2" t="s">
        <v>179</v>
      </c>
      <c r="B1" s="255"/>
      <c r="C1" s="255"/>
      <c r="D1" s="255"/>
      <c r="E1" s="255"/>
      <c r="F1" s="255"/>
      <c r="G1" s="255"/>
      <c r="H1" s="255"/>
      <c r="I1" s="255"/>
      <c r="J1" s="255"/>
      <c r="K1" s="255"/>
      <c r="L1" s="255"/>
    </row>
    <row r="2" spans="1:15" ht="14.25" x14ac:dyDescent="0.2">
      <c r="A2" s="255"/>
      <c r="B2" s="255"/>
      <c r="C2" s="255"/>
      <c r="D2" s="255"/>
      <c r="E2" s="255"/>
      <c r="F2" s="255"/>
      <c r="G2" s="255"/>
      <c r="H2" s="255"/>
      <c r="I2" s="255"/>
      <c r="J2" s="255"/>
      <c r="K2" s="255"/>
      <c r="L2" s="255"/>
    </row>
    <row r="3" spans="1:15" ht="15.75" x14ac:dyDescent="0.25">
      <c r="A3" s="256"/>
      <c r="B3" s="313" t="s">
        <v>291</v>
      </c>
      <c r="C3" s="313"/>
      <c r="D3" s="313"/>
      <c r="E3" s="313"/>
      <c r="F3" s="313"/>
      <c r="G3" s="313"/>
      <c r="H3" s="313"/>
      <c r="I3" s="313"/>
      <c r="J3" s="313"/>
      <c r="K3" s="313"/>
      <c r="L3" s="313"/>
      <c r="M3" s="254"/>
      <c r="N3" s="254"/>
    </row>
    <row r="4" spans="1:15" ht="78" customHeight="1" x14ac:dyDescent="0.25">
      <c r="A4" s="284"/>
      <c r="B4" s="292" t="s">
        <v>281</v>
      </c>
      <c r="C4" s="292" t="s">
        <v>282</v>
      </c>
      <c r="D4" s="292" t="s">
        <v>283</v>
      </c>
      <c r="E4" s="292" t="s">
        <v>284</v>
      </c>
      <c r="F4" s="292" t="s">
        <v>285</v>
      </c>
      <c r="G4" s="292" t="s">
        <v>286</v>
      </c>
      <c r="H4" s="292" t="s">
        <v>287</v>
      </c>
      <c r="I4" s="292" t="s">
        <v>288</v>
      </c>
      <c r="J4" s="292" t="s">
        <v>289</v>
      </c>
      <c r="K4" s="294" t="s">
        <v>262</v>
      </c>
      <c r="L4" s="293" t="s">
        <v>121</v>
      </c>
    </row>
    <row r="5" spans="1:15" s="227" customFormat="1" ht="15.75" x14ac:dyDescent="0.25">
      <c r="A5" s="51" t="s">
        <v>164</v>
      </c>
      <c r="B5" s="285"/>
      <c r="C5" s="285"/>
      <c r="D5" s="285"/>
      <c r="E5" s="285"/>
      <c r="F5" s="285"/>
      <c r="G5" s="285"/>
      <c r="H5" s="285"/>
      <c r="I5" s="285"/>
      <c r="J5" s="285"/>
      <c r="K5" s="285"/>
      <c r="L5" s="286" t="s">
        <v>243</v>
      </c>
      <c r="M5" s="166"/>
      <c r="N5" s="166"/>
      <c r="O5" s="166"/>
    </row>
    <row r="6" spans="1:15" ht="15" x14ac:dyDescent="0.2">
      <c r="A6" s="287" t="s">
        <v>272</v>
      </c>
      <c r="B6" s="288">
        <f>IF(B24="0","-",IF(AND(B24&gt;0,B24&lt;50),"~",B24/1000))</f>
        <v>2.536</v>
      </c>
      <c r="C6" s="288">
        <f t="shared" ref="C6:D6" si="0">IF(C24="0","-",IF(AND(C24&gt;0,C24&lt;50),"~",C24/1000))</f>
        <v>0</v>
      </c>
      <c r="D6" s="288">
        <f t="shared" si="0"/>
        <v>0</v>
      </c>
      <c r="E6" s="290">
        <f t="shared" ref="E6:F16" si="1">IF(F24="0","-",IF(AND(F24&gt;0,F24&lt;50),"~",F24/1000))</f>
        <v>0</v>
      </c>
      <c r="F6" s="288">
        <f t="shared" si="1"/>
        <v>0</v>
      </c>
      <c r="G6" s="288">
        <f t="shared" ref="G6:G16" si="2">IF(I24="0","-",IF(AND(I24&gt;0,I24&lt;50),"~",I24/1000))</f>
        <v>0</v>
      </c>
      <c r="H6" s="288">
        <f t="shared" ref="H6:H16" si="3">IF(K24="0","-",IF(AND(K24&gt;0,K24&lt;50),"~",K24/1000))</f>
        <v>0.41399999999999998</v>
      </c>
      <c r="I6" s="288">
        <f t="shared" ref="I6:I16" si="4">IF(L24="0","-",IF(AND(L24&gt;0,L24&lt;50),"~",L24/1000))</f>
        <v>0</v>
      </c>
      <c r="J6" s="288">
        <f t="shared" ref="J6" si="5">IF(M24="0","-",IF(AND(M24&gt;0,M24&lt;50),"~",M24/1000))</f>
        <v>0</v>
      </c>
      <c r="K6" s="288">
        <f>IF((E24+H24+J24)="0","-",IF(AND((E24+H24+J24)&gt;0,(E24+H24+J24)&lt;50),"~",(E24+H24+J24)/1000))</f>
        <v>0</v>
      </c>
      <c r="L6" s="288">
        <f t="shared" ref="L6:L16" si="6">IF(N24="","",IF(N24&lt;50,"~",N24/1000))</f>
        <v>2.95</v>
      </c>
    </row>
    <row r="7" spans="1:15" ht="15" x14ac:dyDescent="0.2">
      <c r="A7" s="287" t="s">
        <v>249</v>
      </c>
      <c r="B7" s="288">
        <f t="shared" ref="B7:D7" si="7">IF(B25="0","-",IF(AND(B25&gt;0,B25&lt;50),"~",B25/1000))</f>
        <v>0.82099999999999995</v>
      </c>
      <c r="C7" s="288">
        <f t="shared" si="7"/>
        <v>0</v>
      </c>
      <c r="D7" s="288">
        <f t="shared" si="7"/>
        <v>0</v>
      </c>
      <c r="E7" s="288">
        <f t="shared" si="1"/>
        <v>0</v>
      </c>
      <c r="F7" s="288">
        <f t="shared" si="1"/>
        <v>0</v>
      </c>
      <c r="G7" s="288">
        <f t="shared" si="2"/>
        <v>0</v>
      </c>
      <c r="H7" s="288" t="str">
        <f t="shared" si="3"/>
        <v>~</v>
      </c>
      <c r="I7" s="288">
        <f t="shared" si="4"/>
        <v>0</v>
      </c>
      <c r="J7" s="288">
        <f t="shared" ref="J7:J16" si="8">IF(M25="0","-",IF(AND(M25&gt;0,M25&lt;50),"~",M25/1000))</f>
        <v>0</v>
      </c>
      <c r="K7" s="288">
        <f t="shared" ref="K7:K16" si="9">IF((E25+H25+J25)="0","-",IF(AND((E25+H25+J25)&gt;0,(E25+H25+J25)&lt;50),"~",(E25+H25+J25)/1000))</f>
        <v>0</v>
      </c>
      <c r="L7" s="288">
        <f t="shared" si="6"/>
        <v>0.82199999999999995</v>
      </c>
    </row>
    <row r="8" spans="1:15" ht="15" x14ac:dyDescent="0.2">
      <c r="A8" s="287" t="s">
        <v>93</v>
      </c>
      <c r="B8" s="288">
        <f t="shared" ref="B8:D8" si="10">IF(B26="0","-",IF(AND(B26&gt;0,B26&lt;50),"~",B26/1000))</f>
        <v>77.308999999999997</v>
      </c>
      <c r="C8" s="288">
        <f t="shared" si="10"/>
        <v>0.06</v>
      </c>
      <c r="D8" s="288">
        <f t="shared" si="10"/>
        <v>0.12</v>
      </c>
      <c r="E8" s="288">
        <f t="shared" si="1"/>
        <v>0</v>
      </c>
      <c r="F8" s="288" t="str">
        <f t="shared" si="1"/>
        <v>~</v>
      </c>
      <c r="G8" s="288">
        <f t="shared" si="2"/>
        <v>1.0860000000000001</v>
      </c>
      <c r="H8" s="288">
        <f t="shared" si="3"/>
        <v>103.946</v>
      </c>
      <c r="I8" s="288">
        <f t="shared" si="4"/>
        <v>0</v>
      </c>
      <c r="J8" s="288">
        <f t="shared" si="8"/>
        <v>0</v>
      </c>
      <c r="K8" s="288">
        <f t="shared" si="9"/>
        <v>0</v>
      </c>
      <c r="L8" s="288">
        <f t="shared" si="6"/>
        <v>182.52500000000001</v>
      </c>
      <c r="M8" s="225"/>
    </row>
    <row r="9" spans="1:15" ht="15" x14ac:dyDescent="0.2">
      <c r="A9" s="287" t="s">
        <v>273</v>
      </c>
      <c r="B9" s="288">
        <f t="shared" ref="B9:D9" si="11">IF(B27="0","-",IF(AND(B27&gt;0,B27&lt;50),"~",B27/1000))</f>
        <v>3.1579999999999999</v>
      </c>
      <c r="C9" s="288">
        <f t="shared" si="11"/>
        <v>0</v>
      </c>
      <c r="D9" s="288" t="str">
        <f t="shared" si="11"/>
        <v>~</v>
      </c>
      <c r="E9" s="288">
        <f t="shared" si="1"/>
        <v>0</v>
      </c>
      <c r="F9" s="288">
        <f t="shared" si="1"/>
        <v>0</v>
      </c>
      <c r="G9" s="288">
        <f t="shared" si="2"/>
        <v>0</v>
      </c>
      <c r="H9" s="288" t="str">
        <f t="shared" si="3"/>
        <v>~</v>
      </c>
      <c r="I9" s="288">
        <f t="shared" si="4"/>
        <v>0</v>
      </c>
      <c r="J9" s="288">
        <f t="shared" si="8"/>
        <v>0</v>
      </c>
      <c r="K9" s="288">
        <f t="shared" si="9"/>
        <v>0</v>
      </c>
      <c r="L9" s="288">
        <f t="shared" si="6"/>
        <v>3.1680000000000001</v>
      </c>
    </row>
    <row r="10" spans="1:15" ht="15" x14ac:dyDescent="0.2">
      <c r="A10" s="287" t="s">
        <v>274</v>
      </c>
      <c r="B10" s="288">
        <f t="shared" ref="B10:D10" si="12">IF(B28="0","-",IF(AND(B28&gt;0,B28&lt;50),"~",B28/1000))</f>
        <v>17.501000000000001</v>
      </c>
      <c r="C10" s="288">
        <f t="shared" si="12"/>
        <v>0</v>
      </c>
      <c r="D10" s="288">
        <f t="shared" si="12"/>
        <v>5.8000000000000003E-2</v>
      </c>
      <c r="E10" s="288">
        <f t="shared" si="1"/>
        <v>0</v>
      </c>
      <c r="F10" s="288">
        <f t="shared" si="1"/>
        <v>0</v>
      </c>
      <c r="G10" s="288">
        <f t="shared" si="2"/>
        <v>0</v>
      </c>
      <c r="H10" s="288">
        <f t="shared" si="3"/>
        <v>0.14599999999999999</v>
      </c>
      <c r="I10" s="288">
        <f t="shared" si="4"/>
        <v>0</v>
      </c>
      <c r="J10" s="288" t="str">
        <f t="shared" si="8"/>
        <v>~</v>
      </c>
      <c r="K10" s="288">
        <f t="shared" si="9"/>
        <v>0</v>
      </c>
      <c r="L10" s="288">
        <f t="shared" si="6"/>
        <v>17.707000000000001</v>
      </c>
    </row>
    <row r="11" spans="1:15" ht="15" x14ac:dyDescent="0.2">
      <c r="A11" s="287" t="s">
        <v>275</v>
      </c>
      <c r="B11" s="288" t="str">
        <f t="shared" ref="B11:D11" si="13">IF(B29="0","-",IF(AND(B29&gt;0,B29&lt;50),"~",B29/1000))</f>
        <v>~</v>
      </c>
      <c r="C11" s="288">
        <f t="shared" si="13"/>
        <v>0</v>
      </c>
      <c r="D11" s="288" t="str">
        <f t="shared" si="13"/>
        <v>~</v>
      </c>
      <c r="E11" s="288">
        <f t="shared" si="1"/>
        <v>0</v>
      </c>
      <c r="F11" s="288">
        <f t="shared" si="1"/>
        <v>0</v>
      </c>
      <c r="G11" s="288">
        <f t="shared" si="2"/>
        <v>0</v>
      </c>
      <c r="H11" s="288">
        <f t="shared" si="3"/>
        <v>5.2380000000000004</v>
      </c>
      <c r="I11" s="288">
        <f t="shared" si="4"/>
        <v>0</v>
      </c>
      <c r="J11" s="288">
        <f t="shared" si="8"/>
        <v>0</v>
      </c>
      <c r="K11" s="288">
        <f t="shared" si="9"/>
        <v>0</v>
      </c>
      <c r="L11" s="288">
        <f t="shared" si="6"/>
        <v>5.2460000000000004</v>
      </c>
    </row>
    <row r="12" spans="1:15" ht="15" x14ac:dyDescent="0.2">
      <c r="A12" s="287" t="s">
        <v>277</v>
      </c>
      <c r="B12" s="288">
        <f t="shared" ref="B12:D12" si="14">IF(B30="0","-",IF(AND(B30&gt;0,B30&lt;50),"~",B30/1000))</f>
        <v>2.6549999999999998</v>
      </c>
      <c r="C12" s="288">
        <f t="shared" si="14"/>
        <v>0</v>
      </c>
      <c r="D12" s="288">
        <f t="shared" si="14"/>
        <v>0.71399999999999997</v>
      </c>
      <c r="E12" s="288" t="str">
        <f t="shared" si="1"/>
        <v>~</v>
      </c>
      <c r="F12" s="288" t="str">
        <f t="shared" si="1"/>
        <v>~</v>
      </c>
      <c r="G12" s="288">
        <f t="shared" si="2"/>
        <v>0</v>
      </c>
      <c r="H12" s="288">
        <f t="shared" si="3"/>
        <v>0.18099999999999999</v>
      </c>
      <c r="I12" s="288" t="str">
        <f t="shared" si="4"/>
        <v>~</v>
      </c>
      <c r="J12" s="288" t="str">
        <f t="shared" si="8"/>
        <v>~</v>
      </c>
      <c r="K12" s="288" t="str">
        <f t="shared" si="9"/>
        <v>~</v>
      </c>
      <c r="L12" s="288">
        <f t="shared" si="6"/>
        <v>3.5649999999999999</v>
      </c>
    </row>
    <row r="13" spans="1:15" ht="15" x14ac:dyDescent="0.2">
      <c r="A13" s="287" t="s">
        <v>278</v>
      </c>
      <c r="B13" s="288">
        <f t="shared" ref="B13:D13" si="15">IF(B31="0","-",IF(AND(B31&gt;0,B31&lt;50),"~",B31/1000))</f>
        <v>0</v>
      </c>
      <c r="C13" s="288">
        <f t="shared" si="15"/>
        <v>0</v>
      </c>
      <c r="D13" s="288">
        <f t="shared" si="15"/>
        <v>0</v>
      </c>
      <c r="E13" s="288">
        <f t="shared" si="1"/>
        <v>0</v>
      </c>
      <c r="F13" s="288">
        <f t="shared" si="1"/>
        <v>0</v>
      </c>
      <c r="G13" s="288">
        <f t="shared" si="2"/>
        <v>0</v>
      </c>
      <c r="H13" s="288" t="str">
        <f t="shared" si="3"/>
        <v>~</v>
      </c>
      <c r="I13" s="288">
        <f t="shared" si="4"/>
        <v>0</v>
      </c>
      <c r="J13" s="288">
        <f t="shared" si="8"/>
        <v>0</v>
      </c>
      <c r="K13" s="288">
        <f t="shared" si="9"/>
        <v>0</v>
      </c>
      <c r="L13" s="288" t="str">
        <f t="shared" si="6"/>
        <v>~</v>
      </c>
    </row>
    <row r="14" spans="1:15" ht="15" x14ac:dyDescent="0.2">
      <c r="A14" s="287" t="s">
        <v>279</v>
      </c>
      <c r="B14" s="288">
        <f t="shared" ref="B14:D14" si="16">IF(B32="0","-",IF(AND(B32&gt;0,B32&lt;50),"~",B32/1000))</f>
        <v>0.40500000000000003</v>
      </c>
      <c r="C14" s="288">
        <f t="shared" si="16"/>
        <v>0</v>
      </c>
      <c r="D14" s="288">
        <f t="shared" si="16"/>
        <v>0</v>
      </c>
      <c r="E14" s="288">
        <f t="shared" si="1"/>
        <v>0</v>
      </c>
      <c r="F14" s="288">
        <f t="shared" si="1"/>
        <v>0</v>
      </c>
      <c r="G14" s="288">
        <f t="shared" si="2"/>
        <v>0</v>
      </c>
      <c r="H14" s="288">
        <f t="shared" si="3"/>
        <v>0</v>
      </c>
      <c r="I14" s="288">
        <f t="shared" si="4"/>
        <v>0</v>
      </c>
      <c r="J14" s="288">
        <f t="shared" si="8"/>
        <v>0</v>
      </c>
      <c r="K14" s="288">
        <f t="shared" si="9"/>
        <v>0</v>
      </c>
      <c r="L14" s="288">
        <f t="shared" si="6"/>
        <v>0.40500000000000003</v>
      </c>
    </row>
    <row r="15" spans="1:15" ht="15" x14ac:dyDescent="0.2">
      <c r="A15" s="287" t="s">
        <v>280</v>
      </c>
      <c r="B15" s="288">
        <f t="shared" ref="B15:D15" si="17">IF(B33="0","-",IF(AND(B33&gt;0,B33&lt;50),"~",B33/1000))</f>
        <v>0</v>
      </c>
      <c r="C15" s="288">
        <f t="shared" si="17"/>
        <v>0</v>
      </c>
      <c r="D15" s="288">
        <f t="shared" si="17"/>
        <v>0</v>
      </c>
      <c r="E15" s="288">
        <f t="shared" si="1"/>
        <v>0</v>
      </c>
      <c r="F15" s="288">
        <f t="shared" si="1"/>
        <v>0</v>
      </c>
      <c r="G15" s="288">
        <f t="shared" si="2"/>
        <v>0</v>
      </c>
      <c r="H15" s="288" t="str">
        <f t="shared" si="3"/>
        <v>~</v>
      </c>
      <c r="I15" s="288">
        <f t="shared" si="4"/>
        <v>0</v>
      </c>
      <c r="J15" s="288">
        <f t="shared" si="8"/>
        <v>0</v>
      </c>
      <c r="K15" s="288">
        <f t="shared" si="9"/>
        <v>0</v>
      </c>
      <c r="L15" s="288" t="str">
        <f t="shared" si="6"/>
        <v>~</v>
      </c>
    </row>
    <row r="16" spans="1:15" ht="15.75" x14ac:dyDescent="0.25">
      <c r="A16" s="296" t="s">
        <v>121</v>
      </c>
      <c r="B16" s="291">
        <f t="shared" ref="B16:D16" si="18">IF(B34="0","-",IF(AND(B34&gt;0,B34&lt;50),"~",B34/1000))</f>
        <v>104.389</v>
      </c>
      <c r="C16" s="291">
        <f t="shared" si="18"/>
        <v>0.06</v>
      </c>
      <c r="D16" s="291">
        <f t="shared" si="18"/>
        <v>0.89700000000000002</v>
      </c>
      <c r="E16" s="291" t="str">
        <f t="shared" si="1"/>
        <v>~</v>
      </c>
      <c r="F16" s="291" t="str">
        <f t="shared" si="1"/>
        <v>~</v>
      </c>
      <c r="G16" s="291">
        <f t="shared" si="2"/>
        <v>1.0860000000000001</v>
      </c>
      <c r="H16" s="291">
        <f t="shared" si="3"/>
        <v>109.99</v>
      </c>
      <c r="I16" s="291" t="str">
        <f t="shared" si="4"/>
        <v>~</v>
      </c>
      <c r="J16" s="291" t="str">
        <f t="shared" si="8"/>
        <v>~</v>
      </c>
      <c r="K16" s="291" t="str">
        <f t="shared" si="9"/>
        <v>~</v>
      </c>
      <c r="L16" s="291">
        <f t="shared" si="6"/>
        <v>216.44300000000001</v>
      </c>
    </row>
    <row r="17" spans="1:18" ht="14.25" x14ac:dyDescent="0.2">
      <c r="A17" s="257" t="s">
        <v>175</v>
      </c>
      <c r="B17" s="255"/>
      <c r="C17" s="255"/>
      <c r="D17" s="255"/>
      <c r="E17" s="255"/>
      <c r="F17" s="255"/>
      <c r="G17" s="255"/>
      <c r="H17" s="255"/>
      <c r="I17" s="255"/>
      <c r="J17" s="255"/>
      <c r="K17" s="255"/>
      <c r="L17" s="255"/>
    </row>
    <row r="18" spans="1:18" ht="14.25" x14ac:dyDescent="0.2">
      <c r="A18" s="255"/>
      <c r="B18" s="255"/>
      <c r="C18" s="255"/>
      <c r="D18" s="255"/>
      <c r="E18" s="255"/>
      <c r="F18" s="255"/>
      <c r="G18" s="255"/>
      <c r="H18" s="255"/>
      <c r="I18" s="255"/>
      <c r="J18" s="255"/>
      <c r="K18" s="255"/>
      <c r="L18" s="255"/>
    </row>
    <row r="19" spans="1:18" ht="14.25" hidden="1" x14ac:dyDescent="0.2">
      <c r="A19" s="255"/>
      <c r="B19" s="255"/>
      <c r="C19" s="255"/>
      <c r="D19" s="255"/>
      <c r="E19" s="255"/>
      <c r="F19" s="255"/>
      <c r="G19" s="255"/>
      <c r="H19" s="255"/>
      <c r="I19" s="255"/>
      <c r="J19" s="255"/>
      <c r="K19" s="255"/>
      <c r="L19" s="255"/>
    </row>
    <row r="20" spans="1:18" ht="15" hidden="1" x14ac:dyDescent="0.25">
      <c r="A20" s="258" t="s">
        <v>176</v>
      </c>
      <c r="B20" s="255"/>
      <c r="C20" s="255"/>
      <c r="D20" s="255"/>
      <c r="E20" s="255"/>
      <c r="F20" s="255"/>
      <c r="G20" s="255"/>
      <c r="H20" s="255"/>
      <c r="I20" s="255"/>
      <c r="J20" s="255"/>
      <c r="K20" s="255"/>
      <c r="L20" s="255"/>
    </row>
    <row r="21" spans="1:18" ht="14.25" hidden="1" x14ac:dyDescent="0.2">
      <c r="A21" s="255"/>
      <c r="B21" s="255"/>
      <c r="C21" s="255"/>
      <c r="D21" s="255"/>
      <c r="E21" s="255"/>
      <c r="F21" s="255"/>
      <c r="G21" s="255"/>
      <c r="H21" s="255"/>
      <c r="I21" s="255"/>
      <c r="J21" s="255"/>
      <c r="K21" s="255"/>
      <c r="L21" s="255"/>
    </row>
    <row r="22" spans="1:18" ht="14.25" hidden="1" x14ac:dyDescent="0.2">
      <c r="A22" s="259" t="s">
        <v>163</v>
      </c>
      <c r="B22" s="259" t="s">
        <v>108</v>
      </c>
      <c r="C22" s="260"/>
      <c r="D22" s="260"/>
      <c r="E22" s="260"/>
      <c r="F22" s="260"/>
      <c r="G22" s="260"/>
      <c r="H22" s="260"/>
      <c r="I22" s="260"/>
      <c r="J22" s="260"/>
      <c r="K22" s="260"/>
      <c r="L22" s="260"/>
      <c r="M22" s="249"/>
      <c r="N22" s="249"/>
    </row>
    <row r="23" spans="1:18" ht="77.25" hidden="1" x14ac:dyDescent="0.2">
      <c r="A23" s="259" t="s">
        <v>164</v>
      </c>
      <c r="B23" s="261" t="s">
        <v>109</v>
      </c>
      <c r="C23" s="262" t="s">
        <v>110</v>
      </c>
      <c r="D23" s="262" t="s">
        <v>111</v>
      </c>
      <c r="E23" s="262" t="s">
        <v>112</v>
      </c>
      <c r="F23" s="262" t="s">
        <v>113</v>
      </c>
      <c r="G23" s="262" t="s">
        <v>114</v>
      </c>
      <c r="H23" s="262" t="s">
        <v>115</v>
      </c>
      <c r="I23" s="262" t="s">
        <v>116</v>
      </c>
      <c r="J23" s="262" t="s">
        <v>117</v>
      </c>
      <c r="K23" s="262" t="s">
        <v>118</v>
      </c>
      <c r="L23" s="262" t="s">
        <v>119</v>
      </c>
      <c r="M23" s="250" t="s">
        <v>120</v>
      </c>
      <c r="N23" s="251" t="s">
        <v>121</v>
      </c>
    </row>
    <row r="24" spans="1:18" ht="14.25" hidden="1" x14ac:dyDescent="0.2">
      <c r="A24" s="259" t="s">
        <v>165</v>
      </c>
      <c r="B24" s="263">
        <v>2536</v>
      </c>
      <c r="C24" s="264">
        <v>0</v>
      </c>
      <c r="D24" s="264">
        <v>0</v>
      </c>
      <c r="E24" s="264">
        <v>0</v>
      </c>
      <c r="F24" s="264">
        <v>0</v>
      </c>
      <c r="G24" s="264">
        <v>0</v>
      </c>
      <c r="H24" s="264">
        <v>0</v>
      </c>
      <c r="I24" s="264">
        <v>0</v>
      </c>
      <c r="J24" s="264">
        <v>0</v>
      </c>
      <c r="K24" s="264">
        <v>414</v>
      </c>
      <c r="L24" s="264">
        <v>0</v>
      </c>
      <c r="M24" s="252">
        <v>0</v>
      </c>
      <c r="N24" s="252">
        <v>2950</v>
      </c>
      <c r="O24" s="253"/>
    </row>
    <row r="25" spans="1:18" ht="14.25" hidden="1" x14ac:dyDescent="0.2">
      <c r="A25" s="265" t="s">
        <v>166</v>
      </c>
      <c r="B25" s="266">
        <v>821</v>
      </c>
      <c r="C25" s="267">
        <v>0</v>
      </c>
      <c r="D25" s="267">
        <v>0</v>
      </c>
      <c r="E25" s="267">
        <v>0</v>
      </c>
      <c r="F25" s="267">
        <v>0</v>
      </c>
      <c r="G25" s="267">
        <v>0</v>
      </c>
      <c r="H25" s="267">
        <v>0</v>
      </c>
      <c r="I25" s="267">
        <v>0</v>
      </c>
      <c r="J25" s="267">
        <v>0</v>
      </c>
      <c r="K25" s="267">
        <v>1</v>
      </c>
      <c r="L25" s="267">
        <v>0</v>
      </c>
      <c r="M25" s="252">
        <v>0</v>
      </c>
      <c r="N25" s="252">
        <v>822</v>
      </c>
      <c r="O25" s="253"/>
    </row>
    <row r="26" spans="1:18" ht="14.25" hidden="1" x14ac:dyDescent="0.2">
      <c r="A26" s="265" t="s">
        <v>167</v>
      </c>
      <c r="B26" s="266">
        <v>77309</v>
      </c>
      <c r="C26" s="267">
        <v>60</v>
      </c>
      <c r="D26" s="267">
        <v>120</v>
      </c>
      <c r="E26" s="267">
        <v>0</v>
      </c>
      <c r="F26" s="267">
        <v>0</v>
      </c>
      <c r="G26" s="267">
        <v>4</v>
      </c>
      <c r="H26" s="267">
        <v>0</v>
      </c>
      <c r="I26" s="267">
        <v>1086</v>
      </c>
      <c r="J26" s="267">
        <v>0</v>
      </c>
      <c r="K26" s="267">
        <v>103946</v>
      </c>
      <c r="L26" s="267">
        <v>0</v>
      </c>
      <c r="M26" s="252">
        <v>0</v>
      </c>
      <c r="N26" s="252">
        <v>182525</v>
      </c>
      <c r="O26" s="253"/>
      <c r="Q26" s="222"/>
      <c r="R26" s="222"/>
    </row>
    <row r="27" spans="1:18" ht="14.25" hidden="1" x14ac:dyDescent="0.2">
      <c r="A27" s="265" t="s">
        <v>168</v>
      </c>
      <c r="B27" s="266">
        <v>3158</v>
      </c>
      <c r="C27" s="267">
        <v>0</v>
      </c>
      <c r="D27" s="267">
        <v>1</v>
      </c>
      <c r="E27" s="267">
        <v>0</v>
      </c>
      <c r="F27" s="267">
        <v>0</v>
      </c>
      <c r="G27" s="267">
        <v>0</v>
      </c>
      <c r="H27" s="267">
        <v>0</v>
      </c>
      <c r="I27" s="267">
        <v>0</v>
      </c>
      <c r="J27" s="267">
        <v>0</v>
      </c>
      <c r="K27" s="267">
        <v>9</v>
      </c>
      <c r="L27" s="267">
        <v>0</v>
      </c>
      <c r="M27" s="252">
        <v>0</v>
      </c>
      <c r="N27" s="252">
        <v>3168</v>
      </c>
      <c r="O27" s="253"/>
    </row>
    <row r="28" spans="1:18" ht="14.25" hidden="1" x14ac:dyDescent="0.2">
      <c r="A28" s="265" t="s">
        <v>169</v>
      </c>
      <c r="B28" s="266">
        <v>17501</v>
      </c>
      <c r="C28" s="267">
        <v>0</v>
      </c>
      <c r="D28" s="267">
        <v>58</v>
      </c>
      <c r="E28" s="267">
        <v>0</v>
      </c>
      <c r="F28" s="267">
        <v>0</v>
      </c>
      <c r="G28" s="267">
        <v>0</v>
      </c>
      <c r="H28" s="267">
        <v>0</v>
      </c>
      <c r="I28" s="267">
        <v>0</v>
      </c>
      <c r="J28" s="267">
        <v>0</v>
      </c>
      <c r="K28" s="267">
        <v>146</v>
      </c>
      <c r="L28" s="267">
        <v>0</v>
      </c>
      <c r="M28" s="252">
        <v>2</v>
      </c>
      <c r="N28" s="252">
        <v>17707</v>
      </c>
      <c r="O28" s="253"/>
    </row>
    <row r="29" spans="1:18" ht="14.25" hidden="1" x14ac:dyDescent="0.2">
      <c r="A29" s="265" t="s">
        <v>170</v>
      </c>
      <c r="B29" s="266">
        <v>4</v>
      </c>
      <c r="C29" s="267">
        <v>0</v>
      </c>
      <c r="D29" s="267">
        <v>4</v>
      </c>
      <c r="E29" s="267">
        <v>0</v>
      </c>
      <c r="F29" s="267">
        <v>0</v>
      </c>
      <c r="G29" s="267">
        <v>0</v>
      </c>
      <c r="H29" s="267">
        <v>0</v>
      </c>
      <c r="I29" s="267">
        <v>0</v>
      </c>
      <c r="J29" s="267">
        <v>0</v>
      </c>
      <c r="K29" s="267">
        <v>5238</v>
      </c>
      <c r="L29" s="267">
        <v>0</v>
      </c>
      <c r="M29" s="252">
        <v>0</v>
      </c>
      <c r="N29" s="252">
        <v>5246</v>
      </c>
      <c r="O29" s="253"/>
    </row>
    <row r="30" spans="1:18" ht="14.25" hidden="1" x14ac:dyDescent="0.2">
      <c r="A30" s="265" t="s">
        <v>171</v>
      </c>
      <c r="B30" s="266">
        <v>2655</v>
      </c>
      <c r="C30" s="267">
        <v>0</v>
      </c>
      <c r="D30" s="267">
        <v>714</v>
      </c>
      <c r="E30" s="267">
        <v>0</v>
      </c>
      <c r="F30" s="267">
        <v>2</v>
      </c>
      <c r="G30" s="267">
        <v>2</v>
      </c>
      <c r="H30" s="267">
        <v>5</v>
      </c>
      <c r="I30" s="267">
        <v>0</v>
      </c>
      <c r="J30" s="267">
        <v>0</v>
      </c>
      <c r="K30" s="267">
        <v>181</v>
      </c>
      <c r="L30" s="267">
        <v>5</v>
      </c>
      <c r="M30" s="252">
        <v>1</v>
      </c>
      <c r="N30" s="252">
        <v>3565</v>
      </c>
      <c r="O30" s="253"/>
    </row>
    <row r="31" spans="1:18" ht="14.25" hidden="1" x14ac:dyDescent="0.2">
      <c r="A31" s="265" t="s">
        <v>172</v>
      </c>
      <c r="B31" s="266">
        <v>0</v>
      </c>
      <c r="C31" s="267">
        <v>0</v>
      </c>
      <c r="D31" s="267">
        <v>0</v>
      </c>
      <c r="E31" s="267">
        <v>0</v>
      </c>
      <c r="F31" s="267">
        <v>0</v>
      </c>
      <c r="G31" s="267">
        <v>0</v>
      </c>
      <c r="H31" s="267">
        <v>0</v>
      </c>
      <c r="I31" s="267">
        <v>0</v>
      </c>
      <c r="J31" s="267">
        <v>0</v>
      </c>
      <c r="K31" s="267">
        <v>6</v>
      </c>
      <c r="L31" s="267">
        <v>0</v>
      </c>
      <c r="M31" s="252">
        <v>0</v>
      </c>
      <c r="N31" s="252">
        <v>6</v>
      </c>
      <c r="O31" s="253"/>
    </row>
    <row r="32" spans="1:18" ht="14.25" hidden="1" x14ac:dyDescent="0.2">
      <c r="A32" s="265" t="s">
        <v>173</v>
      </c>
      <c r="B32" s="266">
        <v>405</v>
      </c>
      <c r="C32" s="267">
        <v>0</v>
      </c>
      <c r="D32" s="267">
        <v>0</v>
      </c>
      <c r="E32" s="267">
        <v>0</v>
      </c>
      <c r="F32" s="267">
        <v>0</v>
      </c>
      <c r="G32" s="267">
        <v>0</v>
      </c>
      <c r="H32" s="267">
        <v>0</v>
      </c>
      <c r="I32" s="267">
        <v>0</v>
      </c>
      <c r="J32" s="267">
        <v>0</v>
      </c>
      <c r="K32" s="267">
        <v>0</v>
      </c>
      <c r="L32" s="267">
        <v>0</v>
      </c>
      <c r="M32" s="252">
        <v>0</v>
      </c>
      <c r="N32" s="252">
        <v>405</v>
      </c>
      <c r="O32" s="253"/>
    </row>
    <row r="33" spans="1:15" ht="14.25" hidden="1" x14ac:dyDescent="0.2">
      <c r="A33" s="265" t="s">
        <v>174</v>
      </c>
      <c r="B33" s="266">
        <v>0</v>
      </c>
      <c r="C33" s="267">
        <v>0</v>
      </c>
      <c r="D33" s="267">
        <v>0</v>
      </c>
      <c r="E33" s="267">
        <v>0</v>
      </c>
      <c r="F33" s="267">
        <v>0</v>
      </c>
      <c r="G33" s="267">
        <v>0</v>
      </c>
      <c r="H33" s="267">
        <v>0</v>
      </c>
      <c r="I33" s="267">
        <v>0</v>
      </c>
      <c r="J33" s="267">
        <v>0</v>
      </c>
      <c r="K33" s="267">
        <v>49</v>
      </c>
      <c r="L33" s="267">
        <v>0</v>
      </c>
      <c r="M33" s="252">
        <v>0</v>
      </c>
      <c r="N33" s="252">
        <v>49</v>
      </c>
      <c r="O33" s="253"/>
    </row>
    <row r="34" spans="1:15" ht="14.25" hidden="1" x14ac:dyDescent="0.2">
      <c r="A34" s="268" t="s">
        <v>121</v>
      </c>
      <c r="B34" s="269">
        <f t="shared" ref="B34:N34" si="19">SUM(B24:B33)</f>
        <v>104389</v>
      </c>
      <c r="C34" s="269">
        <f t="shared" si="19"/>
        <v>60</v>
      </c>
      <c r="D34" s="269">
        <f t="shared" si="19"/>
        <v>897</v>
      </c>
      <c r="E34" s="269">
        <f t="shared" si="19"/>
        <v>0</v>
      </c>
      <c r="F34" s="269">
        <f t="shared" si="19"/>
        <v>2</v>
      </c>
      <c r="G34" s="269">
        <f t="shared" si="19"/>
        <v>6</v>
      </c>
      <c r="H34" s="269">
        <f t="shared" si="19"/>
        <v>5</v>
      </c>
      <c r="I34" s="269">
        <f t="shared" si="19"/>
        <v>1086</v>
      </c>
      <c r="J34" s="269">
        <f t="shared" si="19"/>
        <v>0</v>
      </c>
      <c r="K34" s="269">
        <f t="shared" si="19"/>
        <v>109990</v>
      </c>
      <c r="L34" s="269">
        <f t="shared" si="19"/>
        <v>5</v>
      </c>
      <c r="M34" s="252">
        <f t="shared" si="19"/>
        <v>3</v>
      </c>
      <c r="N34" s="252">
        <f t="shared" si="19"/>
        <v>216443</v>
      </c>
      <c r="O34" s="253"/>
    </row>
    <row r="35" spans="1:15" ht="14.25" x14ac:dyDescent="0.2">
      <c r="A35" s="255"/>
      <c r="B35" s="255"/>
      <c r="C35" s="255"/>
      <c r="D35" s="255"/>
      <c r="E35" s="255"/>
      <c r="F35" s="255"/>
      <c r="G35" s="255"/>
      <c r="H35" s="255"/>
      <c r="I35" s="255"/>
      <c r="J35" s="255"/>
      <c r="K35" s="255"/>
      <c r="L35" s="255"/>
    </row>
    <row r="36" spans="1:15" ht="15.75" x14ac:dyDescent="0.25">
      <c r="A36" s="2" t="s">
        <v>180</v>
      </c>
      <c r="B36" s="255"/>
      <c r="C36" s="255"/>
      <c r="D36" s="255"/>
      <c r="E36" s="255"/>
      <c r="F36" s="255"/>
      <c r="G36" s="255"/>
      <c r="H36" s="255"/>
      <c r="I36" s="255"/>
      <c r="J36" s="255"/>
      <c r="K36" s="255"/>
      <c r="L36" s="255"/>
    </row>
    <row r="37" spans="1:15" ht="14.25" x14ac:dyDescent="0.2">
      <c r="A37" s="270"/>
      <c r="B37" s="270"/>
      <c r="C37" s="270"/>
      <c r="D37" s="270"/>
      <c r="E37" s="270"/>
      <c r="F37" s="270"/>
      <c r="G37" s="270"/>
      <c r="H37" s="270"/>
      <c r="I37" s="270"/>
      <c r="J37" s="270"/>
      <c r="K37" s="270"/>
      <c r="L37" s="270"/>
    </row>
    <row r="38" spans="1:15" ht="15.75" x14ac:dyDescent="0.25">
      <c r="A38" s="271"/>
      <c r="B38" s="314" t="s">
        <v>291</v>
      </c>
      <c r="C38" s="314"/>
      <c r="D38" s="314"/>
      <c r="E38" s="314"/>
      <c r="F38" s="314"/>
      <c r="G38" s="314"/>
      <c r="H38" s="314"/>
      <c r="I38" s="314"/>
      <c r="J38" s="314"/>
      <c r="K38" s="314"/>
      <c r="L38" s="314"/>
      <c r="M38" s="254"/>
      <c r="N38" s="232"/>
    </row>
    <row r="39" spans="1:15" ht="75" customHeight="1" x14ac:dyDescent="0.25">
      <c r="A39" s="289"/>
      <c r="B39" s="292" t="s">
        <v>281</v>
      </c>
      <c r="C39" s="292" t="s">
        <v>282</v>
      </c>
      <c r="D39" s="292" t="s">
        <v>283</v>
      </c>
      <c r="E39" s="292" t="s">
        <v>284</v>
      </c>
      <c r="F39" s="292" t="s">
        <v>285</v>
      </c>
      <c r="G39" s="292" t="s">
        <v>286</v>
      </c>
      <c r="H39" s="292" t="s">
        <v>287</v>
      </c>
      <c r="I39" s="292" t="s">
        <v>288</v>
      </c>
      <c r="J39" s="292" t="s">
        <v>289</v>
      </c>
      <c r="K39" s="295" t="s">
        <v>262</v>
      </c>
      <c r="L39" s="293" t="s">
        <v>290</v>
      </c>
    </row>
    <row r="40" spans="1:15" s="227" customFormat="1" ht="15.75" x14ac:dyDescent="0.25">
      <c r="A40" s="51" t="s">
        <v>164</v>
      </c>
      <c r="B40" s="285"/>
      <c r="C40" s="285"/>
      <c r="D40" s="285"/>
      <c r="E40" s="285"/>
      <c r="F40" s="285"/>
      <c r="G40" s="285"/>
      <c r="H40" s="285"/>
      <c r="I40" s="285"/>
      <c r="J40" s="285"/>
      <c r="K40" s="285"/>
      <c r="L40" s="286" t="s">
        <v>243</v>
      </c>
      <c r="M40" s="166"/>
      <c r="N40" s="166"/>
      <c r="O40" s="166"/>
    </row>
    <row r="41" spans="1:15" ht="15" x14ac:dyDescent="0.2">
      <c r="A41" s="287" t="s">
        <v>272</v>
      </c>
      <c r="B41" s="288">
        <f>IF(B60="0","-",IF(AND(B60&gt;0,B60&lt;50),"~",B60/1000))</f>
        <v>44.219000000000001</v>
      </c>
      <c r="C41" s="288">
        <f t="shared" ref="C41:D41" si="20">IF(C60="0","-",IF(AND(C60&gt;0,C60&lt;50),"~",C60/1000))</f>
        <v>0</v>
      </c>
      <c r="D41" s="288" t="str">
        <f t="shared" si="20"/>
        <v>~</v>
      </c>
      <c r="E41" s="288" t="str">
        <f t="shared" ref="E41:F52" si="21">IF(F60="0","-",IF(AND(F60&gt;0,F60&lt;50),"~",F60/1000))</f>
        <v>~</v>
      </c>
      <c r="F41" s="288">
        <f t="shared" si="21"/>
        <v>0</v>
      </c>
      <c r="G41" s="288">
        <f t="shared" ref="G41:G52" si="22">IF(I60="0","-",IF(AND(I60&gt;0,I60&lt;50),"~",I60/1000))</f>
        <v>0</v>
      </c>
      <c r="H41" s="288">
        <f t="shared" ref="H41:H52" si="23">IF(K60="0","-",IF(AND(K60&gt;0,K60&lt;50),"~",K60/1000))</f>
        <v>3.2709999999999999</v>
      </c>
      <c r="I41" s="288" t="str">
        <f t="shared" ref="I41:I52" si="24">IF(L60="0","-",IF(AND(L60&gt;0,L60&lt;50),"~",L60/1000))</f>
        <v>~</v>
      </c>
      <c r="J41" s="288" t="str">
        <f t="shared" ref="J41:J52" si="25">IF(M60="0","-",IF(AND(M60&gt;0,M60&lt;50),"~",M60/1000))</f>
        <v>~</v>
      </c>
      <c r="K41" s="288" t="str">
        <f>IF((E60+H60+J60)="0","-",IF(AND((E60+H60+J60)&gt;0,(E60+H60+J60)&lt;50),"~",(E60+H60+J60)/1000))</f>
        <v>~</v>
      </c>
      <c r="L41" s="288">
        <f t="shared" ref="L41:L52" si="26">IF(N60="0","-",IF(AND(N60&gt;0,N60&lt;50),"~",N60/1000))</f>
        <v>47.558999999999997</v>
      </c>
    </row>
    <row r="42" spans="1:15" ht="15" x14ac:dyDescent="0.2">
      <c r="A42" s="287" t="s">
        <v>249</v>
      </c>
      <c r="B42" s="288">
        <f t="shared" ref="B42:D42" si="27">IF(B61="0","-",IF(AND(B61&gt;0,B61&lt;50),"~",B61/1000))</f>
        <v>15.281000000000001</v>
      </c>
      <c r="C42" s="288">
        <f t="shared" si="27"/>
        <v>0</v>
      </c>
      <c r="D42" s="288" t="str">
        <f t="shared" si="27"/>
        <v>~</v>
      </c>
      <c r="E42" s="288">
        <f t="shared" si="21"/>
        <v>0</v>
      </c>
      <c r="F42" s="288" t="str">
        <f t="shared" si="21"/>
        <v>~</v>
      </c>
      <c r="G42" s="288">
        <f t="shared" si="22"/>
        <v>0</v>
      </c>
      <c r="H42" s="288">
        <f t="shared" si="23"/>
        <v>0.26200000000000001</v>
      </c>
      <c r="I42" s="288" t="str">
        <f t="shared" si="24"/>
        <v>~</v>
      </c>
      <c r="J42" s="288">
        <f t="shared" si="25"/>
        <v>0</v>
      </c>
      <c r="K42" s="288" t="str">
        <f t="shared" ref="K42:K52" si="28">IF((E61+H61+J61)="0","-",IF(AND((E61+H61+J61)&gt;0,(E61+H61+J61)&lt;50),"~",(E61+H61+J61)/1000))</f>
        <v>~</v>
      </c>
      <c r="L42" s="288">
        <f t="shared" si="26"/>
        <v>15.567</v>
      </c>
    </row>
    <row r="43" spans="1:15" ht="15" x14ac:dyDescent="0.2">
      <c r="A43" s="287" t="s">
        <v>93</v>
      </c>
      <c r="B43" s="288">
        <f t="shared" ref="B43:D43" si="29">IF(B62="0","-",IF(AND(B62&gt;0,B62&lt;50),"~",B62/1000))</f>
        <v>762.59500000000003</v>
      </c>
      <c r="C43" s="288">
        <f t="shared" si="29"/>
        <v>6.5000000000000002E-2</v>
      </c>
      <c r="D43" s="288">
        <f t="shared" si="29"/>
        <v>0.25</v>
      </c>
      <c r="E43" s="288" t="str">
        <f t="shared" si="21"/>
        <v>~</v>
      </c>
      <c r="F43" s="288">
        <f t="shared" si="21"/>
        <v>1.4390000000000001</v>
      </c>
      <c r="G43" s="288">
        <f t="shared" si="22"/>
        <v>6.1280000000000001</v>
      </c>
      <c r="H43" s="288">
        <f t="shared" si="23"/>
        <v>1513.596</v>
      </c>
      <c r="I43" s="288">
        <f t="shared" si="24"/>
        <v>0.99199999999999999</v>
      </c>
      <c r="J43" s="288" t="str">
        <f t="shared" si="25"/>
        <v>~</v>
      </c>
      <c r="K43" s="288" t="str">
        <f t="shared" si="28"/>
        <v>~</v>
      </c>
      <c r="L43" s="288">
        <f t="shared" si="26"/>
        <v>2285.13</v>
      </c>
    </row>
    <row r="44" spans="1:15" ht="15" x14ac:dyDescent="0.2">
      <c r="A44" s="287" t="s">
        <v>273</v>
      </c>
      <c r="B44" s="288">
        <f t="shared" ref="B44:D44" si="30">IF(B63="0","-",IF(AND(B63&gt;0,B63&lt;50),"~",B63/1000))</f>
        <v>35.28</v>
      </c>
      <c r="C44" s="288">
        <f t="shared" si="30"/>
        <v>0</v>
      </c>
      <c r="D44" s="288" t="str">
        <f t="shared" si="30"/>
        <v>~</v>
      </c>
      <c r="E44" s="288" t="str">
        <f t="shared" si="21"/>
        <v>~</v>
      </c>
      <c r="F44" s="288">
        <f t="shared" si="21"/>
        <v>0</v>
      </c>
      <c r="G44" s="288">
        <f t="shared" si="22"/>
        <v>0</v>
      </c>
      <c r="H44" s="288">
        <f t="shared" si="23"/>
        <v>0.13500000000000001</v>
      </c>
      <c r="I44" s="288" t="str">
        <f t="shared" si="24"/>
        <v>~</v>
      </c>
      <c r="J44" s="288" t="str">
        <f t="shared" si="25"/>
        <v>~</v>
      </c>
      <c r="K44" s="288">
        <f t="shared" si="28"/>
        <v>0</v>
      </c>
      <c r="L44" s="288">
        <f t="shared" si="26"/>
        <v>35.441000000000003</v>
      </c>
    </row>
    <row r="45" spans="1:15" ht="15" x14ac:dyDescent="0.2">
      <c r="A45" s="287" t="s">
        <v>274</v>
      </c>
      <c r="B45" s="288">
        <f t="shared" ref="B45:D45" si="31">IF(B64="0","-",IF(AND(B64&gt;0,B64&lt;50),"~",B64/1000))</f>
        <v>234.24299999999999</v>
      </c>
      <c r="C45" s="288">
        <f t="shared" si="31"/>
        <v>0</v>
      </c>
      <c r="D45" s="288">
        <f t="shared" si="31"/>
        <v>0.16300000000000001</v>
      </c>
      <c r="E45" s="288" t="str">
        <f t="shared" si="21"/>
        <v>~</v>
      </c>
      <c r="F45" s="288">
        <f t="shared" si="21"/>
        <v>0.38700000000000001</v>
      </c>
      <c r="G45" s="288" t="str">
        <f t="shared" si="22"/>
        <v>~</v>
      </c>
      <c r="H45" s="288">
        <f t="shared" si="23"/>
        <v>6.585</v>
      </c>
      <c r="I45" s="288">
        <f t="shared" si="24"/>
        <v>5.8999999999999997E-2</v>
      </c>
      <c r="J45" s="288" t="str">
        <f t="shared" si="25"/>
        <v>~</v>
      </c>
      <c r="K45" s="288" t="str">
        <f t="shared" si="28"/>
        <v>~</v>
      </c>
      <c r="L45" s="288">
        <f t="shared" si="26"/>
        <v>241.488</v>
      </c>
    </row>
    <row r="46" spans="1:15" ht="15" x14ac:dyDescent="0.2">
      <c r="A46" s="287" t="s">
        <v>275</v>
      </c>
      <c r="B46" s="288">
        <f t="shared" ref="B46:D46" si="32">IF(B65="0","-",IF(AND(B65&gt;0,B65&lt;50),"~",B65/1000))</f>
        <v>6.9000000000000006E-2</v>
      </c>
      <c r="C46" s="288">
        <f t="shared" si="32"/>
        <v>0</v>
      </c>
      <c r="D46" s="288">
        <f t="shared" si="32"/>
        <v>5.0999999999999997E-2</v>
      </c>
      <c r="E46" s="288" t="str">
        <f t="shared" si="21"/>
        <v>~</v>
      </c>
      <c r="F46" s="288">
        <f t="shared" si="21"/>
        <v>0</v>
      </c>
      <c r="G46" s="288">
        <f t="shared" si="22"/>
        <v>0</v>
      </c>
      <c r="H46" s="288">
        <f t="shared" si="23"/>
        <v>65.56</v>
      </c>
      <c r="I46" s="288">
        <f t="shared" si="24"/>
        <v>0</v>
      </c>
      <c r="J46" s="288">
        <f t="shared" si="25"/>
        <v>0</v>
      </c>
      <c r="K46" s="288">
        <f t="shared" si="28"/>
        <v>0</v>
      </c>
      <c r="L46" s="288">
        <f t="shared" si="26"/>
        <v>65.683999999999997</v>
      </c>
    </row>
    <row r="47" spans="1:15" ht="15" x14ac:dyDescent="0.2">
      <c r="A47" s="287" t="s">
        <v>276</v>
      </c>
      <c r="B47" s="288">
        <f t="shared" ref="B47:D47" si="33">IF(B66="0","-",IF(AND(B66&gt;0,B66&lt;50),"~",B66/1000))</f>
        <v>0.49099999999999999</v>
      </c>
      <c r="C47" s="288">
        <f t="shared" si="33"/>
        <v>0</v>
      </c>
      <c r="D47" s="288" t="str">
        <f t="shared" si="33"/>
        <v>~</v>
      </c>
      <c r="E47" s="288">
        <f t="shared" si="21"/>
        <v>0</v>
      </c>
      <c r="F47" s="288">
        <f t="shared" si="21"/>
        <v>0</v>
      </c>
      <c r="G47" s="288">
        <f t="shared" si="22"/>
        <v>0</v>
      </c>
      <c r="H47" s="288">
        <f t="shared" si="23"/>
        <v>8.6999999999999994E-2</v>
      </c>
      <c r="I47" s="288">
        <f t="shared" si="24"/>
        <v>0</v>
      </c>
      <c r="J47" s="288" t="str">
        <f t="shared" si="25"/>
        <v>~</v>
      </c>
      <c r="K47" s="288">
        <f t="shared" si="28"/>
        <v>0</v>
      </c>
      <c r="L47" s="288">
        <f t="shared" si="26"/>
        <v>0.58799999999999997</v>
      </c>
    </row>
    <row r="48" spans="1:15" ht="15" x14ac:dyDescent="0.2">
      <c r="A48" s="287" t="s">
        <v>277</v>
      </c>
      <c r="B48" s="288">
        <f t="shared" ref="B48:D48" si="34">IF(B67="0","-",IF(AND(B67&gt;0,B67&lt;50),"~",B67/1000))</f>
        <v>16.838000000000001</v>
      </c>
      <c r="C48" s="288" t="str">
        <f t="shared" si="34"/>
        <v>~</v>
      </c>
      <c r="D48" s="288">
        <f t="shared" si="34"/>
        <v>2.5539999999999998</v>
      </c>
      <c r="E48" s="288">
        <f t="shared" si="21"/>
        <v>7.9000000000000001E-2</v>
      </c>
      <c r="F48" s="288" t="str">
        <f t="shared" si="21"/>
        <v>~</v>
      </c>
      <c r="G48" s="288" t="str">
        <f t="shared" si="22"/>
        <v>~</v>
      </c>
      <c r="H48" s="288">
        <f t="shared" si="23"/>
        <v>1.3029999999999999</v>
      </c>
      <c r="I48" s="288" t="str">
        <f t="shared" si="24"/>
        <v>~</v>
      </c>
      <c r="J48" s="288" t="str">
        <f t="shared" si="25"/>
        <v>~</v>
      </c>
      <c r="K48" s="288" t="str">
        <f t="shared" si="28"/>
        <v>~</v>
      </c>
      <c r="L48" s="288">
        <f t="shared" si="26"/>
        <v>20.864999999999998</v>
      </c>
    </row>
    <row r="49" spans="1:15" ht="15" x14ac:dyDescent="0.2">
      <c r="A49" s="287" t="s">
        <v>278</v>
      </c>
      <c r="B49" s="288">
        <f t="shared" ref="B49:D49" si="35">IF(B68="0","-",IF(AND(B68&gt;0,B68&lt;50),"~",B68/1000))</f>
        <v>0.36899999999999999</v>
      </c>
      <c r="C49" s="288">
        <f t="shared" si="35"/>
        <v>0</v>
      </c>
      <c r="D49" s="288" t="str">
        <f t="shared" si="35"/>
        <v>~</v>
      </c>
      <c r="E49" s="288">
        <f t="shared" si="21"/>
        <v>0</v>
      </c>
      <c r="F49" s="288">
        <f t="shared" si="21"/>
        <v>0</v>
      </c>
      <c r="G49" s="288">
        <f t="shared" si="22"/>
        <v>0</v>
      </c>
      <c r="H49" s="288">
        <f t="shared" si="23"/>
        <v>5.5E-2</v>
      </c>
      <c r="I49" s="288" t="str">
        <f t="shared" si="24"/>
        <v>~</v>
      </c>
      <c r="J49" s="288" t="str">
        <f t="shared" si="25"/>
        <v>~</v>
      </c>
      <c r="K49" s="288" t="str">
        <f t="shared" si="28"/>
        <v>~</v>
      </c>
      <c r="L49" s="288">
        <f t="shared" si="26"/>
        <v>0.439</v>
      </c>
    </row>
    <row r="50" spans="1:15" ht="15" x14ac:dyDescent="0.2">
      <c r="A50" s="287" t="s">
        <v>279</v>
      </c>
      <c r="B50" s="288">
        <f t="shared" ref="B50:D50" si="36">IF(B69="0","-",IF(AND(B69&gt;0,B69&lt;50),"~",B69/1000))</f>
        <v>3.573</v>
      </c>
      <c r="C50" s="288">
        <f t="shared" si="36"/>
        <v>0</v>
      </c>
      <c r="D50" s="288">
        <f t="shared" si="36"/>
        <v>0</v>
      </c>
      <c r="E50" s="288">
        <f t="shared" si="21"/>
        <v>0</v>
      </c>
      <c r="F50" s="288" t="str">
        <f t="shared" si="21"/>
        <v>~</v>
      </c>
      <c r="G50" s="288">
        <f t="shared" si="22"/>
        <v>0</v>
      </c>
      <c r="H50" s="288" t="str">
        <f t="shared" si="23"/>
        <v>~</v>
      </c>
      <c r="I50" s="288" t="str">
        <f t="shared" si="24"/>
        <v>~</v>
      </c>
      <c r="J50" s="288">
        <f t="shared" si="25"/>
        <v>0</v>
      </c>
      <c r="K50" s="288">
        <f t="shared" si="28"/>
        <v>0</v>
      </c>
      <c r="L50" s="288">
        <f t="shared" si="26"/>
        <v>3.5830000000000002</v>
      </c>
    </row>
    <row r="51" spans="1:15" ht="15" x14ac:dyDescent="0.2">
      <c r="A51" s="287" t="s">
        <v>280</v>
      </c>
      <c r="B51" s="288" t="str">
        <f t="shared" ref="B51:D51" si="37">IF(B70="0","-",IF(AND(B70&gt;0,B70&lt;50),"~",B70/1000))</f>
        <v>~</v>
      </c>
      <c r="C51" s="288">
        <f t="shared" si="37"/>
        <v>0</v>
      </c>
      <c r="D51" s="288" t="str">
        <f t="shared" si="37"/>
        <v>~</v>
      </c>
      <c r="E51" s="288">
        <f t="shared" si="21"/>
        <v>0</v>
      </c>
      <c r="F51" s="288">
        <f t="shared" si="21"/>
        <v>0</v>
      </c>
      <c r="G51" s="288">
        <f t="shared" si="22"/>
        <v>0</v>
      </c>
      <c r="H51" s="288">
        <f t="shared" si="23"/>
        <v>0.76500000000000001</v>
      </c>
      <c r="I51" s="288" t="str">
        <f t="shared" si="24"/>
        <v>~</v>
      </c>
      <c r="J51" s="288">
        <f t="shared" si="25"/>
        <v>0</v>
      </c>
      <c r="K51" s="288">
        <f t="shared" si="28"/>
        <v>0</v>
      </c>
      <c r="L51" s="288">
        <f t="shared" si="26"/>
        <v>0.76900000000000002</v>
      </c>
    </row>
    <row r="52" spans="1:15" ht="15.75" x14ac:dyDescent="0.25">
      <c r="A52" s="296" t="s">
        <v>121</v>
      </c>
      <c r="B52" s="291">
        <f t="shared" ref="B52:D52" si="38">IF(B71="0","-",IF(AND(B71&gt;0,B71&lt;50),"~",B71/1000))</f>
        <v>1112.96</v>
      </c>
      <c r="C52" s="291">
        <f t="shared" si="38"/>
        <v>6.6000000000000003E-2</v>
      </c>
      <c r="D52" s="291">
        <f t="shared" si="38"/>
        <v>3.0609999999999999</v>
      </c>
      <c r="E52" s="291">
        <f t="shared" si="21"/>
        <v>0.13700000000000001</v>
      </c>
      <c r="F52" s="291">
        <f t="shared" si="21"/>
        <v>1.861</v>
      </c>
      <c r="G52" s="291">
        <f t="shared" si="22"/>
        <v>6.1310000000000002</v>
      </c>
      <c r="H52" s="291">
        <f t="shared" si="23"/>
        <v>1591.627</v>
      </c>
      <c r="I52" s="291">
        <f t="shared" si="24"/>
        <v>1.1180000000000001</v>
      </c>
      <c r="J52" s="291">
        <f t="shared" si="25"/>
        <v>9.0999999999999998E-2</v>
      </c>
      <c r="K52" s="291">
        <f t="shared" si="28"/>
        <v>6.0999999999999999E-2</v>
      </c>
      <c r="L52" s="291">
        <f t="shared" si="26"/>
        <v>2717.1129999999998</v>
      </c>
    </row>
    <row r="53" spans="1:15" x14ac:dyDescent="0.2">
      <c r="A53" s="15" t="s">
        <v>175</v>
      </c>
    </row>
    <row r="54" spans="1:15" ht="14.25" x14ac:dyDescent="0.2">
      <c r="L54" s="272"/>
    </row>
    <row r="55" spans="1:15" hidden="1" x14ac:dyDescent="0.2"/>
    <row r="56" spans="1:15" ht="15.75" hidden="1" x14ac:dyDescent="0.25">
      <c r="A56" s="143" t="s">
        <v>178</v>
      </c>
    </row>
    <row r="57" spans="1:15" hidden="1" x14ac:dyDescent="0.2"/>
    <row r="58" spans="1:15" hidden="1" x14ac:dyDescent="0.2">
      <c r="A58" s="144" t="s">
        <v>163</v>
      </c>
      <c r="B58" s="144" t="s">
        <v>108</v>
      </c>
      <c r="C58" s="145"/>
      <c r="D58" s="145"/>
      <c r="E58" s="145"/>
      <c r="F58" s="145"/>
      <c r="G58" s="145"/>
      <c r="H58" s="145"/>
      <c r="I58" s="145"/>
      <c r="J58" s="145"/>
      <c r="K58" s="145"/>
      <c r="L58" s="145"/>
      <c r="M58" s="249"/>
      <c r="N58" s="249"/>
    </row>
    <row r="59" spans="1:15" ht="57" hidden="1" x14ac:dyDescent="0.2">
      <c r="A59" s="144" t="s">
        <v>164</v>
      </c>
      <c r="B59" s="146" t="s">
        <v>109</v>
      </c>
      <c r="C59" s="147" t="s">
        <v>110</v>
      </c>
      <c r="D59" s="147" t="s">
        <v>111</v>
      </c>
      <c r="E59" s="147" t="s">
        <v>112</v>
      </c>
      <c r="F59" s="147" t="s">
        <v>113</v>
      </c>
      <c r="G59" s="147" t="s">
        <v>114</v>
      </c>
      <c r="H59" s="147" t="s">
        <v>115</v>
      </c>
      <c r="I59" s="147" t="s">
        <v>116</v>
      </c>
      <c r="J59" s="147" t="s">
        <v>117</v>
      </c>
      <c r="K59" s="147" t="s">
        <v>118</v>
      </c>
      <c r="L59" s="147" t="s">
        <v>119</v>
      </c>
      <c r="M59" s="250" t="s">
        <v>120</v>
      </c>
      <c r="N59" s="251" t="s">
        <v>121</v>
      </c>
    </row>
    <row r="60" spans="1:15" hidden="1" x14ac:dyDescent="0.2">
      <c r="A60" s="144" t="s">
        <v>165</v>
      </c>
      <c r="B60" s="148">
        <v>44219</v>
      </c>
      <c r="C60" s="149">
        <v>0</v>
      </c>
      <c r="D60" s="149">
        <v>8</v>
      </c>
      <c r="E60" s="149">
        <v>0</v>
      </c>
      <c r="F60" s="149">
        <v>13</v>
      </c>
      <c r="G60" s="149">
        <v>0</v>
      </c>
      <c r="H60" s="149">
        <v>3</v>
      </c>
      <c r="I60" s="149">
        <v>0</v>
      </c>
      <c r="J60" s="149">
        <v>0</v>
      </c>
      <c r="K60" s="149">
        <v>3271</v>
      </c>
      <c r="L60" s="149">
        <v>21</v>
      </c>
      <c r="M60" s="252">
        <v>24</v>
      </c>
      <c r="N60" s="252">
        <v>47559</v>
      </c>
      <c r="O60" s="253"/>
    </row>
    <row r="61" spans="1:15" hidden="1" x14ac:dyDescent="0.2">
      <c r="A61" s="150" t="s">
        <v>166</v>
      </c>
      <c r="B61" s="151">
        <v>15281</v>
      </c>
      <c r="C61" s="152">
        <v>0</v>
      </c>
      <c r="D61" s="152">
        <v>4</v>
      </c>
      <c r="E61" s="152">
        <v>0</v>
      </c>
      <c r="F61" s="152">
        <v>0</v>
      </c>
      <c r="G61" s="152">
        <v>4</v>
      </c>
      <c r="H61" s="152">
        <v>1</v>
      </c>
      <c r="I61" s="152">
        <v>0</v>
      </c>
      <c r="J61" s="152">
        <v>0</v>
      </c>
      <c r="K61" s="152">
        <v>262</v>
      </c>
      <c r="L61" s="152">
        <v>15</v>
      </c>
      <c r="M61" s="252">
        <v>0</v>
      </c>
      <c r="N61" s="252">
        <v>15567</v>
      </c>
      <c r="O61" s="253"/>
    </row>
    <row r="62" spans="1:15" hidden="1" x14ac:dyDescent="0.2">
      <c r="A62" s="150" t="s">
        <v>167</v>
      </c>
      <c r="B62" s="151">
        <v>762595</v>
      </c>
      <c r="C62" s="152">
        <v>65</v>
      </c>
      <c r="D62" s="152">
        <v>250</v>
      </c>
      <c r="E62" s="152">
        <v>1</v>
      </c>
      <c r="F62" s="152">
        <v>24</v>
      </c>
      <c r="G62" s="152">
        <v>1439</v>
      </c>
      <c r="H62" s="152">
        <v>6</v>
      </c>
      <c r="I62" s="152">
        <v>6128</v>
      </c>
      <c r="J62" s="152">
        <v>30</v>
      </c>
      <c r="K62" s="152">
        <v>1513596</v>
      </c>
      <c r="L62" s="152">
        <v>992</v>
      </c>
      <c r="M62" s="252">
        <v>4</v>
      </c>
      <c r="N62" s="252">
        <v>2285130</v>
      </c>
      <c r="O62" s="253"/>
    </row>
    <row r="63" spans="1:15" hidden="1" x14ac:dyDescent="0.2">
      <c r="A63" s="150" t="s">
        <v>168</v>
      </c>
      <c r="B63" s="151">
        <v>35280</v>
      </c>
      <c r="C63" s="152">
        <v>0</v>
      </c>
      <c r="D63" s="152">
        <v>10</v>
      </c>
      <c r="E63" s="152">
        <v>0</v>
      </c>
      <c r="F63" s="152">
        <v>6</v>
      </c>
      <c r="G63" s="152">
        <v>0</v>
      </c>
      <c r="H63" s="152">
        <v>0</v>
      </c>
      <c r="I63" s="152">
        <v>0</v>
      </c>
      <c r="J63" s="152">
        <v>0</v>
      </c>
      <c r="K63" s="152">
        <v>135</v>
      </c>
      <c r="L63" s="152">
        <v>6</v>
      </c>
      <c r="M63" s="252">
        <v>4</v>
      </c>
      <c r="N63" s="252">
        <v>35441</v>
      </c>
      <c r="O63" s="253"/>
    </row>
    <row r="64" spans="1:15" hidden="1" x14ac:dyDescent="0.2">
      <c r="A64" s="150" t="s">
        <v>169</v>
      </c>
      <c r="B64" s="151">
        <v>234243</v>
      </c>
      <c r="C64" s="152">
        <v>0</v>
      </c>
      <c r="D64" s="152">
        <v>163</v>
      </c>
      <c r="E64" s="152">
        <v>0</v>
      </c>
      <c r="F64" s="152">
        <v>11</v>
      </c>
      <c r="G64" s="152">
        <v>387</v>
      </c>
      <c r="H64" s="152">
        <v>0</v>
      </c>
      <c r="I64" s="152">
        <v>1</v>
      </c>
      <c r="J64" s="152">
        <v>8</v>
      </c>
      <c r="K64" s="152">
        <v>6585</v>
      </c>
      <c r="L64" s="152">
        <v>59</v>
      </c>
      <c r="M64" s="252">
        <v>31</v>
      </c>
      <c r="N64" s="252">
        <v>241488</v>
      </c>
      <c r="O64" s="253"/>
    </row>
    <row r="65" spans="1:15" hidden="1" x14ac:dyDescent="0.2">
      <c r="A65" s="150" t="s">
        <v>170</v>
      </c>
      <c r="B65" s="151">
        <v>69</v>
      </c>
      <c r="C65" s="152">
        <v>0</v>
      </c>
      <c r="D65" s="152">
        <v>51</v>
      </c>
      <c r="E65" s="152">
        <v>0</v>
      </c>
      <c r="F65" s="152">
        <v>4</v>
      </c>
      <c r="G65" s="152">
        <v>0</v>
      </c>
      <c r="H65" s="152">
        <v>0</v>
      </c>
      <c r="I65" s="152">
        <v>0</v>
      </c>
      <c r="J65" s="152">
        <v>0</v>
      </c>
      <c r="K65" s="152">
        <v>65560</v>
      </c>
      <c r="L65" s="152">
        <v>0</v>
      </c>
      <c r="M65" s="252">
        <v>0</v>
      </c>
      <c r="N65" s="252">
        <v>65684</v>
      </c>
      <c r="O65" s="253"/>
    </row>
    <row r="66" spans="1:15" hidden="1" x14ac:dyDescent="0.2">
      <c r="A66" s="150" t="s">
        <v>177</v>
      </c>
      <c r="B66" s="151">
        <v>491</v>
      </c>
      <c r="C66" s="152">
        <v>0</v>
      </c>
      <c r="D66" s="152">
        <v>9</v>
      </c>
      <c r="E66" s="152">
        <v>0</v>
      </c>
      <c r="F66" s="152">
        <v>0</v>
      </c>
      <c r="G66" s="152">
        <v>0</v>
      </c>
      <c r="H66" s="152">
        <v>0</v>
      </c>
      <c r="I66" s="152">
        <v>0</v>
      </c>
      <c r="J66" s="152">
        <v>0</v>
      </c>
      <c r="K66" s="152">
        <v>87</v>
      </c>
      <c r="L66" s="152">
        <v>0</v>
      </c>
      <c r="M66" s="252">
        <v>1</v>
      </c>
      <c r="N66" s="252">
        <v>588</v>
      </c>
      <c r="O66" s="253"/>
    </row>
    <row r="67" spans="1:15" hidden="1" x14ac:dyDescent="0.2">
      <c r="A67" s="150" t="s">
        <v>171</v>
      </c>
      <c r="B67" s="151">
        <v>16838</v>
      </c>
      <c r="C67" s="152">
        <v>1</v>
      </c>
      <c r="D67" s="152">
        <v>2554</v>
      </c>
      <c r="E67" s="152">
        <v>0</v>
      </c>
      <c r="F67" s="152">
        <v>79</v>
      </c>
      <c r="G67" s="152">
        <v>30</v>
      </c>
      <c r="H67" s="152">
        <v>9</v>
      </c>
      <c r="I67" s="152">
        <v>2</v>
      </c>
      <c r="J67" s="152">
        <v>2</v>
      </c>
      <c r="K67" s="152">
        <v>1303</v>
      </c>
      <c r="L67" s="152">
        <v>22</v>
      </c>
      <c r="M67" s="252">
        <v>25</v>
      </c>
      <c r="N67" s="252">
        <v>20865</v>
      </c>
      <c r="O67" s="253"/>
    </row>
    <row r="68" spans="1:15" hidden="1" x14ac:dyDescent="0.2">
      <c r="A68" s="150" t="s">
        <v>172</v>
      </c>
      <c r="B68" s="151">
        <v>369</v>
      </c>
      <c r="C68" s="152">
        <v>0</v>
      </c>
      <c r="D68" s="152">
        <v>11</v>
      </c>
      <c r="E68" s="152">
        <v>0</v>
      </c>
      <c r="F68" s="152">
        <v>0</v>
      </c>
      <c r="G68" s="152">
        <v>0</v>
      </c>
      <c r="H68" s="152">
        <v>1</v>
      </c>
      <c r="I68" s="152">
        <v>0</v>
      </c>
      <c r="J68" s="152">
        <v>0</v>
      </c>
      <c r="K68" s="152">
        <v>55</v>
      </c>
      <c r="L68" s="152">
        <v>1</v>
      </c>
      <c r="M68" s="252">
        <v>2</v>
      </c>
      <c r="N68" s="252">
        <v>439</v>
      </c>
      <c r="O68" s="253"/>
    </row>
    <row r="69" spans="1:15" hidden="1" x14ac:dyDescent="0.2">
      <c r="A69" s="150" t="s">
        <v>173</v>
      </c>
      <c r="B69" s="151">
        <v>3573</v>
      </c>
      <c r="C69" s="152">
        <v>0</v>
      </c>
      <c r="D69" s="152">
        <v>0</v>
      </c>
      <c r="E69" s="152">
        <v>0</v>
      </c>
      <c r="F69" s="152">
        <v>0</v>
      </c>
      <c r="G69" s="152">
        <v>1</v>
      </c>
      <c r="H69" s="152">
        <v>0</v>
      </c>
      <c r="I69" s="152">
        <v>0</v>
      </c>
      <c r="J69" s="152">
        <v>0</v>
      </c>
      <c r="K69" s="152">
        <v>8</v>
      </c>
      <c r="L69" s="152">
        <v>1</v>
      </c>
      <c r="M69" s="252">
        <v>0</v>
      </c>
      <c r="N69" s="252">
        <v>3583</v>
      </c>
      <c r="O69" s="253"/>
    </row>
    <row r="70" spans="1:15" hidden="1" x14ac:dyDescent="0.2">
      <c r="A70" s="150" t="s">
        <v>174</v>
      </c>
      <c r="B70" s="151">
        <v>2</v>
      </c>
      <c r="C70" s="152">
        <v>0</v>
      </c>
      <c r="D70" s="152">
        <v>1</v>
      </c>
      <c r="E70" s="152">
        <v>0</v>
      </c>
      <c r="F70" s="152">
        <v>0</v>
      </c>
      <c r="G70" s="152">
        <v>0</v>
      </c>
      <c r="H70" s="152">
        <v>0</v>
      </c>
      <c r="I70" s="152">
        <v>0</v>
      </c>
      <c r="J70" s="152">
        <v>0</v>
      </c>
      <c r="K70" s="152">
        <v>765</v>
      </c>
      <c r="L70" s="152">
        <v>1</v>
      </c>
      <c r="M70" s="252">
        <v>0</v>
      </c>
      <c r="N70" s="252">
        <v>769</v>
      </c>
      <c r="O70" s="253"/>
    </row>
    <row r="71" spans="1:15" hidden="1" x14ac:dyDescent="0.2">
      <c r="A71" s="153" t="s">
        <v>121</v>
      </c>
      <c r="B71" s="154">
        <f>SUM(B60:B70)</f>
        <v>1112960</v>
      </c>
      <c r="C71" s="154">
        <f>SUM(C60:C70)</f>
        <v>66</v>
      </c>
      <c r="D71" s="154">
        <f t="shared" ref="D71:N71" si="39">SUM(D60:D70)</f>
        <v>3061</v>
      </c>
      <c r="E71" s="154">
        <f t="shared" si="39"/>
        <v>1</v>
      </c>
      <c r="F71" s="154">
        <f t="shared" si="39"/>
        <v>137</v>
      </c>
      <c r="G71" s="154">
        <f t="shared" si="39"/>
        <v>1861</v>
      </c>
      <c r="H71" s="154">
        <f t="shared" si="39"/>
        <v>20</v>
      </c>
      <c r="I71" s="154">
        <f t="shared" si="39"/>
        <v>6131</v>
      </c>
      <c r="J71" s="154">
        <f t="shared" si="39"/>
        <v>40</v>
      </c>
      <c r="K71" s="154">
        <f t="shared" si="39"/>
        <v>1591627</v>
      </c>
      <c r="L71" s="154">
        <f t="shared" si="39"/>
        <v>1118</v>
      </c>
      <c r="M71" s="252">
        <f t="shared" si="39"/>
        <v>91</v>
      </c>
      <c r="N71" s="252">
        <f t="shared" si="39"/>
        <v>2717113</v>
      </c>
      <c r="O71" s="253"/>
    </row>
    <row r="72" spans="1:15" hidden="1" x14ac:dyDescent="0.2"/>
  </sheetData>
  <mergeCells count="2">
    <mergeCell ref="B3:L3"/>
    <mergeCell ref="B38:L38"/>
  </mergeCells>
  <pageMargins left="0.70866141732283472" right="0.70866141732283472" top="0.74803149606299213" bottom="0.74803149606299213" header="0.31496062992125984" footer="0.31496062992125984"/>
  <pageSetup paperSize="9" scale="53" orientation="portrait" r:id="rId1"/>
  <headerFooter>
    <oddHeader>&amp;R&amp;"Arial,Bold"&amp;14ENVIRONMENT AND EMISSIONS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Fig13.1</vt:lpstr>
      <vt:lpstr>T13.1</vt:lpstr>
      <vt:lpstr>T13.2-13.4</vt:lpstr>
      <vt:lpstr>T13.5</vt:lpstr>
      <vt:lpstr>T13.6</vt:lpstr>
      <vt:lpstr>T13.7-13.8</vt:lpstr>
      <vt:lpstr>T13.9-13.10</vt:lpstr>
      <vt:lpstr>Fig13.1!Print_Area</vt:lpstr>
      <vt:lpstr>'T13.2-13.4'!Print_Area</vt:lpstr>
      <vt:lpstr>T13.5!Print_Area</vt:lpstr>
      <vt:lpstr>T13.6!Print_Area</vt:lpstr>
      <vt:lpstr>'T13.7-13.8'!Print_Area</vt:lpstr>
      <vt:lpstr>'T13.9-13.10'!Print_Area</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cp:lastPrinted>2014-01-21T10:20:46Z</cp:lastPrinted>
  <dcterms:created xsi:type="dcterms:W3CDTF">2013-12-16T15:13:30Z</dcterms:created>
  <dcterms:modified xsi:type="dcterms:W3CDTF">2015-02-13T10:43:12Z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A7443518</vt:lpwstr>
  </property>
  <property fmtid="{D5CDD505-2E9C-101B-9397-08002B2CF9AE}" pid="4" name="Objective-Title">
    <vt:lpwstr>Chapter13 - Environment</vt:lpwstr>
  </property>
  <property fmtid="{D5CDD505-2E9C-101B-9397-08002B2CF9AE}" pid="5" name="Objective-Comment">
    <vt:lpwstr>
    </vt:lpwstr>
  </property>
  <property fmtid="{D5CDD505-2E9C-101B-9397-08002B2CF9AE}" pid="6" name="Objective-CreationStamp">
    <vt:filetime>2013-12-18T17:40:38Z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2014-01-29T15:02:38Z</vt:filetime>
  </property>
  <property fmtid="{D5CDD505-2E9C-101B-9397-08002B2CF9AE}" pid="10" name="Objective-ModificationStamp">
    <vt:filetime>2014-01-29T15:02:38Z</vt:filetime>
  </property>
  <property fmtid="{D5CDD505-2E9C-101B-9397-08002B2CF9AE}" pid="11" name="Objective-Owner">
    <vt:lpwstr>Perkins, Matt M (U209603)</vt:lpwstr>
  </property>
  <property fmtid="{D5CDD505-2E9C-101B-9397-08002B2CF9AE}" pid="12" name="Objective-Path">
    <vt:lpwstr>Objective Global Folder:SG File Plan:Business and industry:Transport:Roads and road transport - Road safety:Research and analysis: Roads and road transport - Road safety:Transport statistics: Scottish Transport Statistics: 2013: Research and analysis: Tra</vt:lpwstr>
  </property>
  <property fmtid="{D5CDD505-2E9C-101B-9397-08002B2CF9AE}" pid="13" name="Objective-Parent">
    <vt:lpwstr>Transport statistics: Scottish Transport Statistics: 2013: Research and analysis: Transport: 2013-2018</vt:lpwstr>
  </property>
  <property fmtid="{D5CDD505-2E9C-101B-9397-08002B2CF9AE}" pid="14" name="Objective-State">
    <vt:lpwstr>Published</vt:lpwstr>
  </property>
  <property fmtid="{D5CDD505-2E9C-101B-9397-08002B2CF9AE}" pid="15" name="Objective-Version">
    <vt:lpwstr>4.0</vt:lpwstr>
  </property>
  <property fmtid="{D5CDD505-2E9C-101B-9397-08002B2CF9AE}" pid="16" name="Objective-VersionNumber">
    <vt:i4>10</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Restricted]</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